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.1 - STAVEBNÍ ČÁST" sheetId="2" r:id="rId2"/>
    <sheet name="SO01.2 - VENKOVNÍ KANALIZACE" sheetId="3" r:id="rId3"/>
    <sheet name="SO01.3 - ZDRAVOTNĚ TECHNI..." sheetId="4" r:id="rId4"/>
    <sheet name="SO01.4 - VYTÁPĚNÍ - REVIZE 1" sheetId="5" r:id="rId5"/>
    <sheet name="SO01.5 - ELEKTROINSTALACE" sheetId="6" r:id="rId6"/>
    <sheet name="SO 02 - ÚPRAVA OKOLÍ + MO..." sheetId="7" r:id="rId7"/>
    <sheet name="VON - VEDLEJŠÍ ROZPOČTOVÉ..." sheetId="8" r:id="rId8"/>
    <sheet name="Pokyny pro vyplnění" sheetId="9" r:id="rId9"/>
  </sheets>
  <definedNames>
    <definedName name="_xlnm.Print_Area" localSheetId="0">'Rekapitulace stavby'!$D$4:$AO$36,'Rekapitulace stavby'!$C$42:$AQ$63</definedName>
    <definedName name="_xlnm._FilterDatabase" localSheetId="1" hidden="1">'SO01.1 - STAVEBNÍ ČÁST'!$C$113:$K$650</definedName>
    <definedName name="_xlnm.Print_Area" localSheetId="1">'SO01.1 - STAVEBNÍ ČÁST'!$C$4:$J$41,'SO01.1 - STAVEBNÍ ČÁST'!$C$47:$J$93,'SO01.1 - STAVEBNÍ ČÁST'!$C$99:$K$650</definedName>
    <definedName name="_xlnm._FilterDatabase" localSheetId="2" hidden="1">'SO01.2 - VENKOVNÍ KANALIZACE'!$C$92:$K$177</definedName>
    <definedName name="_xlnm.Print_Area" localSheetId="2">'SO01.2 - VENKOVNÍ KANALIZACE'!$C$4:$J$41,'SO01.2 - VENKOVNÍ KANALIZACE'!$C$47:$J$72,'SO01.2 - VENKOVNÍ KANALIZACE'!$C$78:$K$177</definedName>
    <definedName name="_xlnm._FilterDatabase" localSheetId="3" hidden="1">'SO01.3 - ZDRAVOTNĚ TECHNI...'!$C$88:$K$165</definedName>
    <definedName name="_xlnm.Print_Area" localSheetId="3">'SO01.3 - ZDRAVOTNĚ TECHNI...'!$C$4:$J$41,'SO01.3 - ZDRAVOTNĚ TECHNI...'!$C$47:$J$68,'SO01.3 - ZDRAVOTNĚ TECHNI...'!$C$74:$K$165</definedName>
    <definedName name="_xlnm._FilterDatabase" localSheetId="4" hidden="1">'SO01.4 - VYTÁPĚNÍ - REVIZE 1'!$C$92:$K$160</definedName>
    <definedName name="_xlnm.Print_Area" localSheetId="4">'SO01.4 - VYTÁPĚNÍ - REVIZE 1'!$C$4:$J$41,'SO01.4 - VYTÁPĚNÍ - REVIZE 1'!$C$47:$J$72,'SO01.4 - VYTÁPĚNÍ - REVIZE 1'!$C$78:$K$160</definedName>
    <definedName name="_xlnm._FilterDatabase" localSheetId="5" hidden="1">'SO01.5 - ELEKTROINSTALACE'!$C$94:$K$164</definedName>
    <definedName name="_xlnm.Print_Area" localSheetId="5">'SO01.5 - ELEKTROINSTALACE'!$C$4:$J$41,'SO01.5 - ELEKTROINSTALACE'!$C$47:$J$74,'SO01.5 - ELEKTROINSTALACE'!$C$80:$K$164</definedName>
    <definedName name="_xlnm._FilterDatabase" localSheetId="6" hidden="1">'SO 02 - ÚPRAVA OKOLÍ + MO...'!$C$82:$K$125</definedName>
    <definedName name="_xlnm.Print_Area" localSheetId="6">'SO 02 - ÚPRAVA OKOLÍ + MO...'!$C$4:$J$39,'SO 02 - ÚPRAVA OKOLÍ + MO...'!$C$45:$J$64,'SO 02 - ÚPRAVA OKOLÍ + MO...'!$C$70:$K$125</definedName>
    <definedName name="_xlnm._FilterDatabase" localSheetId="7" hidden="1">'VON - VEDLEJŠÍ ROZPOČTOVÉ...'!$C$82:$K$105</definedName>
    <definedName name="_xlnm.Print_Area" localSheetId="7">'VON - VEDLEJŠÍ ROZPOČTOVÉ...'!$C$4:$J$39,'VON - VEDLEJŠÍ ROZPOČTOVÉ...'!$C$45:$J$64,'VON - VEDLEJŠÍ ROZPOČTOVÉ...'!$C$70:$K$105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'SO01.1 - STAVEBNÍ ČÁST'!$113:$113</definedName>
    <definedName name="_xlnm.Print_Titles" localSheetId="2">'SO01.2 - VENKOVNÍ KANALIZACE'!$92:$92</definedName>
    <definedName name="_xlnm.Print_Titles" localSheetId="3">'SO01.3 - ZDRAVOTNĚ TECHNI...'!$88:$88</definedName>
    <definedName name="_xlnm.Print_Titles" localSheetId="4">'SO01.4 - VYTÁPĚNÍ - REVIZE 1'!$92:$92</definedName>
    <definedName name="_xlnm.Print_Titles" localSheetId="5">'SO01.5 - ELEKTROINSTALACE'!$94:$94</definedName>
    <definedName name="_xlnm.Print_Titles" localSheetId="6">'SO 02 - ÚPRAVA OKOLÍ + MO...'!$82:$82</definedName>
    <definedName name="_xlnm.Print_Titles" localSheetId="7">'VON - VEDLEJŠÍ ROZPOČTOVÉ...'!$82:$82</definedName>
  </definedNames>
  <calcPr fullCalcOnLoad="1"/>
</workbook>
</file>

<file path=xl/sharedStrings.xml><?xml version="1.0" encoding="utf-8"?>
<sst xmlns="http://schemas.openxmlformats.org/spreadsheetml/2006/main" count="10963" uniqueCount="1862">
  <si>
    <t>Export Komplet</t>
  </si>
  <si>
    <t>VZ</t>
  </si>
  <si>
    <t>2.0</t>
  </si>
  <si>
    <t>ZAMOK</t>
  </si>
  <si>
    <t>False</t>
  </si>
  <si>
    <t>{ae72797d-65fe-43f7-92e4-e3fed4a22599}</t>
  </si>
  <si>
    <t>0,01</t>
  </si>
  <si>
    <t>21</t>
  </si>
  <si>
    <t>0,1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</si>
  <si>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</si>
  <si>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</si>
  <si>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</si>
  <si>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</si>
  <si>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</si>
  <si>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</si>
  <si>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AK2206a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</si>
  <si>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</si>
  <si>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</si>
  <si>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VŠ KOLEJE, NÁROŽNÍ 6, DĚČÍN 1-výměna tepelných čerpadel-osazení na parcele č.p.2368,2370-REVIZE 1</t>
  </si>
  <si>
    <t>KSO:</t>
  </si>
  <si>
    <t/>
  </si>
  <si>
    <t>CC-CZ:</t>
  </si>
  <si>
    <t>Místo:</t>
  </si>
  <si>
    <t>k.ú. DĚČÍN</t>
  </si>
  <si>
    <t>Datum:</t>
  </si>
  <si>
    <t>25. 5. 2023</t>
  </si>
  <si>
    <t>Zadavatel:</t>
  </si>
  <si>
    <t>IČ:</t>
  </si>
  <si>
    <t>STATUTÁRNÍ MĚSTO DĚČÍN Mírové nám.1175/5</t>
  </si>
  <si>
    <t>DIČ:</t>
  </si>
  <si>
    <t>Uchazeč:</t>
  </si>
  <si>
    <t>Vyplň údaj</t>
  </si>
  <si>
    <t>Projektant:</t>
  </si>
  <si>
    <t>AK Jiřího z Poděbrad 56/1, Děčín</t>
  </si>
  <si>
    <t>True</t>
  </si>
  <si>
    <t>Zpracovatel:</t>
  </si>
  <si>
    <t xml:space="preserve">Nina Blavková Děčín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</si>
  <si>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</si>
  <si>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</si>
  <si>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</si>
  <si>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</si>
  <si>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</si>
  <si>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</si>
  <si>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</si>
  <si>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</si>
  <si>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</si>
  <si>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</si>
  <si>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</si>
  <si>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</si>
  <si>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</si>
  <si>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</si>
  <si>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</si>
  <si>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</si>
  <si>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</si>
  <si>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</si>
  <si>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</si>
  <si>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</si>
  <si>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</si>
  <si>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</si>
  <si>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</si>
  <si>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</si>
  <si>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</si>
  <si>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</si>
  <si>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</si>
  <si>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</si>
  <si>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</si>
  <si>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</si>
  <si>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</si>
  <si>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</si>
  <si>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</si>
  <si>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</si>
  <si>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</si>
  <si>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</si>
  <si>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</si>
  <si>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</si>
  <si>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</si>
  <si>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</si>
  <si>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</si>
  <si>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VÝMĚNA TEPELNÝCH ČERPADEL</t>
  </si>
  <si>
    <t>STA</t>
  </si>
  <si>
    <t>1</t>
  </si>
  <si>
    <t>{060dba9c-094e-4afd-8d21-98a8167d9f07}</t>
  </si>
  <si>
    <t>2</t>
  </si>
  <si>
    <t>/</t>
  </si>
  <si>
    <t>SO01.1</t>
  </si>
  <si>
    <t>STAVEBNÍ ČÁST</t>
  </si>
  <si>
    <t>Soupis</t>
  </si>
  <si>
    <t>{484e8903-1633-4108-b79b-0da3e4112fc1}</t>
  </si>
  <si>
    <t>SO01.2</t>
  </si>
  <si>
    <t>VENKOVNÍ KANALIZACE</t>
  </si>
  <si>
    <t>{cd6eb94e-f927-4100-a71c-db503fef14cb}</t>
  </si>
  <si>
    <t>SO01.3</t>
  </si>
  <si>
    <t>ZDRAVOTNĚ TECHNICKÁ INSTALACE</t>
  </si>
  <si>
    <t>{ca49e14a-9c02-435f-a415-dbe3758133fc}</t>
  </si>
  <si>
    <t>SO01.4</t>
  </si>
  <si>
    <t>VYTÁPĚNÍ - REVIZE 1</t>
  </si>
  <si>
    <t>{1236f01f-b8aa-4247-8766-abce25e94a26}</t>
  </si>
  <si>
    <t>SO01.5</t>
  </si>
  <si>
    <t>ELEKTROINSTALACE</t>
  </si>
  <si>
    <t>{c8817c68-e621-4cc4-a0f0-f957fa60aa7f}</t>
  </si>
  <si>
    <t>SO 02</t>
  </si>
  <si>
    <t>ÚPRAVA OKOLÍ + MOBILIÁŘ</t>
  </si>
  <si>
    <t>{d4f5b8f9-21e1-4568-9993-43a10104f028}</t>
  </si>
  <si>
    <t>VON</t>
  </si>
  <si>
    <t>VEDLEJŠÍ ROZPOČTOVÉ NÁKLADY</t>
  </si>
  <si>
    <t>{f0e86380-23b8-4ec8-a877-d38bbc1ae613}</t>
  </si>
  <si>
    <t>KRYCÍ LIST SOUPISU PRACÍ</t>
  </si>
  <si>
    <t>Objekt:</t>
  </si>
  <si>
    <t>SO 01 - VÝMĚNA TEPELNÝCH ČERPADEL</t>
  </si>
  <si>
    <t>Soupis:</t>
  </si>
  <si>
    <t>SO01.1 -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</si>
  <si>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</si>
  <si>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</si>
  <si>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</si>
  <si>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</si>
  <si>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</si>
  <si>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</si>
  <si>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12 - Zemní práce - odkopávky a prokopávky</t>
  </si>
  <si>
    <t xml:space="preserve">      16 - Zemní práce - přemístění výkopku</t>
  </si>
  <si>
    <t xml:space="preserve">    2 - Zakládání</t>
  </si>
  <si>
    <t xml:space="preserve">      273 - Zakládání - základové desky</t>
  </si>
  <si>
    <t xml:space="preserve">    3 - Svislé a kompletní konstrukce</t>
  </si>
  <si>
    <t xml:space="preserve">      31 - Zdi pozemních staveb</t>
  </si>
  <si>
    <t xml:space="preserve">      34 - Stěny a příčky</t>
  </si>
  <si>
    <t xml:space="preserve">      348  - Oplocení - ozn.č. 4 (kotvení do zemníc vrutů)</t>
  </si>
  <si>
    <t xml:space="preserve">      349 - Oplocení - ozn.č. 4´ (kotvení do stávající zídky)</t>
  </si>
  <si>
    <t xml:space="preserve">    4 - Vodorovné konstrukce</t>
  </si>
  <si>
    <t xml:space="preserve">      46 - Zpevněné plochy  </t>
  </si>
  <si>
    <t xml:space="preserve">    6 - Úpravy povrchů, podlahy a osazování výplní</t>
  </si>
  <si>
    <t xml:space="preserve">      61 - Úprava povrchů vnitřních</t>
  </si>
  <si>
    <t xml:space="preserve">      610 - Úprava povrchů vnitřních - sanační omítky</t>
  </si>
  <si>
    <t xml:space="preserve">      62 - Úprava povrchů vnějších</t>
  </si>
  <si>
    <t xml:space="preserve">      622 - Úprava povrchů vnějších - sanační omítky</t>
  </si>
  <si>
    <t xml:space="preserve">    9 - Ostatní konstrukce a práce, bourání</t>
  </si>
  <si>
    <t xml:space="preserve">      94 - Lešení a stavební výtahy</t>
  </si>
  <si>
    <t xml:space="preserve">      951 - Ostatní konstrukce a práce  </t>
  </si>
  <si>
    <t xml:space="preserve">      978 - Otlučení omítek a vybourání otvorů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</si>
  <si>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</si>
  <si>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</si>
  <si>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</si>
  <si>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</si>
  <si>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</si>
  <si>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 xml:space="preserve">    784 - Dokončovací práce - malby  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</si>
  <si>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</si>
  <si>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</si>
  <si>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</si>
  <si>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</si>
  <si>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</si>
  <si>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</si>
  <si>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</si>
  <si>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</si>
  <si>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</si>
  <si>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</si>
  <si>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</si>
  <si>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</si>
  <si>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</si>
  <si>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</si>
  <si>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</si>
  <si>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</si>
  <si>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</si>
  <si>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</si>
  <si>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</si>
  <si>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12</t>
  </si>
  <si>
    <t>Zemní práce - odkopávky a prokopávky</t>
  </si>
  <si>
    <t>K</t>
  </si>
  <si>
    <t>122351101</t>
  </si>
  <si>
    <t>Odkopávky a prokopávky nezapažené strojně v hornině třídy těžitelnosti II skupiny 4 do 20 m3</t>
  </si>
  <si>
    <t>m3</t>
  </si>
  <si>
    <t>CS ÚRS 2022 02</t>
  </si>
  <si>
    <t>4</t>
  </si>
  <si>
    <t>3</t>
  </si>
  <si>
    <t>-1880125803</t>
  </si>
  <si>
    <t>Online PSC</t>
  </si>
  <si>
    <t>https://podminky.urs.cz/item/CS_URS_2022_02/122351101</t>
  </si>
  <si>
    <t>VV</t>
  </si>
  <si>
    <t>(20,78+38,00)*0,25   "pro žb desku a oblázky"</t>
  </si>
  <si>
    <t>12,73*1,60*0,25         "pro podkladní vrstvy žb desky"</t>
  </si>
  <si>
    <t>Součet</t>
  </si>
  <si>
    <t>16</t>
  </si>
  <si>
    <t>Zemní práce - přemístění výkopku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</si>
  <si>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</si>
  <si>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</si>
  <si>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-1767327589</t>
  </si>
  <si>
    <t>https://podminky.urs.cz/item/CS_URS_2022_02/162751137</t>
  </si>
  <si>
    <t>171201231</t>
  </si>
  <si>
    <t>Poplatek za uložení stavebního odpadu na recyklační skládce (skládkovné) zeminy a kamení zatříděného do Katalogu odpadů pod kódem 17 05 04</t>
  </si>
  <si>
    <t>t</t>
  </si>
  <si>
    <t>1641343858</t>
  </si>
  <si>
    <t>https://podminky.urs.cz/item/CS_URS_2022_02/171201231</t>
  </si>
  <si>
    <t>19,787*1,8</t>
  </si>
  <si>
    <t>Zakládání</t>
  </si>
  <si>
    <t>273</t>
  </si>
  <si>
    <t>Zakládání - základové desky</t>
  </si>
  <si>
    <t>171152501</t>
  </si>
  <si>
    <t>Zhutnění podloží pod násypy z rostlé horniny třídy těžitelnosti I a II, skupiny 1 až 4 z hornin soudružných a nesoudržných</t>
  </si>
  <si>
    <t>m2</t>
  </si>
  <si>
    <t>493231285</t>
  </si>
  <si>
    <t>https://podminky.urs.cz/item/CS_URS_2022_02/171152501</t>
  </si>
  <si>
    <t>12,73*1,60</t>
  </si>
  <si>
    <t>5</t>
  </si>
  <si>
    <t>271532211</t>
  </si>
  <si>
    <t>Podsyp pod základové konstrukce se zhutněním a urovnáním povrchu z kameniva hrubého, frakce 32 - 63 mm</t>
  </si>
  <si>
    <t>-2084808874</t>
  </si>
  <si>
    <t>https://podminky.urs.cz/item/CS_URS_2022_02/271532211</t>
  </si>
  <si>
    <t>12,73*1,60*0,10</t>
  </si>
  <si>
    <t>6</t>
  </si>
  <si>
    <t>271572211</t>
  </si>
  <si>
    <t>Podsyp pod základové konstrukce se zhutněním a urovnáním povrchu ze štěrkopísku netříděného</t>
  </si>
  <si>
    <t>470632902</t>
  </si>
  <si>
    <t>https://podminky.urs.cz/item/CS_URS_2022_02/271572211</t>
  </si>
  <si>
    <t>7</t>
  </si>
  <si>
    <t>273313711</t>
  </si>
  <si>
    <t>Základy z betonu prostého desky z betonu kamenem neprokládaného tř. C 20/25</t>
  </si>
  <si>
    <t>10972033</t>
  </si>
  <si>
    <t>https://podminky.urs.cz/item/CS_URS_2022_02/273313711</t>
  </si>
  <si>
    <t>12,73*1,60*0,05   "podkladní beton"</t>
  </si>
  <si>
    <t>8</t>
  </si>
  <si>
    <t>273321511</t>
  </si>
  <si>
    <t>Základy z betonu železového (bez výztuže) desky z betonu bez zvláštních nároků na prostředí tř. C 25/30</t>
  </si>
  <si>
    <t>1577607813</t>
  </si>
  <si>
    <t>https://podminky.urs.cz/item/CS_URS_2022_02/273321511</t>
  </si>
  <si>
    <t>12,73*1,60*0,25</t>
  </si>
  <si>
    <t>9</t>
  </si>
  <si>
    <t>273351121</t>
  </si>
  <si>
    <t>Bednění základů desek zřízení</t>
  </si>
  <si>
    <t>-915632894</t>
  </si>
  <si>
    <t>https://podminky.urs.cz/item/CS_URS_2022_02/273351121</t>
  </si>
  <si>
    <t>(12,73*2+1,60*2)*0,05    "podkladní beton"</t>
  </si>
  <si>
    <t>(12,73*2+1,60*2)*0,25    "žb deska"</t>
  </si>
  <si>
    <t>10</t>
  </si>
  <si>
    <t>273351122</t>
  </si>
  <si>
    <t>Bednění základů desek odstranění</t>
  </si>
  <si>
    <t>-2010978693</t>
  </si>
  <si>
    <t>https://podminky.urs.cz/item/CS_URS_2022_02/273351122</t>
  </si>
  <si>
    <t>11</t>
  </si>
  <si>
    <t>273353121</t>
  </si>
  <si>
    <t>Bednění kotevních otvorů a prostupů v základových konstrukcích v deskách včetně polohového zajištění a odbednění, popř. ztraceného bednění z pletiva apod. průřezu přes 0,02 do 0,05 m2, hl. do 0,50 m</t>
  </si>
  <si>
    <t>kus</t>
  </si>
  <si>
    <t>1121067892</t>
  </si>
  <si>
    <t>https://podminky.urs.cz/item/CS_URS_2022_02/273353121</t>
  </si>
  <si>
    <t>273361821</t>
  </si>
  <si>
    <t>Výztuž základů desek z betonářské oceli 10 505 (R) nebo BSt 500</t>
  </si>
  <si>
    <t>-283685484</t>
  </si>
  <si>
    <t>https://podminky.urs.cz/item/CS_URS_2022_02/273361821</t>
  </si>
  <si>
    <t>0,1115   "viz výpis výztuže v.č. D1.1.7"</t>
  </si>
  <si>
    <t>13</t>
  </si>
  <si>
    <t>273362021</t>
  </si>
  <si>
    <t>Výztuž základů desek ze svařovaných sítí z drátů typu KARI</t>
  </si>
  <si>
    <t>-194962061</t>
  </si>
  <si>
    <t>https://podminky.urs.cz/item/CS_URS_2022_02/273362021</t>
  </si>
  <si>
    <t>0,51874   "viz výpis výztuže v.č. D1.1.7"</t>
  </si>
  <si>
    <t>14</t>
  </si>
  <si>
    <t>M</t>
  </si>
  <si>
    <t>5628472R01</t>
  </si>
  <si>
    <t>ocelová distanční podložka pro horní výztuž 180mm tl.3mm dl.2000mm - dodává se v 1bal. (50 m, 25ks)</t>
  </si>
  <si>
    <t>balení</t>
  </si>
  <si>
    <t>-1760698292</t>
  </si>
  <si>
    <t>92538111R01</t>
  </si>
  <si>
    <t>Ochranný úhelník pro zpevnění horní hrany desky 60x60x6 mm + kotevní pracny z ploché tyče 30x3mm dl.150mm</t>
  </si>
  <si>
    <t>m</t>
  </si>
  <si>
    <t>-1957566115</t>
  </si>
  <si>
    <t>12,73*2+1,60*2</t>
  </si>
  <si>
    <t>Svislé a kompletní konstrukce</t>
  </si>
  <si>
    <t>31</t>
  </si>
  <si>
    <t>Zdi pozemních staveb</t>
  </si>
  <si>
    <t>317944323</t>
  </si>
  <si>
    <t>Válcované nosníky dodatečně osazované do připravených otvorů bez zazdění hlav č. 14 až 22</t>
  </si>
  <si>
    <t>589811001</t>
  </si>
  <si>
    <t>https://podminky.urs.cz/item/CS_URS_2022_02/317944323</t>
  </si>
  <si>
    <t>1,80*4*0,0144  "prostup A - anglický dvorek - IPN 140"</t>
  </si>
  <si>
    <t>1,80*6*0,0144  "prostup B - zeď sýpky - IPN 140"</t>
  </si>
  <si>
    <t>17</t>
  </si>
  <si>
    <t>317234410</t>
  </si>
  <si>
    <t>Vyzdívka mezi nosníky cihlami pálenými na maltu cementovou</t>
  </si>
  <si>
    <t>1632616922</t>
  </si>
  <si>
    <t>https://podminky.urs.cz/item/CS_URS_2022_02/317234410</t>
  </si>
  <si>
    <t>1,80*0,60*0,14  "prostup A - anglický dvorek"</t>
  </si>
  <si>
    <t>1,80*1,25*0,14  "prostup B - zeď sýpky - IPN 140"</t>
  </si>
  <si>
    <t>18</t>
  </si>
  <si>
    <t>615142012</t>
  </si>
  <si>
    <t>Potažení vnitřních ploch pletivem v ploše nebo pruzích, na plném podkladu rabicovým provizorním přichycením nosníků</t>
  </si>
  <si>
    <t>1811867936</t>
  </si>
  <si>
    <t>https://podminky.urs.cz/item/CS_URS_2022_02/615142012</t>
  </si>
  <si>
    <t>1,80*0,14*2+1,40*0,60  "prostup A - anglický dvorek - IPN 140"</t>
  </si>
  <si>
    <t>1,80*0,14*2+1,40*1,25  "prostup B - zeď sýpky - IPN 140"</t>
  </si>
  <si>
    <t>34</t>
  </si>
  <si>
    <t>Stěny a příčky</t>
  </si>
  <si>
    <t>19</t>
  </si>
  <si>
    <t>342272245</t>
  </si>
  <si>
    <t>Příčky z pórobetonových tvárnic hladkých na tenké maltové lože objemová hmotnost do 500 kg/m3, tloušťka příčky 150 mm</t>
  </si>
  <si>
    <t>48383182</t>
  </si>
  <si>
    <t>https://podminky.urs.cz/item/CS_URS_2022_02/342272245</t>
  </si>
  <si>
    <t>(3,04+2,90)/2*(1,60+0,93)   "technická místnost"</t>
  </si>
  <si>
    <t>20</t>
  </si>
  <si>
    <t>342291121</t>
  </si>
  <si>
    <t>Ukotvení příček plochými kotvami, do konstrukce cihelné</t>
  </si>
  <si>
    <t>-1686343718</t>
  </si>
  <si>
    <t>https://podminky.urs.cz/item/CS_URS_2022_02/342291121</t>
  </si>
  <si>
    <t>3,04+2,90</t>
  </si>
  <si>
    <t xml:space="preserve">348 </t>
  </si>
  <si>
    <t>Oplocení - ozn.č. 4 (kotvení do zemníc vrutů)</t>
  </si>
  <si>
    <t>233211120</t>
  </si>
  <si>
    <t>Zemní ocelové vruty pro pergoly a přístřešky průměru 66 mm, délky 865 mm</t>
  </si>
  <si>
    <t>321441509</t>
  </si>
  <si>
    <t>https://podminky.urs.cz/item/CS_URS_2022_02/233211120</t>
  </si>
  <si>
    <t>22</t>
  </si>
  <si>
    <t>338951113</t>
  </si>
  <si>
    <t>Osazování sloupků a vzpěr plotových dřevěných průměru přes 100 do 150 mm se zasypáním zeminou a udusáním s impregnací spodní části</t>
  </si>
  <si>
    <t>-1494618711</t>
  </si>
  <si>
    <t>https://podminky.urs.cz/item/CS_URS_2022_02/338951113</t>
  </si>
  <si>
    <t>9   "dřevěné sloupky 120x120mm dl. 1750mm"</t>
  </si>
  <si>
    <t>2   "dřevěné vzpěry 120x140mm dl. 2600mm"</t>
  </si>
  <si>
    <t>23</t>
  </si>
  <si>
    <t>60512130</t>
  </si>
  <si>
    <t>hranol stavební řezivo průřezu do 224cm2 do dl 6m</t>
  </si>
  <si>
    <t>-1174506534</t>
  </si>
  <si>
    <t>1,75*9*0,12*0,12 *1,1   "dřevěné sloupky 120x120mm dl. 1750mm"</t>
  </si>
  <si>
    <t>2,60*2*0,12*0,14 *1,1   "dřevěné vzpěry 120x140mm dl. 2600mm"</t>
  </si>
  <si>
    <t>24</t>
  </si>
  <si>
    <t>762085112</t>
  </si>
  <si>
    <t>Montáž ocelových spojovacích prostředků (materiál ve specifikaci) svorníků nebo šroubů délky přes 150 do 300 mm</t>
  </si>
  <si>
    <t>-398134653</t>
  </si>
  <si>
    <t>https://podminky.urs.cz/item/CS_URS_2022_02/762085112</t>
  </si>
  <si>
    <t>9  "dřevěné sloupky dl. 1750mm"</t>
  </si>
  <si>
    <t>25</t>
  </si>
  <si>
    <t>31197004</t>
  </si>
  <si>
    <t>tyč závitová Pz 4.6 M12</t>
  </si>
  <si>
    <t>412067675</t>
  </si>
  <si>
    <t>9*0,30  "dřevěné sloupky dl. 1750mm"</t>
  </si>
  <si>
    <t>26</t>
  </si>
  <si>
    <t>3111100R01</t>
  </si>
  <si>
    <t>matice přesná šestihranná Pz uzavřená  M12</t>
  </si>
  <si>
    <t>-2143365629</t>
  </si>
  <si>
    <t>9*2  "dřevěné sloupky dl. 1750mm"</t>
  </si>
  <si>
    <t>27</t>
  </si>
  <si>
    <t>31120006</t>
  </si>
  <si>
    <t>podložka DIN 125-A ZB D 12mm</t>
  </si>
  <si>
    <t>100 kus</t>
  </si>
  <si>
    <t>-370008946</t>
  </si>
  <si>
    <t>9*2/100  "dřevěné sloupky dl. 1750mm"</t>
  </si>
  <si>
    <t>28</t>
  </si>
  <si>
    <t>953961113</t>
  </si>
  <si>
    <t>Kotvy chemické s vyvrtáním otvoru do betonu, železobetonu nebo tvrdého kamene tmel, velikost M 12, hloubka 110 mm</t>
  </si>
  <si>
    <t>-1728964142</t>
  </si>
  <si>
    <t>https://podminky.urs.cz/item/CS_URS_2022_02/953961113</t>
  </si>
  <si>
    <t>4  "2ks dřevěné sloupky dl. 1750mm - u opěrné zídky"</t>
  </si>
  <si>
    <t>29</t>
  </si>
  <si>
    <t>-87114716</t>
  </si>
  <si>
    <t>30</t>
  </si>
  <si>
    <t>1787630345</t>
  </si>
  <si>
    <t>4*0,40  "2ks dřevěné sloupky dl. 1750mm - u opěrné zídky"</t>
  </si>
  <si>
    <t>1615249636</t>
  </si>
  <si>
    <t>4*2  "2ks dřevěné sloupky dl. 1750mm - u opěrné zídky"</t>
  </si>
  <si>
    <t>32</t>
  </si>
  <si>
    <t>-797268792</t>
  </si>
  <si>
    <t>4*2/100  "2ks dřevěné sloupky dl. 1750mm - u opěrné zídky"</t>
  </si>
  <si>
    <t>33</t>
  </si>
  <si>
    <t>762086111</t>
  </si>
  <si>
    <t>Montáž kovových doplňkových konstrukcí (materiál ve specifikaci) hmotnosti prvku do 5 kg</t>
  </si>
  <si>
    <t>kg</t>
  </si>
  <si>
    <t>-2060211891</t>
  </si>
  <si>
    <t>https://podminky.urs.cz/item/CS_URS_2022_02/762086111</t>
  </si>
  <si>
    <t>5,04*2   "kotevní desky KD1"</t>
  </si>
  <si>
    <t>0,13*4   "celové pracny"</t>
  </si>
  <si>
    <t>1353083R03</t>
  </si>
  <si>
    <t>ocelové kotevní desky KD1 plech 200x200x8mm+plech 200x200x8mm, žárový pozink</t>
  </si>
  <si>
    <t>1016331185</t>
  </si>
  <si>
    <t>35</t>
  </si>
  <si>
    <t>1353083R04</t>
  </si>
  <si>
    <t>ocelové pracny tyč 30x4mm dl. 180mm ke kotevním deskám KD1, žárový pozink</t>
  </si>
  <si>
    <t>-1055732937</t>
  </si>
  <si>
    <t>2*2   "dřevěné vzpěry 120x140mm dl. 2600mm"</t>
  </si>
  <si>
    <t>36</t>
  </si>
  <si>
    <t>502467862</t>
  </si>
  <si>
    <t>2*2*0,50   "kotevní desky KD1"</t>
  </si>
  <si>
    <t>37</t>
  </si>
  <si>
    <t>642209670</t>
  </si>
  <si>
    <t>2*2   "kotevní desky KD1"</t>
  </si>
  <si>
    <t>38</t>
  </si>
  <si>
    <t>-1709790218</t>
  </si>
  <si>
    <t>2*2/100   "kotevní desky KD1"</t>
  </si>
  <si>
    <t>39</t>
  </si>
  <si>
    <t>233211119</t>
  </si>
  <si>
    <t>Zemní ocelové vruty pro pergoly a přístřešky průměru 66 mm, délky 730 mm</t>
  </si>
  <si>
    <t>22040960</t>
  </si>
  <si>
    <t>https://podminky.urs.cz/item/CS_URS_2022_02/233211119</t>
  </si>
  <si>
    <t>12   "nosná fošna 40x150"</t>
  </si>
  <si>
    <t>40</t>
  </si>
  <si>
    <t>34850121R01</t>
  </si>
  <si>
    <t>Montáž oplocení na dřevěné sloupky výšky přes 1 do 2 m z prken šroubovaných pod úhlem 45°</t>
  </si>
  <si>
    <t>1310708004</t>
  </si>
  <si>
    <t>41</t>
  </si>
  <si>
    <t>60515121</t>
  </si>
  <si>
    <t>řezivo jehličnaté boční prkno 40-60mm</t>
  </si>
  <si>
    <t>844204789</t>
  </si>
  <si>
    <t>21,91*0,04*0,15 *1,1   "nosná fošna 40x150mm"</t>
  </si>
  <si>
    <t>42</t>
  </si>
  <si>
    <t>60515111</t>
  </si>
  <si>
    <t>řezivo jehličnaté boční prkno 20-30mm</t>
  </si>
  <si>
    <t>-1419978397</t>
  </si>
  <si>
    <t>1,75*178*0,14*0,027 *1,1   "prkna 140x27mm"</t>
  </si>
  <si>
    <t>43</t>
  </si>
  <si>
    <t>5482526R01</t>
  </si>
  <si>
    <t>kování tesařské úhelník 90° typ6 40x150x150x3,0mm</t>
  </si>
  <si>
    <t>-87358531</t>
  </si>
  <si>
    <t>12   "nosná fošna 40x150mm"</t>
  </si>
  <si>
    <t>44</t>
  </si>
  <si>
    <t>3114201R01</t>
  </si>
  <si>
    <t>vrut ocelový FeZn konstrukční pro tesařské kování</t>
  </si>
  <si>
    <t>-117884560</t>
  </si>
  <si>
    <t>12*4   "nosná fošna 40x150mm"</t>
  </si>
  <si>
    <t>45</t>
  </si>
  <si>
    <t>-1870155607</t>
  </si>
  <si>
    <t>12*0,20*2   "nosná fošna 40x150mm"</t>
  </si>
  <si>
    <t>2,00*17       "prkna 140x27mm"</t>
  </si>
  <si>
    <t>46</t>
  </si>
  <si>
    <t>1019093085</t>
  </si>
  <si>
    <t>12*2   "nosná fošna 40x150mm"</t>
  </si>
  <si>
    <t>6          "prkna 140x27mm - závitová tyč"</t>
  </si>
  <si>
    <t>47</t>
  </si>
  <si>
    <t>31111006</t>
  </si>
  <si>
    <t>matice přesná šestihranná Pz DIN 934-8 M12</t>
  </si>
  <si>
    <t>706396516</t>
  </si>
  <si>
    <t>(356+12)/100   "prkna 140x27mm"</t>
  </si>
  <si>
    <t>48</t>
  </si>
  <si>
    <t>1548333188</t>
  </si>
  <si>
    <t>12*2/100   "nosná fošna 40x150mm"</t>
  </si>
  <si>
    <t>6/100          "prkna 140x27mm - závitová tyč"</t>
  </si>
  <si>
    <t>49</t>
  </si>
  <si>
    <t>3119701R01</t>
  </si>
  <si>
    <t>prodlužovací spojka závitové tyče VM M12x40</t>
  </si>
  <si>
    <t>-576119040</t>
  </si>
  <si>
    <t>16/100   "prkna 140x27mm"</t>
  </si>
  <si>
    <t>50</t>
  </si>
  <si>
    <t>348101310</t>
  </si>
  <si>
    <t>Osazení vrat nebo vrátek k oplocení na sloupky dřevěné, plochy jednotlivě do 2 m2</t>
  </si>
  <si>
    <t>-284443920</t>
  </si>
  <si>
    <t>https://podminky.urs.cz/item/CS_URS_2022_02/348101310</t>
  </si>
  <si>
    <t>51</t>
  </si>
  <si>
    <t>6123111R01</t>
  </si>
  <si>
    <t>branka jednokřídlá dřevěná 900x1800mm z prken 100x24mm 9 ks, rámu z hranolů 80x40mm dl. 6,2m, 3ks závěsů, 1ks petlice, 1ks zámek, vč. impregnace a nátěru</t>
  </si>
  <si>
    <t>733604884</t>
  </si>
  <si>
    <t>52</t>
  </si>
  <si>
    <t>762081150</t>
  </si>
  <si>
    <t>Hoblování hraněného řeziva přímo na staveništi ve staveništní dílně</t>
  </si>
  <si>
    <t>1565152386</t>
  </si>
  <si>
    <t>https://podminky.urs.cz/item/CS_URS_2022_02/762081150</t>
  </si>
  <si>
    <t>21,91*0,04*0,15 *1,1            "nosná fošna 40x150mm"</t>
  </si>
  <si>
    <t>53</t>
  </si>
  <si>
    <t>76208312R01</t>
  </si>
  <si>
    <t>Tlaková impregnace řeziva proti dřevokaznému hmyzu, houbám a plísním, třída ohrožení 3 a 4 (dřevo v exteriéru)</t>
  </si>
  <si>
    <t>-614594346</t>
  </si>
  <si>
    <t>349</t>
  </si>
  <si>
    <t>Oplocení - ozn.č. 4´ (kotvení do stávající zídky)</t>
  </si>
  <si>
    <t>54</t>
  </si>
  <si>
    <t>95396111R01</t>
  </si>
  <si>
    <t>Kotvy chemické s vyvrtáním otvoru do betonu, železobetonu nebo tvrdého kamene tmel, velikost M 20, hloubka 450 mm</t>
  </si>
  <si>
    <t>-646537796</t>
  </si>
  <si>
    <t>4     "sloupky 120x120mm"</t>
  </si>
  <si>
    <t>55</t>
  </si>
  <si>
    <t>762085103</t>
  </si>
  <si>
    <t>Montáž ocelových spojovacích prostředků (materiál ve specifikaci) kotevních želez příložek, patek, táhel</t>
  </si>
  <si>
    <t>-2018269270</t>
  </si>
  <si>
    <t>https://podminky.urs.cz/item/CS_URS_2022_02/762085103</t>
  </si>
  <si>
    <t>56</t>
  </si>
  <si>
    <t>5482500R01</t>
  </si>
  <si>
    <t>kotevní patka tvaru U široká 120x120x4,0 20x500mm, pozink</t>
  </si>
  <si>
    <t>-383523053</t>
  </si>
  <si>
    <t>57</t>
  </si>
  <si>
    <t>5482501R01</t>
  </si>
  <si>
    <t>kotevní patka tvaru U 40  20x500mm</t>
  </si>
  <si>
    <t>-98614076</t>
  </si>
  <si>
    <t>58</t>
  </si>
  <si>
    <t>762713121</t>
  </si>
  <si>
    <t>Montáž prostorových vázaných konstrukcí z řeziva hoblovaného průřezové plochy přes 120 do 224 cm2</t>
  </si>
  <si>
    <t>-875386422</t>
  </si>
  <si>
    <t>https://podminky.urs.cz/item/CS_URS_2022_02/762713121</t>
  </si>
  <si>
    <t>0,98*4   "sloupky 120x120 mm"</t>
  </si>
  <si>
    <t>59</t>
  </si>
  <si>
    <t>-1140342345</t>
  </si>
  <si>
    <t>0,98*0,12*1,12*4 *1,1   "sloupky 120x120 mm"</t>
  </si>
  <si>
    <t>60</t>
  </si>
  <si>
    <t>-1166477809</t>
  </si>
  <si>
    <t>4   "sloupky 120x120 mm"</t>
  </si>
  <si>
    <t>61</t>
  </si>
  <si>
    <t>1226432215</t>
  </si>
  <si>
    <t>4*0,30   "sloupky 120x120 mm"</t>
  </si>
  <si>
    <t>62</t>
  </si>
  <si>
    <t>491250058</t>
  </si>
  <si>
    <t>4*2   "sloupky 120x120 mm"</t>
  </si>
  <si>
    <t>63</t>
  </si>
  <si>
    <t>528666127</t>
  </si>
  <si>
    <t>64</t>
  </si>
  <si>
    <t>34850111R01</t>
  </si>
  <si>
    <t>Montáž oplocení na dřevěné sloupky výšky do 1 m z prken šroubovaných pod úhlem 45°</t>
  </si>
  <si>
    <t>1282709547</t>
  </si>
  <si>
    <t>65</t>
  </si>
  <si>
    <t>1144100510</t>
  </si>
  <si>
    <t>13,80*0,04*0,15 *1,1   "nosná fošna 40x150mm"</t>
  </si>
  <si>
    <t>66</t>
  </si>
  <si>
    <t>-545452245</t>
  </si>
  <si>
    <t>0,98*112*0,14*0,027 *1,1   "prkna 140x27mm"</t>
  </si>
  <si>
    <t>67</t>
  </si>
  <si>
    <t>-216447122</t>
  </si>
  <si>
    <t>6   "nosná fošna 40x150mm"</t>
  </si>
  <si>
    <t>68</t>
  </si>
  <si>
    <t>282681327</t>
  </si>
  <si>
    <t>6*4   "nosná fošna 40x150mm"</t>
  </si>
  <si>
    <t>69</t>
  </si>
  <si>
    <t>-1193982031</t>
  </si>
  <si>
    <t>2,00*5         "prkna 140x27mm"</t>
  </si>
  <si>
    <t>70</t>
  </si>
  <si>
    <t>1613743777</t>
  </si>
  <si>
    <t>2          "prkna 140x27mm - závitová tyč"</t>
  </si>
  <si>
    <t>71</t>
  </si>
  <si>
    <t>502207560</t>
  </si>
  <si>
    <t>(224+6)/100   "prkna 140x27mm"</t>
  </si>
  <si>
    <t>72</t>
  </si>
  <si>
    <t>875165086</t>
  </si>
  <si>
    <t>2/100          "prkna 140x27mm - závitová tyč"</t>
  </si>
  <si>
    <t>73</t>
  </si>
  <si>
    <t>-670331609</t>
  </si>
  <si>
    <t>4/100   "prkna 140x27mm"</t>
  </si>
  <si>
    <t>74</t>
  </si>
  <si>
    <t>-1526087235</t>
  </si>
  <si>
    <t>0,98*0,12*1,12*4 *1,1         "sloupky 120x120 mm"</t>
  </si>
  <si>
    <t>13,80*0,04*0,15 *1,1            "nosná fošna 40x150mm"</t>
  </si>
  <si>
    <t>75</t>
  </si>
  <si>
    <t>1191067629</t>
  </si>
  <si>
    <t>Vodorovné konstrukce</t>
  </si>
  <si>
    <t xml:space="preserve">Zpevněné plochy  </t>
  </si>
  <si>
    <t>76</t>
  </si>
  <si>
    <t>1357846807</t>
  </si>
  <si>
    <t>38,00   "pod oblázky kolem žb desky"</t>
  </si>
  <si>
    <t>77</t>
  </si>
  <si>
    <t>213141111</t>
  </si>
  <si>
    <t>Zřízení vrstvy z geotextilie filtrační, separační, odvodňovací, ochranné, výztužné nebo protierozní v rovině nebo ve sklonu do 1:5, šířky do 3 m</t>
  </si>
  <si>
    <t>-1165420098</t>
  </si>
  <si>
    <t>https://podminky.urs.cz/item/CS_URS_2022_02/213141111</t>
  </si>
  <si>
    <t>20,78   "pod žb desku"</t>
  </si>
  <si>
    <t>78</t>
  </si>
  <si>
    <t>69311060</t>
  </si>
  <si>
    <t>geotextilie netkaná separační, ochranná, filtrační, drenážní PP 200g/m2</t>
  </si>
  <si>
    <t>-1220367367</t>
  </si>
  <si>
    <t>58,78*1,1845</t>
  </si>
  <si>
    <t>79</t>
  </si>
  <si>
    <t>63712111R01</t>
  </si>
  <si>
    <t>Zpevněná plocha z kameniva s udusáním a urovnáním povrchu z kačírku tl. 250 mm</t>
  </si>
  <si>
    <t>980766369</t>
  </si>
  <si>
    <t>38,00   "oblázky kolem žb desky"</t>
  </si>
  <si>
    <t>80</t>
  </si>
  <si>
    <t>91637121R01</t>
  </si>
  <si>
    <t>Osazení ocelové samofixační obruby včetně začištění</t>
  </si>
  <si>
    <t>-1127583087</t>
  </si>
  <si>
    <t>22,00   "viz v.č. D1.1.4 -řez A-A´nový stav"</t>
  </si>
  <si>
    <t>81</t>
  </si>
  <si>
    <t>2724518R01</t>
  </si>
  <si>
    <t>ocelová samofixační obruba výška 250mm, tl. 2mm, dl. 2000mm, s rovnými hroty a s vrchním lemem, pozinkovaná ocel</t>
  </si>
  <si>
    <t>-464467456</t>
  </si>
  <si>
    <t>Úpravy povrchů, podlahy a osazování výplní</t>
  </si>
  <si>
    <t>Úprava povrchů vnitřních</t>
  </si>
  <si>
    <t>82</t>
  </si>
  <si>
    <t>611131101</t>
  </si>
  <si>
    <t>Podkladní a spojovací vrstva vnitřních omítaných ploch cementový postřik nanášený ručně celoplošně stropů</t>
  </si>
  <si>
    <t>-1647829668</t>
  </si>
  <si>
    <t>https://podminky.urs.cz/item/CS_URS_2022_02/611131101</t>
  </si>
  <si>
    <t>1,80*0,14+1,40*1,25  "prostup B - zeď sýpky - IPN 140"</t>
  </si>
  <si>
    <t>(1,40+0,30*2)*1,25    "prostup B - zeď sýpky - parapet a ostění"</t>
  </si>
  <si>
    <t>83</t>
  </si>
  <si>
    <t>612335301</t>
  </si>
  <si>
    <t>Cementová omítka ostění nebo nadpraží hladká</t>
  </si>
  <si>
    <t>-201757179</t>
  </si>
  <si>
    <t>https://podminky.urs.cz/item/CS_URS_2022_02/612335301</t>
  </si>
  <si>
    <t>84</t>
  </si>
  <si>
    <t>612325223</t>
  </si>
  <si>
    <t>Vápenocementová omítka jednotlivých malých ploch štuková na stěnách, plochy jednotlivě přes 0,25 do 1 m2</t>
  </si>
  <si>
    <t>718529115</t>
  </si>
  <si>
    <t>https://podminky.urs.cz/item/CS_URS_2022_02/612325223</t>
  </si>
  <si>
    <t>1  "prostup B - zeď sýpky"</t>
  </si>
  <si>
    <t>85</t>
  </si>
  <si>
    <t>612131121</t>
  </si>
  <si>
    <t>Podkladní a spojovací vrstva vnitřních omítaných ploch penetrace disperzní nanášená ručně stěn</t>
  </si>
  <si>
    <t>-1975174032</t>
  </si>
  <si>
    <t>https://podminky.urs.cz/item/CS_URS_2022_02/612131121</t>
  </si>
  <si>
    <t>(3,04+2,90)/2*(0,15+1,60+0,93)   "technická místnost - nová příčka"</t>
  </si>
  <si>
    <t>86</t>
  </si>
  <si>
    <t>612142001</t>
  </si>
  <si>
    <t>Potažení vnitřních ploch pletivem v ploše nebo pruzích, na plném podkladu sklovláknitým vtlačením do tmelu stěn</t>
  </si>
  <si>
    <t>-1389720726</t>
  </si>
  <si>
    <t>https://podminky.urs.cz/item/CS_URS_2022_02/612142001</t>
  </si>
  <si>
    <t>87</t>
  </si>
  <si>
    <t>612321131</t>
  </si>
  <si>
    <t>Potažení vnitřních ploch vápenocementovým štukem tloušťky do 3 mm svislých konstrukcí stěn</t>
  </si>
  <si>
    <t>-658087537</t>
  </si>
  <si>
    <t>https://podminky.urs.cz/item/CS_URS_2022_02/612321131</t>
  </si>
  <si>
    <t>610</t>
  </si>
  <si>
    <t>Úprava povrchů vnitřních - sanační omítky</t>
  </si>
  <si>
    <t>88</t>
  </si>
  <si>
    <t>61213115R01</t>
  </si>
  <si>
    <t>Adhézní můstek síranovzdorným omítkovým podhozem dle WTA vnitřních stěn nanášený ručně, spotřeba 6 kg/m2</t>
  </si>
  <si>
    <t>472438734</t>
  </si>
  <si>
    <t>2,20*(0,20+0,60)</t>
  </si>
  <si>
    <t>2,40*(0,75+1,80)</t>
  </si>
  <si>
    <t>0,90*(0,45+0,20)</t>
  </si>
  <si>
    <t>Součet   technická místnost</t>
  </si>
  <si>
    <t>89</t>
  </si>
  <si>
    <t>61232411R01</t>
  </si>
  <si>
    <t>Sanační omítka podkladní dle WTA (porozita nad 50%, plnivo pemza) tl. 10 - 20mm vnitřních stěn nanášená ručně, spotřeba 9,5kg/10mm/m2</t>
  </si>
  <si>
    <t>1897497237</t>
  </si>
  <si>
    <t>90</t>
  </si>
  <si>
    <t>61232513R01</t>
  </si>
  <si>
    <t>Omítka sanační vnitřních ploch jádrová dle WTA (porozita nad 50%, plnivo pemza) tl. min 15 mm nanášená ručně svislých konstrukcí stěn, spotřeba 8,5kg/1cm/m2</t>
  </si>
  <si>
    <t>-1427221102</t>
  </si>
  <si>
    <t>91</t>
  </si>
  <si>
    <t>61232813R01</t>
  </si>
  <si>
    <t>Potažení vnitřních ploch sanačním jemným minerálním štukem tloušťky 2 mm svislých konstrukcí stěn, spotřeba 3,5 kg/m2</t>
  </si>
  <si>
    <t>1611258170</t>
  </si>
  <si>
    <t>Úprava povrchů vnějších</t>
  </si>
  <si>
    <t>92</t>
  </si>
  <si>
    <t>621131101</t>
  </si>
  <si>
    <t>Podkladní a spojovací vrstva vnějších omítaných ploch cementový postřik nanášený ručně celoplošně podhledů</t>
  </si>
  <si>
    <t>-1364685862</t>
  </si>
  <si>
    <t>https://podminky.urs.cz/item/CS_URS_2022_02/621131101</t>
  </si>
  <si>
    <t>1,80*0,14                            "prostup B - zeď sýpky - IPN 140"</t>
  </si>
  <si>
    <t>93</t>
  </si>
  <si>
    <t>668658127</t>
  </si>
  <si>
    <t>94</t>
  </si>
  <si>
    <t>629999030</t>
  </si>
  <si>
    <t>Příplatky k cenám úprav vnějších povrchů za zvýšenou pracnost při provádění prací menšího rozsahu omítané plochy do 10 m2</t>
  </si>
  <si>
    <t>-492383547</t>
  </si>
  <si>
    <t>https://podminky.urs.cz/item/CS_URS_2022_02/629999030</t>
  </si>
  <si>
    <t>95</t>
  </si>
  <si>
    <t>629995101</t>
  </si>
  <si>
    <t>Očištění vnějších ploch tlakovou vodou omytím</t>
  </si>
  <si>
    <t>2143957933</t>
  </si>
  <si>
    <t>https://podminky.urs.cz/item/CS_URS_2022_02/629995101</t>
  </si>
  <si>
    <t>4,00   "prostup betonovou zdí angl.dvorku - rubová strana"</t>
  </si>
  <si>
    <t>4,00   "prostup betonovou zdí angl.dvorku - lícová strana"</t>
  </si>
  <si>
    <t>96</t>
  </si>
  <si>
    <t>622131121</t>
  </si>
  <si>
    <t>Podkladní a spojovací vrstva vnějších omítaných ploch penetrace nanášená ručně stěn</t>
  </si>
  <si>
    <t>683992945</t>
  </si>
  <si>
    <t>https://podminky.urs.cz/item/CS_URS_2022_02/622131121</t>
  </si>
  <si>
    <t>97</t>
  </si>
  <si>
    <t>622331141</t>
  </si>
  <si>
    <t>Omítka cementová vnějších ploch nanášená ručně dvouvrstvá, tloušťky jádrové omítky do 15 mm a tloušťky štuku do 3 mm štuková stěn</t>
  </si>
  <si>
    <t>-664731544</t>
  </si>
  <si>
    <t>https://podminky.urs.cz/item/CS_URS_2022_02/622331141</t>
  </si>
  <si>
    <t>98</t>
  </si>
  <si>
    <t>622331191</t>
  </si>
  <si>
    <t>Omítka cementová vnějších ploch nanášená ručně Příplatek k cenám za každých dalších i započatých 5 mm tloušťky omítky přes 15 mm stěn</t>
  </si>
  <si>
    <t>235628757</t>
  </si>
  <si>
    <t>https://podminky.urs.cz/item/CS_URS_2022_02/622331191</t>
  </si>
  <si>
    <t>4,00*2</t>
  </si>
  <si>
    <t>622</t>
  </si>
  <si>
    <t>Úprava povrchů vnějších - sanační omítky</t>
  </si>
  <si>
    <t>99</t>
  </si>
  <si>
    <t>1455897216</t>
  </si>
  <si>
    <t>4,00   "prostup obvodovou zdí sýpky - rubová strana</t>
  </si>
  <si>
    <t>100</t>
  </si>
  <si>
    <t>62213115R01</t>
  </si>
  <si>
    <t>Adhézní můstek síranovzdorným omítkovým podhozem dle WTA vnějších stěn nanášený ručně, spotřeba 6 kg/m2</t>
  </si>
  <si>
    <t>-2031215337</t>
  </si>
  <si>
    <t xml:space="preserve">4,00    </t>
  </si>
  <si>
    <t>Mezisoučet   prostup obvodovou zdí sýpky - rubová strana</t>
  </si>
  <si>
    <t>101</t>
  </si>
  <si>
    <t>62232441R01</t>
  </si>
  <si>
    <t>Sanační omítka podkladní dle WTA (porozita nad 50%, plnivo pemza) tl. 10 - 20mm vnějších stěn nanášená ručně, spotřeba 9,5kg/10mm/m2</t>
  </si>
  <si>
    <t>640040535</t>
  </si>
  <si>
    <t>102</t>
  </si>
  <si>
    <t>62232512R01</t>
  </si>
  <si>
    <t>Omítka sanační vnějších ploch jádrová dle WTA (porozita nad 50%, plnivo pemza) tl. min 15 mm nanášená ručně svislých konstrukcí stěn, spotřeba 8,5kg/1cm/m2</t>
  </si>
  <si>
    <t>-473620572</t>
  </si>
  <si>
    <t>103</t>
  </si>
  <si>
    <t>62232823R01</t>
  </si>
  <si>
    <t>Potažení vnějších ploch sanačním jemným minerálním štukem tloušťky 2 mm svislých konstrukcí stěn, spotřeba 3,5 kg/m2</t>
  </si>
  <si>
    <t>730559074</t>
  </si>
  <si>
    <t>104</t>
  </si>
  <si>
    <t>783823133</t>
  </si>
  <si>
    <t>Penetrační nátěr omítek hladkých omítek hladkých, zrnitých tenkovrstvých nebo štukových stupně členitosti 1 a 2 silikátový</t>
  </si>
  <si>
    <t>-1291079964</t>
  </si>
  <si>
    <t>https://podminky.urs.cz/item/CS_URS_2022_02/783823133</t>
  </si>
  <si>
    <t>105</t>
  </si>
  <si>
    <t>783827423</t>
  </si>
  <si>
    <t>Krycí (ochranný ) nátěr omítek dvojnásobný hladkých omítek hladkých, zrnitých tenkovrstvých nebo štukových stupně členitosti 1 a 2 silikátový</t>
  </si>
  <si>
    <t>1669769880</t>
  </si>
  <si>
    <t>https://podminky.urs.cz/item/CS_URS_2022_02/783827423</t>
  </si>
  <si>
    <t>Ostatní konstrukce a práce, bourání</t>
  </si>
  <si>
    <t>Lešení a stavební výtahy</t>
  </si>
  <si>
    <t>106</t>
  </si>
  <si>
    <t>949121111</t>
  </si>
  <si>
    <t>Montáž lešení lehkého kozového dílcového o výšce lešeňové podlahy do 1,2 m</t>
  </si>
  <si>
    <t>sada</t>
  </si>
  <si>
    <t>231356510</t>
  </si>
  <si>
    <t>https://podminky.urs.cz/item/CS_URS_2022_02/949121111</t>
  </si>
  <si>
    <t>107</t>
  </si>
  <si>
    <t>949121211</t>
  </si>
  <si>
    <t>Montáž lešení lehkého kozového dílcového Příplatek za první a každý další den použití lešení k ceně -1111</t>
  </si>
  <si>
    <t>-525655490</t>
  </si>
  <si>
    <t>https://podminky.urs.cz/item/CS_URS_2022_02/949121211</t>
  </si>
  <si>
    <t>1*180   "cca 6 měsíců"</t>
  </si>
  <si>
    <t>108</t>
  </si>
  <si>
    <t>949121811</t>
  </si>
  <si>
    <t>Demontáž lešení lehkého kozového dílcového o výšce lešeňové podlahy do 1,2 m</t>
  </si>
  <si>
    <t>-1122818325</t>
  </si>
  <si>
    <t>https://podminky.urs.cz/item/CS_URS_2022_02/949121811</t>
  </si>
  <si>
    <t>951</t>
  </si>
  <si>
    <t xml:space="preserve">Ostatní konstrukce a práce  </t>
  </si>
  <si>
    <t>109</t>
  </si>
  <si>
    <t>952901111</t>
  </si>
  <si>
    <t>Vyčištění budov nebo objektů před předáním do užívání budov bytové nebo občanské výstavby, světlé výšky podlaží do 4 m</t>
  </si>
  <si>
    <t>1638226045</t>
  </si>
  <si>
    <t>https://podminky.urs.cz/item/CS_URS_2022_02/952901111</t>
  </si>
  <si>
    <t>27,85   "technická místnost"</t>
  </si>
  <si>
    <t>978</t>
  </si>
  <si>
    <t>Otlučení omítek a vybourání otvorů</t>
  </si>
  <si>
    <t>110</t>
  </si>
  <si>
    <t>978013191</t>
  </si>
  <si>
    <t>Otlučení vápenných nebo vápenocementových omítek vnitřních ploch stěn s vyškrabáním spar, s očištěním zdiva, v rozsahu přes 50 do 100 %</t>
  </si>
  <si>
    <t>238119064</t>
  </si>
  <si>
    <t>https://podminky.urs.cz/item/CS_URS_2022_02/978013191</t>
  </si>
  <si>
    <t>111</t>
  </si>
  <si>
    <t>977211115</t>
  </si>
  <si>
    <t>Řezání konstrukcí stěnovou pilou betonových nebo železobetonových průměru řezané výztuže do 16 mm hloubka řezu přes 520 do 680 mm</t>
  </si>
  <si>
    <t>-20160016</t>
  </si>
  <si>
    <t>https://podminky.urs.cz/item/CS_URS_2022_02/977211115</t>
  </si>
  <si>
    <t>1,40*2+(0,30+0,14)*2   "prostup A - anglický dvorek"</t>
  </si>
  <si>
    <t>112</t>
  </si>
  <si>
    <t>977211191</t>
  </si>
  <si>
    <t>Řezání konstrukcí stěnovou pilou Příplatek k cenám za práci ve stísněném prostoru</t>
  </si>
  <si>
    <t>147161130</t>
  </si>
  <si>
    <t>https://podminky.urs.cz/item/CS_URS_2022_02/977211191</t>
  </si>
  <si>
    <t>113</t>
  </si>
  <si>
    <t>971042551</t>
  </si>
  <si>
    <t>Vybourání otvorů v betonových příčkách a zdech základových nebo nadzákladových plochy do 1 m2, tl. jakékoliv</t>
  </si>
  <si>
    <t>-1682466702</t>
  </si>
  <si>
    <t>https://podminky.urs.cz/item/CS_URS_2022_02/971042551</t>
  </si>
  <si>
    <t>1,40*(0,30+0,14)*0,60   "prostup A - anglický dvorek"</t>
  </si>
  <si>
    <t>114</t>
  </si>
  <si>
    <t>973042251</t>
  </si>
  <si>
    <t>Vysekání výklenků nebo kapes ve zdivu betonovém kapes, plochy do 0,10 m2, hl. do 300 mm</t>
  </si>
  <si>
    <t>1257284085</t>
  </si>
  <si>
    <t>https://podminky.urs.cz/item/CS_URS_2022_02/973042251</t>
  </si>
  <si>
    <t>2   "prostup A - anglický dvorek - pro osazení I 140"</t>
  </si>
  <si>
    <t>115</t>
  </si>
  <si>
    <t>974029664</t>
  </si>
  <si>
    <t>Vysekání rýh ve zdivu kamenném pro vtahování nosníků, před vybouráním otvoru do hl. 150 mm, při výšce nosníku do 150 mm</t>
  </si>
  <si>
    <t>-152257607</t>
  </si>
  <si>
    <t>https://podminky.urs.cz/item/CS_URS_2022_02/974029664</t>
  </si>
  <si>
    <t>1,80*6  "prostup B - zeď sýpky - IPN 140"</t>
  </si>
  <si>
    <t>116</t>
  </si>
  <si>
    <t>971024591</t>
  </si>
  <si>
    <t>Vybourání otvorů ve zdivu základovém nebo nadzákladovém kamenném, smíšeném kamenném, na maltu vápennou nebo vápenocementovou, plochy do 1 m2, tl. přes 900 mm</t>
  </si>
  <si>
    <t>1603502441</t>
  </si>
  <si>
    <t>https://podminky.urs.cz/item/CS_URS_2022_02/971024591</t>
  </si>
  <si>
    <t>1,40*0,30*1,25  "prostup B - zeď sýpky"</t>
  </si>
  <si>
    <t>117</t>
  </si>
  <si>
    <t>967021112</t>
  </si>
  <si>
    <t>Přisekání (špicování) rovných ostění bez odstupu po hrubém vybourání otvorů ve zdivu kamenném nebo smíšeném</t>
  </si>
  <si>
    <t>60775798</t>
  </si>
  <si>
    <t>https://podminky.urs.cz/item/CS_URS_2022_02/967021112</t>
  </si>
  <si>
    <t>(1,40*2+0,30*2)*1,25  "prostup B - zeď sýpky"</t>
  </si>
  <si>
    <t>997</t>
  </si>
  <si>
    <t>Přesun sutě</t>
  </si>
  <si>
    <t>118</t>
  </si>
  <si>
    <t>997013211</t>
  </si>
  <si>
    <t>Vnitrostaveništní doprava suti a vybouraných hmot vodorovně do 50 m svisle ručně pro budovy a haly výšky do 6 m</t>
  </si>
  <si>
    <t>-650494379</t>
  </si>
  <si>
    <t>https://podminky.urs.cz/item/CS_URS_2022_02/997013211</t>
  </si>
  <si>
    <t>119</t>
  </si>
  <si>
    <t>997013501</t>
  </si>
  <si>
    <t>Odvoz suti a vybouraných hmot na skládku nebo meziskládku se složením, na vzdálenost do 1 km</t>
  </si>
  <si>
    <t>1617104485</t>
  </si>
  <si>
    <t>https://podminky.urs.cz/item/CS_URS_2022_02/997013501</t>
  </si>
  <si>
    <t>120</t>
  </si>
  <si>
    <t>997013509</t>
  </si>
  <si>
    <t>Odvoz suti a vybouraných hmot na skládku nebo meziskládku se složením, na vzdálenost Příplatek k ceně za každý další i započatý 1 km přes 1 km</t>
  </si>
  <si>
    <t>-1831072875</t>
  </si>
  <si>
    <t>https://podminky.urs.cz/item/CS_URS_2022_02/997013509</t>
  </si>
  <si>
    <t>3,416*9</t>
  </si>
  <si>
    <t>121</t>
  </si>
  <si>
    <t>997013631</t>
  </si>
  <si>
    <t>Poplatek za uložení stavebního odpadu na skládce (skládkovné) směsného stavebního a demoličního zatříděného do Katalogu odpadů pod kódem 17 09 04</t>
  </si>
  <si>
    <t>-1406235674</t>
  </si>
  <si>
    <t>https://podminky.urs.cz/item/CS_URS_2022_02/997013631</t>
  </si>
  <si>
    <t>998</t>
  </si>
  <si>
    <t>Přesun hmot</t>
  </si>
  <si>
    <t>122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</si>
  <si>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</si>
  <si>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</si>
  <si>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195697499</t>
  </si>
  <si>
    <t>https://podminky.urs.cz/item/CS_URS_2022_02/998011001</t>
  </si>
  <si>
    <t>PSV</t>
  </si>
  <si>
    <t>Práce a dodávky PSV</t>
  </si>
  <si>
    <t>711</t>
  </si>
  <si>
    <t>Izolace proti vodě, vlhkosti a plynům</t>
  </si>
  <si>
    <t>123</t>
  </si>
  <si>
    <t>711112001</t>
  </si>
  <si>
    <t>Provedení izolace proti zemní vlhkosti natěradly a tmely za studena na ploše svislé S nátěrem penetračním</t>
  </si>
  <si>
    <t>1017170274</t>
  </si>
  <si>
    <t>https://podminky.urs.cz/item/CS_URS_2022_02/711112001</t>
  </si>
  <si>
    <t>Mezisoučet   technická místnost</t>
  </si>
  <si>
    <t xml:space="preserve">4,00  </t>
  </si>
  <si>
    <t>Mezisoučet   prostup betonovou zdí angl.dvorku - rubová strana</t>
  </si>
  <si>
    <t>124</t>
  </si>
  <si>
    <t>24551000</t>
  </si>
  <si>
    <t>nátěr penetrační mineralizační hloubkový</t>
  </si>
  <si>
    <t>-925130236</t>
  </si>
  <si>
    <t>16,465*0,20</t>
  </si>
  <si>
    <t>125</t>
  </si>
  <si>
    <t>711192102</t>
  </si>
  <si>
    <t>Provedení izolace proti zemní vlhkosti hydroizolační stěrkou na ploše svislé S jednovrstvá na zdivu</t>
  </si>
  <si>
    <t>1709458884</t>
  </si>
  <si>
    <t>https://podminky.urs.cz/item/CS_URS_2022_02/711192102</t>
  </si>
  <si>
    <t>"ADHÉZNÍ MŮSTEK"</t>
  </si>
  <si>
    <t>126</t>
  </si>
  <si>
    <t>58581001</t>
  </si>
  <si>
    <t>stěrka hydroizolační cementová síranovzdorná pro dodatečné utěsnění sklepa a zasolených podkladů</t>
  </si>
  <si>
    <t>-1682625801</t>
  </si>
  <si>
    <t>16,465*1,60</t>
  </si>
  <si>
    <t>127</t>
  </si>
  <si>
    <t>71149312R01</t>
  </si>
  <si>
    <t xml:space="preserve">Utěsnění spár a vyrovnání povrchu svislých stěn maltou těsnící </t>
  </si>
  <si>
    <t>551968570</t>
  </si>
  <si>
    <t>128</t>
  </si>
  <si>
    <t>58581005</t>
  </si>
  <si>
    <t>malta těsnící hydraulicky rychle tuhnoucí se síranovzdorným pojivem</t>
  </si>
  <si>
    <t>-846566346</t>
  </si>
  <si>
    <t>16,465*5,0</t>
  </si>
  <si>
    <t>129</t>
  </si>
  <si>
    <t>71149312R02</t>
  </si>
  <si>
    <t>Provedení těsnícího klínu pomocí maltou těsnící, špachtlí</t>
  </si>
  <si>
    <t>-372139277</t>
  </si>
  <si>
    <t>(0,20+0,60)</t>
  </si>
  <si>
    <t>(0,75+1,80)</t>
  </si>
  <si>
    <t>(0,45+0,20)</t>
  </si>
  <si>
    <t>130</t>
  </si>
  <si>
    <t>-553253754</t>
  </si>
  <si>
    <t>4,00*1,7</t>
  </si>
  <si>
    <t>131</t>
  </si>
  <si>
    <t>711192202</t>
  </si>
  <si>
    <t>Provedení izolace proti zemní vlhkosti hydroizolační stěrkou na ploše svislé S dvouvrstvá na zdivu</t>
  </si>
  <si>
    <t>-1352108097</t>
  </si>
  <si>
    <t>https://podminky.urs.cz/item/CS_URS_2022_02/711192202</t>
  </si>
  <si>
    <t>132</t>
  </si>
  <si>
    <t>824547526</t>
  </si>
  <si>
    <t>16,465*3,60</t>
  </si>
  <si>
    <t>133</t>
  </si>
  <si>
    <t>711161273</t>
  </si>
  <si>
    <t>Provedení izolace proti zemní vlhkosti nopovou fólií na ploše svislé S z nopové fólie</t>
  </si>
  <si>
    <t>-1835243945</t>
  </si>
  <si>
    <t>https://podminky.urs.cz/item/CS_URS_2022_02/711161273</t>
  </si>
  <si>
    <t>134</t>
  </si>
  <si>
    <t>711199098</t>
  </si>
  <si>
    <t>Příplatek k cenám provedení izolace proti zemní vlhkosti za plochu do 10 m2 nopovou fólií</t>
  </si>
  <si>
    <t>284851897</t>
  </si>
  <si>
    <t>https://podminky.urs.cz/item/CS_URS_2022_02/711199098</t>
  </si>
  <si>
    <t>135</t>
  </si>
  <si>
    <t>2832313R01</t>
  </si>
  <si>
    <t>vysoce zatížitelný, trojvrstvý, ochranný pás se separační funkcí, výška nopů cca 9mm</t>
  </si>
  <si>
    <t>-494131017</t>
  </si>
  <si>
    <t>4,00*1,221</t>
  </si>
  <si>
    <t>136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</si>
  <si>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</si>
  <si>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</si>
  <si>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</si>
  <si>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-699438614</t>
  </si>
  <si>
    <t>https://podminky.urs.cz/item/CS_URS_2022_02/998711202</t>
  </si>
  <si>
    <t>783</t>
  </si>
  <si>
    <t>Dokončovací práce - nátěry</t>
  </si>
  <si>
    <t>137</t>
  </si>
  <si>
    <t>783114101</t>
  </si>
  <si>
    <t>Základní nátěr truhlářských konstrukcí jednonásobný syntetický</t>
  </si>
  <si>
    <t>860473186</t>
  </si>
  <si>
    <t>https://podminky.urs.cz/item/CS_URS_2022_02/783114101</t>
  </si>
  <si>
    <t>1,75*9*0,12*4                       "dřevěné sloupky 120x120mm dl. 1750mm"</t>
  </si>
  <si>
    <t>2,60*2*(0,12*2+0,14*2)     "dřevěné vzpěry 120x140mm dl. 2600mm"</t>
  </si>
  <si>
    <t>21,91*(0,04*2+0,15*2)        "nosná fošna 40x150mm"</t>
  </si>
  <si>
    <t>1,75*178*(0,14*2+0,027*2)  "prkna 140x27mm"</t>
  </si>
  <si>
    <t>Mezisoučet   oplocení - ozn.č. 4 (kotvení do zemníc vrutů)</t>
  </si>
  <si>
    <t>0,98*0,12*4*4                        "sloupky 120x120 mm"</t>
  </si>
  <si>
    <t>13,80*(0,04*2+0,15*2)          "nosná fošna 40x150mm"</t>
  </si>
  <si>
    <t>0,98*112*(0,14*2+0,027*2) "prkna 140x27mm"</t>
  </si>
  <si>
    <t>Mezisoučet   oplocení - ozn.č. 4´ (kotvení do stávající zídky)</t>
  </si>
  <si>
    <t>138</t>
  </si>
  <si>
    <t>783118101</t>
  </si>
  <si>
    <t>Lazurovací nátěr truhlářských konstrukcí jednonásobný syntetický</t>
  </si>
  <si>
    <t>-1560129324</t>
  </si>
  <si>
    <t>https://podminky.urs.cz/item/CS_URS_2022_02/783118101</t>
  </si>
  <si>
    <t>139</t>
  </si>
  <si>
    <t>783906861</t>
  </si>
  <si>
    <t>Odstranění nátěrů z betonových podlah tryskáním</t>
  </si>
  <si>
    <t>1265471063</t>
  </si>
  <si>
    <t>https://podminky.urs.cz/item/CS_URS_2022_02/783906861</t>
  </si>
  <si>
    <t xml:space="preserve">27,85   </t>
  </si>
  <si>
    <t>(0,20+0,60)*1,56   "schod u vstupu"</t>
  </si>
  <si>
    <t>140</t>
  </si>
  <si>
    <t>783901453</t>
  </si>
  <si>
    <t>Příprava podkladu betonových podlah před provedením nátěru vysátím</t>
  </si>
  <si>
    <t>-1667527836</t>
  </si>
  <si>
    <t>https://podminky.urs.cz/item/CS_URS_2022_02/783901453</t>
  </si>
  <si>
    <t>141</t>
  </si>
  <si>
    <t>783933151</t>
  </si>
  <si>
    <t>Penetrační nátěr betonových podlah hladkých (z pohledového nebo gletovaného betonu, stěrky apod.) epoxidový</t>
  </si>
  <si>
    <t>-97746842</t>
  </si>
  <si>
    <t>https://podminky.urs.cz/item/CS_URS_2022_02/783933151</t>
  </si>
  <si>
    <t>142</t>
  </si>
  <si>
    <t>783937163</t>
  </si>
  <si>
    <t>Krycí (uzavírací) nátěr betonových podlah dvojnásobný epoxidový rozpouštědlový</t>
  </si>
  <si>
    <t>-80087304</t>
  </si>
  <si>
    <t>https://podminky.urs.cz/item/CS_URS_2022_02/783937163</t>
  </si>
  <si>
    <t>143</t>
  </si>
  <si>
    <t>783997151</t>
  </si>
  <si>
    <t>Krycí (uzavírací) nátěr betonových podlah Příplatek k cenám za protiskluznou vrstvu prosypem křemičitým pískem nebo skleněnými kuličkami</t>
  </si>
  <si>
    <t>-609503134</t>
  </si>
  <si>
    <t>https://podminky.urs.cz/item/CS_URS_2022_02/783997151</t>
  </si>
  <si>
    <t>144</t>
  </si>
  <si>
    <t>783009421</t>
  </si>
  <si>
    <t>Bezpečnostní šrafování rohových hran stěnových nebo podlahových</t>
  </si>
  <si>
    <t>1619050715</t>
  </si>
  <si>
    <t>https://podminky.urs.cz/item/CS_URS_2022_02/783009421</t>
  </si>
  <si>
    <t>1,56   "schod u vstupu"</t>
  </si>
  <si>
    <t>784</t>
  </si>
  <si>
    <t xml:space="preserve">Dokončovací práce - malby  </t>
  </si>
  <si>
    <t>145</t>
  </si>
  <si>
    <t>784111001</t>
  </si>
  <si>
    <t>Oprášení (ometení) podkladu v místnostech výšky do 3,80 m</t>
  </si>
  <si>
    <t>-1172734101</t>
  </si>
  <si>
    <t>https://podminky.urs.cz/item/CS_URS_2022_02/784111001</t>
  </si>
  <si>
    <t>27,85*1,2</t>
  </si>
  <si>
    <t>3,04*(5,20*2+5,60*2)</t>
  </si>
  <si>
    <t>146</t>
  </si>
  <si>
    <t>784181111</t>
  </si>
  <si>
    <t>Penetrace podkladu jednonásobná základní silikátová bezbarvá v místnostech výšky do 3,80 m</t>
  </si>
  <si>
    <t>1795737936</t>
  </si>
  <si>
    <t>https://podminky.urs.cz/item/CS_URS_2022_02/784181111</t>
  </si>
  <si>
    <t>147</t>
  </si>
  <si>
    <t>784321031</t>
  </si>
  <si>
    <t>Malby silikátové dvojnásobné, bílé v místnostech výšky do 3,80 m</t>
  </si>
  <si>
    <t>1879637159</t>
  </si>
  <si>
    <t>https://podminky.urs.cz/item/CS_URS_2022_02/784321031</t>
  </si>
  <si>
    <t>148</t>
  </si>
  <si>
    <t>784171101</t>
  </si>
  <si>
    <t>Zakrytí nemalovaných ploch (materiál ve specifikaci) včetně pozdějšího odkrytí podlah</t>
  </si>
  <si>
    <t>-1408758950</t>
  </si>
  <si>
    <t>https://podminky.urs.cz/item/CS_URS_2022_02/784171101</t>
  </si>
  <si>
    <t>149</t>
  </si>
  <si>
    <t>58124844</t>
  </si>
  <si>
    <t>fólie pro malířské potřeby zakrývací tl 25µ 4x5m</t>
  </si>
  <si>
    <t>-188640201</t>
  </si>
  <si>
    <t>28,00*1,05</t>
  </si>
  <si>
    <t>150</t>
  </si>
  <si>
    <t>784171111</t>
  </si>
  <si>
    <t>Zakrytí nemalovaných ploch (materiál ve specifikaci) včetně pozdějšího odkrytí svislých ploch např. stěn, oken, dveří v místnostech výšky do 3,80</t>
  </si>
  <si>
    <t>346607059</t>
  </si>
  <si>
    <t>https://podminky.urs.cz/item/CS_URS_2022_02/784171111</t>
  </si>
  <si>
    <t>1,00*2,00*2+1,20*0,90   "dveře a okna"</t>
  </si>
  <si>
    <t>151</t>
  </si>
  <si>
    <t>-549447603</t>
  </si>
  <si>
    <t>5,08*1,05</t>
  </si>
  <si>
    <t>789</t>
  </si>
  <si>
    <t>Povrchové úpravy ocelových konstrukcí a technologických zařízení</t>
  </si>
  <si>
    <t>152</t>
  </si>
  <si>
    <t>789421532</t>
  </si>
  <si>
    <t>Žárové stříkání ocelových konstrukcí slitinou zinacor ZnAl, tloušťky 100 μm, třídy II</t>
  </si>
  <si>
    <t>-1189411429</t>
  </si>
  <si>
    <t>https://podminky.urs.cz/item/CS_URS_2022_02/789421532</t>
  </si>
  <si>
    <t>(12,73*2+1,60*2)*0,247    "úhelník L 60x60x6 - žb deska"</t>
  </si>
  <si>
    <t>153</t>
  </si>
  <si>
    <t>789421531</t>
  </si>
  <si>
    <t>Žárové stříkání ocelových konstrukcí slitinou zinacor ZnAl, tloušťky 100 μm, třídy I</t>
  </si>
  <si>
    <t>-112098301</t>
  </si>
  <si>
    <t>https://podminky.urs.cz/item/CS_URS_2022_02/789421531</t>
  </si>
  <si>
    <t>0,15*0,033*2*74   "kotevní pracny 30x3mm - žb deska"</t>
  </si>
  <si>
    <t>SO01.2 - VENKOVNÍ KANALIZACE</t>
  </si>
  <si>
    <t xml:space="preserve"> Jana Veselá Děčín</t>
  </si>
  <si>
    <t xml:space="preserve">    593 - Komunikace - mlatová cesta - oprava</t>
  </si>
  <si>
    <t xml:space="preserve">    8 - Trubní vedení</t>
  </si>
  <si>
    <t xml:space="preserve">    96 - Bourání konstrukcí</t>
  </si>
  <si>
    <t>132412132</t>
  </si>
  <si>
    <t>Hloubení nezapažených rýh šířky do 800 mm ručně s urovnáním dna do předepsaného profilu a spádu v hornině třídy těžitelnosti II skupiny 5 nesoudržných</t>
  </si>
  <si>
    <t>-151461115</t>
  </si>
  <si>
    <t>https://podminky.urs.cz/item/CS_URS_2022_02/132412132</t>
  </si>
  <si>
    <t>6,0*0,6*0,95</t>
  </si>
  <si>
    <t>28,5*0,6*0,95</t>
  </si>
  <si>
    <t>525723728</t>
  </si>
  <si>
    <t>19,655</t>
  </si>
  <si>
    <t>167151102</t>
  </si>
  <si>
    <t>Nakládání, skládání a překládání neulehlého výkopku nebo sypaniny strojně nakládání, množství do 100 m3, z horniny třídy těžitelnosti II, skupiny 4 a 5</t>
  </si>
  <si>
    <t>-1908020966</t>
  </si>
  <si>
    <t>https://podminky.urs.cz/item/CS_URS_2022_02/167151102</t>
  </si>
  <si>
    <t>776391360</t>
  </si>
  <si>
    <t>19,655*2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</si>
  <si>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</si>
  <si>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</si>
  <si>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-2057467482</t>
  </si>
  <si>
    <t>https://podminky.urs.cz/item/CS_URS_2022_02/175151101</t>
  </si>
  <si>
    <t>6,0*0,6*0,40</t>
  </si>
  <si>
    <t>28,5*0,6*0,40</t>
  </si>
  <si>
    <t>58331351</t>
  </si>
  <si>
    <t>kamenivo těžené drobné frakce 0/4</t>
  </si>
  <si>
    <t>1201978428</t>
  </si>
  <si>
    <t>8,28*2,0</t>
  </si>
  <si>
    <t>174151101</t>
  </si>
  <si>
    <t>Zásyp sypaninou z jakékoliv horniny strojně s uložením výkopku ve vrstvách se zhutněním jam, šachet, rýh nebo kolem objektů v těchto vykopávkách</t>
  </si>
  <si>
    <t>1135369043</t>
  </si>
  <si>
    <t>https://podminky.urs.cz/item/CS_URS_2022_02/174151101</t>
  </si>
  <si>
    <t>19,666   "výkopek"</t>
  </si>
  <si>
    <t>-3,105   "lože"</t>
  </si>
  <si>
    <t>-8,280   "obsyp"</t>
  </si>
  <si>
    <t>-1646206148</t>
  </si>
  <si>
    <t>8,281*2,0</t>
  </si>
  <si>
    <t>451572111</t>
  </si>
  <si>
    <t>Lože pod potrubí, stoky a drobné objekty v otevřeném výkopu z kameniva drobného těženého 0 až 4 mm</t>
  </si>
  <si>
    <t>-1323498191</t>
  </si>
  <si>
    <t>https://podminky.urs.cz/item/CS_URS_2022_02/451572111</t>
  </si>
  <si>
    <t>6,0*0,6*0,15</t>
  </si>
  <si>
    <t>28,5*0,6*0,15</t>
  </si>
  <si>
    <t>593</t>
  </si>
  <si>
    <t>Komunikace - mlatová cesta - oprava</t>
  </si>
  <si>
    <t>-1511160137</t>
  </si>
  <si>
    <t>6,00*0,60</t>
  </si>
  <si>
    <t>28,5*0,60</t>
  </si>
  <si>
    <t>566901231</t>
  </si>
  <si>
    <t>Vyspravení podkladu po překopech inženýrských sítí plochy přes 15 m2 s rozprostřením a zhutněním štěrkodrtí tl. 100 mm</t>
  </si>
  <si>
    <t>-579319569</t>
  </si>
  <si>
    <t>https://podminky.urs.cz/item/CS_URS_2022_02/566901231</t>
  </si>
  <si>
    <t>566901221</t>
  </si>
  <si>
    <t>Vyspravení podkladu po překopech inženýrských sítí plochy přes 15 m2 s rozprostřením a zhutněním štěrkopískem tl. 100 mm</t>
  </si>
  <si>
    <t>2108299495</t>
  </si>
  <si>
    <t>https://podminky.urs.cz/item/CS_URS_2022_02/566901221</t>
  </si>
  <si>
    <t>Trubní vedení</t>
  </si>
  <si>
    <t>871265211</t>
  </si>
  <si>
    <t>Kanalizační potrubí z tvrdého PVC v otevřeném výkopu ve sklonu do 20 %, hladkého plnostěnného jednovrstvého, tuhost třídy SN 4 DN 110</t>
  </si>
  <si>
    <t>1497629605</t>
  </si>
  <si>
    <t>https://podminky.urs.cz/item/CS_URS_2022_02/871265211</t>
  </si>
  <si>
    <t>877260310</t>
  </si>
  <si>
    <t>Montáž tvarovek na kanalizačním plastovém potrubí z polypropylenu PP hladkého plnostěnného kolen DN 100</t>
  </si>
  <si>
    <t>-154397796</t>
  </si>
  <si>
    <t>https://podminky.urs.cz/item/CS_URS_2022_02/877260310</t>
  </si>
  <si>
    <t>28617190</t>
  </si>
  <si>
    <t>koleno kanalizační PP SN16 87° DN 100</t>
  </si>
  <si>
    <t>1354617622</t>
  </si>
  <si>
    <t>28617180</t>
  </si>
  <si>
    <t>koleno kanalizační PP SN16 45° DN 100</t>
  </si>
  <si>
    <t>-1805751558</t>
  </si>
  <si>
    <t>28617170</t>
  </si>
  <si>
    <t>koleno kanalizační PP SN16 30° DN 100</t>
  </si>
  <si>
    <t>340577656</t>
  </si>
  <si>
    <t>OSM.115620</t>
  </si>
  <si>
    <t>HTM hrdlová zátka DN110</t>
  </si>
  <si>
    <t>-1188944959</t>
  </si>
  <si>
    <t>72110-pc</t>
  </si>
  <si>
    <t>Vyvrtání otvoru a utěsnění do PVC, PP</t>
  </si>
  <si>
    <t>398953597</t>
  </si>
  <si>
    <t>877260320</t>
  </si>
  <si>
    <t>Montáž tvarovek na kanalizačním plastovém potrubí z polypropylenu PP hladkého plnostěnného odboček DN 100</t>
  </si>
  <si>
    <t>-1968848501</t>
  </si>
  <si>
    <t>https://podminky.urs.cz/item/CS_URS_2022_02/877260320</t>
  </si>
  <si>
    <t>28617200</t>
  </si>
  <si>
    <t>odbočka kanalizační PP SN16 45° DN 100/100</t>
  </si>
  <si>
    <t>1340017460</t>
  </si>
  <si>
    <t>89481-pc1</t>
  </si>
  <si>
    <t>Vyříznutí a utěsnění otvoru ve stěně šachty nebo v trubce DN 100</t>
  </si>
  <si>
    <t>-674219299</t>
  </si>
  <si>
    <t>892271111</t>
  </si>
  <si>
    <t>Tlakové zkoušky vodou na potrubí DN 100 nebo 125</t>
  </si>
  <si>
    <t>1333366333</t>
  </si>
  <si>
    <t>https://podminky.urs.cz/item/CS_URS_2022_02/892271111</t>
  </si>
  <si>
    <t>Bourání konstrukcí</t>
  </si>
  <si>
    <t>113107522</t>
  </si>
  <si>
    <t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</t>
  </si>
  <si>
    <t>1625385545</t>
  </si>
  <si>
    <t>https://podminky.urs.cz/item/CS_URS_2022_02/113107522</t>
  </si>
  <si>
    <t>997221551</t>
  </si>
  <si>
    <t>Vodorovná doprava suti bez naložení, ale se složením a s hrubým urovnáním ze sypkých materiálů, na vzdálenost do 1 km</t>
  </si>
  <si>
    <t>-169318335</t>
  </si>
  <si>
    <t>https://podminky.urs.cz/item/CS_URS_2022_02/997221551</t>
  </si>
  <si>
    <t>997221559</t>
  </si>
  <si>
    <t>Vodorovná doprava suti bez naložení, ale se složením a s hrubým urovnáním Příplatek k ceně za každý další i započatý 1 km přes 1 km</t>
  </si>
  <si>
    <t>-729876722</t>
  </si>
  <si>
    <t>https://podminky.urs.cz/item/CS_URS_2022_02/997221559</t>
  </si>
  <si>
    <t>6,003*9</t>
  </si>
  <si>
    <t>997221873</t>
  </si>
  <si>
    <t>305072601</t>
  </si>
  <si>
    <t>https://podminky.urs.cz/item/CS_URS_2022_02/997221873</t>
  </si>
  <si>
    <t>998229111</t>
  </si>
  <si>
    <t>Přesun hmot ruční pro pozemní komunikace s naložením a složením na vzdálenost do 50 m, s krytem z kameniva, monolitickým betonovým nebo živičným</t>
  </si>
  <si>
    <t>435828612</t>
  </si>
  <si>
    <t>https://podminky.urs.cz/item/CS_URS_2022_02/998229111</t>
  </si>
  <si>
    <t>998276101</t>
  </si>
  <si>
    <t>Přesun hmot pro trubní vedení hloubené z trub z plastických hmot nebo sklolaminátových pro vodovody nebo kanalizace v otevřeném výkopu dopravní vzdálenost do 15 m</t>
  </si>
  <si>
    <t>571447310</t>
  </si>
  <si>
    <t>https://podminky.urs.cz/item/CS_URS_2022_02/998276101</t>
  </si>
  <si>
    <t>15,463</t>
  </si>
  <si>
    <t>-9,522</t>
  </si>
  <si>
    <t>SO01.3 - ZDRAVOTNĚ TECHNICKÁ INSTALACE</t>
  </si>
  <si>
    <t xml:space="preserve">  Jana Veselá Děčín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</si>
  <si>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</si>
  <si>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</si>
  <si>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</si>
  <si>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>721</t>
  </si>
  <si>
    <t>Zdravotechnika - vnitřní kanalizace</t>
  </si>
  <si>
    <t>721174042</t>
  </si>
  <si>
    <t>Potrubí z trub polypropylenových připojovací DN 40</t>
  </si>
  <si>
    <t>-1625335681</t>
  </si>
  <si>
    <t>https://podminky.urs.cz/item/CS_URS_2022_02/721174042</t>
  </si>
  <si>
    <t>721194104</t>
  </si>
  <si>
    <t>Vyměření přípojek na potrubí vyvedení a upevnění odpadních výpustek DN 40</t>
  </si>
  <si>
    <t>1037947989</t>
  </si>
  <si>
    <t>https://podminky.urs.cz/item/CS_URS_2022_02/721194104</t>
  </si>
  <si>
    <t>721226-pc</t>
  </si>
  <si>
    <t>Zápachová uzávěrka pro úkapy</t>
  </si>
  <si>
    <t>1012376912</t>
  </si>
  <si>
    <t>72219-pc2</t>
  </si>
  <si>
    <t>uchycení potrubí kruhového pomocí konzole/závěs s objímkou (volná) do DN200</t>
  </si>
  <si>
    <t>soub</t>
  </si>
  <si>
    <t>780081686</t>
  </si>
  <si>
    <t>721290111</t>
  </si>
  <si>
    <t>Zkouška těsnosti kanalizace v objektech vodou do DN 125</t>
  </si>
  <si>
    <t>-1116789195</t>
  </si>
  <si>
    <t>https://podminky.urs.cz/item/CS_URS_2022_02/721290111</t>
  </si>
  <si>
    <t>9987211-pc</t>
  </si>
  <si>
    <t>výpomocné st.práce</t>
  </si>
  <si>
    <t>-262976968</t>
  </si>
  <si>
    <t>998721202</t>
  </si>
  <si>
    <t>Přesun hmot pro vnitřní kanalizace stanovený procentní sazbou (%) z ceny vodorovná dopravní vzdálenost do 50 m v objektech výšky přes 6 do 12 m</t>
  </si>
  <si>
    <t>-1942412014</t>
  </si>
  <si>
    <t>https://podminky.urs.cz/item/CS_URS_2022_02/998721202</t>
  </si>
  <si>
    <t>722</t>
  </si>
  <si>
    <t>Zdravotechnika - vnitřní vodovod</t>
  </si>
  <si>
    <t>722174004</t>
  </si>
  <si>
    <t>Potrubí z plastových trubek z polypropylenu PPR svařovaných polyfúzně PN 16 (SDR 7,4) D 32 x 4,4</t>
  </si>
  <si>
    <t>2058776079</t>
  </si>
  <si>
    <t>https://podminky.urs.cz/item/CS_URS_2022_02/722174004</t>
  </si>
  <si>
    <t>722174006</t>
  </si>
  <si>
    <t>Potrubí z plastových trubek z polypropylenu PPR svařovaných polyfúzně PN 16 (SDR 7,4) D 50 x 6,9</t>
  </si>
  <si>
    <t>736175851</t>
  </si>
  <si>
    <t>https://podminky.urs.cz/item/CS_URS_2022_02/722174006</t>
  </si>
  <si>
    <t>722174007</t>
  </si>
  <si>
    <t>Potrubí z plastových trubek z polypropylenu PPR svařovaných polyfúzně PN 16 (SDR 7,4) D 63 x 8,6</t>
  </si>
  <si>
    <t>1472573703</t>
  </si>
  <si>
    <t>https://podminky.urs.cz/item/CS_URS_2022_02/722174007</t>
  </si>
  <si>
    <t>722181123</t>
  </si>
  <si>
    <t>Ochrana potrubí zvuk tlumícími objímkami DN do 25 mm</t>
  </si>
  <si>
    <t>462189161</t>
  </si>
  <si>
    <t>https://podminky.urs.cz/item/CS_URS_2022_02/722181123</t>
  </si>
  <si>
    <t>722181126</t>
  </si>
  <si>
    <t>Ochrana potrubí zvuk tlumícími objímkami DN přes 25 do 50 mm</t>
  </si>
  <si>
    <t>-1236599167</t>
  </si>
  <si>
    <t>https://podminky.urs.cz/item/CS_URS_2022_02/722181126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</si>
  <si>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</si>
  <si>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</si>
  <si>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-650601753</t>
  </si>
  <si>
    <t>https://podminky.urs.cz/item/CS_URS_2022_02/722181241</t>
  </si>
  <si>
    <t>722181243</t>
  </si>
  <si>
    <t>Ochrana potrubí termoizolačními trubicemi z pěnového polyetylenu PE přilepenými v příčných a podélných spojích, tloušťky izolace přes 13 do 20 mm, vnitřního průměru izolace DN přes 45 do 63 mm</t>
  </si>
  <si>
    <t>1110932093</t>
  </si>
  <si>
    <t>https://podminky.urs.cz/item/CS_URS_2022_02/722181243</t>
  </si>
  <si>
    <t>722190401</t>
  </si>
  <si>
    <t>Zřízení přípojek na potrubí vyvedení a upevnění výpustek do DN 25</t>
  </si>
  <si>
    <t>1935791241</t>
  </si>
  <si>
    <t>https://podminky.urs.cz/item/CS_URS_2022_02/722190401</t>
  </si>
  <si>
    <t>-257565031</t>
  </si>
  <si>
    <t>722220111</t>
  </si>
  <si>
    <t>Armatury s jedním závitem nástěnky pro výtokový ventil G 1/2"</t>
  </si>
  <si>
    <t>-697850118</t>
  </si>
  <si>
    <t>https://podminky.urs.cz/item/CS_URS_2022_02/722220111</t>
  </si>
  <si>
    <t>722224115</t>
  </si>
  <si>
    <t>Armatury s jedním závitem kohouty plnicí a vypouštěcí PN 10 G 1/2"</t>
  </si>
  <si>
    <t>-710935113</t>
  </si>
  <si>
    <t>https://podminky.urs.cz/item/CS_URS_2022_02/722224115</t>
  </si>
  <si>
    <t>722231084</t>
  </si>
  <si>
    <t>Armatury se dvěma závity ventily zpětné mosazné PN 16 do 90°C vnitřní závit G 1"</t>
  </si>
  <si>
    <t>521457758</t>
  </si>
  <si>
    <t>https://podminky.urs.cz/item/CS_URS_2022_02/722231084</t>
  </si>
  <si>
    <t>722231086</t>
  </si>
  <si>
    <t>Armatury se dvěma závity ventily zpětné mosazné PN 16 do 90°C vnitřní závit G 6/4"</t>
  </si>
  <si>
    <t>600790800</t>
  </si>
  <si>
    <t>https://podminky.urs.cz/item/CS_URS_2022_02/722231086</t>
  </si>
  <si>
    <t>722231087</t>
  </si>
  <si>
    <t>Armatury se dvěma závity ventily zpětné mosazné PN 16 do 90°C vnitřní závit G 2"</t>
  </si>
  <si>
    <t>538148138</t>
  </si>
  <si>
    <t>https://podminky.urs.cz/item/CS_URS_2022_02/722231087</t>
  </si>
  <si>
    <t>722231206</t>
  </si>
  <si>
    <t>Armatury se dvěma závity ventily redukční tlakové mosazné bez manometru PN 6 do 25 °C G 2"</t>
  </si>
  <si>
    <t>692242109</t>
  </si>
  <si>
    <t>https://podminky.urs.cz/item/CS_URS_2022_02/722231206</t>
  </si>
  <si>
    <t>722231286</t>
  </si>
  <si>
    <t>Armatury se dvěma závity regulátor výstupního tlaku membránový PN 16 do 70 °C G 2" (DN 50)</t>
  </si>
  <si>
    <t>-1407116347</t>
  </si>
  <si>
    <t>https://podminky.urs.cz/item/CS_URS_2022_02/722231286</t>
  </si>
  <si>
    <t>722232045</t>
  </si>
  <si>
    <t>Armatury se dvěma závity kulové kohouty PN 42 do 185 °C přímé vnitřní závit G 1"</t>
  </si>
  <si>
    <t>-1827705980</t>
  </si>
  <si>
    <t>https://podminky.urs.cz/item/CS_URS_2022_02/722232045</t>
  </si>
  <si>
    <t>722232047</t>
  </si>
  <si>
    <t>Armatury se dvěma závity kulové kohouty PN 42 do 185 °C přímé vnitřní závit G 6/4"</t>
  </si>
  <si>
    <t>874049896</t>
  </si>
  <si>
    <t>https://podminky.urs.cz/item/CS_URS_2022_02/722232047</t>
  </si>
  <si>
    <t>722232048</t>
  </si>
  <si>
    <t>Armatury se dvěma závity kulové kohouty PN 42 do 185 °C přímé vnitřní závit G 2"</t>
  </si>
  <si>
    <t>-1202143905</t>
  </si>
  <si>
    <t>https://podminky.urs.cz/item/CS_URS_2022_02/722232048</t>
  </si>
  <si>
    <t>722232066</t>
  </si>
  <si>
    <t>Armatury se dvěma závity kulové kohouty PN 42 do 185 °C přímé vnitřní závit s vypouštěním G 2"</t>
  </si>
  <si>
    <t>837132259</t>
  </si>
  <si>
    <t>https://podminky.urs.cz/item/CS_URS_2022_02/722232066</t>
  </si>
  <si>
    <t>722239-pc</t>
  </si>
  <si>
    <t>Montáž armatur, zařízení</t>
  </si>
  <si>
    <t>2091266147</t>
  </si>
  <si>
    <t>38841465</t>
  </si>
  <si>
    <t>tlakoměr s membránou D 100mm rozsah 0-40bar</t>
  </si>
  <si>
    <t>-222728216</t>
  </si>
  <si>
    <t>RFX.7306400-pc</t>
  </si>
  <si>
    <t xml:space="preserve">Refix DT + Flowjet PR 60/10 </t>
  </si>
  <si>
    <t>370241982</t>
  </si>
  <si>
    <t>pc-7222-pc1</t>
  </si>
  <si>
    <t xml:space="preserve">Ventil pojistný mosazný PN 6 do 100°C </t>
  </si>
  <si>
    <t>1142909659</t>
  </si>
  <si>
    <t>722234268</t>
  </si>
  <si>
    <t>Armatury se dvěma závity filtry mosazný PN 20 do 80 °C G 2"</t>
  </si>
  <si>
    <t>-1699803336</t>
  </si>
  <si>
    <t>https://podminky.urs.cz/item/CS_URS_2022_02/722234268</t>
  </si>
  <si>
    <t>72223-pc14</t>
  </si>
  <si>
    <t>termostatický třícestný směšovací ventil G 2"</t>
  </si>
  <si>
    <t>-1147369600</t>
  </si>
  <si>
    <t>734411101</t>
  </si>
  <si>
    <t>Teploměry technické s pevným stonkem a jímkou zadní připojení (axiální) průměr 63 mm délka stonku 50 mm</t>
  </si>
  <si>
    <t>-1907068679</t>
  </si>
  <si>
    <t>https://podminky.urs.cz/item/CS_URS_2022_02/734411101</t>
  </si>
  <si>
    <t>722290226</t>
  </si>
  <si>
    <t>Zkoušky, proplach a desinfekce vodovodního potrubí zkoušky těsnosti vodovodního potrubí závitového do DN 50</t>
  </si>
  <si>
    <t>-244130175</t>
  </si>
  <si>
    <t>https://podminky.urs.cz/item/CS_URS_2022_02/722290226</t>
  </si>
  <si>
    <t>722290234</t>
  </si>
  <si>
    <t>Zkoušky, proplach a desinfekce vodovodního potrubí proplach a desinfekce vodovodního potrubí do DN 80</t>
  </si>
  <si>
    <t>1994577457</t>
  </si>
  <si>
    <t>https://podminky.urs.cz/item/CS_URS_2022_02/722290234</t>
  </si>
  <si>
    <t>A02-pc</t>
  </si>
  <si>
    <t>výpomocné stavební práce (komplet-vysekání rýh, kapes ve zdi, podlaze apod., vč. začištění)</t>
  </si>
  <si>
    <t>-180377934</t>
  </si>
  <si>
    <t>998722201</t>
  </si>
  <si>
    <t>Přesun hmot pro vnitřní vodovod stanovený procentní sazbou (%) z ceny vodorovná dopravní vzdálenost do 50 m v objektech výšky do 6 m</t>
  </si>
  <si>
    <t>-859601892</t>
  </si>
  <si>
    <t>https://podminky.urs.cz/item/CS_URS_2022_02/998722201</t>
  </si>
  <si>
    <t>724</t>
  </si>
  <si>
    <t>Zdravotechnika - strojní vybavení</t>
  </si>
  <si>
    <t>7241390101.60R</t>
  </si>
  <si>
    <t>montáž čerpadel cirkulačních</t>
  </si>
  <si>
    <t>761401701</t>
  </si>
  <si>
    <t>426112-pc</t>
  </si>
  <si>
    <t>čerpadlo oběhové teplovodní, výtlak 12m Qmax 3m3/h PN 6/10 T 110°C</t>
  </si>
  <si>
    <t>1731623244</t>
  </si>
  <si>
    <t>724231127</t>
  </si>
  <si>
    <t>Příslušenství domovních vodáren měřicí manometr s membránou</t>
  </si>
  <si>
    <t>soubor</t>
  </si>
  <si>
    <t>-460913554</t>
  </si>
  <si>
    <t>https://podminky.urs.cz/item/CS_URS_2022_02/724231127</t>
  </si>
  <si>
    <t>998724201</t>
  </si>
  <si>
    <t>Přesun hmot pro strojní vybavení stanovený procentní sazbou (%) z ceny vodorovná dopravní vzdálenost do 50 m v objektech výšky do 6 m</t>
  </si>
  <si>
    <t>1674132748</t>
  </si>
  <si>
    <t>https://podminky.urs.cz/item/CS_URS_2022_02/998724201</t>
  </si>
  <si>
    <t>SO01.4 - VYTÁPĚNÍ - REVIZE 1</t>
  </si>
  <si>
    <t>Ing. Jiří Duben</t>
  </si>
  <si>
    <t>Ing. Jan Duben</t>
  </si>
  <si>
    <t>PSV - PSV</t>
  </si>
  <si>
    <t xml:space="preserve">    731-1 - Ústřední vytápění - zdroj tepla</t>
  </si>
  <si>
    <t xml:space="preserve">    732 - Ústřední vytápění - strojovny</t>
  </si>
  <si>
    <t xml:space="preserve">    733 - Ústřední vytápění - propojovací potrubí</t>
  </si>
  <si>
    <t xml:space="preserve">    751 - Vzduchotechnika</t>
  </si>
  <si>
    <t>866171005R</t>
  </si>
  <si>
    <t>Montáž potrubí předizolovaného 2xDN 40</t>
  </si>
  <si>
    <t>1439100R</t>
  </si>
  <si>
    <t>předizolované potrubí 2x DN40 (40+40/140 ... minimální vnitřní prům. 2x 32,6 mm)</t>
  </si>
  <si>
    <t>899999R01</t>
  </si>
  <si>
    <t>Zemní práce pro pokládku potrubí včetně úpravy povrchů do původního stavu</t>
  </si>
  <si>
    <t>9710497UT</t>
  </si>
  <si>
    <t>Demontáž stávajícího zařízení strojovny včetně odvozu a následné likvidace</t>
  </si>
  <si>
    <t>Kč</t>
  </si>
  <si>
    <t>9710498UT</t>
  </si>
  <si>
    <t>Vyregulování systému, zkoušky a revize</t>
  </si>
  <si>
    <t>9710499UT</t>
  </si>
  <si>
    <t>Stavební přípomoci pro ÚT - stavební připravenost pro zdroj tepla - vč. odvozu suti na skládku</t>
  </si>
  <si>
    <t>731-1</t>
  </si>
  <si>
    <t>Ústřední vytápění - zdroj tepla</t>
  </si>
  <si>
    <t>731-1-01</t>
  </si>
  <si>
    <t>Tepelné čerpadlo systému vzduch/voda - kompaktní venkovní provedení - topný výkon 14,63 kW (A-7/W55°C), včetně odvodu kondenzátudo kanalizace a připojovacích armatur - dle specifikace v PD</t>
  </si>
  <si>
    <t>731-1-02</t>
  </si>
  <si>
    <t>Opláštění tepelného čerpadla pro venkovní provedení</t>
  </si>
  <si>
    <t>731-1-03</t>
  </si>
  <si>
    <t>Tlakové hadice pro rozvody topné a vratné vody (s tepelnou izolací 19 mm), provozní tlak 0,25 MPa se šroubovými připojením</t>
  </si>
  <si>
    <t>731-1-04</t>
  </si>
  <si>
    <t>Regulace pro řízení kaskády 6-ti TČ, 2 směšovaných topných okruhů dle venkovní teploty a přípravy TV včetně příslušenství</t>
  </si>
  <si>
    <t>731-1-05</t>
  </si>
  <si>
    <t>Funkční rozšiřovací modul pro regulaci tepelného čerpadla</t>
  </si>
  <si>
    <t>731-1-06</t>
  </si>
  <si>
    <t>Akumulační zásobník topné vody objemu 1000 l včetně příslušenství a připojovacích armatur</t>
  </si>
  <si>
    <t>731-1-07</t>
  </si>
  <si>
    <t>Kompozitní tepelná izolace akumulačního zásobníku z tvrzené pěny a umělého rouna</t>
  </si>
  <si>
    <t>731-1-08</t>
  </si>
  <si>
    <t>Elektrická topná příruba pro akumulační zásobník - příruba s el. topnicí 27 kW</t>
  </si>
  <si>
    <t>731-1-09</t>
  </si>
  <si>
    <t>Oběhové čerpadlo pro kompaktní instalaci (topný okruh) - včetně příslušenství a připojovacích armatur - dle specifikace v PD</t>
  </si>
  <si>
    <t>731-1-10</t>
  </si>
  <si>
    <t>Zásobník TV objemu 1000 l s vestavěným výměníkem pro připojení topného okruhu z TČ - včetně příslušenství a připojovacích armatur - dle specifikace v PD</t>
  </si>
  <si>
    <t>731-1-11</t>
  </si>
  <si>
    <t>Izolace zesílená na zásobník TV</t>
  </si>
  <si>
    <t>731-1-12</t>
  </si>
  <si>
    <t>Elektrická topná příruba pro zásobník teplé vody - příruba s el. topnicí 27 kW</t>
  </si>
  <si>
    <t>731-1-13</t>
  </si>
  <si>
    <t>Oběhové čerpadlo pro kompaktní instalaci (ohřev TV) - včetně příslušenství a připojovacích armatur - dle specifikace v PD</t>
  </si>
  <si>
    <t>731-1-14</t>
  </si>
  <si>
    <t>Internet Service Gateway (ISG) pro servis po internetu jako webové rozhraní - včetně příslušenství - dle specifikace v PD</t>
  </si>
  <si>
    <t>731-1-15</t>
  </si>
  <si>
    <t>elektrokotel topného výkonu 38kW včetně oběhového čerpadla a připojovacích armatur - dle specifikace v PD</t>
  </si>
  <si>
    <t>731-1-99</t>
  </si>
  <si>
    <t>Montáž zdroje tepla - pol. 731-1-(01-15)</t>
  </si>
  <si>
    <t>998731201</t>
  </si>
  <si>
    <t>Přesun hmot pro kotelny stanovený procentní sazbou (%) z ceny vodorovná dopravní vzdálenost do 50 m v objektech výšky do 6 m</t>
  </si>
  <si>
    <t>1237135946</t>
  </si>
  <si>
    <t>https://podminky.urs.cz/item/CS_URS_2022_02/998731201</t>
  </si>
  <si>
    <t>732</t>
  </si>
  <si>
    <t>Ústřední vytápění - strojovny</t>
  </si>
  <si>
    <t>732331621</t>
  </si>
  <si>
    <t>Nádoby expanzní tlakové pro topné a chladicí soustavy s membránou bez pojistného ventilu se závitovým připojením PN 0,6 o objemu 200 l</t>
  </si>
  <si>
    <t>https://podminky.urs.cz/item/CS_URS_2022_02/732331621</t>
  </si>
  <si>
    <t>73251161R</t>
  </si>
  <si>
    <t>Kotlový modul DN40 s 3-cestným směšovacím ventilem DN32 - (4 m3/hod; 40 kPa)</t>
  </si>
  <si>
    <t>73251162R</t>
  </si>
  <si>
    <t>Horizontální distribuční rozdělovač pro 2 kotlové moduly DN40</t>
  </si>
  <si>
    <t>998732201</t>
  </si>
  <si>
    <t>Přesun hmot pro strojovny stanovený procentní sazbou (%) z ceny vodorovná dopravní vzdálenost do 50 m v objektech výšky do 6 m</t>
  </si>
  <si>
    <t>-1566685455</t>
  </si>
  <si>
    <t>https://podminky.urs.cz/item/CS_URS_2022_02/998732201</t>
  </si>
  <si>
    <t>733</t>
  </si>
  <si>
    <t>Ústřední vytápění - propojovací potrubí</t>
  </si>
  <si>
    <t>733122226</t>
  </si>
  <si>
    <t>Potrubí z trubek ocelových hladkých spojovaných lisováním z uhlíkové oceli tenkostěnné vně pozinkované PN 16, T= +110°C Ø 35/1,5 (DN 32)</t>
  </si>
  <si>
    <t>https://podminky.urs.cz/item/CS_URS_2022_02/733122226</t>
  </si>
  <si>
    <t>733122227</t>
  </si>
  <si>
    <t>Potrubí z trubek ocelových hladkých spojovaných lisováním z uhlíkové oceli tenkostěnné vně pozinkované PN 16, T= +110°C Ø 42/1,5 (DN 40)</t>
  </si>
  <si>
    <t>https://podminky.urs.cz/item/CS_URS_2022_02/733122227</t>
  </si>
  <si>
    <t>733122228</t>
  </si>
  <si>
    <t>Potrubí z trubek ocelových hladkých spojovaných lisováním z uhlíkové oceli tenkostěnné vně pozinkované PN 16, T= +110°C Ø 54/1,5 (DN 50)</t>
  </si>
  <si>
    <t>https://podminky.urs.cz/item/CS_URS_2022_02/733122228</t>
  </si>
  <si>
    <t>733122230</t>
  </si>
  <si>
    <t>Potrubí z trubek ocelových hladkých spojovaných lisováním z uhlíkové oceli tenkostěnné vně pozinkované PN 16, T= +110°C Ø 76,1/2 (DN 65)</t>
  </si>
  <si>
    <t>https://podminky.urs.cz/item/CS_URS_2022_02/733122230</t>
  </si>
  <si>
    <t>733122231</t>
  </si>
  <si>
    <t>Potrubí z trubek ocelových hladkých spojovaných lisováním z uhlíkové oceli tenkostěnné vně pozinkované PN 16, T= +110°C Ø 88,9/2 (DN 80)</t>
  </si>
  <si>
    <t>https://podminky.urs.cz/item/CS_URS_2022_02/733122231</t>
  </si>
  <si>
    <t>733190217</t>
  </si>
  <si>
    <t>Zkoušky těsnosti potrubí, manžety prostupové z trubek ocelových zkoušky těsnosti potrubí (za provozu) z trubek ocelových hladkých Ø do 51/2,6</t>
  </si>
  <si>
    <t>https://podminky.urs.cz/item/CS_URS_2022_02/733190217</t>
  </si>
  <si>
    <t>733190219</t>
  </si>
  <si>
    <t>Zkoušky těsnosti potrubí, manžety prostupové z trubek ocelových zkoušky těsnosti potrubí (za provozu) z trubek ocelových hladkých Ø přes 51/2,6 do 60,3/2,9</t>
  </si>
  <si>
    <t>https://podminky.urs.cz/item/CS_URS_2022_02/733190219</t>
  </si>
  <si>
    <t>733190225</t>
  </si>
  <si>
    <t>Zkoušky těsnosti potrubí, manžety prostupové z trubek ocelových zkoušky těsnosti potrubí (za provozu) z trubek ocelových hladkých Ø přes 60,3/2,9 do 89/5,0</t>
  </si>
  <si>
    <t>https://podminky.urs.cz/item/CS_URS_2022_02/733190225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</si>
  <si>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</si>
  <si>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</si>
  <si>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https://podminky.urs.cz/item/CS_URS_2022_02/733811242</t>
  </si>
  <si>
    <t>733811243</t>
  </si>
  <si>
    <t>Ochrana potrubí termoizolačními trubicemi z pěnového polyetylenu PE přilepenými v příčných a podélných spojích, tloušťky izolace přes 13 do 20 mm, vnitřního průměru izolace DN přes 45 do 63 mm</t>
  </si>
  <si>
    <t>https://podminky.urs.cz/item/CS_URS_2022_02/733811243</t>
  </si>
  <si>
    <t>733811244</t>
  </si>
  <si>
    <t>Ochrana potrubí termoizolačními trubicemi z pěnového polyetylenu PE přilepenými v příčných a podélných spojích, tloušťky izolace přes 13 do 20 mm, vnitřního průměru izolace DN přes 63 do 89 mm</t>
  </si>
  <si>
    <t>https://podminky.urs.cz/item/CS_URS_2022_02/733811244</t>
  </si>
  <si>
    <t>998733201</t>
  </si>
  <si>
    <t>Přesun hmot pro rozvody potrubí stanovený procentní sazbou z ceny vodorovná dopravní vzdálenost do 50 m v objektech výšky do 6 m</t>
  </si>
  <si>
    <t>1390892335</t>
  </si>
  <si>
    <t>https://podminky.urs.cz/item/CS_URS_2022_02/998733201</t>
  </si>
  <si>
    <t>751</t>
  </si>
  <si>
    <t>Vzduchotechnika</t>
  </si>
  <si>
    <t>751111012</t>
  </si>
  <si>
    <t>Montáž ventilátoru axiálního nízkotlakého nástěnného základního, průměru přes 100 do 200 mm</t>
  </si>
  <si>
    <t>https://podminky.urs.cz/item/CS_URS_2022_02/751111012</t>
  </si>
  <si>
    <t>4291414R</t>
  </si>
  <si>
    <t>ventilátor axiální stěnový - vzduchový výkon 300 m3/hod (20 Pa), P = 19 W (230 V), IP44, D 200mm</t>
  </si>
  <si>
    <t>998751201</t>
  </si>
  <si>
    <t>Přesun hmot pro vzduchotechniku stanovený procentní sazbou (%) z ceny vodorovná dopravní vzdálenost do 50 m v objektech výšky do 12 m</t>
  </si>
  <si>
    <t>1046409212</t>
  </si>
  <si>
    <t>https://podminky.urs.cz/item/CS_URS_2022_02/998751201</t>
  </si>
  <si>
    <t>SO01.5 - ELEKTROINSTALACE</t>
  </si>
  <si>
    <t>Zdeněk Vácha Děčín</t>
  </si>
  <si>
    <t>M - Práce a dodávky M</t>
  </si>
  <si>
    <t xml:space="preserve">    21-M1 - Dodávky zařízení</t>
  </si>
  <si>
    <t xml:space="preserve">    21-M2 - Materiál elektromontážní</t>
  </si>
  <si>
    <t xml:space="preserve">    21-M3 - Materiál zemní + stavební</t>
  </si>
  <si>
    <t xml:space="preserve">    21-M4 - Elektromontáže</t>
  </si>
  <si>
    <t xml:space="preserve">    21-M5 - Zemní práce</t>
  </si>
  <si>
    <t xml:space="preserve">    21-M6 - Ostatní náklady</t>
  </si>
  <si>
    <t xml:space="preserve">    21-M7 - PPV</t>
  </si>
  <si>
    <t xml:space="preserve">    21-M71 - Revize a komplexní zkoušky, investorská činnost</t>
  </si>
  <si>
    <t>VRN - Vedlejší rozpočtové náklady</t>
  </si>
  <si>
    <t>Práce a dodávky M</t>
  </si>
  <si>
    <t>21-M1</t>
  </si>
  <si>
    <t>Dodávky zařízení</t>
  </si>
  <si>
    <t>000731221</t>
  </si>
  <si>
    <t>rozvaděč RK dle v.č. D14-04</t>
  </si>
  <si>
    <t>ks</t>
  </si>
  <si>
    <t>3419000R02</t>
  </si>
  <si>
    <t>Doprava dodávek</t>
  </si>
  <si>
    <t>-871908761</t>
  </si>
  <si>
    <t>3419000R01</t>
  </si>
  <si>
    <t>Přesun dodávek</t>
  </si>
  <si>
    <t>374531932</t>
  </si>
  <si>
    <t>21-M2</t>
  </si>
  <si>
    <t>Materiál elektromontážní</t>
  </si>
  <si>
    <t>000101308</t>
  </si>
  <si>
    <t>kabel CYKY 5x6</t>
  </si>
  <si>
    <t>000101106</t>
  </si>
  <si>
    <t>kabel CYKY 3x2,5</t>
  </si>
  <si>
    <t>000203303</t>
  </si>
  <si>
    <t>kabel JYTY 4x1</t>
  </si>
  <si>
    <t>000321500</t>
  </si>
  <si>
    <t>roura korugovaná KOPOFLEX KF09040 pr.40/32mm</t>
  </si>
  <si>
    <t>000321503</t>
  </si>
  <si>
    <t>roura korugovaná KOPOFLEX KF09075 pr.75/61mm</t>
  </si>
  <si>
    <t>000363033</t>
  </si>
  <si>
    <t>Žlab MERKUR 2   150/50 GZ  rozteč podpěr cca.1,8m</t>
  </si>
  <si>
    <t>000363085</t>
  </si>
  <si>
    <t>Spojka SZM 1R GZ rychlospojka pro spojení žlabžlab</t>
  </si>
  <si>
    <t>Ks</t>
  </si>
  <si>
    <t>000363103</t>
  </si>
  <si>
    <t>Držák DZM 3/150 GZ  M1 + M2</t>
  </si>
  <si>
    <t>000101105</t>
  </si>
  <si>
    <t>kabel CYKY 3x1,5</t>
  </si>
  <si>
    <t>000101305</t>
  </si>
  <si>
    <t>kabel CYKY 5x1,5</t>
  </si>
  <si>
    <t>000203301</t>
  </si>
  <si>
    <t>kabel JYTY 2x1</t>
  </si>
  <si>
    <t>000101310</t>
  </si>
  <si>
    <t>kabel CYKY 5x16</t>
  </si>
  <si>
    <t>000312001</t>
  </si>
  <si>
    <t>krabice KSK80/IP66 81x81x51mm</t>
  </si>
  <si>
    <t>000295011</t>
  </si>
  <si>
    <t>vedení FeZn pr.10mm(0,63kg/m)</t>
  </si>
  <si>
    <t>000295072</t>
  </si>
  <si>
    <t>svorka pásku zemnící SR2d 2šrouby FeZn</t>
  </si>
  <si>
    <t>000171108</t>
  </si>
  <si>
    <t>vodič CY 6  /H07V-U/</t>
  </si>
  <si>
    <t>3419000R03</t>
  </si>
  <si>
    <t>Prořez</t>
  </si>
  <si>
    <t>-1369992563</t>
  </si>
  <si>
    <t>3419000R04</t>
  </si>
  <si>
    <t>Materiál podružný</t>
  </si>
  <si>
    <t>-2097228399</t>
  </si>
  <si>
    <t>21-M3</t>
  </si>
  <si>
    <t>Materiál zemní + stavební</t>
  </si>
  <si>
    <t>000046112</t>
  </si>
  <si>
    <t>štěrkopísek 0-16mm</t>
  </si>
  <si>
    <t>000046114</t>
  </si>
  <si>
    <t>písek kopaný 0-2mm</t>
  </si>
  <si>
    <t>000046165</t>
  </si>
  <si>
    <t>krycí deska KD2(50/23/4,5cm)</t>
  </si>
  <si>
    <t>000046383</t>
  </si>
  <si>
    <t>výstražná fólie šířka 0,34m</t>
  </si>
  <si>
    <t>21-M4</t>
  </si>
  <si>
    <t>Elektromontáže</t>
  </si>
  <si>
    <t>210810012</t>
  </si>
  <si>
    <t>kabel(-CYKY) volně uložený do 5x6/7x4/12x1,5</t>
  </si>
  <si>
    <t>210810008</t>
  </si>
  <si>
    <t>kabel(-CYKY) volně uložený do 3x6/4x4/7x2,5</t>
  </si>
  <si>
    <t>210850010</t>
  </si>
  <si>
    <t>kabel NCEY/JYTY volně uložený do 19x1</t>
  </si>
  <si>
    <t>210010123</t>
  </si>
  <si>
    <t>trubka plast volně uložená do pr.50mm</t>
  </si>
  <si>
    <t>210010124</t>
  </si>
  <si>
    <t>trubka plast volně uložená do pr.75mm</t>
  </si>
  <si>
    <t>210020133</t>
  </si>
  <si>
    <t>kabelový rošt do š.40cm</t>
  </si>
  <si>
    <t>210020151</t>
  </si>
  <si>
    <t>stojina nebo závěs s výložníky zesílené provedení</t>
  </si>
  <si>
    <t>210810048</t>
  </si>
  <si>
    <t>kabel(-CYKY) pevně uložený do 3x6/4x4/7x2,5</t>
  </si>
  <si>
    <t>210850030</t>
  </si>
  <si>
    <t>kabel NCEY/JYTY pevně uložený do 19x1</t>
  </si>
  <si>
    <t>210810054</t>
  </si>
  <si>
    <t>kabel(-CYKY) pevně ulož.do 5x16/24x2,5/48x1,5</t>
  </si>
  <si>
    <t>210010453</t>
  </si>
  <si>
    <t>krabice plast pro P rozvod vč.zapojení 8111</t>
  </si>
  <si>
    <t>210220022</t>
  </si>
  <si>
    <t>uzemňov.vedení v zemi úplná mtž FeZn pr.8-10mm</t>
  </si>
  <si>
    <t>210800851</t>
  </si>
  <si>
    <t>vodič Cu(-CY,CYA) pevně uložený do 1x35</t>
  </si>
  <si>
    <t>210190053</t>
  </si>
  <si>
    <t>rozvaděč skříňový/ panelový 1 pole do 400kg</t>
  </si>
  <si>
    <t>21-M5</t>
  </si>
  <si>
    <t>460200273</t>
  </si>
  <si>
    <t>výkop kabel.rýhy šířka 50/hloubka 90cm tz.3/ko1.2</t>
  </si>
  <si>
    <t>460030034</t>
  </si>
  <si>
    <t>vytrhání drobné dlažby v písku, spáry zalité</t>
  </si>
  <si>
    <t>460420390</t>
  </si>
  <si>
    <t>kabel.lože písek 2x10-15cm betondesky50/25 na75cm</t>
  </si>
  <si>
    <t>460490012</t>
  </si>
  <si>
    <t>výstražná fólie šířka nad 30cm</t>
  </si>
  <si>
    <t>460600001</t>
  </si>
  <si>
    <t>odvoz zeminy do 10km vč.poplatku za skládku</t>
  </si>
  <si>
    <t>460650015</t>
  </si>
  <si>
    <t>podklad nebo zához štěrkopískem</t>
  </si>
  <si>
    <t>460650052</t>
  </si>
  <si>
    <t>dlažba kostka drobná(10/10) pokládka bez materiálu</t>
  </si>
  <si>
    <t>21-M6</t>
  </si>
  <si>
    <t>Ostatní náklady</t>
  </si>
  <si>
    <t>219990011</t>
  </si>
  <si>
    <t>demontáže stávající elektroinstalace</t>
  </si>
  <si>
    <t>hod</t>
  </si>
  <si>
    <t>21-M7</t>
  </si>
  <si>
    <t>PPV</t>
  </si>
  <si>
    <t>21009000R01</t>
  </si>
  <si>
    <t>PPV pro elektromontáže</t>
  </si>
  <si>
    <t>-1220585292</t>
  </si>
  <si>
    <t>21009000R02</t>
  </si>
  <si>
    <t>PPV pro zemní práce</t>
  </si>
  <si>
    <t>-1796459241</t>
  </si>
  <si>
    <t>21-M71</t>
  </si>
  <si>
    <t>Revize a komplexní zkoušky, investorská činnost</t>
  </si>
  <si>
    <t>21009000R03</t>
  </si>
  <si>
    <t>Kompletační činnost</t>
  </si>
  <si>
    <t>-196121370</t>
  </si>
  <si>
    <t>21009000R04</t>
  </si>
  <si>
    <t>Revize</t>
  </si>
  <si>
    <t>-149898960</t>
  </si>
  <si>
    <t>21009000R05</t>
  </si>
  <si>
    <t>Komplexní zkoušky</t>
  </si>
  <si>
    <t>-461653155</t>
  </si>
  <si>
    <t>21009000R06</t>
  </si>
  <si>
    <t>Investorská činnost</t>
  </si>
  <si>
    <t>-117109985</t>
  </si>
  <si>
    <t>21009000R07</t>
  </si>
  <si>
    <t>Zapojení a uvedení do provozu</t>
  </si>
  <si>
    <t>-26343498</t>
  </si>
  <si>
    <t>VRN</t>
  </si>
  <si>
    <t>Vedlejší rozpočtové náklady</t>
  </si>
  <si>
    <t>030001000</t>
  </si>
  <si>
    <t>Zařízení staveniště</t>
  </si>
  <si>
    <t>1024</t>
  </si>
  <si>
    <t>-881637805</t>
  </si>
  <si>
    <t>https://podminky.urs.cz/item/CS_URS_2022_02/030001000</t>
  </si>
  <si>
    <t>013254000</t>
  </si>
  <si>
    <t>Dokumentace skutečného provedení stavby</t>
  </si>
  <si>
    <t>603272937</t>
  </si>
  <si>
    <t>https://podminky.urs.cz/item/CS_URS_2022_02/013254000</t>
  </si>
  <si>
    <t>SO 02 - ÚPRAVA OKOLÍ + MOBILIÁŘ</t>
  </si>
  <si>
    <t xml:space="preserve">    18 - Výsadba do květináčů - bude upřesněno investorem při realizaci</t>
  </si>
  <si>
    <t xml:space="preserve">    930 - Mobiliář - bude upřesněno investorem při realizaci</t>
  </si>
  <si>
    <t>Výsadba do květináčů - bude upřesněno investorem při realizaci</t>
  </si>
  <si>
    <t>184102113</t>
  </si>
  <si>
    <t>Výsadba dřeviny s balem do předem vyhloubené jamky se zalitím v rovině nebo na svahu do 1:5, při průměru balu přes 300 do 400 mm</t>
  </si>
  <si>
    <t>-234424252</t>
  </si>
  <si>
    <t>https://podminky.urs.cz/item/CS_URS_2022_02/184102113</t>
  </si>
  <si>
    <t>184102183</t>
  </si>
  <si>
    <t>Výsadba dřeviny s balem do předem vyhloubené jamky se zalitím Příplatek k cenám za výsadbu do nádob nebo zvýšených záhonů, při průměru balu přes 300 do 400 mm</t>
  </si>
  <si>
    <t>327973375</t>
  </si>
  <si>
    <t>https://podminky.urs.cz/item/CS_URS_2022_02/184102183</t>
  </si>
  <si>
    <t>0264044R02</t>
  </si>
  <si>
    <t>strom listnatý 80-125cm s balem - bude upřesněno investorem při realizaci</t>
  </si>
  <si>
    <t>-1528006938</t>
  </si>
  <si>
    <t>184102117</t>
  </si>
  <si>
    <t>Výsadba dřeviny s balem do předem vyhloubené jamky se zalitím v rovině nebo na svahu do 1:5, při průměru balu přes 800 do 1000 mm</t>
  </si>
  <si>
    <t>973681870</t>
  </si>
  <si>
    <t>https://podminky.urs.cz/item/CS_URS_2022_02/184102117</t>
  </si>
  <si>
    <t>184102187</t>
  </si>
  <si>
    <t>Výsadba dřeviny s balem do předem vyhloubené jamky se zalitím Příplatek k cenám za výsadbu do nádob nebo zvýšených záhonů, při průměru balu přes 800 do 1000 mm</t>
  </si>
  <si>
    <t>1014732942</t>
  </si>
  <si>
    <t>https://podminky.urs.cz/item/CS_URS_2022_02/184102187</t>
  </si>
  <si>
    <t>0264044R01</t>
  </si>
  <si>
    <t>strom listnatý 200-250cm s balem - bude upřesněno investorem při realizaci</t>
  </si>
  <si>
    <t>579387785</t>
  </si>
  <si>
    <t>184215132</t>
  </si>
  <si>
    <t>Ukotvení dřeviny kůly třemi kůly, délky přes 1 do 2 m</t>
  </si>
  <si>
    <t>1437450213</t>
  </si>
  <si>
    <t>https://podminky.urs.cz/item/CS_URS_2022_02/184215132</t>
  </si>
  <si>
    <t>60591253</t>
  </si>
  <si>
    <t>kůl vyvazovací dřevěný impregnovaný D 8cm dl 2m</t>
  </si>
  <si>
    <t>-904970485</t>
  </si>
  <si>
    <t>1*3 'Přepočtené koeficientem množství</t>
  </si>
  <si>
    <t>183901141</t>
  </si>
  <si>
    <t>Doplnění zeminy nebo substrátu o tl. vrstvy do 100 mm do nádoby výšky do 700 mm do 0,30 m2</t>
  </si>
  <si>
    <t>1163296053</t>
  </si>
  <si>
    <t>https://podminky.urs.cz/item/CS_URS_2022_02/183901141</t>
  </si>
  <si>
    <t>183901143</t>
  </si>
  <si>
    <t>Doplnění zeminy nebo substrátu o tl. vrstvy do 100 mm do nádoby výšky do 700 mm přes 0,60 do 1,00 m2</t>
  </si>
  <si>
    <t>573202127</t>
  </si>
  <si>
    <t>https://podminky.urs.cz/item/CS_URS_2022_02/183901143</t>
  </si>
  <si>
    <t>10321100</t>
  </si>
  <si>
    <t>zahradní substrát pro výsadbu VL</t>
  </si>
  <si>
    <t>-785852837</t>
  </si>
  <si>
    <t>0,40*0,40*0,10 *4</t>
  </si>
  <si>
    <t>1,00*1,00*0,10 *1</t>
  </si>
  <si>
    <t>930</t>
  </si>
  <si>
    <t>Mobiliář - bude upřesněno investorem při realizaci</t>
  </si>
  <si>
    <t>936124111</t>
  </si>
  <si>
    <t>Montáž lavičky parkové stabilní bez zabetonování noh s udusáním sypaniny</t>
  </si>
  <si>
    <t>1802716657</t>
  </si>
  <si>
    <t>https://podminky.urs.cz/item/CS_URS_2022_02/936124111</t>
  </si>
  <si>
    <t>7491011R01</t>
  </si>
  <si>
    <t>lavička s opěradlem (nekotvená)  konstrukce-kov, sedák-dřevo - bude upřesněno investorem při realizaci</t>
  </si>
  <si>
    <t>-1283751858</t>
  </si>
  <si>
    <t>7491011R02</t>
  </si>
  <si>
    <t>stůl se dvěma lavicemi (nekotvená)  konstrukce-kov, sedák-dřevo - bude upřesněno investorem při realizaci</t>
  </si>
  <si>
    <t>set</t>
  </si>
  <si>
    <t>-886714935</t>
  </si>
  <si>
    <t>936104213</t>
  </si>
  <si>
    <t>Montáž odpadkového koše přichycením kotevními šrouby</t>
  </si>
  <si>
    <t>1906456712</t>
  </si>
  <si>
    <t>https://podminky.urs.cz/item/CS_URS_2022_02/936104213</t>
  </si>
  <si>
    <t>74910130</t>
  </si>
  <si>
    <t>koš odpadkový kovový kotvený, uzamykatelný v 885mm š 370mm obsah 60L - bude upřesněno investorem při realizaci</t>
  </si>
  <si>
    <t>-1632322748</t>
  </si>
  <si>
    <t>93612411R01</t>
  </si>
  <si>
    <t>Montáž a dodávka lavičky tvaru L (nekotvená) konstrukce-kov, sedák-dřevo - bude upřesněno investorem při realizaci</t>
  </si>
  <si>
    <t>-183228235</t>
  </si>
  <si>
    <t>936001001</t>
  </si>
  <si>
    <t>Montáž prvků městské a zahradní architektury hmotnosti do 0,1 t</t>
  </si>
  <si>
    <t>-181223345</t>
  </si>
  <si>
    <t>https://podminky.urs.cz/item/CS_URS_2022_02/936001001</t>
  </si>
  <si>
    <t>7491022R01</t>
  </si>
  <si>
    <t>květináč s ocelovou konstrukcí, opláštění z masivních smrkových desek, vnitřní nádoba z pozinkovaného plechu. Výška 850 x šířka 1000 x hloubka 1000 mm - bude upřesněno investorem při realizaci</t>
  </si>
  <si>
    <t>-549874340</t>
  </si>
  <si>
    <t>936001002</t>
  </si>
  <si>
    <t>Montáž prvků městské a zahradní architektury hmotnosti přes 0,1 do 1,5 t</t>
  </si>
  <si>
    <t>443879772</t>
  </si>
  <si>
    <t>https://podminky.urs.cz/item/CS_URS_2022_02/936001002</t>
  </si>
  <si>
    <t>74910223</t>
  </si>
  <si>
    <t>květináč betonový 800x400x400mm - bude upřesněno investorem při realizaci</t>
  </si>
  <si>
    <t>1244535167</t>
  </si>
  <si>
    <t>998231411</t>
  </si>
  <si>
    <t>Přesun hmot pro sadovnické a krajinářské úpravy - ručně bez užití mechanizace vodorovná dopravní vzdálenost do 100 m</t>
  </si>
  <si>
    <t>1067730413</t>
  </si>
  <si>
    <t>https://podminky.urs.cz/item/CS_URS_2022_02/998231411</t>
  </si>
  <si>
    <t>VON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</si>
  <si>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</si>
  <si>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</si>
  <si>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</si>
  <si>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</si>
  <si>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</si>
  <si>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</si>
  <si>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</si>
  <si>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1860938771</t>
  </si>
  <si>
    <t>https://podminky.urs.cz/item/CS_URS_2022_02/012103000</t>
  </si>
  <si>
    <t>012303000</t>
  </si>
  <si>
    <t>Geodetické práce po výstavbě</t>
  </si>
  <si>
    <t>235711021</t>
  </si>
  <si>
    <t>https://podminky.urs.cz/item/CS_URS_2022_02/012303000</t>
  </si>
  <si>
    <t>VRN3</t>
  </si>
  <si>
    <t>034103000</t>
  </si>
  <si>
    <t>Oplocení staveniště</t>
  </si>
  <si>
    <t>-1386000279</t>
  </si>
  <si>
    <t>https://podminky.urs.cz/item/CS_URS_2022_02/034103000</t>
  </si>
  <si>
    <t>034403000</t>
  </si>
  <si>
    <t>Osvětlení staveniště</t>
  </si>
  <si>
    <t>-1051951157</t>
  </si>
  <si>
    <t>https://podminky.urs.cz/item/CS_URS_2022_02/034403000</t>
  </si>
  <si>
    <t>034503000</t>
  </si>
  <si>
    <t>Informační tabule na staveništi</t>
  </si>
  <si>
    <t>1831492350</t>
  </si>
  <si>
    <t>https://podminky.urs.cz/item/CS_URS_2022_02/034503000</t>
  </si>
  <si>
    <t>032103000</t>
  </si>
  <si>
    <t>Náklady na stavební buňky</t>
  </si>
  <si>
    <t>536854364</t>
  </si>
  <si>
    <t>https://podminky.urs.cz/item/CS_URS_2022_02/032103000</t>
  </si>
  <si>
    <t>032803000</t>
  </si>
  <si>
    <t>Ostatní vybavení staveniště</t>
  </si>
  <si>
    <t>-1307352700</t>
  </si>
  <si>
    <t>https://podminky.urs.cz/item/CS_URS_2022_02/032803000</t>
  </si>
  <si>
    <t>039103000</t>
  </si>
  <si>
    <t>Rozebrání, bourání a odvoz zařízení staveniště</t>
  </si>
  <si>
    <t>89788794</t>
  </si>
  <si>
    <t>https://podminky.urs.cz/item/CS_URS_2022_02/039103000</t>
  </si>
  <si>
    <t>VRN7</t>
  </si>
  <si>
    <t>Provozní vlivy</t>
  </si>
  <si>
    <t>072103001</t>
  </si>
  <si>
    <t>Projednání DIO a zajištění DIR komunikace II.a III. třídy</t>
  </si>
  <si>
    <t>-1915323742</t>
  </si>
  <si>
    <t>https://podminky.urs.cz/item/CS_URS_2022_02/072103001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</si>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</sst>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40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351101" TargetMode="External" /><Relationship Id="rId2" Type="http://schemas.openxmlformats.org/officeDocument/2006/relationships/hyperlink" Target="https://podminky.urs.cz/item/CS_URS_2022_02/162751137" TargetMode="External" /><Relationship Id="rId3" Type="http://schemas.openxmlformats.org/officeDocument/2006/relationships/hyperlink" Target="https://podminky.urs.cz/item/CS_URS_2022_02/171201231" TargetMode="External" /><Relationship Id="rId4" Type="http://schemas.openxmlformats.org/officeDocument/2006/relationships/hyperlink" Target="https://podminky.urs.cz/item/CS_URS_2022_02/171152501" TargetMode="External" /><Relationship Id="rId5" Type="http://schemas.openxmlformats.org/officeDocument/2006/relationships/hyperlink" Target="https://podminky.urs.cz/item/CS_URS_2022_02/271532211" TargetMode="External" /><Relationship Id="rId6" Type="http://schemas.openxmlformats.org/officeDocument/2006/relationships/hyperlink" Target="https://podminky.urs.cz/item/CS_URS_2022_02/271572211" TargetMode="External" /><Relationship Id="rId7" Type="http://schemas.openxmlformats.org/officeDocument/2006/relationships/hyperlink" Target="https://podminky.urs.cz/item/CS_URS_2022_02/273313711" TargetMode="External" /><Relationship Id="rId8" Type="http://schemas.openxmlformats.org/officeDocument/2006/relationships/hyperlink" Target="https://podminky.urs.cz/item/CS_URS_2022_02/273321511" TargetMode="External" /><Relationship Id="rId9" Type="http://schemas.openxmlformats.org/officeDocument/2006/relationships/hyperlink" Target="https://podminky.urs.cz/item/CS_URS_2022_02/273351121" TargetMode="External" /><Relationship Id="rId10" Type="http://schemas.openxmlformats.org/officeDocument/2006/relationships/hyperlink" Target="https://podminky.urs.cz/item/CS_URS_2022_02/273351122" TargetMode="External" /><Relationship Id="rId11" Type="http://schemas.openxmlformats.org/officeDocument/2006/relationships/hyperlink" Target="https://podminky.urs.cz/item/CS_URS_2022_02/273353121" TargetMode="External" /><Relationship Id="rId12" Type="http://schemas.openxmlformats.org/officeDocument/2006/relationships/hyperlink" Target="https://podminky.urs.cz/item/CS_URS_2022_02/273361821" TargetMode="External" /><Relationship Id="rId13" Type="http://schemas.openxmlformats.org/officeDocument/2006/relationships/hyperlink" Target="https://podminky.urs.cz/item/CS_URS_2022_02/273362021" TargetMode="External" /><Relationship Id="rId14" Type="http://schemas.openxmlformats.org/officeDocument/2006/relationships/hyperlink" Target="https://podminky.urs.cz/item/CS_URS_2022_02/317944323" TargetMode="External" /><Relationship Id="rId15" Type="http://schemas.openxmlformats.org/officeDocument/2006/relationships/hyperlink" Target="https://podminky.urs.cz/item/CS_URS_2022_02/317234410" TargetMode="External" /><Relationship Id="rId16" Type="http://schemas.openxmlformats.org/officeDocument/2006/relationships/hyperlink" Target="https://podminky.urs.cz/item/CS_URS_2022_02/615142012" TargetMode="External" /><Relationship Id="rId17" Type="http://schemas.openxmlformats.org/officeDocument/2006/relationships/hyperlink" Target="https://podminky.urs.cz/item/CS_URS_2022_02/342272245" TargetMode="External" /><Relationship Id="rId18" Type="http://schemas.openxmlformats.org/officeDocument/2006/relationships/hyperlink" Target="https://podminky.urs.cz/item/CS_URS_2022_02/342291121" TargetMode="External" /><Relationship Id="rId19" Type="http://schemas.openxmlformats.org/officeDocument/2006/relationships/hyperlink" Target="https://podminky.urs.cz/item/CS_URS_2022_02/233211120" TargetMode="External" /><Relationship Id="rId20" Type="http://schemas.openxmlformats.org/officeDocument/2006/relationships/hyperlink" Target="https://podminky.urs.cz/item/CS_URS_2022_02/338951113" TargetMode="External" /><Relationship Id="rId21" Type="http://schemas.openxmlformats.org/officeDocument/2006/relationships/hyperlink" Target="https://podminky.urs.cz/item/CS_URS_2022_02/762085112" TargetMode="External" /><Relationship Id="rId22" Type="http://schemas.openxmlformats.org/officeDocument/2006/relationships/hyperlink" Target="https://podminky.urs.cz/item/CS_URS_2022_02/953961113" TargetMode="External" /><Relationship Id="rId23" Type="http://schemas.openxmlformats.org/officeDocument/2006/relationships/hyperlink" Target="https://podminky.urs.cz/item/CS_URS_2022_02/762085112" TargetMode="External" /><Relationship Id="rId24" Type="http://schemas.openxmlformats.org/officeDocument/2006/relationships/hyperlink" Target="https://podminky.urs.cz/item/CS_URS_2022_02/762086111" TargetMode="External" /><Relationship Id="rId25" Type="http://schemas.openxmlformats.org/officeDocument/2006/relationships/hyperlink" Target="https://podminky.urs.cz/item/CS_URS_2022_02/233211119" TargetMode="External" /><Relationship Id="rId26" Type="http://schemas.openxmlformats.org/officeDocument/2006/relationships/hyperlink" Target="https://podminky.urs.cz/item/CS_URS_2022_02/348101310" TargetMode="External" /><Relationship Id="rId27" Type="http://schemas.openxmlformats.org/officeDocument/2006/relationships/hyperlink" Target="https://podminky.urs.cz/item/CS_URS_2022_02/762081150" TargetMode="External" /><Relationship Id="rId28" Type="http://schemas.openxmlformats.org/officeDocument/2006/relationships/hyperlink" Target="https://podminky.urs.cz/item/CS_URS_2022_02/762085103" TargetMode="External" /><Relationship Id="rId29" Type="http://schemas.openxmlformats.org/officeDocument/2006/relationships/hyperlink" Target="https://podminky.urs.cz/item/CS_URS_2022_02/762713121" TargetMode="External" /><Relationship Id="rId30" Type="http://schemas.openxmlformats.org/officeDocument/2006/relationships/hyperlink" Target="https://podminky.urs.cz/item/CS_URS_2022_02/762085112" TargetMode="External" /><Relationship Id="rId31" Type="http://schemas.openxmlformats.org/officeDocument/2006/relationships/hyperlink" Target="https://podminky.urs.cz/item/CS_URS_2022_02/762081150" TargetMode="External" /><Relationship Id="rId32" Type="http://schemas.openxmlformats.org/officeDocument/2006/relationships/hyperlink" Target="https://podminky.urs.cz/item/CS_URS_2022_02/171152501" TargetMode="External" /><Relationship Id="rId33" Type="http://schemas.openxmlformats.org/officeDocument/2006/relationships/hyperlink" Target="https://podminky.urs.cz/item/CS_URS_2022_02/213141111" TargetMode="External" /><Relationship Id="rId34" Type="http://schemas.openxmlformats.org/officeDocument/2006/relationships/hyperlink" Target="https://podminky.urs.cz/item/CS_URS_2022_02/611131101" TargetMode="External" /><Relationship Id="rId35" Type="http://schemas.openxmlformats.org/officeDocument/2006/relationships/hyperlink" Target="https://podminky.urs.cz/item/CS_URS_2022_02/612335301" TargetMode="External" /><Relationship Id="rId36" Type="http://schemas.openxmlformats.org/officeDocument/2006/relationships/hyperlink" Target="https://podminky.urs.cz/item/CS_URS_2022_02/612325223" TargetMode="External" /><Relationship Id="rId37" Type="http://schemas.openxmlformats.org/officeDocument/2006/relationships/hyperlink" Target="https://podminky.urs.cz/item/CS_URS_2022_02/612131121" TargetMode="External" /><Relationship Id="rId38" Type="http://schemas.openxmlformats.org/officeDocument/2006/relationships/hyperlink" Target="https://podminky.urs.cz/item/CS_URS_2022_02/612142001" TargetMode="External" /><Relationship Id="rId39" Type="http://schemas.openxmlformats.org/officeDocument/2006/relationships/hyperlink" Target="https://podminky.urs.cz/item/CS_URS_2022_02/612321131" TargetMode="External" /><Relationship Id="rId40" Type="http://schemas.openxmlformats.org/officeDocument/2006/relationships/hyperlink" Target="https://podminky.urs.cz/item/CS_URS_2022_02/621131101" TargetMode="External" /><Relationship Id="rId41" Type="http://schemas.openxmlformats.org/officeDocument/2006/relationships/hyperlink" Target="https://podminky.urs.cz/item/CS_URS_2022_02/612335301" TargetMode="External" /><Relationship Id="rId42" Type="http://schemas.openxmlformats.org/officeDocument/2006/relationships/hyperlink" Target="https://podminky.urs.cz/item/CS_URS_2022_02/629999030" TargetMode="External" /><Relationship Id="rId43" Type="http://schemas.openxmlformats.org/officeDocument/2006/relationships/hyperlink" Target="https://podminky.urs.cz/item/CS_URS_2022_02/629995101" TargetMode="External" /><Relationship Id="rId44" Type="http://schemas.openxmlformats.org/officeDocument/2006/relationships/hyperlink" Target="https://podminky.urs.cz/item/CS_URS_2022_02/622131121" TargetMode="External" /><Relationship Id="rId45" Type="http://schemas.openxmlformats.org/officeDocument/2006/relationships/hyperlink" Target="https://podminky.urs.cz/item/CS_URS_2022_02/622331141" TargetMode="External" /><Relationship Id="rId46" Type="http://schemas.openxmlformats.org/officeDocument/2006/relationships/hyperlink" Target="https://podminky.urs.cz/item/CS_URS_2022_02/622331191" TargetMode="External" /><Relationship Id="rId47" Type="http://schemas.openxmlformats.org/officeDocument/2006/relationships/hyperlink" Target="https://podminky.urs.cz/item/CS_URS_2022_02/629995101" TargetMode="External" /><Relationship Id="rId48" Type="http://schemas.openxmlformats.org/officeDocument/2006/relationships/hyperlink" Target="https://podminky.urs.cz/item/CS_URS_2022_02/783823133" TargetMode="External" /><Relationship Id="rId49" Type="http://schemas.openxmlformats.org/officeDocument/2006/relationships/hyperlink" Target="https://podminky.urs.cz/item/CS_URS_2022_02/783827423" TargetMode="External" /><Relationship Id="rId50" Type="http://schemas.openxmlformats.org/officeDocument/2006/relationships/hyperlink" Target="https://podminky.urs.cz/item/CS_URS_2022_02/949121111" TargetMode="External" /><Relationship Id="rId51" Type="http://schemas.openxmlformats.org/officeDocument/2006/relationships/hyperlink" Target="https://podminky.urs.cz/item/CS_URS_2022_02/949121211" TargetMode="External" /><Relationship Id="rId52" Type="http://schemas.openxmlformats.org/officeDocument/2006/relationships/hyperlink" Target="https://podminky.urs.cz/item/CS_URS_2022_02/949121811" TargetMode="External" /><Relationship Id="rId53" Type="http://schemas.openxmlformats.org/officeDocument/2006/relationships/hyperlink" Target="https://podminky.urs.cz/item/CS_URS_2022_02/952901111" TargetMode="External" /><Relationship Id="rId54" Type="http://schemas.openxmlformats.org/officeDocument/2006/relationships/hyperlink" Target="https://podminky.urs.cz/item/CS_URS_2022_02/978013191" TargetMode="External" /><Relationship Id="rId55" Type="http://schemas.openxmlformats.org/officeDocument/2006/relationships/hyperlink" Target="https://podminky.urs.cz/item/CS_URS_2022_02/977211115" TargetMode="External" /><Relationship Id="rId56" Type="http://schemas.openxmlformats.org/officeDocument/2006/relationships/hyperlink" Target="https://podminky.urs.cz/item/CS_URS_2022_02/977211191" TargetMode="External" /><Relationship Id="rId57" Type="http://schemas.openxmlformats.org/officeDocument/2006/relationships/hyperlink" Target="https://podminky.urs.cz/item/CS_URS_2022_02/971042551" TargetMode="External" /><Relationship Id="rId58" Type="http://schemas.openxmlformats.org/officeDocument/2006/relationships/hyperlink" Target="https://podminky.urs.cz/item/CS_URS_2022_02/973042251" TargetMode="External" /><Relationship Id="rId59" Type="http://schemas.openxmlformats.org/officeDocument/2006/relationships/hyperlink" Target="https://podminky.urs.cz/item/CS_URS_2022_02/974029664" TargetMode="External" /><Relationship Id="rId60" Type="http://schemas.openxmlformats.org/officeDocument/2006/relationships/hyperlink" Target="https://podminky.urs.cz/item/CS_URS_2022_02/971024591" TargetMode="External" /><Relationship Id="rId61" Type="http://schemas.openxmlformats.org/officeDocument/2006/relationships/hyperlink" Target="https://podminky.urs.cz/item/CS_URS_2022_02/967021112" TargetMode="External" /><Relationship Id="rId62" Type="http://schemas.openxmlformats.org/officeDocument/2006/relationships/hyperlink" Target="https://podminky.urs.cz/item/CS_URS_2022_02/997013211" TargetMode="External" /><Relationship Id="rId63" Type="http://schemas.openxmlformats.org/officeDocument/2006/relationships/hyperlink" Target="https://podminky.urs.cz/item/CS_URS_2022_02/997013501" TargetMode="External" /><Relationship Id="rId64" Type="http://schemas.openxmlformats.org/officeDocument/2006/relationships/hyperlink" Target="https://podminky.urs.cz/item/CS_URS_2022_02/997013509" TargetMode="External" /><Relationship Id="rId65" Type="http://schemas.openxmlformats.org/officeDocument/2006/relationships/hyperlink" Target="https://podminky.urs.cz/item/CS_URS_2022_02/997013631" TargetMode="External" /><Relationship Id="rId66" Type="http://schemas.openxmlformats.org/officeDocument/2006/relationships/hyperlink" Target="https://podminky.urs.cz/item/CS_URS_2022_02/998011001" TargetMode="External" /><Relationship Id="rId67" Type="http://schemas.openxmlformats.org/officeDocument/2006/relationships/hyperlink" Target="https://podminky.urs.cz/item/CS_URS_2022_02/711112001" TargetMode="External" /><Relationship Id="rId68" Type="http://schemas.openxmlformats.org/officeDocument/2006/relationships/hyperlink" Target="https://podminky.urs.cz/item/CS_URS_2022_02/711192102" TargetMode="External" /><Relationship Id="rId69" Type="http://schemas.openxmlformats.org/officeDocument/2006/relationships/hyperlink" Target="https://podminky.urs.cz/item/CS_URS_2022_02/711192202" TargetMode="External" /><Relationship Id="rId70" Type="http://schemas.openxmlformats.org/officeDocument/2006/relationships/hyperlink" Target="https://podminky.urs.cz/item/CS_URS_2022_02/711161273" TargetMode="External" /><Relationship Id="rId71" Type="http://schemas.openxmlformats.org/officeDocument/2006/relationships/hyperlink" Target="https://podminky.urs.cz/item/CS_URS_2022_02/711199098" TargetMode="External" /><Relationship Id="rId72" Type="http://schemas.openxmlformats.org/officeDocument/2006/relationships/hyperlink" Target="https://podminky.urs.cz/item/CS_URS_2022_02/998711202" TargetMode="External" /><Relationship Id="rId73" Type="http://schemas.openxmlformats.org/officeDocument/2006/relationships/hyperlink" Target="https://podminky.urs.cz/item/CS_URS_2022_02/783114101" TargetMode="External" /><Relationship Id="rId74" Type="http://schemas.openxmlformats.org/officeDocument/2006/relationships/hyperlink" Target="https://podminky.urs.cz/item/CS_URS_2022_02/783118101" TargetMode="External" /><Relationship Id="rId75" Type="http://schemas.openxmlformats.org/officeDocument/2006/relationships/hyperlink" Target="https://podminky.urs.cz/item/CS_URS_2022_02/783906861" TargetMode="External" /><Relationship Id="rId76" Type="http://schemas.openxmlformats.org/officeDocument/2006/relationships/hyperlink" Target="https://podminky.urs.cz/item/CS_URS_2022_02/783901453" TargetMode="External" /><Relationship Id="rId77" Type="http://schemas.openxmlformats.org/officeDocument/2006/relationships/hyperlink" Target="https://podminky.urs.cz/item/CS_URS_2022_02/783933151" TargetMode="External" /><Relationship Id="rId78" Type="http://schemas.openxmlformats.org/officeDocument/2006/relationships/hyperlink" Target="https://podminky.urs.cz/item/CS_URS_2022_02/783937163" TargetMode="External" /><Relationship Id="rId79" Type="http://schemas.openxmlformats.org/officeDocument/2006/relationships/hyperlink" Target="https://podminky.urs.cz/item/CS_URS_2022_02/783997151" TargetMode="External" /><Relationship Id="rId80" Type="http://schemas.openxmlformats.org/officeDocument/2006/relationships/hyperlink" Target="https://podminky.urs.cz/item/CS_URS_2022_02/783009421" TargetMode="External" /><Relationship Id="rId81" Type="http://schemas.openxmlformats.org/officeDocument/2006/relationships/hyperlink" Target="https://podminky.urs.cz/item/CS_URS_2022_02/784111001" TargetMode="External" /><Relationship Id="rId82" Type="http://schemas.openxmlformats.org/officeDocument/2006/relationships/hyperlink" Target="https://podminky.urs.cz/item/CS_URS_2022_02/784181111" TargetMode="External" /><Relationship Id="rId83" Type="http://schemas.openxmlformats.org/officeDocument/2006/relationships/hyperlink" Target="https://podminky.urs.cz/item/CS_URS_2022_02/784321031" TargetMode="External" /><Relationship Id="rId84" Type="http://schemas.openxmlformats.org/officeDocument/2006/relationships/hyperlink" Target="https://podminky.urs.cz/item/CS_URS_2022_02/784171101" TargetMode="External" /><Relationship Id="rId85" Type="http://schemas.openxmlformats.org/officeDocument/2006/relationships/hyperlink" Target="https://podminky.urs.cz/item/CS_URS_2022_02/784171111" TargetMode="External" /><Relationship Id="rId86" Type="http://schemas.openxmlformats.org/officeDocument/2006/relationships/hyperlink" Target="https://podminky.urs.cz/item/CS_URS_2022_02/789421532" TargetMode="External" /><Relationship Id="rId87" Type="http://schemas.openxmlformats.org/officeDocument/2006/relationships/hyperlink" Target="https://podminky.urs.cz/item/CS_URS_2022_02/789421531" TargetMode="External" /><Relationship Id="rId8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2412132" TargetMode="External" /><Relationship Id="rId2" Type="http://schemas.openxmlformats.org/officeDocument/2006/relationships/hyperlink" Target="https://podminky.urs.cz/item/CS_URS_2022_02/162751137" TargetMode="External" /><Relationship Id="rId3" Type="http://schemas.openxmlformats.org/officeDocument/2006/relationships/hyperlink" Target="https://podminky.urs.cz/item/CS_URS_2022_02/167151102" TargetMode="External" /><Relationship Id="rId4" Type="http://schemas.openxmlformats.org/officeDocument/2006/relationships/hyperlink" Target="https://podminky.urs.cz/item/CS_URS_2022_02/171201231" TargetMode="External" /><Relationship Id="rId5" Type="http://schemas.openxmlformats.org/officeDocument/2006/relationships/hyperlink" Target="https://podminky.urs.cz/item/CS_URS_2022_02/175151101" TargetMode="External" /><Relationship Id="rId6" Type="http://schemas.openxmlformats.org/officeDocument/2006/relationships/hyperlink" Target="https://podminky.urs.cz/item/CS_URS_2022_02/174151101" TargetMode="External" /><Relationship Id="rId7" Type="http://schemas.openxmlformats.org/officeDocument/2006/relationships/hyperlink" Target="https://podminky.urs.cz/item/CS_URS_2022_02/451572111" TargetMode="External" /><Relationship Id="rId8" Type="http://schemas.openxmlformats.org/officeDocument/2006/relationships/hyperlink" Target="https://podminky.urs.cz/item/CS_URS_2022_02/171152501" TargetMode="External" /><Relationship Id="rId9" Type="http://schemas.openxmlformats.org/officeDocument/2006/relationships/hyperlink" Target="https://podminky.urs.cz/item/CS_URS_2022_02/566901231" TargetMode="External" /><Relationship Id="rId10" Type="http://schemas.openxmlformats.org/officeDocument/2006/relationships/hyperlink" Target="https://podminky.urs.cz/item/CS_URS_2022_02/566901221" TargetMode="External" /><Relationship Id="rId11" Type="http://schemas.openxmlformats.org/officeDocument/2006/relationships/hyperlink" Target="https://podminky.urs.cz/item/CS_URS_2022_02/871265211" TargetMode="External" /><Relationship Id="rId12" Type="http://schemas.openxmlformats.org/officeDocument/2006/relationships/hyperlink" Target="https://podminky.urs.cz/item/CS_URS_2022_02/877260310" TargetMode="External" /><Relationship Id="rId13" Type="http://schemas.openxmlformats.org/officeDocument/2006/relationships/hyperlink" Target="https://podminky.urs.cz/item/CS_URS_2022_02/877260320" TargetMode="External" /><Relationship Id="rId14" Type="http://schemas.openxmlformats.org/officeDocument/2006/relationships/hyperlink" Target="https://podminky.urs.cz/item/CS_URS_2022_02/892271111" TargetMode="External" /><Relationship Id="rId15" Type="http://schemas.openxmlformats.org/officeDocument/2006/relationships/hyperlink" Target="https://podminky.urs.cz/item/CS_URS_2022_02/113107522" TargetMode="External" /><Relationship Id="rId16" Type="http://schemas.openxmlformats.org/officeDocument/2006/relationships/hyperlink" Target="https://podminky.urs.cz/item/CS_URS_2022_02/997221551" TargetMode="External" /><Relationship Id="rId17" Type="http://schemas.openxmlformats.org/officeDocument/2006/relationships/hyperlink" Target="https://podminky.urs.cz/item/CS_URS_2022_02/997221559" TargetMode="External" /><Relationship Id="rId18" Type="http://schemas.openxmlformats.org/officeDocument/2006/relationships/hyperlink" Target="https://podminky.urs.cz/item/CS_URS_2022_02/997221873" TargetMode="External" /><Relationship Id="rId19" Type="http://schemas.openxmlformats.org/officeDocument/2006/relationships/hyperlink" Target="https://podminky.urs.cz/item/CS_URS_2022_02/998229111" TargetMode="External" /><Relationship Id="rId20" Type="http://schemas.openxmlformats.org/officeDocument/2006/relationships/hyperlink" Target="https://podminky.urs.cz/item/CS_URS_2022_02/998276101" TargetMode="External" /><Relationship Id="rId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21174042" TargetMode="External" /><Relationship Id="rId2" Type="http://schemas.openxmlformats.org/officeDocument/2006/relationships/hyperlink" Target="https://podminky.urs.cz/item/CS_URS_2022_02/721194104" TargetMode="External" /><Relationship Id="rId3" Type="http://schemas.openxmlformats.org/officeDocument/2006/relationships/hyperlink" Target="https://podminky.urs.cz/item/CS_URS_2022_02/721290111" TargetMode="External" /><Relationship Id="rId4" Type="http://schemas.openxmlformats.org/officeDocument/2006/relationships/hyperlink" Target="https://podminky.urs.cz/item/CS_URS_2022_02/998721202" TargetMode="External" /><Relationship Id="rId5" Type="http://schemas.openxmlformats.org/officeDocument/2006/relationships/hyperlink" Target="https://podminky.urs.cz/item/CS_URS_2022_02/722174004" TargetMode="External" /><Relationship Id="rId6" Type="http://schemas.openxmlformats.org/officeDocument/2006/relationships/hyperlink" Target="https://podminky.urs.cz/item/CS_URS_2022_02/722174006" TargetMode="External" /><Relationship Id="rId7" Type="http://schemas.openxmlformats.org/officeDocument/2006/relationships/hyperlink" Target="https://podminky.urs.cz/item/CS_URS_2022_02/722174007" TargetMode="External" /><Relationship Id="rId8" Type="http://schemas.openxmlformats.org/officeDocument/2006/relationships/hyperlink" Target="https://podminky.urs.cz/item/CS_URS_2022_02/722181123" TargetMode="External" /><Relationship Id="rId9" Type="http://schemas.openxmlformats.org/officeDocument/2006/relationships/hyperlink" Target="https://podminky.urs.cz/item/CS_URS_2022_02/722181126" TargetMode="External" /><Relationship Id="rId10" Type="http://schemas.openxmlformats.org/officeDocument/2006/relationships/hyperlink" Target="https://podminky.urs.cz/item/CS_URS_2022_02/722181241" TargetMode="External" /><Relationship Id="rId11" Type="http://schemas.openxmlformats.org/officeDocument/2006/relationships/hyperlink" Target="https://podminky.urs.cz/item/CS_URS_2022_02/722181243" TargetMode="External" /><Relationship Id="rId12" Type="http://schemas.openxmlformats.org/officeDocument/2006/relationships/hyperlink" Target="https://podminky.urs.cz/item/CS_URS_2022_02/722190401" TargetMode="External" /><Relationship Id="rId13" Type="http://schemas.openxmlformats.org/officeDocument/2006/relationships/hyperlink" Target="https://podminky.urs.cz/item/CS_URS_2022_02/722220111" TargetMode="External" /><Relationship Id="rId14" Type="http://schemas.openxmlformats.org/officeDocument/2006/relationships/hyperlink" Target="https://podminky.urs.cz/item/CS_URS_2022_02/722224115" TargetMode="External" /><Relationship Id="rId15" Type="http://schemas.openxmlformats.org/officeDocument/2006/relationships/hyperlink" Target="https://podminky.urs.cz/item/CS_URS_2022_02/722231084" TargetMode="External" /><Relationship Id="rId16" Type="http://schemas.openxmlformats.org/officeDocument/2006/relationships/hyperlink" Target="https://podminky.urs.cz/item/CS_URS_2022_02/722231086" TargetMode="External" /><Relationship Id="rId17" Type="http://schemas.openxmlformats.org/officeDocument/2006/relationships/hyperlink" Target="https://podminky.urs.cz/item/CS_URS_2022_02/722231087" TargetMode="External" /><Relationship Id="rId18" Type="http://schemas.openxmlformats.org/officeDocument/2006/relationships/hyperlink" Target="https://podminky.urs.cz/item/CS_URS_2022_02/722231206" TargetMode="External" /><Relationship Id="rId19" Type="http://schemas.openxmlformats.org/officeDocument/2006/relationships/hyperlink" Target="https://podminky.urs.cz/item/CS_URS_2022_02/722231286" TargetMode="External" /><Relationship Id="rId20" Type="http://schemas.openxmlformats.org/officeDocument/2006/relationships/hyperlink" Target="https://podminky.urs.cz/item/CS_URS_2022_02/722232045" TargetMode="External" /><Relationship Id="rId21" Type="http://schemas.openxmlformats.org/officeDocument/2006/relationships/hyperlink" Target="https://podminky.urs.cz/item/CS_URS_2022_02/722232047" TargetMode="External" /><Relationship Id="rId22" Type="http://schemas.openxmlformats.org/officeDocument/2006/relationships/hyperlink" Target="https://podminky.urs.cz/item/CS_URS_2022_02/722232048" TargetMode="External" /><Relationship Id="rId23" Type="http://schemas.openxmlformats.org/officeDocument/2006/relationships/hyperlink" Target="https://podminky.urs.cz/item/CS_URS_2022_02/722232066" TargetMode="External" /><Relationship Id="rId24" Type="http://schemas.openxmlformats.org/officeDocument/2006/relationships/hyperlink" Target="https://podminky.urs.cz/item/CS_URS_2022_02/722234268" TargetMode="External" /><Relationship Id="rId25" Type="http://schemas.openxmlformats.org/officeDocument/2006/relationships/hyperlink" Target="https://podminky.urs.cz/item/CS_URS_2022_02/734411101" TargetMode="External" /><Relationship Id="rId26" Type="http://schemas.openxmlformats.org/officeDocument/2006/relationships/hyperlink" Target="https://podminky.urs.cz/item/CS_URS_2022_02/722290226" TargetMode="External" /><Relationship Id="rId27" Type="http://schemas.openxmlformats.org/officeDocument/2006/relationships/hyperlink" Target="https://podminky.urs.cz/item/CS_URS_2022_02/722290234" TargetMode="External" /><Relationship Id="rId28" Type="http://schemas.openxmlformats.org/officeDocument/2006/relationships/hyperlink" Target="https://podminky.urs.cz/item/CS_URS_2022_02/998722201" TargetMode="External" /><Relationship Id="rId29" Type="http://schemas.openxmlformats.org/officeDocument/2006/relationships/hyperlink" Target="https://podminky.urs.cz/item/CS_URS_2022_02/724231127" TargetMode="External" /><Relationship Id="rId30" Type="http://schemas.openxmlformats.org/officeDocument/2006/relationships/hyperlink" Target="https://podminky.urs.cz/item/CS_URS_2022_02/998724201" TargetMode="External" /><Relationship Id="rId3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8731201" TargetMode="External" /><Relationship Id="rId2" Type="http://schemas.openxmlformats.org/officeDocument/2006/relationships/hyperlink" Target="https://podminky.urs.cz/item/CS_URS_2022_02/732331621" TargetMode="External" /><Relationship Id="rId3" Type="http://schemas.openxmlformats.org/officeDocument/2006/relationships/hyperlink" Target="https://podminky.urs.cz/item/CS_URS_2022_02/998732201" TargetMode="External" /><Relationship Id="rId4" Type="http://schemas.openxmlformats.org/officeDocument/2006/relationships/hyperlink" Target="https://podminky.urs.cz/item/CS_URS_2022_02/733122226" TargetMode="External" /><Relationship Id="rId5" Type="http://schemas.openxmlformats.org/officeDocument/2006/relationships/hyperlink" Target="https://podminky.urs.cz/item/CS_URS_2022_02/733122227" TargetMode="External" /><Relationship Id="rId6" Type="http://schemas.openxmlformats.org/officeDocument/2006/relationships/hyperlink" Target="https://podminky.urs.cz/item/CS_URS_2022_02/733122228" TargetMode="External" /><Relationship Id="rId7" Type="http://schemas.openxmlformats.org/officeDocument/2006/relationships/hyperlink" Target="https://podminky.urs.cz/item/CS_URS_2022_02/733122230" TargetMode="External" /><Relationship Id="rId8" Type="http://schemas.openxmlformats.org/officeDocument/2006/relationships/hyperlink" Target="https://podminky.urs.cz/item/CS_URS_2022_02/733122231" TargetMode="External" /><Relationship Id="rId9" Type="http://schemas.openxmlformats.org/officeDocument/2006/relationships/hyperlink" Target="https://podminky.urs.cz/item/CS_URS_2022_02/733190217" TargetMode="External" /><Relationship Id="rId10" Type="http://schemas.openxmlformats.org/officeDocument/2006/relationships/hyperlink" Target="https://podminky.urs.cz/item/CS_URS_2022_02/733190219" TargetMode="External" /><Relationship Id="rId11" Type="http://schemas.openxmlformats.org/officeDocument/2006/relationships/hyperlink" Target="https://podminky.urs.cz/item/CS_URS_2022_02/733190225" TargetMode="External" /><Relationship Id="rId12" Type="http://schemas.openxmlformats.org/officeDocument/2006/relationships/hyperlink" Target="https://podminky.urs.cz/item/CS_URS_2022_02/733811242" TargetMode="External" /><Relationship Id="rId13" Type="http://schemas.openxmlformats.org/officeDocument/2006/relationships/hyperlink" Target="https://podminky.urs.cz/item/CS_URS_2022_02/733811243" TargetMode="External" /><Relationship Id="rId14" Type="http://schemas.openxmlformats.org/officeDocument/2006/relationships/hyperlink" Target="https://podminky.urs.cz/item/CS_URS_2022_02/733811244" TargetMode="External" /><Relationship Id="rId15" Type="http://schemas.openxmlformats.org/officeDocument/2006/relationships/hyperlink" Target="https://podminky.urs.cz/item/CS_URS_2022_02/998733201" TargetMode="External" /><Relationship Id="rId16" Type="http://schemas.openxmlformats.org/officeDocument/2006/relationships/hyperlink" Target="https://podminky.urs.cz/item/CS_URS_2022_02/751111012" TargetMode="External" /><Relationship Id="rId17" Type="http://schemas.openxmlformats.org/officeDocument/2006/relationships/hyperlink" Target="https://podminky.urs.cz/item/CS_URS_2022_02/998751201" TargetMode="External" /><Relationship Id="rId1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13254000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4102113" TargetMode="External" /><Relationship Id="rId2" Type="http://schemas.openxmlformats.org/officeDocument/2006/relationships/hyperlink" Target="https://podminky.urs.cz/item/CS_URS_2022_02/184102183" TargetMode="External" /><Relationship Id="rId3" Type="http://schemas.openxmlformats.org/officeDocument/2006/relationships/hyperlink" Target="https://podminky.urs.cz/item/CS_URS_2022_02/184102117" TargetMode="External" /><Relationship Id="rId4" Type="http://schemas.openxmlformats.org/officeDocument/2006/relationships/hyperlink" Target="https://podminky.urs.cz/item/CS_URS_2022_02/184102187" TargetMode="External" /><Relationship Id="rId5" Type="http://schemas.openxmlformats.org/officeDocument/2006/relationships/hyperlink" Target="https://podminky.urs.cz/item/CS_URS_2022_02/184215132" TargetMode="External" /><Relationship Id="rId6" Type="http://schemas.openxmlformats.org/officeDocument/2006/relationships/hyperlink" Target="https://podminky.urs.cz/item/CS_URS_2022_02/183901141" TargetMode="External" /><Relationship Id="rId7" Type="http://schemas.openxmlformats.org/officeDocument/2006/relationships/hyperlink" Target="https://podminky.urs.cz/item/CS_URS_2022_02/183901143" TargetMode="External" /><Relationship Id="rId8" Type="http://schemas.openxmlformats.org/officeDocument/2006/relationships/hyperlink" Target="https://podminky.urs.cz/item/CS_URS_2022_02/936124111" TargetMode="External" /><Relationship Id="rId9" Type="http://schemas.openxmlformats.org/officeDocument/2006/relationships/hyperlink" Target="https://podminky.urs.cz/item/CS_URS_2022_02/936104213" TargetMode="External" /><Relationship Id="rId10" Type="http://schemas.openxmlformats.org/officeDocument/2006/relationships/hyperlink" Target="https://podminky.urs.cz/item/CS_URS_2022_02/936001001" TargetMode="External" /><Relationship Id="rId11" Type="http://schemas.openxmlformats.org/officeDocument/2006/relationships/hyperlink" Target="https://podminky.urs.cz/item/CS_URS_2022_02/936001002" TargetMode="External" /><Relationship Id="rId12" Type="http://schemas.openxmlformats.org/officeDocument/2006/relationships/hyperlink" Target="https://podminky.urs.cz/item/CS_URS_2022_02/998231411" TargetMode="External" /><Relationship Id="rId1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103000" TargetMode="External" /><Relationship Id="rId2" Type="http://schemas.openxmlformats.org/officeDocument/2006/relationships/hyperlink" Target="https://podminky.urs.cz/item/CS_URS_2022_02/012303000" TargetMode="External" /><Relationship Id="rId3" Type="http://schemas.openxmlformats.org/officeDocument/2006/relationships/hyperlink" Target="https://podminky.urs.cz/item/CS_URS_2022_02/034103000" TargetMode="External" /><Relationship Id="rId4" Type="http://schemas.openxmlformats.org/officeDocument/2006/relationships/hyperlink" Target="https://podminky.urs.cz/item/CS_URS_2022_02/034403000" TargetMode="External" /><Relationship Id="rId5" Type="http://schemas.openxmlformats.org/officeDocument/2006/relationships/hyperlink" Target="https://podminky.urs.cz/item/CS_URS_2022_02/034503000" TargetMode="External" /><Relationship Id="rId6" Type="http://schemas.openxmlformats.org/officeDocument/2006/relationships/hyperlink" Target="https://podminky.urs.cz/item/CS_URS_2022_02/032103000" TargetMode="External" /><Relationship Id="rId7" Type="http://schemas.openxmlformats.org/officeDocument/2006/relationships/hyperlink" Target="https://podminky.urs.cz/item/CS_URS_2022_02/032803000" TargetMode="External" /><Relationship Id="rId8" Type="http://schemas.openxmlformats.org/officeDocument/2006/relationships/hyperlink" Target="https://podminky.urs.cz/item/CS_URS_2022_02/039103000" TargetMode="External" /><Relationship Id="rId9" Type="http://schemas.openxmlformats.org/officeDocument/2006/relationships/hyperlink" Target="https://podminky.urs.cz/item/CS_URS_2022_02/072103001" TargetMode="External" /><Relationship Id="rId1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8</v>
      </c>
      <c r="BT3" s="19" t="s">
        <v>9</v>
      </c>
    </row>
    <row r="4" spans="2:71" s="1" customFormat="1" ht="24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11</v>
      </c>
      <c r="BE4" s="27" t="s">
        <v>12</v>
      </c>
      <c r="BS4" s="19" t="s">
        <v>13</v>
      </c>
    </row>
    <row r="5" spans="2:71" s="1" customFormat="1" ht="12" customHeight="1">
      <c r="B5" s="23"/>
      <c r="C5" s="24"/>
      <c r="D5" s="28" t="s">
        <v>14</v>
      </c>
      <c r="E5" s="24"/>
      <c r="F5" s="24"/>
      <c r="G5" s="24"/>
      <c r="H5" s="24"/>
      <c r="I5" s="24"/>
      <c r="J5" s="24"/>
      <c r="K5" s="29" t="s">
        <v>15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16</v>
      </c>
      <c r="BS5" s="19" t="s">
        <v>6</v>
      </c>
    </row>
    <row r="6" spans="2:71" s="1" customFormat="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2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29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29" t="s">
        <v>20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20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20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20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8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20</v>
      </c>
      <c r="AO19" s="24"/>
      <c r="AP19" s="24"/>
      <c r="AQ19" s="24"/>
      <c r="AR19" s="22"/>
      <c r="BE19" s="33"/>
      <c r="BS19" s="19" t="s">
        <v>8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20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ROUND(AG54,1)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ROUND(AZ54,1)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ROUND(AV54,1)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ROUND(BA54,1)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ROUND(AW54,1)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ROUND(BB54,1)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ROUND(BC54,1)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ROUND(BD54,1)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14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AK2206a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17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VŠ KOLEJE, NÁROŽNÍ 6, DĚČÍN 1-výměna tepelných čerpadel-osazení na parcele č.p.2368,2370-REVIZE 1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k.ú. DĚČÍN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25. 5. 2023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DĚČÍN Mírové nám.1175/5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AK Jiřího z Poděbrad 56/1, Děčín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 xml:space="preserve">Nina Blavková Děčín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ROUND(AG55+AG61+AG62,1)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20</v>
      </c>
      <c r="AR54" s="106"/>
      <c r="AS54" s="107">
        <f>ROUND(AS55+AS61+AS62,1)</f>
        <v>0</v>
      </c>
      <c r="AT54" s="108">
        <f>ROUND(SUM(AV54:AW54),1)</f>
        <v>0</v>
      </c>
      <c r="AU54" s="109">
        <f>ROUND(AU55+AU61+AU62,5)</f>
        <v>0</v>
      </c>
      <c r="AV54" s="108">
        <f>ROUND(AZ54*L29,1)</f>
        <v>0</v>
      </c>
      <c r="AW54" s="108">
        <f>ROUND(BA54*L30,1)</f>
        <v>0</v>
      </c>
      <c r="AX54" s="108">
        <f>ROUND(BB54*L29,1)</f>
        <v>0</v>
      </c>
      <c r="AY54" s="108">
        <f>ROUND(BC54*L30,1)</f>
        <v>0</v>
      </c>
      <c r="AZ54" s="108">
        <f>ROUND(AZ55+AZ61+AZ62,1)</f>
        <v>0</v>
      </c>
      <c r="BA54" s="108">
        <f>ROUND(BA55+BA61+BA62,1)</f>
        <v>0</v>
      </c>
      <c r="BB54" s="108">
        <f>ROUND(BB55+BB61+BB62,1)</f>
        <v>0</v>
      </c>
      <c r="BC54" s="108">
        <f>ROUND(BC55+BC61+BC62,1)</f>
        <v>0</v>
      </c>
      <c r="BD54" s="110">
        <f>ROUND(BD55+BD61+BD62,1)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20</v>
      </c>
    </row>
    <row r="55" spans="1:91" s="7" customFormat="1" ht="16.5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ROUND(SUM(AG56:AG60),1)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79</v>
      </c>
      <c r="AR55" s="120"/>
      <c r="AS55" s="121">
        <f>ROUND(SUM(AS56:AS60),1)</f>
        <v>0</v>
      </c>
      <c r="AT55" s="122">
        <f>ROUND(SUM(AV55:AW55),1)</f>
        <v>0</v>
      </c>
      <c r="AU55" s="123">
        <f>ROUND(SUM(AU56:AU60),5)</f>
        <v>0</v>
      </c>
      <c r="AV55" s="122">
        <f>ROUND(AZ55*L29,1)</f>
        <v>0</v>
      </c>
      <c r="AW55" s="122">
        <f>ROUND(BA55*L30,1)</f>
        <v>0</v>
      </c>
      <c r="AX55" s="122">
        <f>ROUND(BB55*L29,1)</f>
        <v>0</v>
      </c>
      <c r="AY55" s="122">
        <f>ROUND(BC55*L30,1)</f>
        <v>0</v>
      </c>
      <c r="AZ55" s="122">
        <f>ROUND(SUM(AZ56:AZ60),1)</f>
        <v>0</v>
      </c>
      <c r="BA55" s="122">
        <f>ROUND(SUM(BA56:BA60),1)</f>
        <v>0</v>
      </c>
      <c r="BB55" s="122">
        <f>ROUND(SUM(BB56:BB60),1)</f>
        <v>0</v>
      </c>
      <c r="BC55" s="122">
        <f>ROUND(SUM(BC56:BC60),1)</f>
        <v>0</v>
      </c>
      <c r="BD55" s="124">
        <f>ROUND(SUM(BD56:BD60),1)</f>
        <v>0</v>
      </c>
      <c r="BE55" s="7"/>
      <c r="BS55" s="125" t="s">
        <v>72</v>
      </c>
      <c r="BT55" s="125" t="s">
        <v>80</v>
      </c>
      <c r="BU55" s="125" t="s">
        <v>74</v>
      </c>
      <c r="BV55" s="125" t="s">
        <v>75</v>
      </c>
      <c r="BW55" s="125" t="s">
        <v>81</v>
      </c>
      <c r="BX55" s="125" t="s">
        <v>5</v>
      </c>
      <c r="CL55" s="125" t="s">
        <v>20</v>
      </c>
      <c r="CM55" s="125" t="s">
        <v>82</v>
      </c>
    </row>
    <row r="56" spans="1:90" s="4" customFormat="1" ht="16.5" customHeight="1">
      <c r="A56" s="126" t="s">
        <v>83</v>
      </c>
      <c r="B56" s="65"/>
      <c r="C56" s="127"/>
      <c r="D56" s="127"/>
      <c r="E56" s="128" t="s">
        <v>84</v>
      </c>
      <c r="F56" s="128"/>
      <c r="G56" s="128"/>
      <c r="H56" s="128"/>
      <c r="I56" s="128"/>
      <c r="J56" s="127"/>
      <c r="K56" s="128" t="s">
        <v>85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'SO01.1 - STAVEBNÍ ČÁST'!J32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86</v>
      </c>
      <c r="AR56" s="67"/>
      <c r="AS56" s="131">
        <v>0</v>
      </c>
      <c r="AT56" s="132">
        <f>ROUND(SUM(AV56:AW56),1)</f>
        <v>0</v>
      </c>
      <c r="AU56" s="133">
        <f>'SO01.1 - STAVEBNÍ ČÁST'!P114</f>
        <v>0</v>
      </c>
      <c r="AV56" s="132">
        <f>'SO01.1 - STAVEBNÍ ČÁST'!J35</f>
        <v>0</v>
      </c>
      <c r="AW56" s="132">
        <f>'SO01.1 - STAVEBNÍ ČÁST'!J36</f>
        <v>0</v>
      </c>
      <c r="AX56" s="132">
        <f>'SO01.1 - STAVEBNÍ ČÁST'!J37</f>
        <v>0</v>
      </c>
      <c r="AY56" s="132">
        <f>'SO01.1 - STAVEBNÍ ČÁST'!J38</f>
        <v>0</v>
      </c>
      <c r="AZ56" s="132">
        <f>'SO01.1 - STAVEBNÍ ČÁST'!F35</f>
        <v>0</v>
      </c>
      <c r="BA56" s="132">
        <f>'SO01.1 - STAVEBNÍ ČÁST'!F36</f>
        <v>0</v>
      </c>
      <c r="BB56" s="132">
        <f>'SO01.1 - STAVEBNÍ ČÁST'!F37</f>
        <v>0</v>
      </c>
      <c r="BC56" s="132">
        <f>'SO01.1 - STAVEBNÍ ČÁST'!F38</f>
        <v>0</v>
      </c>
      <c r="BD56" s="134">
        <f>'SO01.1 - STAVEBNÍ ČÁST'!F39</f>
        <v>0</v>
      </c>
      <c r="BE56" s="4"/>
      <c r="BT56" s="135" t="s">
        <v>82</v>
      </c>
      <c r="BV56" s="135" t="s">
        <v>75</v>
      </c>
      <c r="BW56" s="135" t="s">
        <v>87</v>
      </c>
      <c r="BX56" s="135" t="s">
        <v>81</v>
      </c>
      <c r="CL56" s="135" t="s">
        <v>20</v>
      </c>
    </row>
    <row r="57" spans="1:90" s="4" customFormat="1" ht="16.5" customHeight="1">
      <c r="A57" s="126" t="s">
        <v>83</v>
      </c>
      <c r="B57" s="65"/>
      <c r="C57" s="127"/>
      <c r="D57" s="127"/>
      <c r="E57" s="128" t="s">
        <v>88</v>
      </c>
      <c r="F57" s="128"/>
      <c r="G57" s="128"/>
      <c r="H57" s="128"/>
      <c r="I57" s="128"/>
      <c r="J57" s="127"/>
      <c r="K57" s="128" t="s">
        <v>89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'SO01.2 - VENKOVNÍ KANALIZACE'!J32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86</v>
      </c>
      <c r="AR57" s="67"/>
      <c r="AS57" s="131">
        <v>0</v>
      </c>
      <c r="AT57" s="132">
        <f>ROUND(SUM(AV57:AW57),1)</f>
        <v>0</v>
      </c>
      <c r="AU57" s="133">
        <f>'SO01.2 - VENKOVNÍ KANALIZACE'!P93</f>
        <v>0</v>
      </c>
      <c r="AV57" s="132">
        <f>'SO01.2 - VENKOVNÍ KANALIZACE'!J35</f>
        <v>0</v>
      </c>
      <c r="AW57" s="132">
        <f>'SO01.2 - VENKOVNÍ KANALIZACE'!J36</f>
        <v>0</v>
      </c>
      <c r="AX57" s="132">
        <f>'SO01.2 - VENKOVNÍ KANALIZACE'!J37</f>
        <v>0</v>
      </c>
      <c r="AY57" s="132">
        <f>'SO01.2 - VENKOVNÍ KANALIZACE'!J38</f>
        <v>0</v>
      </c>
      <c r="AZ57" s="132">
        <f>'SO01.2 - VENKOVNÍ KANALIZACE'!F35</f>
        <v>0</v>
      </c>
      <c r="BA57" s="132">
        <f>'SO01.2 - VENKOVNÍ KANALIZACE'!F36</f>
        <v>0</v>
      </c>
      <c r="BB57" s="132">
        <f>'SO01.2 - VENKOVNÍ KANALIZACE'!F37</f>
        <v>0</v>
      </c>
      <c r="BC57" s="132">
        <f>'SO01.2 - VENKOVNÍ KANALIZACE'!F38</f>
        <v>0</v>
      </c>
      <c r="BD57" s="134">
        <f>'SO01.2 - VENKOVNÍ KANALIZACE'!F39</f>
        <v>0</v>
      </c>
      <c r="BE57" s="4"/>
      <c r="BT57" s="135" t="s">
        <v>82</v>
      </c>
      <c r="BV57" s="135" t="s">
        <v>75</v>
      </c>
      <c r="BW57" s="135" t="s">
        <v>90</v>
      </c>
      <c r="BX57" s="135" t="s">
        <v>81</v>
      </c>
      <c r="CL57" s="135" t="s">
        <v>20</v>
      </c>
    </row>
    <row r="58" spans="1:90" s="4" customFormat="1" ht="16.5" customHeight="1">
      <c r="A58" s="126" t="s">
        <v>83</v>
      </c>
      <c r="B58" s="65"/>
      <c r="C58" s="127"/>
      <c r="D58" s="127"/>
      <c r="E58" s="128" t="s">
        <v>91</v>
      </c>
      <c r="F58" s="128"/>
      <c r="G58" s="128"/>
      <c r="H58" s="128"/>
      <c r="I58" s="128"/>
      <c r="J58" s="127"/>
      <c r="K58" s="128" t="s">
        <v>92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'SO01.3 - ZDRAVOTNĚ TECHNI...'!J32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86</v>
      </c>
      <c r="AR58" s="67"/>
      <c r="AS58" s="131">
        <v>0</v>
      </c>
      <c r="AT58" s="132">
        <f>ROUND(SUM(AV58:AW58),1)</f>
        <v>0</v>
      </c>
      <c r="AU58" s="133">
        <f>'SO01.3 - ZDRAVOTNĚ TECHNI...'!P89</f>
        <v>0</v>
      </c>
      <c r="AV58" s="132">
        <f>'SO01.3 - ZDRAVOTNĚ TECHNI...'!J35</f>
        <v>0</v>
      </c>
      <c r="AW58" s="132">
        <f>'SO01.3 - ZDRAVOTNĚ TECHNI...'!J36</f>
        <v>0</v>
      </c>
      <c r="AX58" s="132">
        <f>'SO01.3 - ZDRAVOTNĚ TECHNI...'!J37</f>
        <v>0</v>
      </c>
      <c r="AY58" s="132">
        <f>'SO01.3 - ZDRAVOTNĚ TECHNI...'!J38</f>
        <v>0</v>
      </c>
      <c r="AZ58" s="132">
        <f>'SO01.3 - ZDRAVOTNĚ TECHNI...'!F35</f>
        <v>0</v>
      </c>
      <c r="BA58" s="132">
        <f>'SO01.3 - ZDRAVOTNĚ TECHNI...'!F36</f>
        <v>0</v>
      </c>
      <c r="BB58" s="132">
        <f>'SO01.3 - ZDRAVOTNĚ TECHNI...'!F37</f>
        <v>0</v>
      </c>
      <c r="BC58" s="132">
        <f>'SO01.3 - ZDRAVOTNĚ TECHNI...'!F38</f>
        <v>0</v>
      </c>
      <c r="BD58" s="134">
        <f>'SO01.3 - ZDRAVOTNĚ TECHNI...'!F39</f>
        <v>0</v>
      </c>
      <c r="BE58" s="4"/>
      <c r="BT58" s="135" t="s">
        <v>82</v>
      </c>
      <c r="BV58" s="135" t="s">
        <v>75</v>
      </c>
      <c r="BW58" s="135" t="s">
        <v>93</v>
      </c>
      <c r="BX58" s="135" t="s">
        <v>81</v>
      </c>
      <c r="CL58" s="135" t="s">
        <v>20</v>
      </c>
    </row>
    <row r="59" spans="1:90" s="4" customFormat="1" ht="16.5" customHeight="1">
      <c r="A59" s="126" t="s">
        <v>83</v>
      </c>
      <c r="B59" s="65"/>
      <c r="C59" s="127"/>
      <c r="D59" s="127"/>
      <c r="E59" s="128" t="s">
        <v>94</v>
      </c>
      <c r="F59" s="128"/>
      <c r="G59" s="128"/>
      <c r="H59" s="128"/>
      <c r="I59" s="128"/>
      <c r="J59" s="127"/>
      <c r="K59" s="128" t="s">
        <v>95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'SO01.4 - VYTÁPĚNÍ - REVIZE 1'!J32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86</v>
      </c>
      <c r="AR59" s="67"/>
      <c r="AS59" s="131">
        <v>0</v>
      </c>
      <c r="AT59" s="132">
        <f>ROUND(SUM(AV59:AW59),1)</f>
        <v>0</v>
      </c>
      <c r="AU59" s="133">
        <f>'SO01.4 - VYTÁPĚNÍ - REVIZE 1'!P93</f>
        <v>0</v>
      </c>
      <c r="AV59" s="132">
        <f>'SO01.4 - VYTÁPĚNÍ - REVIZE 1'!J35</f>
        <v>0</v>
      </c>
      <c r="AW59" s="132">
        <f>'SO01.4 - VYTÁPĚNÍ - REVIZE 1'!J36</f>
        <v>0</v>
      </c>
      <c r="AX59" s="132">
        <f>'SO01.4 - VYTÁPĚNÍ - REVIZE 1'!J37</f>
        <v>0</v>
      </c>
      <c r="AY59" s="132">
        <f>'SO01.4 - VYTÁPĚNÍ - REVIZE 1'!J38</f>
        <v>0</v>
      </c>
      <c r="AZ59" s="132">
        <f>'SO01.4 - VYTÁPĚNÍ - REVIZE 1'!F35</f>
        <v>0</v>
      </c>
      <c r="BA59" s="132">
        <f>'SO01.4 - VYTÁPĚNÍ - REVIZE 1'!F36</f>
        <v>0</v>
      </c>
      <c r="BB59" s="132">
        <f>'SO01.4 - VYTÁPĚNÍ - REVIZE 1'!F37</f>
        <v>0</v>
      </c>
      <c r="BC59" s="132">
        <f>'SO01.4 - VYTÁPĚNÍ - REVIZE 1'!F38</f>
        <v>0</v>
      </c>
      <c r="BD59" s="134">
        <f>'SO01.4 - VYTÁPĚNÍ - REVIZE 1'!F39</f>
        <v>0</v>
      </c>
      <c r="BE59" s="4"/>
      <c r="BT59" s="135" t="s">
        <v>82</v>
      </c>
      <c r="BV59" s="135" t="s">
        <v>75</v>
      </c>
      <c r="BW59" s="135" t="s">
        <v>96</v>
      </c>
      <c r="BX59" s="135" t="s">
        <v>81</v>
      </c>
      <c r="CL59" s="135" t="s">
        <v>20</v>
      </c>
    </row>
    <row r="60" spans="1:90" s="4" customFormat="1" ht="16.5" customHeight="1">
      <c r="A60" s="126" t="s">
        <v>83</v>
      </c>
      <c r="B60" s="65"/>
      <c r="C60" s="127"/>
      <c r="D60" s="127"/>
      <c r="E60" s="128" t="s">
        <v>97</v>
      </c>
      <c r="F60" s="128"/>
      <c r="G60" s="128"/>
      <c r="H60" s="128"/>
      <c r="I60" s="128"/>
      <c r="J60" s="127"/>
      <c r="K60" s="128" t="s">
        <v>98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'SO01.5 - ELEKTROINSTALACE'!J32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86</v>
      </c>
      <c r="AR60" s="67"/>
      <c r="AS60" s="131">
        <v>0</v>
      </c>
      <c r="AT60" s="132">
        <f>ROUND(SUM(AV60:AW60),1)</f>
        <v>0</v>
      </c>
      <c r="AU60" s="133">
        <f>'SO01.5 - ELEKTROINSTALACE'!P95</f>
        <v>0</v>
      </c>
      <c r="AV60" s="132">
        <f>'SO01.5 - ELEKTROINSTALACE'!J35</f>
        <v>0</v>
      </c>
      <c r="AW60" s="132">
        <f>'SO01.5 - ELEKTROINSTALACE'!J36</f>
        <v>0</v>
      </c>
      <c r="AX60" s="132">
        <f>'SO01.5 - ELEKTROINSTALACE'!J37</f>
        <v>0</v>
      </c>
      <c r="AY60" s="132">
        <f>'SO01.5 - ELEKTROINSTALACE'!J38</f>
        <v>0</v>
      </c>
      <c r="AZ60" s="132">
        <f>'SO01.5 - ELEKTROINSTALACE'!F35</f>
        <v>0</v>
      </c>
      <c r="BA60" s="132">
        <f>'SO01.5 - ELEKTROINSTALACE'!F36</f>
        <v>0</v>
      </c>
      <c r="BB60" s="132">
        <f>'SO01.5 - ELEKTROINSTALACE'!F37</f>
        <v>0</v>
      </c>
      <c r="BC60" s="132">
        <f>'SO01.5 - ELEKTROINSTALACE'!F38</f>
        <v>0</v>
      </c>
      <c r="BD60" s="134">
        <f>'SO01.5 - ELEKTROINSTALACE'!F39</f>
        <v>0</v>
      </c>
      <c r="BE60" s="4"/>
      <c r="BT60" s="135" t="s">
        <v>82</v>
      </c>
      <c r="BV60" s="135" t="s">
        <v>75</v>
      </c>
      <c r="BW60" s="135" t="s">
        <v>99</v>
      </c>
      <c r="BX60" s="135" t="s">
        <v>81</v>
      </c>
      <c r="CL60" s="135" t="s">
        <v>20</v>
      </c>
    </row>
    <row r="61" spans="1:91" s="7" customFormat="1" ht="16.5" customHeight="1">
      <c r="A61" s="126" t="s">
        <v>83</v>
      </c>
      <c r="B61" s="113"/>
      <c r="C61" s="114"/>
      <c r="D61" s="115" t="s">
        <v>100</v>
      </c>
      <c r="E61" s="115"/>
      <c r="F61" s="115"/>
      <c r="G61" s="115"/>
      <c r="H61" s="115"/>
      <c r="I61" s="116"/>
      <c r="J61" s="115" t="s">
        <v>101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8">
        <f>'SO 02 - ÚPRAVA OKOLÍ + MO...'!J30</f>
        <v>0</v>
      </c>
      <c r="AH61" s="116"/>
      <c r="AI61" s="116"/>
      <c r="AJ61" s="116"/>
      <c r="AK61" s="116"/>
      <c r="AL61" s="116"/>
      <c r="AM61" s="116"/>
      <c r="AN61" s="118">
        <f>SUM(AG61,AT61)</f>
        <v>0</v>
      </c>
      <c r="AO61" s="116"/>
      <c r="AP61" s="116"/>
      <c r="AQ61" s="119" t="s">
        <v>79</v>
      </c>
      <c r="AR61" s="120"/>
      <c r="AS61" s="121">
        <v>0</v>
      </c>
      <c r="AT61" s="122">
        <f>ROUND(SUM(AV61:AW61),1)</f>
        <v>0</v>
      </c>
      <c r="AU61" s="123">
        <f>'SO 02 - ÚPRAVA OKOLÍ + MO...'!P83</f>
        <v>0</v>
      </c>
      <c r="AV61" s="122">
        <f>'SO 02 - ÚPRAVA OKOLÍ + MO...'!J33</f>
        <v>0</v>
      </c>
      <c r="AW61" s="122">
        <f>'SO 02 - ÚPRAVA OKOLÍ + MO...'!J34</f>
        <v>0</v>
      </c>
      <c r="AX61" s="122">
        <f>'SO 02 - ÚPRAVA OKOLÍ + MO...'!J35</f>
        <v>0</v>
      </c>
      <c r="AY61" s="122">
        <f>'SO 02 - ÚPRAVA OKOLÍ + MO...'!J36</f>
        <v>0</v>
      </c>
      <c r="AZ61" s="122">
        <f>'SO 02 - ÚPRAVA OKOLÍ + MO...'!F33</f>
        <v>0</v>
      </c>
      <c r="BA61" s="122">
        <f>'SO 02 - ÚPRAVA OKOLÍ + MO...'!F34</f>
        <v>0</v>
      </c>
      <c r="BB61" s="122">
        <f>'SO 02 - ÚPRAVA OKOLÍ + MO...'!F35</f>
        <v>0</v>
      </c>
      <c r="BC61" s="122">
        <f>'SO 02 - ÚPRAVA OKOLÍ + MO...'!F36</f>
        <v>0</v>
      </c>
      <c r="BD61" s="124">
        <f>'SO 02 - ÚPRAVA OKOLÍ + MO...'!F37</f>
        <v>0</v>
      </c>
      <c r="BE61" s="7"/>
      <c r="BT61" s="125" t="s">
        <v>80</v>
      </c>
      <c r="BV61" s="125" t="s">
        <v>75</v>
      </c>
      <c r="BW61" s="125" t="s">
        <v>102</v>
      </c>
      <c r="BX61" s="125" t="s">
        <v>5</v>
      </c>
      <c r="CL61" s="125" t="s">
        <v>20</v>
      </c>
      <c r="CM61" s="125" t="s">
        <v>82</v>
      </c>
    </row>
    <row r="62" spans="1:91" s="7" customFormat="1" ht="16.5" customHeight="1">
      <c r="A62" s="126" t="s">
        <v>83</v>
      </c>
      <c r="B62" s="113"/>
      <c r="C62" s="114"/>
      <c r="D62" s="115" t="s">
        <v>103</v>
      </c>
      <c r="E62" s="115"/>
      <c r="F62" s="115"/>
      <c r="G62" s="115"/>
      <c r="H62" s="115"/>
      <c r="I62" s="116"/>
      <c r="J62" s="115" t="s">
        <v>104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8">
        <f>'VON - VEDLEJŠÍ ROZPOČTOVÉ...'!J30</f>
        <v>0</v>
      </c>
      <c r="AH62" s="116"/>
      <c r="AI62" s="116"/>
      <c r="AJ62" s="116"/>
      <c r="AK62" s="116"/>
      <c r="AL62" s="116"/>
      <c r="AM62" s="116"/>
      <c r="AN62" s="118">
        <f>SUM(AG62,AT62)</f>
        <v>0</v>
      </c>
      <c r="AO62" s="116"/>
      <c r="AP62" s="116"/>
      <c r="AQ62" s="119" t="s">
        <v>103</v>
      </c>
      <c r="AR62" s="120"/>
      <c r="AS62" s="136">
        <v>0</v>
      </c>
      <c r="AT62" s="137">
        <f>ROUND(SUM(AV62:AW62),1)</f>
        <v>0</v>
      </c>
      <c r="AU62" s="138">
        <f>'VON - VEDLEJŠÍ ROZPOČTOVÉ...'!P83</f>
        <v>0</v>
      </c>
      <c r="AV62" s="137">
        <f>'VON - VEDLEJŠÍ ROZPOČTOVÉ...'!J33</f>
        <v>0</v>
      </c>
      <c r="AW62" s="137">
        <f>'VON - VEDLEJŠÍ ROZPOČTOVÉ...'!J34</f>
        <v>0</v>
      </c>
      <c r="AX62" s="137">
        <f>'VON - VEDLEJŠÍ ROZPOČTOVÉ...'!J35</f>
        <v>0</v>
      </c>
      <c r="AY62" s="137">
        <f>'VON - VEDLEJŠÍ ROZPOČTOVÉ...'!J36</f>
        <v>0</v>
      </c>
      <c r="AZ62" s="137">
        <f>'VON - VEDLEJŠÍ ROZPOČTOVÉ...'!F33</f>
        <v>0</v>
      </c>
      <c r="BA62" s="137">
        <f>'VON - VEDLEJŠÍ ROZPOČTOVÉ...'!F34</f>
        <v>0</v>
      </c>
      <c r="BB62" s="137">
        <f>'VON - VEDLEJŠÍ ROZPOČTOVÉ...'!F35</f>
        <v>0</v>
      </c>
      <c r="BC62" s="137">
        <f>'VON - VEDLEJŠÍ ROZPOČTOVÉ...'!F36</f>
        <v>0</v>
      </c>
      <c r="BD62" s="139">
        <f>'VON - VEDLEJŠÍ ROZPOČTOVÉ...'!F37</f>
        <v>0</v>
      </c>
      <c r="BE62" s="7"/>
      <c r="BT62" s="125" t="s">
        <v>80</v>
      </c>
      <c r="BV62" s="125" t="s">
        <v>75</v>
      </c>
      <c r="BW62" s="125" t="s">
        <v>105</v>
      </c>
      <c r="BX62" s="125" t="s">
        <v>5</v>
      </c>
      <c r="CL62" s="125" t="s">
        <v>20</v>
      </c>
      <c r="CM62" s="125" t="s">
        <v>82</v>
      </c>
    </row>
    <row r="63" spans="1:57" s="2" customFormat="1" ht="30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</sheetData>
  <sheetProtection password="DDC5" sheet="1" objects="1" scenarios="1" formatColumns="0" formatRows="0"/>
  <mergeCells count="70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01.1 - STAVEBNÍ ČÁST'!C2" display="/"/>
    <hyperlink ref="A57" location="'SO01.2 - VENKOVNÍ KANALIZACE'!C2" display="/"/>
    <hyperlink ref="A58" location="'SO01.3 - ZDRAVOTNĚ TECHNI...'!C2" display="/"/>
    <hyperlink ref="A59" location="'SO01.4 - VYTÁPĚNÍ - REVIZE 1'!C2" display="/"/>
    <hyperlink ref="A60" location="'SO01.5 - ELEKTROINSTALACE'!C2" display="/"/>
    <hyperlink ref="A61" location="'SO 02 - ÚPRAVA OKOLÍ + MO...'!C2" display="/"/>
    <hyperlink ref="A62" location="'VO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1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110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25. 5. 2023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36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ROUND(J114,1)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ROUND((SUM(BE114:BE650)),1)</f>
        <v>0</v>
      </c>
      <c r="G35" s="40"/>
      <c r="H35" s="40"/>
      <c r="I35" s="159">
        <v>0.21</v>
      </c>
      <c r="J35" s="158">
        <f>ROUND(((SUM(BE114:BE650))*I35),1)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ROUND((SUM(BF114:BF650)),1)</f>
        <v>0</v>
      </c>
      <c r="G36" s="40"/>
      <c r="H36" s="40"/>
      <c r="I36" s="159">
        <v>0.15</v>
      </c>
      <c r="J36" s="158">
        <f>ROUND(((SUM(BF114:BF650))*I36),1)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ROUND((SUM(BG114:BG650)),1)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ROUND((SUM(BH114:BH650)),1)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ROUND((SUM(BI114:BI650)),1)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1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SO01.1 - STAVEBNÍ ČÁST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25. 5. 2023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AK Jiřího z Poděbrad 56/1, Děčín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 xml:space="preserve">Nina Blavková Děčín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J114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115</v>
      </c>
      <c r="E64" s="179"/>
      <c r="F64" s="179"/>
      <c r="G64" s="179"/>
      <c r="H64" s="179"/>
      <c r="I64" s="179"/>
      <c r="J64" s="180">
        <f>J115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116</v>
      </c>
      <c r="E65" s="184"/>
      <c r="F65" s="184"/>
      <c r="G65" s="184"/>
      <c r="H65" s="184"/>
      <c r="I65" s="184"/>
      <c r="J65" s="185">
        <f>J116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82"/>
      <c r="C66" s="127"/>
      <c r="D66" s="183" t="s">
        <v>117</v>
      </c>
      <c r="E66" s="184"/>
      <c r="F66" s="184"/>
      <c r="G66" s="184"/>
      <c r="H66" s="184"/>
      <c r="I66" s="184"/>
      <c r="J66" s="185">
        <f>J117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82"/>
      <c r="C67" s="127"/>
      <c r="D67" s="183" t="s">
        <v>118</v>
      </c>
      <c r="E67" s="184"/>
      <c r="F67" s="184"/>
      <c r="G67" s="184"/>
      <c r="H67" s="184"/>
      <c r="I67" s="184"/>
      <c r="J67" s="185">
        <f>J123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119</v>
      </c>
      <c r="E68" s="184"/>
      <c r="F68" s="184"/>
      <c r="G68" s="184"/>
      <c r="H68" s="184"/>
      <c r="I68" s="184"/>
      <c r="J68" s="185">
        <f>J129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82"/>
      <c r="C69" s="127"/>
      <c r="D69" s="183" t="s">
        <v>120</v>
      </c>
      <c r="E69" s="184"/>
      <c r="F69" s="184"/>
      <c r="G69" s="184"/>
      <c r="H69" s="184"/>
      <c r="I69" s="184"/>
      <c r="J69" s="185">
        <f>J130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121</v>
      </c>
      <c r="E70" s="184"/>
      <c r="F70" s="184"/>
      <c r="G70" s="184"/>
      <c r="H70" s="184"/>
      <c r="I70" s="184"/>
      <c r="J70" s="185">
        <f>J164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4.85" customHeight="1">
      <c r="A71" s="10"/>
      <c r="B71" s="182"/>
      <c r="C71" s="127"/>
      <c r="D71" s="183" t="s">
        <v>122</v>
      </c>
      <c r="E71" s="184"/>
      <c r="F71" s="184"/>
      <c r="G71" s="184"/>
      <c r="H71" s="184"/>
      <c r="I71" s="184"/>
      <c r="J71" s="185">
        <f>J165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4.85" customHeight="1">
      <c r="A72" s="10"/>
      <c r="B72" s="182"/>
      <c r="C72" s="127"/>
      <c r="D72" s="183" t="s">
        <v>123</v>
      </c>
      <c r="E72" s="184"/>
      <c r="F72" s="184"/>
      <c r="G72" s="184"/>
      <c r="H72" s="184"/>
      <c r="I72" s="184"/>
      <c r="J72" s="185">
        <f>J181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4.85" customHeight="1">
      <c r="A73" s="10"/>
      <c r="B73" s="182"/>
      <c r="C73" s="127"/>
      <c r="D73" s="183" t="s">
        <v>124</v>
      </c>
      <c r="E73" s="184"/>
      <c r="F73" s="184"/>
      <c r="G73" s="184"/>
      <c r="H73" s="184"/>
      <c r="I73" s="184"/>
      <c r="J73" s="185">
        <f>J188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4.85" customHeight="1">
      <c r="A74" s="10"/>
      <c r="B74" s="182"/>
      <c r="C74" s="127"/>
      <c r="D74" s="183" t="s">
        <v>125</v>
      </c>
      <c r="E74" s="184"/>
      <c r="F74" s="184"/>
      <c r="G74" s="184"/>
      <c r="H74" s="184"/>
      <c r="I74" s="184"/>
      <c r="J74" s="185">
        <f>J276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126</v>
      </c>
      <c r="E75" s="184"/>
      <c r="F75" s="184"/>
      <c r="G75" s="184"/>
      <c r="H75" s="184"/>
      <c r="I75" s="184"/>
      <c r="J75" s="185">
        <f>J337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82"/>
      <c r="C76" s="127"/>
      <c r="D76" s="183" t="s">
        <v>127</v>
      </c>
      <c r="E76" s="184"/>
      <c r="F76" s="184"/>
      <c r="G76" s="184"/>
      <c r="H76" s="184"/>
      <c r="I76" s="184"/>
      <c r="J76" s="185">
        <f>J338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128</v>
      </c>
      <c r="E77" s="184"/>
      <c r="F77" s="184"/>
      <c r="G77" s="184"/>
      <c r="H77" s="184"/>
      <c r="I77" s="184"/>
      <c r="J77" s="185">
        <f>J354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4.85" customHeight="1">
      <c r="A78" s="10"/>
      <c r="B78" s="182"/>
      <c r="C78" s="127"/>
      <c r="D78" s="183" t="s">
        <v>129</v>
      </c>
      <c r="E78" s="184"/>
      <c r="F78" s="184"/>
      <c r="G78" s="184"/>
      <c r="H78" s="184"/>
      <c r="I78" s="184"/>
      <c r="J78" s="185">
        <f>J355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4.85" customHeight="1">
      <c r="A79" s="10"/>
      <c r="B79" s="182"/>
      <c r="C79" s="127"/>
      <c r="D79" s="183" t="s">
        <v>130</v>
      </c>
      <c r="E79" s="184"/>
      <c r="F79" s="184"/>
      <c r="G79" s="184"/>
      <c r="H79" s="184"/>
      <c r="I79" s="184"/>
      <c r="J79" s="185">
        <f>J378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4.85" customHeight="1">
      <c r="A80" s="10"/>
      <c r="B80" s="182"/>
      <c r="C80" s="127"/>
      <c r="D80" s="183" t="s">
        <v>131</v>
      </c>
      <c r="E80" s="184"/>
      <c r="F80" s="184"/>
      <c r="G80" s="184"/>
      <c r="H80" s="184"/>
      <c r="I80" s="184"/>
      <c r="J80" s="185">
        <f>J387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4.85" customHeight="1">
      <c r="A81" s="10"/>
      <c r="B81" s="182"/>
      <c r="C81" s="127"/>
      <c r="D81" s="183" t="s">
        <v>132</v>
      </c>
      <c r="E81" s="184"/>
      <c r="F81" s="184"/>
      <c r="G81" s="184"/>
      <c r="H81" s="184"/>
      <c r="I81" s="184"/>
      <c r="J81" s="185">
        <f>J414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2"/>
      <c r="C82" s="127"/>
      <c r="D82" s="183" t="s">
        <v>133</v>
      </c>
      <c r="E82" s="184"/>
      <c r="F82" s="184"/>
      <c r="G82" s="184"/>
      <c r="H82" s="184"/>
      <c r="I82" s="184"/>
      <c r="J82" s="185">
        <f>J444</f>
        <v>0</v>
      </c>
      <c r="K82" s="127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4.85" customHeight="1">
      <c r="A83" s="10"/>
      <c r="B83" s="182"/>
      <c r="C83" s="127"/>
      <c r="D83" s="183" t="s">
        <v>134</v>
      </c>
      <c r="E83" s="184"/>
      <c r="F83" s="184"/>
      <c r="G83" s="184"/>
      <c r="H83" s="184"/>
      <c r="I83" s="184"/>
      <c r="J83" s="185">
        <f>J445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4.85" customHeight="1">
      <c r="A84" s="10"/>
      <c r="B84" s="182"/>
      <c r="C84" s="127"/>
      <c r="D84" s="183" t="s">
        <v>135</v>
      </c>
      <c r="E84" s="184"/>
      <c r="F84" s="184"/>
      <c r="G84" s="184"/>
      <c r="H84" s="184"/>
      <c r="I84" s="184"/>
      <c r="J84" s="185">
        <f>J453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4.85" customHeight="1">
      <c r="A85" s="10"/>
      <c r="B85" s="182"/>
      <c r="C85" s="127"/>
      <c r="D85" s="183" t="s">
        <v>136</v>
      </c>
      <c r="E85" s="184"/>
      <c r="F85" s="184"/>
      <c r="G85" s="184"/>
      <c r="H85" s="184"/>
      <c r="I85" s="184"/>
      <c r="J85" s="185">
        <f>J457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2"/>
      <c r="C86" s="127"/>
      <c r="D86" s="183" t="s">
        <v>137</v>
      </c>
      <c r="E86" s="184"/>
      <c r="F86" s="184"/>
      <c r="G86" s="184"/>
      <c r="H86" s="184"/>
      <c r="I86" s="184"/>
      <c r="J86" s="185">
        <f>J484</f>
        <v>0</v>
      </c>
      <c r="K86" s="127"/>
      <c r="L86" s="18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2"/>
      <c r="C87" s="127"/>
      <c r="D87" s="183" t="s">
        <v>138</v>
      </c>
      <c r="E87" s="184"/>
      <c r="F87" s="184"/>
      <c r="G87" s="184"/>
      <c r="H87" s="184"/>
      <c r="I87" s="184"/>
      <c r="J87" s="185">
        <f>J494</f>
        <v>0</v>
      </c>
      <c r="K87" s="127"/>
      <c r="L87" s="18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9" customFormat="1" ht="24.95" customHeight="1">
      <c r="A88" s="9"/>
      <c r="B88" s="176"/>
      <c r="C88" s="177"/>
      <c r="D88" s="178" t="s">
        <v>139</v>
      </c>
      <c r="E88" s="179"/>
      <c r="F88" s="179"/>
      <c r="G88" s="179"/>
      <c r="H88" s="179"/>
      <c r="I88" s="179"/>
      <c r="J88" s="180">
        <f>J497</f>
        <v>0</v>
      </c>
      <c r="K88" s="177"/>
      <c r="L88" s="181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s="10" customFormat="1" ht="19.9" customHeight="1">
      <c r="A89" s="10"/>
      <c r="B89" s="182"/>
      <c r="C89" s="127"/>
      <c r="D89" s="183" t="s">
        <v>140</v>
      </c>
      <c r="E89" s="184"/>
      <c r="F89" s="184"/>
      <c r="G89" s="184"/>
      <c r="H89" s="184"/>
      <c r="I89" s="184"/>
      <c r="J89" s="185">
        <f>J498</f>
        <v>0</v>
      </c>
      <c r="K89" s="127"/>
      <c r="L89" s="18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2"/>
      <c r="C90" s="127"/>
      <c r="D90" s="183" t="s">
        <v>141</v>
      </c>
      <c r="E90" s="184"/>
      <c r="F90" s="184"/>
      <c r="G90" s="184"/>
      <c r="H90" s="184"/>
      <c r="I90" s="184"/>
      <c r="J90" s="185">
        <f>J571</f>
        <v>0</v>
      </c>
      <c r="K90" s="127"/>
      <c r="L90" s="186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2"/>
      <c r="C91" s="127"/>
      <c r="D91" s="183" t="s">
        <v>142</v>
      </c>
      <c r="E91" s="184"/>
      <c r="F91" s="184"/>
      <c r="G91" s="184"/>
      <c r="H91" s="184"/>
      <c r="I91" s="184"/>
      <c r="J91" s="185">
        <f>J622</f>
        <v>0</v>
      </c>
      <c r="K91" s="127"/>
      <c r="L91" s="186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2"/>
      <c r="C92" s="127"/>
      <c r="D92" s="183" t="s">
        <v>143</v>
      </c>
      <c r="E92" s="184"/>
      <c r="F92" s="184"/>
      <c r="G92" s="184"/>
      <c r="H92" s="184"/>
      <c r="I92" s="184"/>
      <c r="J92" s="185">
        <f>J644</f>
        <v>0</v>
      </c>
      <c r="K92" s="127"/>
      <c r="L92" s="186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2" customFormat="1" ht="21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8" spans="1:31" s="2" customFormat="1" ht="6.95" customHeight="1">
      <c r="A98" s="40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14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4.95" customHeight="1">
      <c r="A99" s="40"/>
      <c r="B99" s="41"/>
      <c r="C99" s="25" t="s">
        <v>144</v>
      </c>
      <c r="D99" s="42"/>
      <c r="E99" s="42"/>
      <c r="F99" s="42"/>
      <c r="G99" s="42"/>
      <c r="H99" s="42"/>
      <c r="I99" s="42"/>
      <c r="J99" s="42"/>
      <c r="K99" s="42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2" customHeight="1">
      <c r="A101" s="40"/>
      <c r="B101" s="41"/>
      <c r="C101" s="34" t="s">
        <v>17</v>
      </c>
      <c r="D101" s="42"/>
      <c r="E101" s="42"/>
      <c r="F101" s="42"/>
      <c r="G101" s="42"/>
      <c r="H101" s="42"/>
      <c r="I101" s="42"/>
      <c r="J101" s="42"/>
      <c r="K101" s="42"/>
      <c r="L101" s="14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26.25" customHeight="1">
      <c r="A102" s="40"/>
      <c r="B102" s="41"/>
      <c r="C102" s="42"/>
      <c r="D102" s="42"/>
      <c r="E102" s="171" t="str">
        <f>E7</f>
        <v>VŠ KOLEJE, NÁROŽNÍ 6, DĚČÍN 1-výměna tepelných čerpadel-osazení na parcele č.p.2368,2370-REVIZE 1</v>
      </c>
      <c r="F102" s="34"/>
      <c r="G102" s="34"/>
      <c r="H102" s="34"/>
      <c r="I102" s="42"/>
      <c r="J102" s="42"/>
      <c r="K102" s="42"/>
      <c r="L102" s="14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2:12" s="1" customFormat="1" ht="12" customHeight="1">
      <c r="B103" s="23"/>
      <c r="C103" s="34" t="s">
        <v>107</v>
      </c>
      <c r="D103" s="24"/>
      <c r="E103" s="24"/>
      <c r="F103" s="24"/>
      <c r="G103" s="24"/>
      <c r="H103" s="24"/>
      <c r="I103" s="24"/>
      <c r="J103" s="24"/>
      <c r="K103" s="24"/>
      <c r="L103" s="22"/>
    </row>
    <row r="104" spans="1:31" s="2" customFormat="1" ht="16.5" customHeight="1">
      <c r="A104" s="40"/>
      <c r="B104" s="41"/>
      <c r="C104" s="42"/>
      <c r="D104" s="42"/>
      <c r="E104" s="171" t="s">
        <v>108</v>
      </c>
      <c r="F104" s="42"/>
      <c r="G104" s="42"/>
      <c r="H104" s="42"/>
      <c r="I104" s="42"/>
      <c r="J104" s="42"/>
      <c r="K104" s="42"/>
      <c r="L104" s="14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109</v>
      </c>
      <c r="D105" s="42"/>
      <c r="E105" s="42"/>
      <c r="F105" s="42"/>
      <c r="G105" s="42"/>
      <c r="H105" s="42"/>
      <c r="I105" s="42"/>
      <c r="J105" s="42"/>
      <c r="K105" s="42"/>
      <c r="L105" s="14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6.5" customHeight="1">
      <c r="A106" s="40"/>
      <c r="B106" s="41"/>
      <c r="C106" s="42"/>
      <c r="D106" s="42"/>
      <c r="E106" s="71" t="str">
        <f>E11</f>
        <v>SO01.1 - STAVEBNÍ ČÁST</v>
      </c>
      <c r="F106" s="42"/>
      <c r="G106" s="42"/>
      <c r="H106" s="42"/>
      <c r="I106" s="42"/>
      <c r="J106" s="42"/>
      <c r="K106" s="42"/>
      <c r="L106" s="14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14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4" t="s">
        <v>22</v>
      </c>
      <c r="D108" s="42"/>
      <c r="E108" s="42"/>
      <c r="F108" s="29" t="str">
        <f>F14</f>
        <v>k.ú. DĚČÍN</v>
      </c>
      <c r="G108" s="42"/>
      <c r="H108" s="42"/>
      <c r="I108" s="34" t="s">
        <v>24</v>
      </c>
      <c r="J108" s="74" t="str">
        <f>IF(J14="","",J14)</f>
        <v>25. 5. 2023</v>
      </c>
      <c r="K108" s="42"/>
      <c r="L108" s="14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25.65" customHeight="1">
      <c r="A110" s="40"/>
      <c r="B110" s="41"/>
      <c r="C110" s="34" t="s">
        <v>26</v>
      </c>
      <c r="D110" s="42"/>
      <c r="E110" s="42"/>
      <c r="F110" s="29" t="str">
        <f>E17</f>
        <v>STATUTÁRNÍ MĚSTO DĚČÍN Mírové nám.1175/5</v>
      </c>
      <c r="G110" s="42"/>
      <c r="H110" s="42"/>
      <c r="I110" s="34" t="s">
        <v>32</v>
      </c>
      <c r="J110" s="38" t="str">
        <f>E23</f>
        <v>AK Jiřího z Poděbrad 56/1, Děčín</v>
      </c>
      <c r="K110" s="42"/>
      <c r="L110" s="146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5.15" customHeight="1">
      <c r="A111" s="40"/>
      <c r="B111" s="41"/>
      <c r="C111" s="34" t="s">
        <v>30</v>
      </c>
      <c r="D111" s="42"/>
      <c r="E111" s="42"/>
      <c r="F111" s="29" t="str">
        <f>IF(E20="","",E20)</f>
        <v>Vyplň údaj</v>
      </c>
      <c r="G111" s="42"/>
      <c r="H111" s="42"/>
      <c r="I111" s="34" t="s">
        <v>35</v>
      </c>
      <c r="J111" s="38" t="str">
        <f>E26</f>
        <v xml:space="preserve">Nina Blavková Děčín </v>
      </c>
      <c r="K111" s="42"/>
      <c r="L111" s="14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10.3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146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11" customFormat="1" ht="29.25" customHeight="1">
      <c r="A113" s="187"/>
      <c r="B113" s="188"/>
      <c r="C113" s="189" t="s">
        <v>145</v>
      </c>
      <c r="D113" s="190" t="s">
        <v>58</v>
      </c>
      <c r="E113" s="190" t="s">
        <v>54</v>
      </c>
      <c r="F113" s="190" t="s">
        <v>55</v>
      </c>
      <c r="G113" s="190" t="s">
        <v>146</v>
      </c>
      <c r="H113" s="190" t="s">
        <v>147</v>
      </c>
      <c r="I113" s="190" t="s">
        <v>148</v>
      </c>
      <c r="J113" s="190" t="s">
        <v>113</v>
      </c>
      <c r="K113" s="191" t="s">
        <v>149</v>
      </c>
      <c r="L113" s="192"/>
      <c r="M113" s="94" t="s">
        <v>20</v>
      </c>
      <c r="N113" s="95" t="s">
        <v>43</v>
      </c>
      <c r="O113" s="95" t="s">
        <v>150</v>
      </c>
      <c r="P113" s="95" t="s">
        <v>151</v>
      </c>
      <c r="Q113" s="95" t="s">
        <v>152</v>
      </c>
      <c r="R113" s="95" t="s">
        <v>153</v>
      </c>
      <c r="S113" s="95" t="s">
        <v>154</v>
      </c>
      <c r="T113" s="95" t="s">
        <v>155</v>
      </c>
      <c r="U113" s="96" t="s">
        <v>156</v>
      </c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</row>
    <row r="114" spans="1:63" s="2" customFormat="1" ht="22.8" customHeight="1">
      <c r="A114" s="40"/>
      <c r="B114" s="41"/>
      <c r="C114" s="101" t="s">
        <v>157</v>
      </c>
      <c r="D114" s="42"/>
      <c r="E114" s="42"/>
      <c r="F114" s="42"/>
      <c r="G114" s="42"/>
      <c r="H114" s="42"/>
      <c r="I114" s="42"/>
      <c r="J114" s="193">
        <f>BK114</f>
        <v>0</v>
      </c>
      <c r="K114" s="42"/>
      <c r="L114" s="46"/>
      <c r="M114" s="97"/>
      <c r="N114" s="194"/>
      <c r="O114" s="98"/>
      <c r="P114" s="195">
        <f>P115+P497</f>
        <v>0</v>
      </c>
      <c r="Q114" s="98"/>
      <c r="R114" s="195">
        <f>R115+R497</f>
        <v>49.966437228</v>
      </c>
      <c r="S114" s="98"/>
      <c r="T114" s="195">
        <f>T115+T497</f>
        <v>3.41624</v>
      </c>
      <c r="U114" s="99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72</v>
      </c>
      <c r="AU114" s="19" t="s">
        <v>114</v>
      </c>
      <c r="BK114" s="196">
        <f>BK115+BK497</f>
        <v>0</v>
      </c>
    </row>
    <row r="115" spans="1:63" s="12" customFormat="1" ht="25.9" customHeight="1">
      <c r="A115" s="12"/>
      <c r="B115" s="197"/>
      <c r="C115" s="198"/>
      <c r="D115" s="199" t="s">
        <v>72</v>
      </c>
      <c r="E115" s="200" t="s">
        <v>158</v>
      </c>
      <c r="F115" s="200" t="s">
        <v>159</v>
      </c>
      <c r="G115" s="198"/>
      <c r="H115" s="198"/>
      <c r="I115" s="201"/>
      <c r="J115" s="202">
        <f>BK115</f>
        <v>0</v>
      </c>
      <c r="K115" s="198"/>
      <c r="L115" s="203"/>
      <c r="M115" s="204"/>
      <c r="N115" s="205"/>
      <c r="O115" s="205"/>
      <c r="P115" s="206">
        <f>P116+P129+P164+P337+P354+P444+P484+P494</f>
        <v>0</v>
      </c>
      <c r="Q115" s="205"/>
      <c r="R115" s="206">
        <f>R116+R129+R164+R337+R354+R444+R484+R494</f>
        <v>48.166533107999996</v>
      </c>
      <c r="S115" s="205"/>
      <c r="T115" s="206">
        <f>T116+T129+T164+T337+T354+T444+T484+T494</f>
        <v>3.41624</v>
      </c>
      <c r="U115" s="207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80</v>
      </c>
      <c r="AT115" s="209" t="s">
        <v>72</v>
      </c>
      <c r="AU115" s="209" t="s">
        <v>73</v>
      </c>
      <c r="AY115" s="208" t="s">
        <v>160</v>
      </c>
      <c r="BK115" s="210">
        <f>BK116+BK129+BK164+BK337+BK354+BK444+BK484+BK494</f>
        <v>0</v>
      </c>
    </row>
    <row r="116" spans="1:63" s="12" customFormat="1" ht="22.8" customHeight="1">
      <c r="A116" s="12"/>
      <c r="B116" s="197"/>
      <c r="C116" s="198"/>
      <c r="D116" s="199" t="s">
        <v>72</v>
      </c>
      <c r="E116" s="211" t="s">
        <v>80</v>
      </c>
      <c r="F116" s="211" t="s">
        <v>161</v>
      </c>
      <c r="G116" s="198"/>
      <c r="H116" s="198"/>
      <c r="I116" s="201"/>
      <c r="J116" s="212">
        <f>BK116</f>
        <v>0</v>
      </c>
      <c r="K116" s="198"/>
      <c r="L116" s="203"/>
      <c r="M116" s="204"/>
      <c r="N116" s="205"/>
      <c r="O116" s="205"/>
      <c r="P116" s="206">
        <f>P117+P123</f>
        <v>0</v>
      </c>
      <c r="Q116" s="205"/>
      <c r="R116" s="206">
        <f>R117+R123</f>
        <v>0</v>
      </c>
      <c r="S116" s="205"/>
      <c r="T116" s="206">
        <f>T117+T123</f>
        <v>0</v>
      </c>
      <c r="U116" s="207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8" t="s">
        <v>80</v>
      </c>
      <c r="AT116" s="209" t="s">
        <v>72</v>
      </c>
      <c r="AU116" s="209" t="s">
        <v>80</v>
      </c>
      <c r="AY116" s="208" t="s">
        <v>160</v>
      </c>
      <c r="BK116" s="210">
        <f>BK117+BK123</f>
        <v>0</v>
      </c>
    </row>
    <row r="117" spans="1:63" s="12" customFormat="1" ht="20.85" customHeight="1">
      <c r="A117" s="12"/>
      <c r="B117" s="197"/>
      <c r="C117" s="198"/>
      <c r="D117" s="199" t="s">
        <v>72</v>
      </c>
      <c r="E117" s="211" t="s">
        <v>162</v>
      </c>
      <c r="F117" s="211" t="s">
        <v>163</v>
      </c>
      <c r="G117" s="198"/>
      <c r="H117" s="198"/>
      <c r="I117" s="201"/>
      <c r="J117" s="212">
        <f>BK117</f>
        <v>0</v>
      </c>
      <c r="K117" s="198"/>
      <c r="L117" s="203"/>
      <c r="M117" s="204"/>
      <c r="N117" s="205"/>
      <c r="O117" s="205"/>
      <c r="P117" s="206">
        <f>SUM(P118:P122)</f>
        <v>0</v>
      </c>
      <c r="Q117" s="205"/>
      <c r="R117" s="206">
        <f>SUM(R118:R122)</f>
        <v>0</v>
      </c>
      <c r="S117" s="205"/>
      <c r="T117" s="206">
        <f>SUM(T118:T122)</f>
        <v>0</v>
      </c>
      <c r="U117" s="207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8" t="s">
        <v>80</v>
      </c>
      <c r="AT117" s="209" t="s">
        <v>72</v>
      </c>
      <c r="AU117" s="209" t="s">
        <v>82</v>
      </c>
      <c r="AY117" s="208" t="s">
        <v>160</v>
      </c>
      <c r="BK117" s="210">
        <f>SUM(BK118:BK122)</f>
        <v>0</v>
      </c>
    </row>
    <row r="118" spans="1:65" s="2" customFormat="1" ht="16.5" customHeight="1">
      <c r="A118" s="40"/>
      <c r="B118" s="41"/>
      <c r="C118" s="213" t="s">
        <v>80</v>
      </c>
      <c r="D118" s="213" t="s">
        <v>164</v>
      </c>
      <c r="E118" s="214" t="s">
        <v>165</v>
      </c>
      <c r="F118" s="215" t="s">
        <v>166</v>
      </c>
      <c r="G118" s="216" t="s">
        <v>167</v>
      </c>
      <c r="H118" s="217">
        <v>19.787</v>
      </c>
      <c r="I118" s="218"/>
      <c r="J118" s="219">
        <f>ROUND(I118*H118,1)</f>
        <v>0</v>
      </c>
      <c r="K118" s="215" t="s">
        <v>168</v>
      </c>
      <c r="L118" s="46"/>
      <c r="M118" s="220" t="s">
        <v>20</v>
      </c>
      <c r="N118" s="221" t="s">
        <v>44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2">
        <f>S118*H118</f>
        <v>0</v>
      </c>
      <c r="U118" s="223" t="s">
        <v>20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169</v>
      </c>
      <c r="AT118" s="224" t="s">
        <v>164</v>
      </c>
      <c r="AU118" s="224" t="s">
        <v>170</v>
      </c>
      <c r="AY118" s="19" t="s">
        <v>160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80</v>
      </c>
      <c r="BK118" s="225">
        <f>ROUND(I118*H118,1)</f>
        <v>0</v>
      </c>
      <c r="BL118" s="19" t="s">
        <v>169</v>
      </c>
      <c r="BM118" s="224" t="s">
        <v>171</v>
      </c>
    </row>
    <row r="119" spans="1:47" s="2" customFormat="1" ht="12">
      <c r="A119" s="40"/>
      <c r="B119" s="41"/>
      <c r="C119" s="42"/>
      <c r="D119" s="226" t="s">
        <v>172</v>
      </c>
      <c r="E119" s="42"/>
      <c r="F119" s="227" t="s">
        <v>173</v>
      </c>
      <c r="G119" s="42"/>
      <c r="H119" s="42"/>
      <c r="I119" s="228"/>
      <c r="J119" s="42"/>
      <c r="K119" s="42"/>
      <c r="L119" s="46"/>
      <c r="M119" s="229"/>
      <c r="N119" s="230"/>
      <c r="O119" s="86"/>
      <c r="P119" s="86"/>
      <c r="Q119" s="86"/>
      <c r="R119" s="86"/>
      <c r="S119" s="86"/>
      <c r="T119" s="86"/>
      <c r="U119" s="87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172</v>
      </c>
      <c r="AU119" s="19" t="s">
        <v>170</v>
      </c>
    </row>
    <row r="120" spans="1:51" s="13" customFormat="1" ht="12">
      <c r="A120" s="13"/>
      <c r="B120" s="231"/>
      <c r="C120" s="232"/>
      <c r="D120" s="233" t="s">
        <v>174</v>
      </c>
      <c r="E120" s="234" t="s">
        <v>20</v>
      </c>
      <c r="F120" s="235" t="s">
        <v>175</v>
      </c>
      <c r="G120" s="232"/>
      <c r="H120" s="236">
        <v>14.695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0"/>
      <c r="U120" s="241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174</v>
      </c>
      <c r="AU120" s="242" t="s">
        <v>170</v>
      </c>
      <c r="AV120" s="13" t="s">
        <v>82</v>
      </c>
      <c r="AW120" s="13" t="s">
        <v>34</v>
      </c>
      <c r="AX120" s="13" t="s">
        <v>73</v>
      </c>
      <c r="AY120" s="242" t="s">
        <v>160</v>
      </c>
    </row>
    <row r="121" spans="1:51" s="13" customFormat="1" ht="12">
      <c r="A121" s="13"/>
      <c r="B121" s="231"/>
      <c r="C121" s="232"/>
      <c r="D121" s="233" t="s">
        <v>174</v>
      </c>
      <c r="E121" s="234" t="s">
        <v>20</v>
      </c>
      <c r="F121" s="235" t="s">
        <v>176</v>
      </c>
      <c r="G121" s="232"/>
      <c r="H121" s="236">
        <v>5.092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0"/>
      <c r="U121" s="241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174</v>
      </c>
      <c r="AU121" s="242" t="s">
        <v>170</v>
      </c>
      <c r="AV121" s="13" t="s">
        <v>82</v>
      </c>
      <c r="AW121" s="13" t="s">
        <v>34</v>
      </c>
      <c r="AX121" s="13" t="s">
        <v>73</v>
      </c>
      <c r="AY121" s="242" t="s">
        <v>160</v>
      </c>
    </row>
    <row r="122" spans="1:51" s="14" customFormat="1" ht="12">
      <c r="A122" s="14"/>
      <c r="B122" s="243"/>
      <c r="C122" s="244"/>
      <c r="D122" s="233" t="s">
        <v>174</v>
      </c>
      <c r="E122" s="245" t="s">
        <v>20</v>
      </c>
      <c r="F122" s="246" t="s">
        <v>177</v>
      </c>
      <c r="G122" s="244"/>
      <c r="H122" s="247">
        <v>19.787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1"/>
      <c r="U122" s="252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3" t="s">
        <v>174</v>
      </c>
      <c r="AU122" s="253" t="s">
        <v>170</v>
      </c>
      <c r="AV122" s="14" t="s">
        <v>169</v>
      </c>
      <c r="AW122" s="14" t="s">
        <v>34</v>
      </c>
      <c r="AX122" s="14" t="s">
        <v>80</v>
      </c>
      <c r="AY122" s="253" t="s">
        <v>160</v>
      </c>
    </row>
    <row r="123" spans="1:63" s="12" customFormat="1" ht="20.85" customHeight="1">
      <c r="A123" s="12"/>
      <c r="B123" s="197"/>
      <c r="C123" s="198"/>
      <c r="D123" s="199" t="s">
        <v>72</v>
      </c>
      <c r="E123" s="211" t="s">
        <v>178</v>
      </c>
      <c r="F123" s="211" t="s">
        <v>179</v>
      </c>
      <c r="G123" s="198"/>
      <c r="H123" s="198"/>
      <c r="I123" s="201"/>
      <c r="J123" s="212">
        <f>BK123</f>
        <v>0</v>
      </c>
      <c r="K123" s="198"/>
      <c r="L123" s="203"/>
      <c r="M123" s="204"/>
      <c r="N123" s="205"/>
      <c r="O123" s="205"/>
      <c r="P123" s="206">
        <f>SUM(P124:P128)</f>
        <v>0</v>
      </c>
      <c r="Q123" s="205"/>
      <c r="R123" s="206">
        <f>SUM(R124:R128)</f>
        <v>0</v>
      </c>
      <c r="S123" s="205"/>
      <c r="T123" s="206">
        <f>SUM(T124:T128)</f>
        <v>0</v>
      </c>
      <c r="U123" s="20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80</v>
      </c>
      <c r="AT123" s="209" t="s">
        <v>72</v>
      </c>
      <c r="AU123" s="209" t="s">
        <v>82</v>
      </c>
      <c r="AY123" s="208" t="s">
        <v>160</v>
      </c>
      <c r="BK123" s="210">
        <f>SUM(BK124:BK128)</f>
        <v>0</v>
      </c>
    </row>
    <row r="124" spans="1:65" s="2" customFormat="1" ht="37.8" customHeight="1">
      <c r="A124" s="40"/>
      <c r="B124" s="41"/>
      <c r="C124" s="213" t="s">
        <v>82</v>
      </c>
      <c r="D124" s="213" t="s">
        <v>164</v>
      </c>
      <c r="E124" s="214" t="s">
        <v>180</v>
      </c>
      <c r="F124" s="215" t="s">
        <v>181</v>
      </c>
      <c r="G124" s="216" t="s">
        <v>167</v>
      </c>
      <c r="H124" s="217">
        <v>19.787</v>
      </c>
      <c r="I124" s="218"/>
      <c r="J124" s="219">
        <f>ROUND(I124*H124,1)</f>
        <v>0</v>
      </c>
      <c r="K124" s="215" t="s">
        <v>168</v>
      </c>
      <c r="L124" s="46"/>
      <c r="M124" s="220" t="s">
        <v>20</v>
      </c>
      <c r="N124" s="221" t="s">
        <v>44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2">
        <f>S124*H124</f>
        <v>0</v>
      </c>
      <c r="U124" s="223" t="s">
        <v>20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169</v>
      </c>
      <c r="AT124" s="224" t="s">
        <v>164</v>
      </c>
      <c r="AU124" s="224" t="s">
        <v>170</v>
      </c>
      <c r="AY124" s="19" t="s">
        <v>160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80</v>
      </c>
      <c r="BK124" s="225">
        <f>ROUND(I124*H124,1)</f>
        <v>0</v>
      </c>
      <c r="BL124" s="19" t="s">
        <v>169</v>
      </c>
      <c r="BM124" s="224" t="s">
        <v>182</v>
      </c>
    </row>
    <row r="125" spans="1:47" s="2" customFormat="1" ht="12">
      <c r="A125" s="40"/>
      <c r="B125" s="41"/>
      <c r="C125" s="42"/>
      <c r="D125" s="226" t="s">
        <v>172</v>
      </c>
      <c r="E125" s="42"/>
      <c r="F125" s="227" t="s">
        <v>183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6"/>
      <c r="U125" s="87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170</v>
      </c>
    </row>
    <row r="126" spans="1:65" s="2" customFormat="1" ht="24.15" customHeight="1">
      <c r="A126" s="40"/>
      <c r="B126" s="41"/>
      <c r="C126" s="213" t="s">
        <v>170</v>
      </c>
      <c r="D126" s="213" t="s">
        <v>164</v>
      </c>
      <c r="E126" s="214" t="s">
        <v>184</v>
      </c>
      <c r="F126" s="215" t="s">
        <v>185</v>
      </c>
      <c r="G126" s="216" t="s">
        <v>186</v>
      </c>
      <c r="H126" s="217">
        <v>35.617</v>
      </c>
      <c r="I126" s="218"/>
      <c r="J126" s="219">
        <f>ROUND(I126*H126,1)</f>
        <v>0</v>
      </c>
      <c r="K126" s="215" t="s">
        <v>168</v>
      </c>
      <c r="L126" s="46"/>
      <c r="M126" s="220" t="s">
        <v>20</v>
      </c>
      <c r="N126" s="221" t="s">
        <v>44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2">
        <f>S126*H126</f>
        <v>0</v>
      </c>
      <c r="U126" s="223" t="s">
        <v>20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169</v>
      </c>
      <c r="AT126" s="224" t="s">
        <v>164</v>
      </c>
      <c r="AU126" s="224" t="s">
        <v>170</v>
      </c>
      <c r="AY126" s="19" t="s">
        <v>160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9" t="s">
        <v>80</v>
      </c>
      <c r="BK126" s="225">
        <f>ROUND(I126*H126,1)</f>
        <v>0</v>
      </c>
      <c r="BL126" s="19" t="s">
        <v>169</v>
      </c>
      <c r="BM126" s="224" t="s">
        <v>187</v>
      </c>
    </row>
    <row r="127" spans="1:47" s="2" customFormat="1" ht="12">
      <c r="A127" s="40"/>
      <c r="B127" s="41"/>
      <c r="C127" s="42"/>
      <c r="D127" s="226" t="s">
        <v>172</v>
      </c>
      <c r="E127" s="42"/>
      <c r="F127" s="227" t="s">
        <v>188</v>
      </c>
      <c r="G127" s="42"/>
      <c r="H127" s="42"/>
      <c r="I127" s="228"/>
      <c r="J127" s="42"/>
      <c r="K127" s="42"/>
      <c r="L127" s="46"/>
      <c r="M127" s="229"/>
      <c r="N127" s="230"/>
      <c r="O127" s="86"/>
      <c r="P127" s="86"/>
      <c r="Q127" s="86"/>
      <c r="R127" s="86"/>
      <c r="S127" s="86"/>
      <c r="T127" s="86"/>
      <c r="U127" s="87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172</v>
      </c>
      <c r="AU127" s="19" t="s">
        <v>170</v>
      </c>
    </row>
    <row r="128" spans="1:51" s="13" customFormat="1" ht="12">
      <c r="A128" s="13"/>
      <c r="B128" s="231"/>
      <c r="C128" s="232"/>
      <c r="D128" s="233" t="s">
        <v>174</v>
      </c>
      <c r="E128" s="234" t="s">
        <v>20</v>
      </c>
      <c r="F128" s="235" t="s">
        <v>189</v>
      </c>
      <c r="G128" s="232"/>
      <c r="H128" s="236">
        <v>35.617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0"/>
      <c r="U128" s="241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174</v>
      </c>
      <c r="AU128" s="242" t="s">
        <v>170</v>
      </c>
      <c r="AV128" s="13" t="s">
        <v>82</v>
      </c>
      <c r="AW128" s="13" t="s">
        <v>34</v>
      </c>
      <c r="AX128" s="13" t="s">
        <v>80</v>
      </c>
      <c r="AY128" s="242" t="s">
        <v>160</v>
      </c>
    </row>
    <row r="129" spans="1:63" s="12" customFormat="1" ht="22.8" customHeight="1">
      <c r="A129" s="12"/>
      <c r="B129" s="197"/>
      <c r="C129" s="198"/>
      <c r="D129" s="199" t="s">
        <v>72</v>
      </c>
      <c r="E129" s="211" t="s">
        <v>82</v>
      </c>
      <c r="F129" s="211" t="s">
        <v>190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P130</f>
        <v>0</v>
      </c>
      <c r="Q129" s="205"/>
      <c r="R129" s="206">
        <f>R130</f>
        <v>25.795532047999995</v>
      </c>
      <c r="S129" s="205"/>
      <c r="T129" s="206">
        <f>T130</f>
        <v>0</v>
      </c>
      <c r="U129" s="207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80</v>
      </c>
      <c r="AT129" s="209" t="s">
        <v>72</v>
      </c>
      <c r="AU129" s="209" t="s">
        <v>80</v>
      </c>
      <c r="AY129" s="208" t="s">
        <v>160</v>
      </c>
      <c r="BK129" s="210">
        <f>BK130</f>
        <v>0</v>
      </c>
    </row>
    <row r="130" spans="1:63" s="12" customFormat="1" ht="20.85" customHeight="1">
      <c r="A130" s="12"/>
      <c r="B130" s="197"/>
      <c r="C130" s="198"/>
      <c r="D130" s="199" t="s">
        <v>72</v>
      </c>
      <c r="E130" s="211" t="s">
        <v>191</v>
      </c>
      <c r="F130" s="211" t="s">
        <v>192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SUM(P131:P163)</f>
        <v>0</v>
      </c>
      <c r="Q130" s="205"/>
      <c r="R130" s="206">
        <f>SUM(R131:R163)</f>
        <v>25.795532047999995</v>
      </c>
      <c r="S130" s="205"/>
      <c r="T130" s="206">
        <f>SUM(T131:T163)</f>
        <v>0</v>
      </c>
      <c r="U130" s="207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80</v>
      </c>
      <c r="AT130" s="209" t="s">
        <v>72</v>
      </c>
      <c r="AU130" s="209" t="s">
        <v>82</v>
      </c>
      <c r="AY130" s="208" t="s">
        <v>160</v>
      </c>
      <c r="BK130" s="210">
        <f>SUM(BK131:BK163)</f>
        <v>0</v>
      </c>
    </row>
    <row r="131" spans="1:65" s="2" customFormat="1" ht="24.15" customHeight="1">
      <c r="A131" s="40"/>
      <c r="B131" s="41"/>
      <c r="C131" s="213" t="s">
        <v>169</v>
      </c>
      <c r="D131" s="213" t="s">
        <v>164</v>
      </c>
      <c r="E131" s="214" t="s">
        <v>193</v>
      </c>
      <c r="F131" s="215" t="s">
        <v>194</v>
      </c>
      <c r="G131" s="216" t="s">
        <v>195</v>
      </c>
      <c r="H131" s="217">
        <v>20.368</v>
      </c>
      <c r="I131" s="218"/>
      <c r="J131" s="219">
        <f>ROUND(I131*H131,1)</f>
        <v>0</v>
      </c>
      <c r="K131" s="215" t="s">
        <v>168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169</v>
      </c>
      <c r="AT131" s="224" t="s">
        <v>164</v>
      </c>
      <c r="AU131" s="224" t="s">
        <v>170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169</v>
      </c>
      <c r="BM131" s="224" t="s">
        <v>196</v>
      </c>
    </row>
    <row r="132" spans="1:47" s="2" customFormat="1" ht="12">
      <c r="A132" s="40"/>
      <c r="B132" s="41"/>
      <c r="C132" s="42"/>
      <c r="D132" s="226" t="s">
        <v>172</v>
      </c>
      <c r="E132" s="42"/>
      <c r="F132" s="227" t="s">
        <v>197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170</v>
      </c>
    </row>
    <row r="133" spans="1:51" s="13" customFormat="1" ht="12">
      <c r="A133" s="13"/>
      <c r="B133" s="231"/>
      <c r="C133" s="232"/>
      <c r="D133" s="233" t="s">
        <v>174</v>
      </c>
      <c r="E133" s="234" t="s">
        <v>20</v>
      </c>
      <c r="F133" s="235" t="s">
        <v>198</v>
      </c>
      <c r="G133" s="232"/>
      <c r="H133" s="236">
        <v>20.368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0"/>
      <c r="U133" s="241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174</v>
      </c>
      <c r="AU133" s="242" t="s">
        <v>170</v>
      </c>
      <c r="AV133" s="13" t="s">
        <v>82</v>
      </c>
      <c r="AW133" s="13" t="s">
        <v>34</v>
      </c>
      <c r="AX133" s="13" t="s">
        <v>80</v>
      </c>
      <c r="AY133" s="242" t="s">
        <v>160</v>
      </c>
    </row>
    <row r="134" spans="1:65" s="2" customFormat="1" ht="21.75" customHeight="1">
      <c r="A134" s="40"/>
      <c r="B134" s="41"/>
      <c r="C134" s="213" t="s">
        <v>199</v>
      </c>
      <c r="D134" s="213" t="s">
        <v>164</v>
      </c>
      <c r="E134" s="214" t="s">
        <v>200</v>
      </c>
      <c r="F134" s="215" t="s">
        <v>201</v>
      </c>
      <c r="G134" s="216" t="s">
        <v>167</v>
      </c>
      <c r="H134" s="217">
        <v>2.037</v>
      </c>
      <c r="I134" s="218"/>
      <c r="J134" s="219">
        <f>ROUND(I134*H134,1)</f>
        <v>0</v>
      </c>
      <c r="K134" s="215" t="s">
        <v>168</v>
      </c>
      <c r="L134" s="46"/>
      <c r="M134" s="220" t="s">
        <v>20</v>
      </c>
      <c r="N134" s="221" t="s">
        <v>44</v>
      </c>
      <c r="O134" s="86"/>
      <c r="P134" s="222">
        <f>O134*H134</f>
        <v>0</v>
      </c>
      <c r="Q134" s="222">
        <v>2.16</v>
      </c>
      <c r="R134" s="222">
        <f>Q134*H134</f>
        <v>4.39992</v>
      </c>
      <c r="S134" s="222">
        <v>0</v>
      </c>
      <c r="T134" s="222">
        <f>S134*H134</f>
        <v>0</v>
      </c>
      <c r="U134" s="223" t="s">
        <v>20</v>
      </c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169</v>
      </c>
      <c r="AT134" s="224" t="s">
        <v>164</v>
      </c>
      <c r="AU134" s="224" t="s">
        <v>170</v>
      </c>
      <c r="AY134" s="19" t="s">
        <v>160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9" t="s">
        <v>80</v>
      </c>
      <c r="BK134" s="225">
        <f>ROUND(I134*H134,1)</f>
        <v>0</v>
      </c>
      <c r="BL134" s="19" t="s">
        <v>169</v>
      </c>
      <c r="BM134" s="224" t="s">
        <v>202</v>
      </c>
    </row>
    <row r="135" spans="1:47" s="2" customFormat="1" ht="12">
      <c r="A135" s="40"/>
      <c r="B135" s="41"/>
      <c r="C135" s="42"/>
      <c r="D135" s="226" t="s">
        <v>172</v>
      </c>
      <c r="E135" s="42"/>
      <c r="F135" s="227" t="s">
        <v>203</v>
      </c>
      <c r="G135" s="42"/>
      <c r="H135" s="42"/>
      <c r="I135" s="228"/>
      <c r="J135" s="42"/>
      <c r="K135" s="42"/>
      <c r="L135" s="46"/>
      <c r="M135" s="229"/>
      <c r="N135" s="230"/>
      <c r="O135" s="86"/>
      <c r="P135" s="86"/>
      <c r="Q135" s="86"/>
      <c r="R135" s="86"/>
      <c r="S135" s="86"/>
      <c r="T135" s="86"/>
      <c r="U135" s="87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172</v>
      </c>
      <c r="AU135" s="19" t="s">
        <v>170</v>
      </c>
    </row>
    <row r="136" spans="1:51" s="13" customFormat="1" ht="12">
      <c r="A136" s="13"/>
      <c r="B136" s="231"/>
      <c r="C136" s="232"/>
      <c r="D136" s="233" t="s">
        <v>174</v>
      </c>
      <c r="E136" s="234" t="s">
        <v>20</v>
      </c>
      <c r="F136" s="235" t="s">
        <v>204</v>
      </c>
      <c r="G136" s="232"/>
      <c r="H136" s="236">
        <v>2.037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0"/>
      <c r="U136" s="241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174</v>
      </c>
      <c r="AU136" s="242" t="s">
        <v>170</v>
      </c>
      <c r="AV136" s="13" t="s">
        <v>82</v>
      </c>
      <c r="AW136" s="13" t="s">
        <v>34</v>
      </c>
      <c r="AX136" s="13" t="s">
        <v>80</v>
      </c>
      <c r="AY136" s="242" t="s">
        <v>160</v>
      </c>
    </row>
    <row r="137" spans="1:65" s="2" customFormat="1" ht="16.5" customHeight="1">
      <c r="A137" s="40"/>
      <c r="B137" s="41"/>
      <c r="C137" s="213" t="s">
        <v>205</v>
      </c>
      <c r="D137" s="213" t="s">
        <v>164</v>
      </c>
      <c r="E137" s="214" t="s">
        <v>206</v>
      </c>
      <c r="F137" s="215" t="s">
        <v>207</v>
      </c>
      <c r="G137" s="216" t="s">
        <v>167</v>
      </c>
      <c r="H137" s="217">
        <v>2.037</v>
      </c>
      <c r="I137" s="218"/>
      <c r="J137" s="219">
        <f>ROUND(I137*H137,1)</f>
        <v>0</v>
      </c>
      <c r="K137" s="215" t="s">
        <v>168</v>
      </c>
      <c r="L137" s="46"/>
      <c r="M137" s="220" t="s">
        <v>20</v>
      </c>
      <c r="N137" s="221" t="s">
        <v>44</v>
      </c>
      <c r="O137" s="86"/>
      <c r="P137" s="222">
        <f>O137*H137</f>
        <v>0</v>
      </c>
      <c r="Q137" s="222">
        <v>1.98</v>
      </c>
      <c r="R137" s="222">
        <f>Q137*H137</f>
        <v>4.033259999999999</v>
      </c>
      <c r="S137" s="222">
        <v>0</v>
      </c>
      <c r="T137" s="222">
        <f>S137*H137</f>
        <v>0</v>
      </c>
      <c r="U137" s="223" t="s">
        <v>20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169</v>
      </c>
      <c r="AT137" s="224" t="s">
        <v>164</v>
      </c>
      <c r="AU137" s="224" t="s">
        <v>170</v>
      </c>
      <c r="AY137" s="19" t="s">
        <v>160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80</v>
      </c>
      <c r="BK137" s="225">
        <f>ROUND(I137*H137,1)</f>
        <v>0</v>
      </c>
      <c r="BL137" s="19" t="s">
        <v>169</v>
      </c>
      <c r="BM137" s="224" t="s">
        <v>208</v>
      </c>
    </row>
    <row r="138" spans="1:47" s="2" customFormat="1" ht="12">
      <c r="A138" s="40"/>
      <c r="B138" s="41"/>
      <c r="C138" s="42"/>
      <c r="D138" s="226" t="s">
        <v>172</v>
      </c>
      <c r="E138" s="42"/>
      <c r="F138" s="227" t="s">
        <v>209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6"/>
      <c r="U138" s="87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170</v>
      </c>
    </row>
    <row r="139" spans="1:51" s="13" customFormat="1" ht="12">
      <c r="A139" s="13"/>
      <c r="B139" s="231"/>
      <c r="C139" s="232"/>
      <c r="D139" s="233" t="s">
        <v>174</v>
      </c>
      <c r="E139" s="234" t="s">
        <v>20</v>
      </c>
      <c r="F139" s="235" t="s">
        <v>204</v>
      </c>
      <c r="G139" s="232"/>
      <c r="H139" s="236">
        <v>2.037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0"/>
      <c r="U139" s="241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174</v>
      </c>
      <c r="AU139" s="242" t="s">
        <v>170</v>
      </c>
      <c r="AV139" s="13" t="s">
        <v>82</v>
      </c>
      <c r="AW139" s="13" t="s">
        <v>34</v>
      </c>
      <c r="AX139" s="13" t="s">
        <v>80</v>
      </c>
      <c r="AY139" s="242" t="s">
        <v>160</v>
      </c>
    </row>
    <row r="140" spans="1:65" s="2" customFormat="1" ht="16.5" customHeight="1">
      <c r="A140" s="40"/>
      <c r="B140" s="41"/>
      <c r="C140" s="213" t="s">
        <v>210</v>
      </c>
      <c r="D140" s="213" t="s">
        <v>164</v>
      </c>
      <c r="E140" s="214" t="s">
        <v>211</v>
      </c>
      <c r="F140" s="215" t="s">
        <v>212</v>
      </c>
      <c r="G140" s="216" t="s">
        <v>167</v>
      </c>
      <c r="H140" s="217">
        <v>1.018</v>
      </c>
      <c r="I140" s="218"/>
      <c r="J140" s="219">
        <f>ROUND(I140*H140,1)</f>
        <v>0</v>
      </c>
      <c r="K140" s="215" t="s">
        <v>168</v>
      </c>
      <c r="L140" s="46"/>
      <c r="M140" s="220" t="s">
        <v>20</v>
      </c>
      <c r="N140" s="221" t="s">
        <v>44</v>
      </c>
      <c r="O140" s="86"/>
      <c r="P140" s="222">
        <f>O140*H140</f>
        <v>0</v>
      </c>
      <c r="Q140" s="222">
        <v>2.50187</v>
      </c>
      <c r="R140" s="222">
        <f>Q140*H140</f>
        <v>2.54690366</v>
      </c>
      <c r="S140" s="222">
        <v>0</v>
      </c>
      <c r="T140" s="222">
        <f>S140*H140</f>
        <v>0</v>
      </c>
      <c r="U140" s="223" t="s">
        <v>20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169</v>
      </c>
      <c r="AT140" s="224" t="s">
        <v>164</v>
      </c>
      <c r="AU140" s="224" t="s">
        <v>170</v>
      </c>
      <c r="AY140" s="19" t="s">
        <v>160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9" t="s">
        <v>80</v>
      </c>
      <c r="BK140" s="225">
        <f>ROUND(I140*H140,1)</f>
        <v>0</v>
      </c>
      <c r="BL140" s="19" t="s">
        <v>169</v>
      </c>
      <c r="BM140" s="224" t="s">
        <v>213</v>
      </c>
    </row>
    <row r="141" spans="1:47" s="2" customFormat="1" ht="12">
      <c r="A141" s="40"/>
      <c r="B141" s="41"/>
      <c r="C141" s="42"/>
      <c r="D141" s="226" t="s">
        <v>172</v>
      </c>
      <c r="E141" s="42"/>
      <c r="F141" s="227" t="s">
        <v>214</v>
      </c>
      <c r="G141" s="42"/>
      <c r="H141" s="42"/>
      <c r="I141" s="228"/>
      <c r="J141" s="42"/>
      <c r="K141" s="42"/>
      <c r="L141" s="46"/>
      <c r="M141" s="229"/>
      <c r="N141" s="230"/>
      <c r="O141" s="86"/>
      <c r="P141" s="86"/>
      <c r="Q141" s="86"/>
      <c r="R141" s="86"/>
      <c r="S141" s="86"/>
      <c r="T141" s="86"/>
      <c r="U141" s="87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172</v>
      </c>
      <c r="AU141" s="19" t="s">
        <v>170</v>
      </c>
    </row>
    <row r="142" spans="1:51" s="13" customFormat="1" ht="12">
      <c r="A142" s="13"/>
      <c r="B142" s="231"/>
      <c r="C142" s="232"/>
      <c r="D142" s="233" t="s">
        <v>174</v>
      </c>
      <c r="E142" s="234" t="s">
        <v>20</v>
      </c>
      <c r="F142" s="235" t="s">
        <v>215</v>
      </c>
      <c r="G142" s="232"/>
      <c r="H142" s="236">
        <v>1.018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0"/>
      <c r="U142" s="241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174</v>
      </c>
      <c r="AU142" s="242" t="s">
        <v>170</v>
      </c>
      <c r="AV142" s="13" t="s">
        <v>82</v>
      </c>
      <c r="AW142" s="13" t="s">
        <v>34</v>
      </c>
      <c r="AX142" s="13" t="s">
        <v>80</v>
      </c>
      <c r="AY142" s="242" t="s">
        <v>160</v>
      </c>
    </row>
    <row r="143" spans="1:65" s="2" customFormat="1" ht="21.75" customHeight="1">
      <c r="A143" s="40"/>
      <c r="B143" s="41"/>
      <c r="C143" s="213" t="s">
        <v>216</v>
      </c>
      <c r="D143" s="213" t="s">
        <v>164</v>
      </c>
      <c r="E143" s="214" t="s">
        <v>217</v>
      </c>
      <c r="F143" s="215" t="s">
        <v>218</v>
      </c>
      <c r="G143" s="216" t="s">
        <v>167</v>
      </c>
      <c r="H143" s="217">
        <v>5.092</v>
      </c>
      <c r="I143" s="218"/>
      <c r="J143" s="219">
        <f>ROUND(I143*H143,1)</f>
        <v>0</v>
      </c>
      <c r="K143" s="215" t="s">
        <v>168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2.50187</v>
      </c>
      <c r="R143" s="222">
        <f>Q143*H143</f>
        <v>12.739522039999999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169</v>
      </c>
      <c r="AT143" s="224" t="s">
        <v>164</v>
      </c>
      <c r="AU143" s="224" t="s">
        <v>170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169</v>
      </c>
      <c r="BM143" s="224" t="s">
        <v>219</v>
      </c>
    </row>
    <row r="144" spans="1:47" s="2" customFormat="1" ht="12">
      <c r="A144" s="40"/>
      <c r="B144" s="41"/>
      <c r="C144" s="42"/>
      <c r="D144" s="226" t="s">
        <v>172</v>
      </c>
      <c r="E144" s="42"/>
      <c r="F144" s="227" t="s">
        <v>220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6"/>
      <c r="U144" s="87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170</v>
      </c>
    </row>
    <row r="145" spans="1:51" s="13" customFormat="1" ht="12">
      <c r="A145" s="13"/>
      <c r="B145" s="231"/>
      <c r="C145" s="232"/>
      <c r="D145" s="233" t="s">
        <v>174</v>
      </c>
      <c r="E145" s="234" t="s">
        <v>20</v>
      </c>
      <c r="F145" s="235" t="s">
        <v>221</v>
      </c>
      <c r="G145" s="232"/>
      <c r="H145" s="236">
        <v>5.092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0"/>
      <c r="U145" s="241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174</v>
      </c>
      <c r="AU145" s="242" t="s">
        <v>170</v>
      </c>
      <c r="AV145" s="13" t="s">
        <v>82</v>
      </c>
      <c r="AW145" s="13" t="s">
        <v>34</v>
      </c>
      <c r="AX145" s="13" t="s">
        <v>80</v>
      </c>
      <c r="AY145" s="242" t="s">
        <v>160</v>
      </c>
    </row>
    <row r="146" spans="1:65" s="2" customFormat="1" ht="16.5" customHeight="1">
      <c r="A146" s="40"/>
      <c r="B146" s="41"/>
      <c r="C146" s="213" t="s">
        <v>222</v>
      </c>
      <c r="D146" s="213" t="s">
        <v>164</v>
      </c>
      <c r="E146" s="214" t="s">
        <v>223</v>
      </c>
      <c r="F146" s="215" t="s">
        <v>224</v>
      </c>
      <c r="G146" s="216" t="s">
        <v>195</v>
      </c>
      <c r="H146" s="217">
        <v>8.598</v>
      </c>
      <c r="I146" s="218"/>
      <c r="J146" s="219">
        <f>ROUND(I146*H146,1)</f>
        <v>0</v>
      </c>
      <c r="K146" s="215" t="s">
        <v>168</v>
      </c>
      <c r="L146" s="46"/>
      <c r="M146" s="220" t="s">
        <v>20</v>
      </c>
      <c r="N146" s="221" t="s">
        <v>44</v>
      </c>
      <c r="O146" s="86"/>
      <c r="P146" s="222">
        <f>O146*H146</f>
        <v>0</v>
      </c>
      <c r="Q146" s="222">
        <v>0.00247</v>
      </c>
      <c r="R146" s="222">
        <f>Q146*H146</f>
        <v>0.021237060000000002</v>
      </c>
      <c r="S146" s="222">
        <v>0</v>
      </c>
      <c r="T146" s="222">
        <f>S146*H146</f>
        <v>0</v>
      </c>
      <c r="U146" s="223" t="s">
        <v>20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169</v>
      </c>
      <c r="AT146" s="224" t="s">
        <v>164</v>
      </c>
      <c r="AU146" s="224" t="s">
        <v>170</v>
      </c>
      <c r="AY146" s="19" t="s">
        <v>160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9" t="s">
        <v>80</v>
      </c>
      <c r="BK146" s="225">
        <f>ROUND(I146*H146,1)</f>
        <v>0</v>
      </c>
      <c r="BL146" s="19" t="s">
        <v>169</v>
      </c>
      <c r="BM146" s="224" t="s">
        <v>225</v>
      </c>
    </row>
    <row r="147" spans="1:47" s="2" customFormat="1" ht="12">
      <c r="A147" s="40"/>
      <c r="B147" s="41"/>
      <c r="C147" s="42"/>
      <c r="D147" s="226" t="s">
        <v>172</v>
      </c>
      <c r="E147" s="42"/>
      <c r="F147" s="227" t="s">
        <v>226</v>
      </c>
      <c r="G147" s="42"/>
      <c r="H147" s="42"/>
      <c r="I147" s="228"/>
      <c r="J147" s="42"/>
      <c r="K147" s="42"/>
      <c r="L147" s="46"/>
      <c r="M147" s="229"/>
      <c r="N147" s="230"/>
      <c r="O147" s="86"/>
      <c r="P147" s="86"/>
      <c r="Q147" s="86"/>
      <c r="R147" s="86"/>
      <c r="S147" s="86"/>
      <c r="T147" s="86"/>
      <c r="U147" s="87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172</v>
      </c>
      <c r="AU147" s="19" t="s">
        <v>170</v>
      </c>
    </row>
    <row r="148" spans="1:51" s="13" customFormat="1" ht="12">
      <c r="A148" s="13"/>
      <c r="B148" s="231"/>
      <c r="C148" s="232"/>
      <c r="D148" s="233" t="s">
        <v>174</v>
      </c>
      <c r="E148" s="234" t="s">
        <v>20</v>
      </c>
      <c r="F148" s="235" t="s">
        <v>227</v>
      </c>
      <c r="G148" s="232"/>
      <c r="H148" s="236">
        <v>1.433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0"/>
      <c r="U148" s="241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174</v>
      </c>
      <c r="AU148" s="242" t="s">
        <v>170</v>
      </c>
      <c r="AV148" s="13" t="s">
        <v>82</v>
      </c>
      <c r="AW148" s="13" t="s">
        <v>34</v>
      </c>
      <c r="AX148" s="13" t="s">
        <v>73</v>
      </c>
      <c r="AY148" s="242" t="s">
        <v>160</v>
      </c>
    </row>
    <row r="149" spans="1:51" s="13" customFormat="1" ht="12">
      <c r="A149" s="13"/>
      <c r="B149" s="231"/>
      <c r="C149" s="232"/>
      <c r="D149" s="233" t="s">
        <v>174</v>
      </c>
      <c r="E149" s="234" t="s">
        <v>20</v>
      </c>
      <c r="F149" s="235" t="s">
        <v>228</v>
      </c>
      <c r="G149" s="232"/>
      <c r="H149" s="236">
        <v>7.165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0"/>
      <c r="U149" s="241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174</v>
      </c>
      <c r="AU149" s="242" t="s">
        <v>170</v>
      </c>
      <c r="AV149" s="13" t="s">
        <v>82</v>
      </c>
      <c r="AW149" s="13" t="s">
        <v>34</v>
      </c>
      <c r="AX149" s="13" t="s">
        <v>73</v>
      </c>
      <c r="AY149" s="242" t="s">
        <v>160</v>
      </c>
    </row>
    <row r="150" spans="1:51" s="14" customFormat="1" ht="12">
      <c r="A150" s="14"/>
      <c r="B150" s="243"/>
      <c r="C150" s="244"/>
      <c r="D150" s="233" t="s">
        <v>174</v>
      </c>
      <c r="E150" s="245" t="s">
        <v>20</v>
      </c>
      <c r="F150" s="246" t="s">
        <v>177</v>
      </c>
      <c r="G150" s="244"/>
      <c r="H150" s="247">
        <v>8.598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1"/>
      <c r="U150" s="252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174</v>
      </c>
      <c r="AU150" s="253" t="s">
        <v>170</v>
      </c>
      <c r="AV150" s="14" t="s">
        <v>169</v>
      </c>
      <c r="AW150" s="14" t="s">
        <v>34</v>
      </c>
      <c r="AX150" s="14" t="s">
        <v>80</v>
      </c>
      <c r="AY150" s="253" t="s">
        <v>160</v>
      </c>
    </row>
    <row r="151" spans="1:65" s="2" customFormat="1" ht="16.5" customHeight="1">
      <c r="A151" s="40"/>
      <c r="B151" s="41"/>
      <c r="C151" s="213" t="s">
        <v>229</v>
      </c>
      <c r="D151" s="213" t="s">
        <v>164</v>
      </c>
      <c r="E151" s="214" t="s">
        <v>230</v>
      </c>
      <c r="F151" s="215" t="s">
        <v>231</v>
      </c>
      <c r="G151" s="216" t="s">
        <v>195</v>
      </c>
      <c r="H151" s="217">
        <v>8.598</v>
      </c>
      <c r="I151" s="218"/>
      <c r="J151" s="219">
        <f>ROUND(I151*H151,1)</f>
        <v>0</v>
      </c>
      <c r="K151" s="215" t="s">
        <v>168</v>
      </c>
      <c r="L151" s="46"/>
      <c r="M151" s="220" t="s">
        <v>20</v>
      </c>
      <c r="N151" s="221" t="s">
        <v>44</v>
      </c>
      <c r="O151" s="86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2">
        <f>S151*H151</f>
        <v>0</v>
      </c>
      <c r="U151" s="223" t="s">
        <v>20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169</v>
      </c>
      <c r="AT151" s="224" t="s">
        <v>164</v>
      </c>
      <c r="AU151" s="224" t="s">
        <v>170</v>
      </c>
      <c r="AY151" s="19" t="s">
        <v>160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9" t="s">
        <v>80</v>
      </c>
      <c r="BK151" s="225">
        <f>ROUND(I151*H151,1)</f>
        <v>0</v>
      </c>
      <c r="BL151" s="19" t="s">
        <v>169</v>
      </c>
      <c r="BM151" s="224" t="s">
        <v>232</v>
      </c>
    </row>
    <row r="152" spans="1:47" s="2" customFormat="1" ht="12">
      <c r="A152" s="40"/>
      <c r="B152" s="41"/>
      <c r="C152" s="42"/>
      <c r="D152" s="226" t="s">
        <v>172</v>
      </c>
      <c r="E152" s="42"/>
      <c r="F152" s="227" t="s">
        <v>233</v>
      </c>
      <c r="G152" s="42"/>
      <c r="H152" s="42"/>
      <c r="I152" s="228"/>
      <c r="J152" s="42"/>
      <c r="K152" s="42"/>
      <c r="L152" s="46"/>
      <c r="M152" s="229"/>
      <c r="N152" s="230"/>
      <c r="O152" s="86"/>
      <c r="P152" s="86"/>
      <c r="Q152" s="86"/>
      <c r="R152" s="86"/>
      <c r="S152" s="86"/>
      <c r="T152" s="86"/>
      <c r="U152" s="87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170</v>
      </c>
    </row>
    <row r="153" spans="1:65" s="2" customFormat="1" ht="33" customHeight="1">
      <c r="A153" s="40"/>
      <c r="B153" s="41"/>
      <c r="C153" s="213" t="s">
        <v>234</v>
      </c>
      <c r="D153" s="213" t="s">
        <v>164</v>
      </c>
      <c r="E153" s="214" t="s">
        <v>235</v>
      </c>
      <c r="F153" s="215" t="s">
        <v>236</v>
      </c>
      <c r="G153" s="216" t="s">
        <v>237</v>
      </c>
      <c r="H153" s="217">
        <v>6</v>
      </c>
      <c r="I153" s="218"/>
      <c r="J153" s="219">
        <f>ROUND(I153*H153,1)</f>
        <v>0</v>
      </c>
      <c r="K153" s="215" t="s">
        <v>168</v>
      </c>
      <c r="L153" s="46"/>
      <c r="M153" s="220" t="s">
        <v>20</v>
      </c>
      <c r="N153" s="221" t="s">
        <v>44</v>
      </c>
      <c r="O153" s="86"/>
      <c r="P153" s="222">
        <f>O153*H153</f>
        <v>0</v>
      </c>
      <c r="Q153" s="222">
        <v>0.00498</v>
      </c>
      <c r="R153" s="222">
        <f>Q153*H153</f>
        <v>0.02988</v>
      </c>
      <c r="S153" s="222">
        <v>0</v>
      </c>
      <c r="T153" s="222">
        <f>S153*H153</f>
        <v>0</v>
      </c>
      <c r="U153" s="223" t="s">
        <v>20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169</v>
      </c>
      <c r="AT153" s="224" t="s">
        <v>164</v>
      </c>
      <c r="AU153" s="224" t="s">
        <v>170</v>
      </c>
      <c r="AY153" s="19" t="s">
        <v>160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9" t="s">
        <v>80</v>
      </c>
      <c r="BK153" s="225">
        <f>ROUND(I153*H153,1)</f>
        <v>0</v>
      </c>
      <c r="BL153" s="19" t="s">
        <v>169</v>
      </c>
      <c r="BM153" s="224" t="s">
        <v>238</v>
      </c>
    </row>
    <row r="154" spans="1:47" s="2" customFormat="1" ht="12">
      <c r="A154" s="40"/>
      <c r="B154" s="41"/>
      <c r="C154" s="42"/>
      <c r="D154" s="226" t="s">
        <v>172</v>
      </c>
      <c r="E154" s="42"/>
      <c r="F154" s="227" t="s">
        <v>239</v>
      </c>
      <c r="G154" s="42"/>
      <c r="H154" s="42"/>
      <c r="I154" s="228"/>
      <c r="J154" s="42"/>
      <c r="K154" s="42"/>
      <c r="L154" s="46"/>
      <c r="M154" s="229"/>
      <c r="N154" s="230"/>
      <c r="O154" s="86"/>
      <c r="P154" s="86"/>
      <c r="Q154" s="86"/>
      <c r="R154" s="86"/>
      <c r="S154" s="86"/>
      <c r="T154" s="86"/>
      <c r="U154" s="87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172</v>
      </c>
      <c r="AU154" s="19" t="s">
        <v>170</v>
      </c>
    </row>
    <row r="155" spans="1:65" s="2" customFormat="1" ht="16.5" customHeight="1">
      <c r="A155" s="40"/>
      <c r="B155" s="41"/>
      <c r="C155" s="213" t="s">
        <v>162</v>
      </c>
      <c r="D155" s="213" t="s">
        <v>164</v>
      </c>
      <c r="E155" s="214" t="s">
        <v>240</v>
      </c>
      <c r="F155" s="215" t="s">
        <v>241</v>
      </c>
      <c r="G155" s="216" t="s">
        <v>186</v>
      </c>
      <c r="H155" s="217">
        <v>0.112</v>
      </c>
      <c r="I155" s="218"/>
      <c r="J155" s="219">
        <f>ROUND(I155*H155,1)</f>
        <v>0</v>
      </c>
      <c r="K155" s="215" t="s">
        <v>168</v>
      </c>
      <c r="L155" s="46"/>
      <c r="M155" s="220" t="s">
        <v>20</v>
      </c>
      <c r="N155" s="221" t="s">
        <v>44</v>
      </c>
      <c r="O155" s="86"/>
      <c r="P155" s="222">
        <f>O155*H155</f>
        <v>0</v>
      </c>
      <c r="Q155" s="222">
        <v>1.06062</v>
      </c>
      <c r="R155" s="222">
        <f>Q155*H155</f>
        <v>0.11878944</v>
      </c>
      <c r="S155" s="222">
        <v>0</v>
      </c>
      <c r="T155" s="222">
        <f>S155*H155</f>
        <v>0</v>
      </c>
      <c r="U155" s="223" t="s">
        <v>20</v>
      </c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169</v>
      </c>
      <c r="AT155" s="224" t="s">
        <v>164</v>
      </c>
      <c r="AU155" s="224" t="s">
        <v>170</v>
      </c>
      <c r="AY155" s="19" t="s">
        <v>160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9" t="s">
        <v>80</v>
      </c>
      <c r="BK155" s="225">
        <f>ROUND(I155*H155,1)</f>
        <v>0</v>
      </c>
      <c r="BL155" s="19" t="s">
        <v>169</v>
      </c>
      <c r="BM155" s="224" t="s">
        <v>242</v>
      </c>
    </row>
    <row r="156" spans="1:47" s="2" customFormat="1" ht="12">
      <c r="A156" s="40"/>
      <c r="B156" s="41"/>
      <c r="C156" s="42"/>
      <c r="D156" s="226" t="s">
        <v>172</v>
      </c>
      <c r="E156" s="42"/>
      <c r="F156" s="227" t="s">
        <v>243</v>
      </c>
      <c r="G156" s="42"/>
      <c r="H156" s="42"/>
      <c r="I156" s="228"/>
      <c r="J156" s="42"/>
      <c r="K156" s="42"/>
      <c r="L156" s="46"/>
      <c r="M156" s="229"/>
      <c r="N156" s="230"/>
      <c r="O156" s="86"/>
      <c r="P156" s="86"/>
      <c r="Q156" s="86"/>
      <c r="R156" s="86"/>
      <c r="S156" s="86"/>
      <c r="T156" s="86"/>
      <c r="U156" s="87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172</v>
      </c>
      <c r="AU156" s="19" t="s">
        <v>170</v>
      </c>
    </row>
    <row r="157" spans="1:51" s="13" customFormat="1" ht="12">
      <c r="A157" s="13"/>
      <c r="B157" s="231"/>
      <c r="C157" s="232"/>
      <c r="D157" s="233" t="s">
        <v>174</v>
      </c>
      <c r="E157" s="234" t="s">
        <v>20</v>
      </c>
      <c r="F157" s="235" t="s">
        <v>244</v>
      </c>
      <c r="G157" s="232"/>
      <c r="H157" s="236">
        <v>0.112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0"/>
      <c r="U157" s="241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174</v>
      </c>
      <c r="AU157" s="242" t="s">
        <v>170</v>
      </c>
      <c r="AV157" s="13" t="s">
        <v>82</v>
      </c>
      <c r="AW157" s="13" t="s">
        <v>34</v>
      </c>
      <c r="AX157" s="13" t="s">
        <v>80</v>
      </c>
      <c r="AY157" s="242" t="s">
        <v>160</v>
      </c>
    </row>
    <row r="158" spans="1:65" s="2" customFormat="1" ht="16.5" customHeight="1">
      <c r="A158" s="40"/>
      <c r="B158" s="41"/>
      <c r="C158" s="213" t="s">
        <v>245</v>
      </c>
      <c r="D158" s="213" t="s">
        <v>164</v>
      </c>
      <c r="E158" s="214" t="s">
        <v>246</v>
      </c>
      <c r="F158" s="215" t="s">
        <v>247</v>
      </c>
      <c r="G158" s="216" t="s">
        <v>186</v>
      </c>
      <c r="H158" s="217">
        <v>0.519</v>
      </c>
      <c r="I158" s="218"/>
      <c r="J158" s="219">
        <f>ROUND(I158*H158,1)</f>
        <v>0</v>
      </c>
      <c r="K158" s="215" t="s">
        <v>168</v>
      </c>
      <c r="L158" s="46"/>
      <c r="M158" s="220" t="s">
        <v>20</v>
      </c>
      <c r="N158" s="221" t="s">
        <v>44</v>
      </c>
      <c r="O158" s="86"/>
      <c r="P158" s="222">
        <f>O158*H158</f>
        <v>0</v>
      </c>
      <c r="Q158" s="222">
        <v>1.06277</v>
      </c>
      <c r="R158" s="222">
        <f>Q158*H158</f>
        <v>0.55157763</v>
      </c>
      <c r="S158" s="222">
        <v>0</v>
      </c>
      <c r="T158" s="222">
        <f>S158*H158</f>
        <v>0</v>
      </c>
      <c r="U158" s="223" t="s">
        <v>20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169</v>
      </c>
      <c r="AT158" s="224" t="s">
        <v>164</v>
      </c>
      <c r="AU158" s="224" t="s">
        <v>170</v>
      </c>
      <c r="AY158" s="19" t="s">
        <v>160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9" t="s">
        <v>80</v>
      </c>
      <c r="BK158" s="225">
        <f>ROUND(I158*H158,1)</f>
        <v>0</v>
      </c>
      <c r="BL158" s="19" t="s">
        <v>169</v>
      </c>
      <c r="BM158" s="224" t="s">
        <v>248</v>
      </c>
    </row>
    <row r="159" spans="1:47" s="2" customFormat="1" ht="12">
      <c r="A159" s="40"/>
      <c r="B159" s="41"/>
      <c r="C159" s="42"/>
      <c r="D159" s="226" t="s">
        <v>172</v>
      </c>
      <c r="E159" s="42"/>
      <c r="F159" s="227" t="s">
        <v>249</v>
      </c>
      <c r="G159" s="42"/>
      <c r="H159" s="42"/>
      <c r="I159" s="228"/>
      <c r="J159" s="42"/>
      <c r="K159" s="42"/>
      <c r="L159" s="46"/>
      <c r="M159" s="229"/>
      <c r="N159" s="230"/>
      <c r="O159" s="86"/>
      <c r="P159" s="86"/>
      <c r="Q159" s="86"/>
      <c r="R159" s="86"/>
      <c r="S159" s="86"/>
      <c r="T159" s="86"/>
      <c r="U159" s="87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172</v>
      </c>
      <c r="AU159" s="19" t="s">
        <v>170</v>
      </c>
    </row>
    <row r="160" spans="1:51" s="13" customFormat="1" ht="12">
      <c r="A160" s="13"/>
      <c r="B160" s="231"/>
      <c r="C160" s="232"/>
      <c r="D160" s="233" t="s">
        <v>174</v>
      </c>
      <c r="E160" s="234" t="s">
        <v>20</v>
      </c>
      <c r="F160" s="235" t="s">
        <v>250</v>
      </c>
      <c r="G160" s="232"/>
      <c r="H160" s="236">
        <v>0.519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0"/>
      <c r="U160" s="241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174</v>
      </c>
      <c r="AU160" s="242" t="s">
        <v>170</v>
      </c>
      <c r="AV160" s="13" t="s">
        <v>82</v>
      </c>
      <c r="AW160" s="13" t="s">
        <v>34</v>
      </c>
      <c r="AX160" s="13" t="s">
        <v>80</v>
      </c>
      <c r="AY160" s="242" t="s">
        <v>160</v>
      </c>
    </row>
    <row r="161" spans="1:65" s="2" customFormat="1" ht="21.75" customHeight="1">
      <c r="A161" s="40"/>
      <c r="B161" s="41"/>
      <c r="C161" s="254" t="s">
        <v>251</v>
      </c>
      <c r="D161" s="254" t="s">
        <v>252</v>
      </c>
      <c r="E161" s="255" t="s">
        <v>253</v>
      </c>
      <c r="F161" s="256" t="s">
        <v>254</v>
      </c>
      <c r="G161" s="257" t="s">
        <v>255</v>
      </c>
      <c r="H161" s="258">
        <v>1</v>
      </c>
      <c r="I161" s="259"/>
      <c r="J161" s="260">
        <f>ROUND(I161*H161,1)</f>
        <v>0</v>
      </c>
      <c r="K161" s="256" t="s">
        <v>20</v>
      </c>
      <c r="L161" s="261"/>
      <c r="M161" s="262" t="s">
        <v>20</v>
      </c>
      <c r="N161" s="263" t="s">
        <v>44</v>
      </c>
      <c r="O161" s="86"/>
      <c r="P161" s="222">
        <f>O161*H161</f>
        <v>0</v>
      </c>
      <c r="Q161" s="222">
        <v>0.493</v>
      </c>
      <c r="R161" s="222">
        <f>Q161*H161</f>
        <v>0.493</v>
      </c>
      <c r="S161" s="222">
        <v>0</v>
      </c>
      <c r="T161" s="222">
        <f>S161*H161</f>
        <v>0</v>
      </c>
      <c r="U161" s="223" t="s">
        <v>20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216</v>
      </c>
      <c r="AT161" s="224" t="s">
        <v>252</v>
      </c>
      <c r="AU161" s="224" t="s">
        <v>170</v>
      </c>
      <c r="AY161" s="19" t="s">
        <v>160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9" t="s">
        <v>80</v>
      </c>
      <c r="BK161" s="225">
        <f>ROUND(I161*H161,1)</f>
        <v>0</v>
      </c>
      <c r="BL161" s="19" t="s">
        <v>169</v>
      </c>
      <c r="BM161" s="224" t="s">
        <v>256</v>
      </c>
    </row>
    <row r="162" spans="1:65" s="2" customFormat="1" ht="24.15" customHeight="1">
      <c r="A162" s="40"/>
      <c r="B162" s="41"/>
      <c r="C162" s="213" t="s">
        <v>9</v>
      </c>
      <c r="D162" s="213" t="s">
        <v>164</v>
      </c>
      <c r="E162" s="214" t="s">
        <v>257</v>
      </c>
      <c r="F162" s="215" t="s">
        <v>258</v>
      </c>
      <c r="G162" s="216" t="s">
        <v>259</v>
      </c>
      <c r="H162" s="217">
        <v>28.66</v>
      </c>
      <c r="I162" s="218"/>
      <c r="J162" s="219">
        <f>ROUND(I162*H162,1)</f>
        <v>0</v>
      </c>
      <c r="K162" s="215" t="s">
        <v>20</v>
      </c>
      <c r="L162" s="46"/>
      <c r="M162" s="220" t="s">
        <v>20</v>
      </c>
      <c r="N162" s="221" t="s">
        <v>44</v>
      </c>
      <c r="O162" s="86"/>
      <c r="P162" s="222">
        <f>O162*H162</f>
        <v>0</v>
      </c>
      <c r="Q162" s="222">
        <v>0.0300573</v>
      </c>
      <c r="R162" s="222">
        <f>Q162*H162</f>
        <v>0.861442218</v>
      </c>
      <c r="S162" s="222">
        <v>0</v>
      </c>
      <c r="T162" s="222">
        <f>S162*H162</f>
        <v>0</v>
      </c>
      <c r="U162" s="223" t="s">
        <v>20</v>
      </c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169</v>
      </c>
      <c r="AT162" s="224" t="s">
        <v>164</v>
      </c>
      <c r="AU162" s="224" t="s">
        <v>170</v>
      </c>
      <c r="AY162" s="19" t="s">
        <v>160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9" t="s">
        <v>80</v>
      </c>
      <c r="BK162" s="225">
        <f>ROUND(I162*H162,1)</f>
        <v>0</v>
      </c>
      <c r="BL162" s="19" t="s">
        <v>169</v>
      </c>
      <c r="BM162" s="224" t="s">
        <v>260</v>
      </c>
    </row>
    <row r="163" spans="1:51" s="13" customFormat="1" ht="12">
      <c r="A163" s="13"/>
      <c r="B163" s="231"/>
      <c r="C163" s="232"/>
      <c r="D163" s="233" t="s">
        <v>174</v>
      </c>
      <c r="E163" s="234" t="s">
        <v>20</v>
      </c>
      <c r="F163" s="235" t="s">
        <v>261</v>
      </c>
      <c r="G163" s="232"/>
      <c r="H163" s="236">
        <v>28.66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0"/>
      <c r="U163" s="241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174</v>
      </c>
      <c r="AU163" s="242" t="s">
        <v>170</v>
      </c>
      <c r="AV163" s="13" t="s">
        <v>82</v>
      </c>
      <c r="AW163" s="13" t="s">
        <v>34</v>
      </c>
      <c r="AX163" s="13" t="s">
        <v>80</v>
      </c>
      <c r="AY163" s="242" t="s">
        <v>160</v>
      </c>
    </row>
    <row r="164" spans="1:63" s="12" customFormat="1" ht="22.8" customHeight="1">
      <c r="A164" s="12"/>
      <c r="B164" s="197"/>
      <c r="C164" s="198"/>
      <c r="D164" s="199" t="s">
        <v>72</v>
      </c>
      <c r="E164" s="211" t="s">
        <v>170</v>
      </c>
      <c r="F164" s="211" t="s">
        <v>262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P165+P181+P188+P276</f>
        <v>0</v>
      </c>
      <c r="Q164" s="205"/>
      <c r="R164" s="206">
        <f>R165+R181+R188+R276</f>
        <v>3.7804543600000007</v>
      </c>
      <c r="S164" s="205"/>
      <c r="T164" s="206">
        <f>T165+T181+T188+T276</f>
        <v>0</v>
      </c>
      <c r="U164" s="207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80</v>
      </c>
      <c r="AT164" s="209" t="s">
        <v>72</v>
      </c>
      <c r="AU164" s="209" t="s">
        <v>80</v>
      </c>
      <c r="AY164" s="208" t="s">
        <v>160</v>
      </c>
      <c r="BK164" s="210">
        <f>BK165+BK181+BK188+BK276</f>
        <v>0</v>
      </c>
    </row>
    <row r="165" spans="1:63" s="12" customFormat="1" ht="20.85" customHeight="1">
      <c r="A165" s="12"/>
      <c r="B165" s="197"/>
      <c r="C165" s="198"/>
      <c r="D165" s="199" t="s">
        <v>72</v>
      </c>
      <c r="E165" s="211" t="s">
        <v>263</v>
      </c>
      <c r="F165" s="211" t="s">
        <v>264</v>
      </c>
      <c r="G165" s="198"/>
      <c r="H165" s="198"/>
      <c r="I165" s="201"/>
      <c r="J165" s="212">
        <f>BK165</f>
        <v>0</v>
      </c>
      <c r="K165" s="198"/>
      <c r="L165" s="203"/>
      <c r="M165" s="204"/>
      <c r="N165" s="205"/>
      <c r="O165" s="205"/>
      <c r="P165" s="206">
        <f>SUM(P166:P180)</f>
        <v>0</v>
      </c>
      <c r="Q165" s="205"/>
      <c r="R165" s="206">
        <f>SUM(R166:R180)</f>
        <v>1.19190562</v>
      </c>
      <c r="S165" s="205"/>
      <c r="T165" s="206">
        <f>SUM(T166:T180)</f>
        <v>0</v>
      </c>
      <c r="U165" s="207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80</v>
      </c>
      <c r="AT165" s="209" t="s">
        <v>72</v>
      </c>
      <c r="AU165" s="209" t="s">
        <v>82</v>
      </c>
      <c r="AY165" s="208" t="s">
        <v>160</v>
      </c>
      <c r="BK165" s="210">
        <f>SUM(BK166:BK180)</f>
        <v>0</v>
      </c>
    </row>
    <row r="166" spans="1:65" s="2" customFormat="1" ht="16.5" customHeight="1">
      <c r="A166" s="40"/>
      <c r="B166" s="41"/>
      <c r="C166" s="213" t="s">
        <v>178</v>
      </c>
      <c r="D166" s="213" t="s">
        <v>164</v>
      </c>
      <c r="E166" s="214" t="s">
        <v>265</v>
      </c>
      <c r="F166" s="215" t="s">
        <v>266</v>
      </c>
      <c r="G166" s="216" t="s">
        <v>186</v>
      </c>
      <c r="H166" s="217">
        <v>0.26</v>
      </c>
      <c r="I166" s="218"/>
      <c r="J166" s="219">
        <f>ROUND(I166*H166,1)</f>
        <v>0</v>
      </c>
      <c r="K166" s="215" t="s">
        <v>168</v>
      </c>
      <c r="L166" s="46"/>
      <c r="M166" s="220" t="s">
        <v>20</v>
      </c>
      <c r="N166" s="221" t="s">
        <v>44</v>
      </c>
      <c r="O166" s="86"/>
      <c r="P166" s="222">
        <f>O166*H166</f>
        <v>0</v>
      </c>
      <c r="Q166" s="222">
        <v>1.09</v>
      </c>
      <c r="R166" s="222">
        <f>Q166*H166</f>
        <v>0.28340000000000004</v>
      </c>
      <c r="S166" s="222">
        <v>0</v>
      </c>
      <c r="T166" s="222">
        <f>S166*H166</f>
        <v>0</v>
      </c>
      <c r="U166" s="223" t="s">
        <v>20</v>
      </c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4" t="s">
        <v>169</v>
      </c>
      <c r="AT166" s="224" t="s">
        <v>164</v>
      </c>
      <c r="AU166" s="224" t="s">
        <v>170</v>
      </c>
      <c r="AY166" s="19" t="s">
        <v>160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9" t="s">
        <v>80</v>
      </c>
      <c r="BK166" s="225">
        <f>ROUND(I166*H166,1)</f>
        <v>0</v>
      </c>
      <c r="BL166" s="19" t="s">
        <v>169</v>
      </c>
      <c r="BM166" s="224" t="s">
        <v>267</v>
      </c>
    </row>
    <row r="167" spans="1:47" s="2" customFormat="1" ht="12">
      <c r="A167" s="40"/>
      <c r="B167" s="41"/>
      <c r="C167" s="42"/>
      <c r="D167" s="226" t="s">
        <v>172</v>
      </c>
      <c r="E167" s="42"/>
      <c r="F167" s="227" t="s">
        <v>268</v>
      </c>
      <c r="G167" s="42"/>
      <c r="H167" s="42"/>
      <c r="I167" s="228"/>
      <c r="J167" s="42"/>
      <c r="K167" s="42"/>
      <c r="L167" s="46"/>
      <c r="M167" s="229"/>
      <c r="N167" s="230"/>
      <c r="O167" s="86"/>
      <c r="P167" s="86"/>
      <c r="Q167" s="86"/>
      <c r="R167" s="86"/>
      <c r="S167" s="86"/>
      <c r="T167" s="86"/>
      <c r="U167" s="87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172</v>
      </c>
      <c r="AU167" s="19" t="s">
        <v>170</v>
      </c>
    </row>
    <row r="168" spans="1:51" s="13" customFormat="1" ht="12">
      <c r="A168" s="13"/>
      <c r="B168" s="231"/>
      <c r="C168" s="232"/>
      <c r="D168" s="233" t="s">
        <v>174</v>
      </c>
      <c r="E168" s="234" t="s">
        <v>20</v>
      </c>
      <c r="F168" s="235" t="s">
        <v>269</v>
      </c>
      <c r="G168" s="232"/>
      <c r="H168" s="236">
        <v>0.104</v>
      </c>
      <c r="I168" s="237"/>
      <c r="J168" s="232"/>
      <c r="K168" s="232"/>
      <c r="L168" s="238"/>
      <c r="M168" s="239"/>
      <c r="N168" s="240"/>
      <c r="O168" s="240"/>
      <c r="P168" s="240"/>
      <c r="Q168" s="240"/>
      <c r="R168" s="240"/>
      <c r="S168" s="240"/>
      <c r="T168" s="240"/>
      <c r="U168" s="241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174</v>
      </c>
      <c r="AU168" s="242" t="s">
        <v>170</v>
      </c>
      <c r="AV168" s="13" t="s">
        <v>82</v>
      </c>
      <c r="AW168" s="13" t="s">
        <v>34</v>
      </c>
      <c r="AX168" s="13" t="s">
        <v>73</v>
      </c>
      <c r="AY168" s="242" t="s">
        <v>160</v>
      </c>
    </row>
    <row r="169" spans="1:51" s="13" customFormat="1" ht="12">
      <c r="A169" s="13"/>
      <c r="B169" s="231"/>
      <c r="C169" s="232"/>
      <c r="D169" s="233" t="s">
        <v>174</v>
      </c>
      <c r="E169" s="234" t="s">
        <v>20</v>
      </c>
      <c r="F169" s="235" t="s">
        <v>270</v>
      </c>
      <c r="G169" s="232"/>
      <c r="H169" s="236">
        <v>0.156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0"/>
      <c r="U169" s="241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174</v>
      </c>
      <c r="AU169" s="242" t="s">
        <v>170</v>
      </c>
      <c r="AV169" s="13" t="s">
        <v>82</v>
      </c>
      <c r="AW169" s="13" t="s">
        <v>34</v>
      </c>
      <c r="AX169" s="13" t="s">
        <v>73</v>
      </c>
      <c r="AY169" s="242" t="s">
        <v>160</v>
      </c>
    </row>
    <row r="170" spans="1:51" s="14" customFormat="1" ht="12">
      <c r="A170" s="14"/>
      <c r="B170" s="243"/>
      <c r="C170" s="244"/>
      <c r="D170" s="233" t="s">
        <v>174</v>
      </c>
      <c r="E170" s="245" t="s">
        <v>20</v>
      </c>
      <c r="F170" s="246" t="s">
        <v>177</v>
      </c>
      <c r="G170" s="244"/>
      <c r="H170" s="247">
        <v>0.26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1"/>
      <c r="U170" s="252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174</v>
      </c>
      <c r="AU170" s="253" t="s">
        <v>170</v>
      </c>
      <c r="AV170" s="14" t="s">
        <v>169</v>
      </c>
      <c r="AW170" s="14" t="s">
        <v>34</v>
      </c>
      <c r="AX170" s="14" t="s">
        <v>80</v>
      </c>
      <c r="AY170" s="253" t="s">
        <v>160</v>
      </c>
    </row>
    <row r="171" spans="1:65" s="2" customFormat="1" ht="16.5" customHeight="1">
      <c r="A171" s="40"/>
      <c r="B171" s="41"/>
      <c r="C171" s="213" t="s">
        <v>271</v>
      </c>
      <c r="D171" s="213" t="s">
        <v>164</v>
      </c>
      <c r="E171" s="214" t="s">
        <v>272</v>
      </c>
      <c r="F171" s="215" t="s">
        <v>273</v>
      </c>
      <c r="G171" s="216" t="s">
        <v>167</v>
      </c>
      <c r="H171" s="217">
        <v>0.466</v>
      </c>
      <c r="I171" s="218"/>
      <c r="J171" s="219">
        <f>ROUND(I171*H171,1)</f>
        <v>0</v>
      </c>
      <c r="K171" s="215" t="s">
        <v>168</v>
      </c>
      <c r="L171" s="46"/>
      <c r="M171" s="220" t="s">
        <v>20</v>
      </c>
      <c r="N171" s="221" t="s">
        <v>44</v>
      </c>
      <c r="O171" s="86"/>
      <c r="P171" s="222">
        <f>O171*H171</f>
        <v>0</v>
      </c>
      <c r="Q171" s="222">
        <v>1.94302</v>
      </c>
      <c r="R171" s="222">
        <f>Q171*H171</f>
        <v>0.90544732</v>
      </c>
      <c r="S171" s="222">
        <v>0</v>
      </c>
      <c r="T171" s="222">
        <f>S171*H171</f>
        <v>0</v>
      </c>
      <c r="U171" s="223" t="s">
        <v>20</v>
      </c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169</v>
      </c>
      <c r="AT171" s="224" t="s">
        <v>164</v>
      </c>
      <c r="AU171" s="224" t="s">
        <v>170</v>
      </c>
      <c r="AY171" s="19" t="s">
        <v>160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9" t="s">
        <v>80</v>
      </c>
      <c r="BK171" s="225">
        <f>ROUND(I171*H171,1)</f>
        <v>0</v>
      </c>
      <c r="BL171" s="19" t="s">
        <v>169</v>
      </c>
      <c r="BM171" s="224" t="s">
        <v>274</v>
      </c>
    </row>
    <row r="172" spans="1:47" s="2" customFormat="1" ht="12">
      <c r="A172" s="40"/>
      <c r="B172" s="41"/>
      <c r="C172" s="42"/>
      <c r="D172" s="226" t="s">
        <v>172</v>
      </c>
      <c r="E172" s="42"/>
      <c r="F172" s="227" t="s">
        <v>275</v>
      </c>
      <c r="G172" s="42"/>
      <c r="H172" s="42"/>
      <c r="I172" s="228"/>
      <c r="J172" s="42"/>
      <c r="K172" s="42"/>
      <c r="L172" s="46"/>
      <c r="M172" s="229"/>
      <c r="N172" s="230"/>
      <c r="O172" s="86"/>
      <c r="P172" s="86"/>
      <c r="Q172" s="86"/>
      <c r="R172" s="86"/>
      <c r="S172" s="86"/>
      <c r="T172" s="86"/>
      <c r="U172" s="87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172</v>
      </c>
      <c r="AU172" s="19" t="s">
        <v>170</v>
      </c>
    </row>
    <row r="173" spans="1:51" s="13" customFormat="1" ht="12">
      <c r="A173" s="13"/>
      <c r="B173" s="231"/>
      <c r="C173" s="232"/>
      <c r="D173" s="233" t="s">
        <v>174</v>
      </c>
      <c r="E173" s="234" t="s">
        <v>20</v>
      </c>
      <c r="F173" s="235" t="s">
        <v>276</v>
      </c>
      <c r="G173" s="232"/>
      <c r="H173" s="236">
        <v>0.151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0"/>
      <c r="U173" s="241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174</v>
      </c>
      <c r="AU173" s="242" t="s">
        <v>170</v>
      </c>
      <c r="AV173" s="13" t="s">
        <v>82</v>
      </c>
      <c r="AW173" s="13" t="s">
        <v>34</v>
      </c>
      <c r="AX173" s="13" t="s">
        <v>73</v>
      </c>
      <c r="AY173" s="242" t="s">
        <v>160</v>
      </c>
    </row>
    <row r="174" spans="1:51" s="13" customFormat="1" ht="12">
      <c r="A174" s="13"/>
      <c r="B174" s="231"/>
      <c r="C174" s="232"/>
      <c r="D174" s="233" t="s">
        <v>174</v>
      </c>
      <c r="E174" s="234" t="s">
        <v>20</v>
      </c>
      <c r="F174" s="235" t="s">
        <v>277</v>
      </c>
      <c r="G174" s="232"/>
      <c r="H174" s="236">
        <v>0.315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0"/>
      <c r="U174" s="241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174</v>
      </c>
      <c r="AU174" s="242" t="s">
        <v>170</v>
      </c>
      <c r="AV174" s="13" t="s">
        <v>82</v>
      </c>
      <c r="AW174" s="13" t="s">
        <v>34</v>
      </c>
      <c r="AX174" s="13" t="s">
        <v>73</v>
      </c>
      <c r="AY174" s="242" t="s">
        <v>160</v>
      </c>
    </row>
    <row r="175" spans="1:51" s="14" customFormat="1" ht="12">
      <c r="A175" s="14"/>
      <c r="B175" s="243"/>
      <c r="C175" s="244"/>
      <c r="D175" s="233" t="s">
        <v>174</v>
      </c>
      <c r="E175" s="245" t="s">
        <v>20</v>
      </c>
      <c r="F175" s="246" t="s">
        <v>177</v>
      </c>
      <c r="G175" s="244"/>
      <c r="H175" s="247">
        <v>0.46599999999999997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1"/>
      <c r="U175" s="252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174</v>
      </c>
      <c r="AU175" s="253" t="s">
        <v>170</v>
      </c>
      <c r="AV175" s="14" t="s">
        <v>169</v>
      </c>
      <c r="AW175" s="14" t="s">
        <v>34</v>
      </c>
      <c r="AX175" s="14" t="s">
        <v>80</v>
      </c>
      <c r="AY175" s="253" t="s">
        <v>160</v>
      </c>
    </row>
    <row r="176" spans="1:65" s="2" customFormat="1" ht="24.15" customHeight="1">
      <c r="A176" s="40"/>
      <c r="B176" s="41"/>
      <c r="C176" s="213" t="s">
        <v>278</v>
      </c>
      <c r="D176" s="213" t="s">
        <v>164</v>
      </c>
      <c r="E176" s="214" t="s">
        <v>279</v>
      </c>
      <c r="F176" s="215" t="s">
        <v>280</v>
      </c>
      <c r="G176" s="216" t="s">
        <v>195</v>
      </c>
      <c r="H176" s="217">
        <v>3.598</v>
      </c>
      <c r="I176" s="218"/>
      <c r="J176" s="219">
        <f>ROUND(I176*H176,1)</f>
        <v>0</v>
      </c>
      <c r="K176" s="215" t="s">
        <v>168</v>
      </c>
      <c r="L176" s="46"/>
      <c r="M176" s="220" t="s">
        <v>20</v>
      </c>
      <c r="N176" s="221" t="s">
        <v>44</v>
      </c>
      <c r="O176" s="86"/>
      <c r="P176" s="222">
        <f>O176*H176</f>
        <v>0</v>
      </c>
      <c r="Q176" s="222">
        <v>0.00085</v>
      </c>
      <c r="R176" s="222">
        <f>Q176*H176</f>
        <v>0.0030583</v>
      </c>
      <c r="S176" s="222">
        <v>0</v>
      </c>
      <c r="T176" s="222">
        <f>S176*H176</f>
        <v>0</v>
      </c>
      <c r="U176" s="223" t="s">
        <v>20</v>
      </c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4" t="s">
        <v>169</v>
      </c>
      <c r="AT176" s="224" t="s">
        <v>164</v>
      </c>
      <c r="AU176" s="224" t="s">
        <v>170</v>
      </c>
      <c r="AY176" s="19" t="s">
        <v>160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9" t="s">
        <v>80</v>
      </c>
      <c r="BK176" s="225">
        <f>ROUND(I176*H176,1)</f>
        <v>0</v>
      </c>
      <c r="BL176" s="19" t="s">
        <v>169</v>
      </c>
      <c r="BM176" s="224" t="s">
        <v>281</v>
      </c>
    </row>
    <row r="177" spans="1:47" s="2" customFormat="1" ht="12">
      <c r="A177" s="40"/>
      <c r="B177" s="41"/>
      <c r="C177" s="42"/>
      <c r="D177" s="226" t="s">
        <v>172</v>
      </c>
      <c r="E177" s="42"/>
      <c r="F177" s="227" t="s">
        <v>282</v>
      </c>
      <c r="G177" s="42"/>
      <c r="H177" s="42"/>
      <c r="I177" s="228"/>
      <c r="J177" s="42"/>
      <c r="K177" s="42"/>
      <c r="L177" s="46"/>
      <c r="M177" s="229"/>
      <c r="N177" s="230"/>
      <c r="O177" s="86"/>
      <c r="P177" s="86"/>
      <c r="Q177" s="86"/>
      <c r="R177" s="86"/>
      <c r="S177" s="86"/>
      <c r="T177" s="86"/>
      <c r="U177" s="87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172</v>
      </c>
      <c r="AU177" s="19" t="s">
        <v>170</v>
      </c>
    </row>
    <row r="178" spans="1:51" s="13" customFormat="1" ht="12">
      <c r="A178" s="13"/>
      <c r="B178" s="231"/>
      <c r="C178" s="232"/>
      <c r="D178" s="233" t="s">
        <v>174</v>
      </c>
      <c r="E178" s="234" t="s">
        <v>20</v>
      </c>
      <c r="F178" s="235" t="s">
        <v>283</v>
      </c>
      <c r="G178" s="232"/>
      <c r="H178" s="236">
        <v>1.344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0"/>
      <c r="U178" s="241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174</v>
      </c>
      <c r="AU178" s="242" t="s">
        <v>170</v>
      </c>
      <c r="AV178" s="13" t="s">
        <v>82</v>
      </c>
      <c r="AW178" s="13" t="s">
        <v>34</v>
      </c>
      <c r="AX178" s="13" t="s">
        <v>73</v>
      </c>
      <c r="AY178" s="242" t="s">
        <v>160</v>
      </c>
    </row>
    <row r="179" spans="1:51" s="13" customFormat="1" ht="12">
      <c r="A179" s="13"/>
      <c r="B179" s="231"/>
      <c r="C179" s="232"/>
      <c r="D179" s="233" t="s">
        <v>174</v>
      </c>
      <c r="E179" s="234" t="s">
        <v>20</v>
      </c>
      <c r="F179" s="235" t="s">
        <v>284</v>
      </c>
      <c r="G179" s="232"/>
      <c r="H179" s="236">
        <v>2.254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0"/>
      <c r="U179" s="241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174</v>
      </c>
      <c r="AU179" s="242" t="s">
        <v>170</v>
      </c>
      <c r="AV179" s="13" t="s">
        <v>82</v>
      </c>
      <c r="AW179" s="13" t="s">
        <v>34</v>
      </c>
      <c r="AX179" s="13" t="s">
        <v>73</v>
      </c>
      <c r="AY179" s="242" t="s">
        <v>160</v>
      </c>
    </row>
    <row r="180" spans="1:51" s="14" customFormat="1" ht="12">
      <c r="A180" s="14"/>
      <c r="B180" s="243"/>
      <c r="C180" s="244"/>
      <c r="D180" s="233" t="s">
        <v>174</v>
      </c>
      <c r="E180" s="245" t="s">
        <v>20</v>
      </c>
      <c r="F180" s="246" t="s">
        <v>177</v>
      </c>
      <c r="G180" s="244"/>
      <c r="H180" s="247">
        <v>3.598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1"/>
      <c r="U180" s="252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174</v>
      </c>
      <c r="AU180" s="253" t="s">
        <v>170</v>
      </c>
      <c r="AV180" s="14" t="s">
        <v>169</v>
      </c>
      <c r="AW180" s="14" t="s">
        <v>34</v>
      </c>
      <c r="AX180" s="14" t="s">
        <v>80</v>
      </c>
      <c r="AY180" s="253" t="s">
        <v>160</v>
      </c>
    </row>
    <row r="181" spans="1:63" s="12" customFormat="1" ht="20.85" customHeight="1">
      <c r="A181" s="12"/>
      <c r="B181" s="197"/>
      <c r="C181" s="198"/>
      <c r="D181" s="199" t="s">
        <v>72</v>
      </c>
      <c r="E181" s="211" t="s">
        <v>285</v>
      </c>
      <c r="F181" s="211" t="s">
        <v>286</v>
      </c>
      <c r="G181" s="198"/>
      <c r="H181" s="198"/>
      <c r="I181" s="201"/>
      <c r="J181" s="212">
        <f>BK181</f>
        <v>0</v>
      </c>
      <c r="K181" s="198"/>
      <c r="L181" s="203"/>
      <c r="M181" s="204"/>
      <c r="N181" s="205"/>
      <c r="O181" s="205"/>
      <c r="P181" s="206">
        <f>SUM(P182:P187)</f>
        <v>0</v>
      </c>
      <c r="Q181" s="205"/>
      <c r="R181" s="206">
        <f>SUM(R182:R187)</f>
        <v>0.5959561400000001</v>
      </c>
      <c r="S181" s="205"/>
      <c r="T181" s="206">
        <f>SUM(T182:T187)</f>
        <v>0</v>
      </c>
      <c r="U181" s="207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8" t="s">
        <v>80</v>
      </c>
      <c r="AT181" s="209" t="s">
        <v>72</v>
      </c>
      <c r="AU181" s="209" t="s">
        <v>82</v>
      </c>
      <c r="AY181" s="208" t="s">
        <v>160</v>
      </c>
      <c r="BK181" s="210">
        <f>SUM(BK182:BK187)</f>
        <v>0</v>
      </c>
    </row>
    <row r="182" spans="1:65" s="2" customFormat="1" ht="24.15" customHeight="1">
      <c r="A182" s="40"/>
      <c r="B182" s="41"/>
      <c r="C182" s="213" t="s">
        <v>287</v>
      </c>
      <c r="D182" s="213" t="s">
        <v>164</v>
      </c>
      <c r="E182" s="214" t="s">
        <v>288</v>
      </c>
      <c r="F182" s="215" t="s">
        <v>289</v>
      </c>
      <c r="G182" s="216" t="s">
        <v>195</v>
      </c>
      <c r="H182" s="217">
        <v>7.514</v>
      </c>
      <c r="I182" s="218"/>
      <c r="J182" s="219">
        <f>ROUND(I182*H182,1)</f>
        <v>0</v>
      </c>
      <c r="K182" s="215" t="s">
        <v>168</v>
      </c>
      <c r="L182" s="46"/>
      <c r="M182" s="220" t="s">
        <v>20</v>
      </c>
      <c r="N182" s="221" t="s">
        <v>44</v>
      </c>
      <c r="O182" s="86"/>
      <c r="P182" s="222">
        <f>O182*H182</f>
        <v>0</v>
      </c>
      <c r="Q182" s="222">
        <v>0.07921</v>
      </c>
      <c r="R182" s="222">
        <f>Q182*H182</f>
        <v>0.5951839400000001</v>
      </c>
      <c r="S182" s="222">
        <v>0</v>
      </c>
      <c r="T182" s="222">
        <f>S182*H182</f>
        <v>0</v>
      </c>
      <c r="U182" s="223" t="s">
        <v>20</v>
      </c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4" t="s">
        <v>169</v>
      </c>
      <c r="AT182" s="224" t="s">
        <v>164</v>
      </c>
      <c r="AU182" s="224" t="s">
        <v>170</v>
      </c>
      <c r="AY182" s="19" t="s">
        <v>160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9" t="s">
        <v>80</v>
      </c>
      <c r="BK182" s="225">
        <f>ROUND(I182*H182,1)</f>
        <v>0</v>
      </c>
      <c r="BL182" s="19" t="s">
        <v>169</v>
      </c>
      <c r="BM182" s="224" t="s">
        <v>290</v>
      </c>
    </row>
    <row r="183" spans="1:47" s="2" customFormat="1" ht="12">
      <c r="A183" s="40"/>
      <c r="B183" s="41"/>
      <c r="C183" s="42"/>
      <c r="D183" s="226" t="s">
        <v>172</v>
      </c>
      <c r="E183" s="42"/>
      <c r="F183" s="227" t="s">
        <v>291</v>
      </c>
      <c r="G183" s="42"/>
      <c r="H183" s="42"/>
      <c r="I183" s="228"/>
      <c r="J183" s="42"/>
      <c r="K183" s="42"/>
      <c r="L183" s="46"/>
      <c r="M183" s="229"/>
      <c r="N183" s="230"/>
      <c r="O183" s="86"/>
      <c r="P183" s="86"/>
      <c r="Q183" s="86"/>
      <c r="R183" s="86"/>
      <c r="S183" s="86"/>
      <c r="T183" s="86"/>
      <c r="U183" s="87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172</v>
      </c>
      <c r="AU183" s="19" t="s">
        <v>170</v>
      </c>
    </row>
    <row r="184" spans="1:51" s="13" customFormat="1" ht="12">
      <c r="A184" s="13"/>
      <c r="B184" s="231"/>
      <c r="C184" s="232"/>
      <c r="D184" s="233" t="s">
        <v>174</v>
      </c>
      <c r="E184" s="234" t="s">
        <v>20</v>
      </c>
      <c r="F184" s="235" t="s">
        <v>292</v>
      </c>
      <c r="G184" s="232"/>
      <c r="H184" s="236">
        <v>7.514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0"/>
      <c r="U184" s="241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174</v>
      </c>
      <c r="AU184" s="242" t="s">
        <v>170</v>
      </c>
      <c r="AV184" s="13" t="s">
        <v>82</v>
      </c>
      <c r="AW184" s="13" t="s">
        <v>34</v>
      </c>
      <c r="AX184" s="13" t="s">
        <v>80</v>
      </c>
      <c r="AY184" s="242" t="s">
        <v>160</v>
      </c>
    </row>
    <row r="185" spans="1:65" s="2" customFormat="1" ht="16.5" customHeight="1">
      <c r="A185" s="40"/>
      <c r="B185" s="41"/>
      <c r="C185" s="213" t="s">
        <v>293</v>
      </c>
      <c r="D185" s="213" t="s">
        <v>164</v>
      </c>
      <c r="E185" s="214" t="s">
        <v>294</v>
      </c>
      <c r="F185" s="215" t="s">
        <v>295</v>
      </c>
      <c r="G185" s="216" t="s">
        <v>259</v>
      </c>
      <c r="H185" s="217">
        <v>5.94</v>
      </c>
      <c r="I185" s="218"/>
      <c r="J185" s="219">
        <f>ROUND(I185*H185,1)</f>
        <v>0</v>
      </c>
      <c r="K185" s="215" t="s">
        <v>168</v>
      </c>
      <c r="L185" s="46"/>
      <c r="M185" s="220" t="s">
        <v>20</v>
      </c>
      <c r="N185" s="221" t="s">
        <v>44</v>
      </c>
      <c r="O185" s="86"/>
      <c r="P185" s="222">
        <f>O185*H185</f>
        <v>0</v>
      </c>
      <c r="Q185" s="222">
        <v>0.00013</v>
      </c>
      <c r="R185" s="222">
        <f>Q185*H185</f>
        <v>0.0007722</v>
      </c>
      <c r="S185" s="222">
        <v>0</v>
      </c>
      <c r="T185" s="222">
        <f>S185*H185</f>
        <v>0</v>
      </c>
      <c r="U185" s="223" t="s">
        <v>20</v>
      </c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4" t="s">
        <v>169</v>
      </c>
      <c r="AT185" s="224" t="s">
        <v>164</v>
      </c>
      <c r="AU185" s="224" t="s">
        <v>170</v>
      </c>
      <c r="AY185" s="19" t="s">
        <v>160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9" t="s">
        <v>80</v>
      </c>
      <c r="BK185" s="225">
        <f>ROUND(I185*H185,1)</f>
        <v>0</v>
      </c>
      <c r="BL185" s="19" t="s">
        <v>169</v>
      </c>
      <c r="BM185" s="224" t="s">
        <v>296</v>
      </c>
    </row>
    <row r="186" spans="1:47" s="2" customFormat="1" ht="12">
      <c r="A186" s="40"/>
      <c r="B186" s="41"/>
      <c r="C186" s="42"/>
      <c r="D186" s="226" t="s">
        <v>172</v>
      </c>
      <c r="E186" s="42"/>
      <c r="F186" s="227" t="s">
        <v>297</v>
      </c>
      <c r="G186" s="42"/>
      <c r="H186" s="42"/>
      <c r="I186" s="228"/>
      <c r="J186" s="42"/>
      <c r="K186" s="42"/>
      <c r="L186" s="46"/>
      <c r="M186" s="229"/>
      <c r="N186" s="230"/>
      <c r="O186" s="86"/>
      <c r="P186" s="86"/>
      <c r="Q186" s="86"/>
      <c r="R186" s="86"/>
      <c r="S186" s="86"/>
      <c r="T186" s="86"/>
      <c r="U186" s="87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172</v>
      </c>
      <c r="AU186" s="19" t="s">
        <v>170</v>
      </c>
    </row>
    <row r="187" spans="1:51" s="13" customFormat="1" ht="12">
      <c r="A187" s="13"/>
      <c r="B187" s="231"/>
      <c r="C187" s="232"/>
      <c r="D187" s="233" t="s">
        <v>174</v>
      </c>
      <c r="E187" s="234" t="s">
        <v>20</v>
      </c>
      <c r="F187" s="235" t="s">
        <v>298</v>
      </c>
      <c r="G187" s="232"/>
      <c r="H187" s="236">
        <v>5.94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0"/>
      <c r="U187" s="241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174</v>
      </c>
      <c r="AU187" s="242" t="s">
        <v>170</v>
      </c>
      <c r="AV187" s="13" t="s">
        <v>82</v>
      </c>
      <c r="AW187" s="13" t="s">
        <v>34</v>
      </c>
      <c r="AX187" s="13" t="s">
        <v>80</v>
      </c>
      <c r="AY187" s="242" t="s">
        <v>160</v>
      </c>
    </row>
    <row r="188" spans="1:63" s="12" customFormat="1" ht="20.85" customHeight="1">
      <c r="A188" s="12"/>
      <c r="B188" s="197"/>
      <c r="C188" s="198"/>
      <c r="D188" s="199" t="s">
        <v>72</v>
      </c>
      <c r="E188" s="211" t="s">
        <v>299</v>
      </c>
      <c r="F188" s="211" t="s">
        <v>300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SUM(P189:P275)</f>
        <v>0</v>
      </c>
      <c r="Q188" s="205"/>
      <c r="R188" s="206">
        <f>SUM(R189:R275)</f>
        <v>1.2377708000000003</v>
      </c>
      <c r="S188" s="205"/>
      <c r="T188" s="206">
        <f>SUM(T189:T275)</f>
        <v>0</v>
      </c>
      <c r="U188" s="207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80</v>
      </c>
      <c r="AT188" s="209" t="s">
        <v>72</v>
      </c>
      <c r="AU188" s="209" t="s">
        <v>82</v>
      </c>
      <c r="AY188" s="208" t="s">
        <v>160</v>
      </c>
      <c r="BK188" s="210">
        <f>SUM(BK189:BK275)</f>
        <v>0</v>
      </c>
    </row>
    <row r="189" spans="1:65" s="2" customFormat="1" ht="16.5" customHeight="1">
      <c r="A189" s="40"/>
      <c r="B189" s="41"/>
      <c r="C189" s="213" t="s">
        <v>7</v>
      </c>
      <c r="D189" s="213" t="s">
        <v>164</v>
      </c>
      <c r="E189" s="214" t="s">
        <v>301</v>
      </c>
      <c r="F189" s="215" t="s">
        <v>302</v>
      </c>
      <c r="G189" s="216" t="s">
        <v>237</v>
      </c>
      <c r="H189" s="217">
        <v>9</v>
      </c>
      <c r="I189" s="218"/>
      <c r="J189" s="219">
        <f>ROUND(I189*H189,1)</f>
        <v>0</v>
      </c>
      <c r="K189" s="215" t="s">
        <v>168</v>
      </c>
      <c r="L189" s="46"/>
      <c r="M189" s="220" t="s">
        <v>20</v>
      </c>
      <c r="N189" s="221" t="s">
        <v>44</v>
      </c>
      <c r="O189" s="86"/>
      <c r="P189" s="222">
        <f>O189*H189</f>
        <v>0</v>
      </c>
      <c r="Q189" s="222">
        <v>0.0033</v>
      </c>
      <c r="R189" s="222">
        <f>Q189*H189</f>
        <v>0.0297</v>
      </c>
      <c r="S189" s="222">
        <v>0</v>
      </c>
      <c r="T189" s="222">
        <f>S189*H189</f>
        <v>0</v>
      </c>
      <c r="U189" s="223" t="s">
        <v>20</v>
      </c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169</v>
      </c>
      <c r="AT189" s="224" t="s">
        <v>164</v>
      </c>
      <c r="AU189" s="224" t="s">
        <v>170</v>
      </c>
      <c r="AY189" s="19" t="s">
        <v>160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9" t="s">
        <v>80</v>
      </c>
      <c r="BK189" s="225">
        <f>ROUND(I189*H189,1)</f>
        <v>0</v>
      </c>
      <c r="BL189" s="19" t="s">
        <v>169</v>
      </c>
      <c r="BM189" s="224" t="s">
        <v>303</v>
      </c>
    </row>
    <row r="190" spans="1:47" s="2" customFormat="1" ht="12">
      <c r="A190" s="40"/>
      <c r="B190" s="41"/>
      <c r="C190" s="42"/>
      <c r="D190" s="226" t="s">
        <v>172</v>
      </c>
      <c r="E190" s="42"/>
      <c r="F190" s="227" t="s">
        <v>304</v>
      </c>
      <c r="G190" s="42"/>
      <c r="H190" s="42"/>
      <c r="I190" s="228"/>
      <c r="J190" s="42"/>
      <c r="K190" s="42"/>
      <c r="L190" s="46"/>
      <c r="M190" s="229"/>
      <c r="N190" s="230"/>
      <c r="O190" s="86"/>
      <c r="P190" s="86"/>
      <c r="Q190" s="86"/>
      <c r="R190" s="86"/>
      <c r="S190" s="86"/>
      <c r="T190" s="86"/>
      <c r="U190" s="87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172</v>
      </c>
      <c r="AU190" s="19" t="s">
        <v>170</v>
      </c>
    </row>
    <row r="191" spans="1:65" s="2" customFormat="1" ht="24.15" customHeight="1">
      <c r="A191" s="40"/>
      <c r="B191" s="41"/>
      <c r="C191" s="213" t="s">
        <v>305</v>
      </c>
      <c r="D191" s="213" t="s">
        <v>164</v>
      </c>
      <c r="E191" s="214" t="s">
        <v>306</v>
      </c>
      <c r="F191" s="215" t="s">
        <v>307</v>
      </c>
      <c r="G191" s="216" t="s">
        <v>237</v>
      </c>
      <c r="H191" s="217">
        <v>11</v>
      </c>
      <c r="I191" s="218"/>
      <c r="J191" s="219">
        <f>ROUND(I191*H191,1)</f>
        <v>0</v>
      </c>
      <c r="K191" s="215" t="s">
        <v>168</v>
      </c>
      <c r="L191" s="46"/>
      <c r="M191" s="220" t="s">
        <v>20</v>
      </c>
      <c r="N191" s="221" t="s">
        <v>44</v>
      </c>
      <c r="O191" s="86"/>
      <c r="P191" s="222">
        <f>O191*H191</f>
        <v>0</v>
      </c>
      <c r="Q191" s="222">
        <v>0.00022</v>
      </c>
      <c r="R191" s="222">
        <f>Q191*H191</f>
        <v>0.0024200000000000003</v>
      </c>
      <c r="S191" s="222">
        <v>0</v>
      </c>
      <c r="T191" s="222">
        <f>S191*H191</f>
        <v>0</v>
      </c>
      <c r="U191" s="223" t="s">
        <v>20</v>
      </c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169</v>
      </c>
      <c r="AT191" s="224" t="s">
        <v>164</v>
      </c>
      <c r="AU191" s="224" t="s">
        <v>170</v>
      </c>
      <c r="AY191" s="19" t="s">
        <v>160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9" t="s">
        <v>80</v>
      </c>
      <c r="BK191" s="225">
        <f>ROUND(I191*H191,1)</f>
        <v>0</v>
      </c>
      <c r="BL191" s="19" t="s">
        <v>169</v>
      </c>
      <c r="BM191" s="224" t="s">
        <v>308</v>
      </c>
    </row>
    <row r="192" spans="1:47" s="2" customFormat="1" ht="12">
      <c r="A192" s="40"/>
      <c r="B192" s="41"/>
      <c r="C192" s="42"/>
      <c r="D192" s="226" t="s">
        <v>172</v>
      </c>
      <c r="E192" s="42"/>
      <c r="F192" s="227" t="s">
        <v>309</v>
      </c>
      <c r="G192" s="42"/>
      <c r="H192" s="42"/>
      <c r="I192" s="228"/>
      <c r="J192" s="42"/>
      <c r="K192" s="42"/>
      <c r="L192" s="46"/>
      <c r="M192" s="229"/>
      <c r="N192" s="230"/>
      <c r="O192" s="86"/>
      <c r="P192" s="86"/>
      <c r="Q192" s="86"/>
      <c r="R192" s="86"/>
      <c r="S192" s="86"/>
      <c r="T192" s="86"/>
      <c r="U192" s="87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172</v>
      </c>
      <c r="AU192" s="19" t="s">
        <v>170</v>
      </c>
    </row>
    <row r="193" spans="1:51" s="13" customFormat="1" ht="12">
      <c r="A193" s="13"/>
      <c r="B193" s="231"/>
      <c r="C193" s="232"/>
      <c r="D193" s="233" t="s">
        <v>174</v>
      </c>
      <c r="E193" s="234" t="s">
        <v>20</v>
      </c>
      <c r="F193" s="235" t="s">
        <v>310</v>
      </c>
      <c r="G193" s="232"/>
      <c r="H193" s="236">
        <v>9</v>
      </c>
      <c r="I193" s="237"/>
      <c r="J193" s="232"/>
      <c r="K193" s="232"/>
      <c r="L193" s="238"/>
      <c r="M193" s="239"/>
      <c r="N193" s="240"/>
      <c r="O193" s="240"/>
      <c r="P193" s="240"/>
      <c r="Q193" s="240"/>
      <c r="R193" s="240"/>
      <c r="S193" s="240"/>
      <c r="T193" s="240"/>
      <c r="U193" s="241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174</v>
      </c>
      <c r="AU193" s="242" t="s">
        <v>170</v>
      </c>
      <c r="AV193" s="13" t="s">
        <v>82</v>
      </c>
      <c r="AW193" s="13" t="s">
        <v>34</v>
      </c>
      <c r="AX193" s="13" t="s">
        <v>73</v>
      </c>
      <c r="AY193" s="242" t="s">
        <v>160</v>
      </c>
    </row>
    <row r="194" spans="1:51" s="13" customFormat="1" ht="12">
      <c r="A194" s="13"/>
      <c r="B194" s="231"/>
      <c r="C194" s="232"/>
      <c r="D194" s="233" t="s">
        <v>174</v>
      </c>
      <c r="E194" s="234" t="s">
        <v>20</v>
      </c>
      <c r="F194" s="235" t="s">
        <v>311</v>
      </c>
      <c r="G194" s="232"/>
      <c r="H194" s="236">
        <v>2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0"/>
      <c r="U194" s="241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174</v>
      </c>
      <c r="AU194" s="242" t="s">
        <v>170</v>
      </c>
      <c r="AV194" s="13" t="s">
        <v>82</v>
      </c>
      <c r="AW194" s="13" t="s">
        <v>34</v>
      </c>
      <c r="AX194" s="13" t="s">
        <v>73</v>
      </c>
      <c r="AY194" s="242" t="s">
        <v>160</v>
      </c>
    </row>
    <row r="195" spans="1:51" s="14" customFormat="1" ht="12">
      <c r="A195" s="14"/>
      <c r="B195" s="243"/>
      <c r="C195" s="244"/>
      <c r="D195" s="233" t="s">
        <v>174</v>
      </c>
      <c r="E195" s="245" t="s">
        <v>20</v>
      </c>
      <c r="F195" s="246" t="s">
        <v>177</v>
      </c>
      <c r="G195" s="244"/>
      <c r="H195" s="247">
        <v>11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1"/>
      <c r="U195" s="252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174</v>
      </c>
      <c r="AU195" s="253" t="s">
        <v>170</v>
      </c>
      <c r="AV195" s="14" t="s">
        <v>169</v>
      </c>
      <c r="AW195" s="14" t="s">
        <v>34</v>
      </c>
      <c r="AX195" s="14" t="s">
        <v>80</v>
      </c>
      <c r="AY195" s="253" t="s">
        <v>160</v>
      </c>
    </row>
    <row r="196" spans="1:65" s="2" customFormat="1" ht="16.5" customHeight="1">
      <c r="A196" s="40"/>
      <c r="B196" s="41"/>
      <c r="C196" s="254" t="s">
        <v>312</v>
      </c>
      <c r="D196" s="254" t="s">
        <v>252</v>
      </c>
      <c r="E196" s="255" t="s">
        <v>313</v>
      </c>
      <c r="F196" s="256" t="s">
        <v>314</v>
      </c>
      <c r="G196" s="257" t="s">
        <v>167</v>
      </c>
      <c r="H196" s="258">
        <v>0.345</v>
      </c>
      <c r="I196" s="259"/>
      <c r="J196" s="260">
        <f>ROUND(I196*H196,1)</f>
        <v>0</v>
      </c>
      <c r="K196" s="256" t="s">
        <v>168</v>
      </c>
      <c r="L196" s="261"/>
      <c r="M196" s="262" t="s">
        <v>20</v>
      </c>
      <c r="N196" s="263" t="s">
        <v>44</v>
      </c>
      <c r="O196" s="86"/>
      <c r="P196" s="222">
        <f>O196*H196</f>
        <v>0</v>
      </c>
      <c r="Q196" s="222">
        <v>0.55</v>
      </c>
      <c r="R196" s="222">
        <f>Q196*H196</f>
        <v>0.18975</v>
      </c>
      <c r="S196" s="222">
        <v>0</v>
      </c>
      <c r="T196" s="222">
        <f>S196*H196</f>
        <v>0</v>
      </c>
      <c r="U196" s="223" t="s">
        <v>20</v>
      </c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216</v>
      </c>
      <c r="AT196" s="224" t="s">
        <v>252</v>
      </c>
      <c r="AU196" s="224" t="s">
        <v>170</v>
      </c>
      <c r="AY196" s="19" t="s">
        <v>160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9" t="s">
        <v>80</v>
      </c>
      <c r="BK196" s="225">
        <f>ROUND(I196*H196,1)</f>
        <v>0</v>
      </c>
      <c r="BL196" s="19" t="s">
        <v>169</v>
      </c>
      <c r="BM196" s="224" t="s">
        <v>315</v>
      </c>
    </row>
    <row r="197" spans="1:51" s="13" customFormat="1" ht="12">
      <c r="A197" s="13"/>
      <c r="B197" s="231"/>
      <c r="C197" s="232"/>
      <c r="D197" s="233" t="s">
        <v>174</v>
      </c>
      <c r="E197" s="234" t="s">
        <v>20</v>
      </c>
      <c r="F197" s="235" t="s">
        <v>316</v>
      </c>
      <c r="G197" s="232"/>
      <c r="H197" s="236">
        <v>0.249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0"/>
      <c r="U197" s="241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174</v>
      </c>
      <c r="AU197" s="242" t="s">
        <v>170</v>
      </c>
      <c r="AV197" s="13" t="s">
        <v>82</v>
      </c>
      <c r="AW197" s="13" t="s">
        <v>34</v>
      </c>
      <c r="AX197" s="13" t="s">
        <v>73</v>
      </c>
      <c r="AY197" s="242" t="s">
        <v>160</v>
      </c>
    </row>
    <row r="198" spans="1:51" s="13" customFormat="1" ht="12">
      <c r="A198" s="13"/>
      <c r="B198" s="231"/>
      <c r="C198" s="232"/>
      <c r="D198" s="233" t="s">
        <v>174</v>
      </c>
      <c r="E198" s="234" t="s">
        <v>20</v>
      </c>
      <c r="F198" s="235" t="s">
        <v>317</v>
      </c>
      <c r="G198" s="232"/>
      <c r="H198" s="236">
        <v>0.096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0"/>
      <c r="U198" s="241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174</v>
      </c>
      <c r="AU198" s="242" t="s">
        <v>170</v>
      </c>
      <c r="AV198" s="13" t="s">
        <v>82</v>
      </c>
      <c r="AW198" s="13" t="s">
        <v>34</v>
      </c>
      <c r="AX198" s="13" t="s">
        <v>73</v>
      </c>
      <c r="AY198" s="242" t="s">
        <v>160</v>
      </c>
    </row>
    <row r="199" spans="1:51" s="14" customFormat="1" ht="12">
      <c r="A199" s="14"/>
      <c r="B199" s="243"/>
      <c r="C199" s="244"/>
      <c r="D199" s="233" t="s">
        <v>174</v>
      </c>
      <c r="E199" s="245" t="s">
        <v>20</v>
      </c>
      <c r="F199" s="246" t="s">
        <v>177</v>
      </c>
      <c r="G199" s="244"/>
      <c r="H199" s="247">
        <v>0.345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1"/>
      <c r="U199" s="252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174</v>
      </c>
      <c r="AU199" s="253" t="s">
        <v>170</v>
      </c>
      <c r="AV199" s="14" t="s">
        <v>169</v>
      </c>
      <c r="AW199" s="14" t="s">
        <v>34</v>
      </c>
      <c r="AX199" s="14" t="s">
        <v>80</v>
      </c>
      <c r="AY199" s="253" t="s">
        <v>160</v>
      </c>
    </row>
    <row r="200" spans="1:65" s="2" customFormat="1" ht="24.15" customHeight="1">
      <c r="A200" s="40"/>
      <c r="B200" s="41"/>
      <c r="C200" s="213" t="s">
        <v>318</v>
      </c>
      <c r="D200" s="213" t="s">
        <v>164</v>
      </c>
      <c r="E200" s="214" t="s">
        <v>319</v>
      </c>
      <c r="F200" s="215" t="s">
        <v>320</v>
      </c>
      <c r="G200" s="216" t="s">
        <v>237</v>
      </c>
      <c r="H200" s="217">
        <v>9</v>
      </c>
      <c r="I200" s="218"/>
      <c r="J200" s="219">
        <f>ROUND(I200*H200,1)</f>
        <v>0</v>
      </c>
      <c r="K200" s="215" t="s">
        <v>168</v>
      </c>
      <c r="L200" s="46"/>
      <c r="M200" s="220" t="s">
        <v>20</v>
      </c>
      <c r="N200" s="221" t="s">
        <v>44</v>
      </c>
      <c r="O200" s="86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2">
        <f>S200*H200</f>
        <v>0</v>
      </c>
      <c r="U200" s="223" t="s">
        <v>20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4" t="s">
        <v>169</v>
      </c>
      <c r="AT200" s="224" t="s">
        <v>164</v>
      </c>
      <c r="AU200" s="224" t="s">
        <v>170</v>
      </c>
      <c r="AY200" s="19" t="s">
        <v>160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9" t="s">
        <v>80</v>
      </c>
      <c r="BK200" s="225">
        <f>ROUND(I200*H200,1)</f>
        <v>0</v>
      </c>
      <c r="BL200" s="19" t="s">
        <v>169</v>
      </c>
      <c r="BM200" s="224" t="s">
        <v>321</v>
      </c>
    </row>
    <row r="201" spans="1:47" s="2" customFormat="1" ht="12">
      <c r="A201" s="40"/>
      <c r="B201" s="41"/>
      <c r="C201" s="42"/>
      <c r="D201" s="226" t="s">
        <v>172</v>
      </c>
      <c r="E201" s="42"/>
      <c r="F201" s="227" t="s">
        <v>322</v>
      </c>
      <c r="G201" s="42"/>
      <c r="H201" s="42"/>
      <c r="I201" s="228"/>
      <c r="J201" s="42"/>
      <c r="K201" s="42"/>
      <c r="L201" s="46"/>
      <c r="M201" s="229"/>
      <c r="N201" s="230"/>
      <c r="O201" s="86"/>
      <c r="P201" s="86"/>
      <c r="Q201" s="86"/>
      <c r="R201" s="86"/>
      <c r="S201" s="86"/>
      <c r="T201" s="86"/>
      <c r="U201" s="87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172</v>
      </c>
      <c r="AU201" s="19" t="s">
        <v>170</v>
      </c>
    </row>
    <row r="202" spans="1:51" s="13" customFormat="1" ht="12">
      <c r="A202" s="13"/>
      <c r="B202" s="231"/>
      <c r="C202" s="232"/>
      <c r="D202" s="233" t="s">
        <v>174</v>
      </c>
      <c r="E202" s="234" t="s">
        <v>20</v>
      </c>
      <c r="F202" s="235" t="s">
        <v>323</v>
      </c>
      <c r="G202" s="232"/>
      <c r="H202" s="236">
        <v>9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0"/>
      <c r="U202" s="241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174</v>
      </c>
      <c r="AU202" s="242" t="s">
        <v>170</v>
      </c>
      <c r="AV202" s="13" t="s">
        <v>82</v>
      </c>
      <c r="AW202" s="13" t="s">
        <v>34</v>
      </c>
      <c r="AX202" s="13" t="s">
        <v>80</v>
      </c>
      <c r="AY202" s="242" t="s">
        <v>160</v>
      </c>
    </row>
    <row r="203" spans="1:65" s="2" customFormat="1" ht="16.5" customHeight="1">
      <c r="A203" s="40"/>
      <c r="B203" s="41"/>
      <c r="C203" s="254" t="s">
        <v>324</v>
      </c>
      <c r="D203" s="254" t="s">
        <v>252</v>
      </c>
      <c r="E203" s="255" t="s">
        <v>325</v>
      </c>
      <c r="F203" s="256" t="s">
        <v>326</v>
      </c>
      <c r="G203" s="257" t="s">
        <v>259</v>
      </c>
      <c r="H203" s="258">
        <v>2.7</v>
      </c>
      <c r="I203" s="259"/>
      <c r="J203" s="260">
        <f>ROUND(I203*H203,1)</f>
        <v>0</v>
      </c>
      <c r="K203" s="256" t="s">
        <v>168</v>
      </c>
      <c r="L203" s="261"/>
      <c r="M203" s="262" t="s">
        <v>20</v>
      </c>
      <c r="N203" s="263" t="s">
        <v>44</v>
      </c>
      <c r="O203" s="86"/>
      <c r="P203" s="222">
        <f>O203*H203</f>
        <v>0</v>
      </c>
      <c r="Q203" s="222">
        <v>0.00078</v>
      </c>
      <c r="R203" s="222">
        <f>Q203*H203</f>
        <v>0.0021060000000000002</v>
      </c>
      <c r="S203" s="222">
        <v>0</v>
      </c>
      <c r="T203" s="222">
        <f>S203*H203</f>
        <v>0</v>
      </c>
      <c r="U203" s="223" t="s">
        <v>20</v>
      </c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216</v>
      </c>
      <c r="AT203" s="224" t="s">
        <v>252</v>
      </c>
      <c r="AU203" s="224" t="s">
        <v>170</v>
      </c>
      <c r="AY203" s="19" t="s">
        <v>160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9" t="s">
        <v>80</v>
      </c>
      <c r="BK203" s="225">
        <f>ROUND(I203*H203,1)</f>
        <v>0</v>
      </c>
      <c r="BL203" s="19" t="s">
        <v>169</v>
      </c>
      <c r="BM203" s="224" t="s">
        <v>327</v>
      </c>
    </row>
    <row r="204" spans="1:51" s="13" customFormat="1" ht="12">
      <c r="A204" s="13"/>
      <c r="B204" s="231"/>
      <c r="C204" s="232"/>
      <c r="D204" s="233" t="s">
        <v>174</v>
      </c>
      <c r="E204" s="234" t="s">
        <v>20</v>
      </c>
      <c r="F204" s="235" t="s">
        <v>328</v>
      </c>
      <c r="G204" s="232"/>
      <c r="H204" s="236">
        <v>2.7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0"/>
      <c r="U204" s="241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174</v>
      </c>
      <c r="AU204" s="242" t="s">
        <v>170</v>
      </c>
      <c r="AV204" s="13" t="s">
        <v>82</v>
      </c>
      <c r="AW204" s="13" t="s">
        <v>34</v>
      </c>
      <c r="AX204" s="13" t="s">
        <v>80</v>
      </c>
      <c r="AY204" s="242" t="s">
        <v>160</v>
      </c>
    </row>
    <row r="205" spans="1:65" s="2" customFormat="1" ht="16.5" customHeight="1">
      <c r="A205" s="40"/>
      <c r="B205" s="41"/>
      <c r="C205" s="254" t="s">
        <v>329</v>
      </c>
      <c r="D205" s="254" t="s">
        <v>252</v>
      </c>
      <c r="E205" s="255" t="s">
        <v>330</v>
      </c>
      <c r="F205" s="256" t="s">
        <v>331</v>
      </c>
      <c r="G205" s="257" t="s">
        <v>237</v>
      </c>
      <c r="H205" s="258">
        <v>18</v>
      </c>
      <c r="I205" s="259"/>
      <c r="J205" s="260">
        <f>ROUND(I205*H205,1)</f>
        <v>0</v>
      </c>
      <c r="K205" s="256" t="s">
        <v>20</v>
      </c>
      <c r="L205" s="261"/>
      <c r="M205" s="262" t="s">
        <v>20</v>
      </c>
      <c r="N205" s="263" t="s">
        <v>44</v>
      </c>
      <c r="O205" s="86"/>
      <c r="P205" s="222">
        <f>O205*H205</f>
        <v>0</v>
      </c>
      <c r="Q205" s="222">
        <v>1E-05</v>
      </c>
      <c r="R205" s="222">
        <f>Q205*H205</f>
        <v>0.00018</v>
      </c>
      <c r="S205" s="222">
        <v>0</v>
      </c>
      <c r="T205" s="222">
        <f>S205*H205</f>
        <v>0</v>
      </c>
      <c r="U205" s="223" t="s">
        <v>20</v>
      </c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4" t="s">
        <v>216</v>
      </c>
      <c r="AT205" s="224" t="s">
        <v>252</v>
      </c>
      <c r="AU205" s="224" t="s">
        <v>170</v>
      </c>
      <c r="AY205" s="19" t="s">
        <v>160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9" t="s">
        <v>80</v>
      </c>
      <c r="BK205" s="225">
        <f>ROUND(I205*H205,1)</f>
        <v>0</v>
      </c>
      <c r="BL205" s="19" t="s">
        <v>169</v>
      </c>
      <c r="BM205" s="224" t="s">
        <v>332</v>
      </c>
    </row>
    <row r="206" spans="1:51" s="13" customFormat="1" ht="12">
      <c r="A206" s="13"/>
      <c r="B206" s="231"/>
      <c r="C206" s="232"/>
      <c r="D206" s="233" t="s">
        <v>174</v>
      </c>
      <c r="E206" s="234" t="s">
        <v>20</v>
      </c>
      <c r="F206" s="235" t="s">
        <v>333</v>
      </c>
      <c r="G206" s="232"/>
      <c r="H206" s="236">
        <v>18</v>
      </c>
      <c r="I206" s="237"/>
      <c r="J206" s="232"/>
      <c r="K206" s="232"/>
      <c r="L206" s="238"/>
      <c r="M206" s="239"/>
      <c r="N206" s="240"/>
      <c r="O206" s="240"/>
      <c r="P206" s="240"/>
      <c r="Q206" s="240"/>
      <c r="R206" s="240"/>
      <c r="S206" s="240"/>
      <c r="T206" s="240"/>
      <c r="U206" s="241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174</v>
      </c>
      <c r="AU206" s="242" t="s">
        <v>170</v>
      </c>
      <c r="AV206" s="13" t="s">
        <v>82</v>
      </c>
      <c r="AW206" s="13" t="s">
        <v>34</v>
      </c>
      <c r="AX206" s="13" t="s">
        <v>80</v>
      </c>
      <c r="AY206" s="242" t="s">
        <v>160</v>
      </c>
    </row>
    <row r="207" spans="1:65" s="2" customFormat="1" ht="24.15" customHeight="1">
      <c r="A207" s="40"/>
      <c r="B207" s="41"/>
      <c r="C207" s="254" t="s">
        <v>334</v>
      </c>
      <c r="D207" s="254" t="s">
        <v>252</v>
      </c>
      <c r="E207" s="255" t="s">
        <v>335</v>
      </c>
      <c r="F207" s="256" t="s">
        <v>336</v>
      </c>
      <c r="G207" s="257" t="s">
        <v>337</v>
      </c>
      <c r="H207" s="258">
        <v>0.18</v>
      </c>
      <c r="I207" s="259"/>
      <c r="J207" s="260">
        <f>ROUND(I207*H207,1)</f>
        <v>0</v>
      </c>
      <c r="K207" s="256" t="s">
        <v>168</v>
      </c>
      <c r="L207" s="261"/>
      <c r="M207" s="262" t="s">
        <v>20</v>
      </c>
      <c r="N207" s="263" t="s">
        <v>44</v>
      </c>
      <c r="O207" s="86"/>
      <c r="P207" s="222">
        <f>O207*H207</f>
        <v>0</v>
      </c>
      <c r="Q207" s="222">
        <v>0.00063</v>
      </c>
      <c r="R207" s="222">
        <f>Q207*H207</f>
        <v>0.0001134</v>
      </c>
      <c r="S207" s="222">
        <v>0</v>
      </c>
      <c r="T207" s="222">
        <f>S207*H207</f>
        <v>0</v>
      </c>
      <c r="U207" s="223" t="s">
        <v>20</v>
      </c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4" t="s">
        <v>216</v>
      </c>
      <c r="AT207" s="224" t="s">
        <v>252</v>
      </c>
      <c r="AU207" s="224" t="s">
        <v>170</v>
      </c>
      <c r="AY207" s="19" t="s">
        <v>160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9" t="s">
        <v>80</v>
      </c>
      <c r="BK207" s="225">
        <f>ROUND(I207*H207,1)</f>
        <v>0</v>
      </c>
      <c r="BL207" s="19" t="s">
        <v>169</v>
      </c>
      <c r="BM207" s="224" t="s">
        <v>338</v>
      </c>
    </row>
    <row r="208" spans="1:51" s="13" customFormat="1" ht="12">
      <c r="A208" s="13"/>
      <c r="B208" s="231"/>
      <c r="C208" s="232"/>
      <c r="D208" s="233" t="s">
        <v>174</v>
      </c>
      <c r="E208" s="234" t="s">
        <v>20</v>
      </c>
      <c r="F208" s="235" t="s">
        <v>339</v>
      </c>
      <c r="G208" s="232"/>
      <c r="H208" s="236">
        <v>0.18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0"/>
      <c r="U208" s="241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174</v>
      </c>
      <c r="AU208" s="242" t="s">
        <v>170</v>
      </c>
      <c r="AV208" s="13" t="s">
        <v>82</v>
      </c>
      <c r="AW208" s="13" t="s">
        <v>34</v>
      </c>
      <c r="AX208" s="13" t="s">
        <v>80</v>
      </c>
      <c r="AY208" s="242" t="s">
        <v>160</v>
      </c>
    </row>
    <row r="209" spans="1:65" s="2" customFormat="1" ht="24.15" customHeight="1">
      <c r="A209" s="40"/>
      <c r="B209" s="41"/>
      <c r="C209" s="213" t="s">
        <v>340</v>
      </c>
      <c r="D209" s="213" t="s">
        <v>164</v>
      </c>
      <c r="E209" s="214" t="s">
        <v>341</v>
      </c>
      <c r="F209" s="215" t="s">
        <v>342</v>
      </c>
      <c r="G209" s="216" t="s">
        <v>237</v>
      </c>
      <c r="H209" s="217">
        <v>4</v>
      </c>
      <c r="I209" s="218"/>
      <c r="J209" s="219">
        <f>ROUND(I209*H209,1)</f>
        <v>0</v>
      </c>
      <c r="K209" s="215" t="s">
        <v>168</v>
      </c>
      <c r="L209" s="46"/>
      <c r="M209" s="220" t="s">
        <v>20</v>
      </c>
      <c r="N209" s="221" t="s">
        <v>44</v>
      </c>
      <c r="O209" s="86"/>
      <c r="P209" s="222">
        <f>O209*H209</f>
        <v>0</v>
      </c>
      <c r="Q209" s="222">
        <v>1E-05</v>
      </c>
      <c r="R209" s="222">
        <f>Q209*H209</f>
        <v>4E-05</v>
      </c>
      <c r="S209" s="222">
        <v>0</v>
      </c>
      <c r="T209" s="222">
        <f>S209*H209</f>
        <v>0</v>
      </c>
      <c r="U209" s="223" t="s">
        <v>20</v>
      </c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169</v>
      </c>
      <c r="AT209" s="224" t="s">
        <v>164</v>
      </c>
      <c r="AU209" s="224" t="s">
        <v>170</v>
      </c>
      <c r="AY209" s="19" t="s">
        <v>160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9" t="s">
        <v>80</v>
      </c>
      <c r="BK209" s="225">
        <f>ROUND(I209*H209,1)</f>
        <v>0</v>
      </c>
      <c r="BL209" s="19" t="s">
        <v>169</v>
      </c>
      <c r="BM209" s="224" t="s">
        <v>343</v>
      </c>
    </row>
    <row r="210" spans="1:47" s="2" customFormat="1" ht="12">
      <c r="A210" s="40"/>
      <c r="B210" s="41"/>
      <c r="C210" s="42"/>
      <c r="D210" s="226" t="s">
        <v>172</v>
      </c>
      <c r="E210" s="42"/>
      <c r="F210" s="227" t="s">
        <v>344</v>
      </c>
      <c r="G210" s="42"/>
      <c r="H210" s="42"/>
      <c r="I210" s="228"/>
      <c r="J210" s="42"/>
      <c r="K210" s="42"/>
      <c r="L210" s="46"/>
      <c r="M210" s="229"/>
      <c r="N210" s="230"/>
      <c r="O210" s="86"/>
      <c r="P210" s="86"/>
      <c r="Q210" s="86"/>
      <c r="R210" s="86"/>
      <c r="S210" s="86"/>
      <c r="T210" s="86"/>
      <c r="U210" s="87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172</v>
      </c>
      <c r="AU210" s="19" t="s">
        <v>170</v>
      </c>
    </row>
    <row r="211" spans="1:51" s="13" customFormat="1" ht="12">
      <c r="A211" s="13"/>
      <c r="B211" s="231"/>
      <c r="C211" s="232"/>
      <c r="D211" s="233" t="s">
        <v>174</v>
      </c>
      <c r="E211" s="234" t="s">
        <v>20</v>
      </c>
      <c r="F211" s="235" t="s">
        <v>345</v>
      </c>
      <c r="G211" s="232"/>
      <c r="H211" s="236">
        <v>4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0"/>
      <c r="U211" s="241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174</v>
      </c>
      <c r="AU211" s="242" t="s">
        <v>170</v>
      </c>
      <c r="AV211" s="13" t="s">
        <v>82</v>
      </c>
      <c r="AW211" s="13" t="s">
        <v>34</v>
      </c>
      <c r="AX211" s="13" t="s">
        <v>80</v>
      </c>
      <c r="AY211" s="242" t="s">
        <v>160</v>
      </c>
    </row>
    <row r="212" spans="1:65" s="2" customFormat="1" ht="24.15" customHeight="1">
      <c r="A212" s="40"/>
      <c r="B212" s="41"/>
      <c r="C212" s="213" t="s">
        <v>346</v>
      </c>
      <c r="D212" s="213" t="s">
        <v>164</v>
      </c>
      <c r="E212" s="214" t="s">
        <v>319</v>
      </c>
      <c r="F212" s="215" t="s">
        <v>320</v>
      </c>
      <c r="G212" s="216" t="s">
        <v>237</v>
      </c>
      <c r="H212" s="217">
        <v>4</v>
      </c>
      <c r="I212" s="218"/>
      <c r="J212" s="219">
        <f>ROUND(I212*H212,1)</f>
        <v>0</v>
      </c>
      <c r="K212" s="215" t="s">
        <v>168</v>
      </c>
      <c r="L212" s="46"/>
      <c r="M212" s="220" t="s">
        <v>20</v>
      </c>
      <c r="N212" s="221" t="s">
        <v>44</v>
      </c>
      <c r="O212" s="86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2">
        <f>S212*H212</f>
        <v>0</v>
      </c>
      <c r="U212" s="223" t="s">
        <v>20</v>
      </c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169</v>
      </c>
      <c r="AT212" s="224" t="s">
        <v>164</v>
      </c>
      <c r="AU212" s="224" t="s">
        <v>170</v>
      </c>
      <c r="AY212" s="19" t="s">
        <v>160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9" t="s">
        <v>80</v>
      </c>
      <c r="BK212" s="225">
        <f>ROUND(I212*H212,1)</f>
        <v>0</v>
      </c>
      <c r="BL212" s="19" t="s">
        <v>169</v>
      </c>
      <c r="BM212" s="224" t="s">
        <v>347</v>
      </c>
    </row>
    <row r="213" spans="1:47" s="2" customFormat="1" ht="12">
      <c r="A213" s="40"/>
      <c r="B213" s="41"/>
      <c r="C213" s="42"/>
      <c r="D213" s="226" t="s">
        <v>172</v>
      </c>
      <c r="E213" s="42"/>
      <c r="F213" s="227" t="s">
        <v>322</v>
      </c>
      <c r="G213" s="42"/>
      <c r="H213" s="42"/>
      <c r="I213" s="228"/>
      <c r="J213" s="42"/>
      <c r="K213" s="42"/>
      <c r="L213" s="46"/>
      <c r="M213" s="229"/>
      <c r="N213" s="230"/>
      <c r="O213" s="86"/>
      <c r="P213" s="86"/>
      <c r="Q213" s="86"/>
      <c r="R213" s="86"/>
      <c r="S213" s="86"/>
      <c r="T213" s="86"/>
      <c r="U213" s="87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172</v>
      </c>
      <c r="AU213" s="19" t="s">
        <v>170</v>
      </c>
    </row>
    <row r="214" spans="1:51" s="13" customFormat="1" ht="12">
      <c r="A214" s="13"/>
      <c r="B214" s="231"/>
      <c r="C214" s="232"/>
      <c r="D214" s="233" t="s">
        <v>174</v>
      </c>
      <c r="E214" s="234" t="s">
        <v>20</v>
      </c>
      <c r="F214" s="235" t="s">
        <v>345</v>
      </c>
      <c r="G214" s="232"/>
      <c r="H214" s="236">
        <v>4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0"/>
      <c r="U214" s="241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174</v>
      </c>
      <c r="AU214" s="242" t="s">
        <v>170</v>
      </c>
      <c r="AV214" s="13" t="s">
        <v>82</v>
      </c>
      <c r="AW214" s="13" t="s">
        <v>34</v>
      </c>
      <c r="AX214" s="13" t="s">
        <v>80</v>
      </c>
      <c r="AY214" s="242" t="s">
        <v>160</v>
      </c>
    </row>
    <row r="215" spans="1:65" s="2" customFormat="1" ht="16.5" customHeight="1">
      <c r="A215" s="40"/>
      <c r="B215" s="41"/>
      <c r="C215" s="254" t="s">
        <v>348</v>
      </c>
      <c r="D215" s="254" t="s">
        <v>252</v>
      </c>
      <c r="E215" s="255" t="s">
        <v>325</v>
      </c>
      <c r="F215" s="256" t="s">
        <v>326</v>
      </c>
      <c r="G215" s="257" t="s">
        <v>259</v>
      </c>
      <c r="H215" s="258">
        <v>1.6</v>
      </c>
      <c r="I215" s="259"/>
      <c r="J215" s="260">
        <f>ROUND(I215*H215,1)</f>
        <v>0</v>
      </c>
      <c r="K215" s="256" t="s">
        <v>168</v>
      </c>
      <c r="L215" s="261"/>
      <c r="M215" s="262" t="s">
        <v>20</v>
      </c>
      <c r="N215" s="263" t="s">
        <v>44</v>
      </c>
      <c r="O215" s="86"/>
      <c r="P215" s="222">
        <f>O215*H215</f>
        <v>0</v>
      </c>
      <c r="Q215" s="222">
        <v>0.00078</v>
      </c>
      <c r="R215" s="222">
        <f>Q215*H215</f>
        <v>0.001248</v>
      </c>
      <c r="S215" s="222">
        <v>0</v>
      </c>
      <c r="T215" s="222">
        <f>S215*H215</f>
        <v>0</v>
      </c>
      <c r="U215" s="223" t="s">
        <v>20</v>
      </c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216</v>
      </c>
      <c r="AT215" s="224" t="s">
        <v>252</v>
      </c>
      <c r="AU215" s="224" t="s">
        <v>170</v>
      </c>
      <c r="AY215" s="19" t="s">
        <v>160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9" t="s">
        <v>80</v>
      </c>
      <c r="BK215" s="225">
        <f>ROUND(I215*H215,1)</f>
        <v>0</v>
      </c>
      <c r="BL215" s="19" t="s">
        <v>169</v>
      </c>
      <c r="BM215" s="224" t="s">
        <v>349</v>
      </c>
    </row>
    <row r="216" spans="1:51" s="13" customFormat="1" ht="12">
      <c r="A216" s="13"/>
      <c r="B216" s="231"/>
      <c r="C216" s="232"/>
      <c r="D216" s="233" t="s">
        <v>174</v>
      </c>
      <c r="E216" s="234" t="s">
        <v>20</v>
      </c>
      <c r="F216" s="235" t="s">
        <v>350</v>
      </c>
      <c r="G216" s="232"/>
      <c r="H216" s="236">
        <v>1.6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0"/>
      <c r="U216" s="241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174</v>
      </c>
      <c r="AU216" s="242" t="s">
        <v>170</v>
      </c>
      <c r="AV216" s="13" t="s">
        <v>82</v>
      </c>
      <c r="AW216" s="13" t="s">
        <v>34</v>
      </c>
      <c r="AX216" s="13" t="s">
        <v>80</v>
      </c>
      <c r="AY216" s="242" t="s">
        <v>160</v>
      </c>
    </row>
    <row r="217" spans="1:65" s="2" customFormat="1" ht="16.5" customHeight="1">
      <c r="A217" s="40"/>
      <c r="B217" s="41"/>
      <c r="C217" s="254" t="s">
        <v>263</v>
      </c>
      <c r="D217" s="254" t="s">
        <v>252</v>
      </c>
      <c r="E217" s="255" t="s">
        <v>330</v>
      </c>
      <c r="F217" s="256" t="s">
        <v>331</v>
      </c>
      <c r="G217" s="257" t="s">
        <v>237</v>
      </c>
      <c r="H217" s="258">
        <v>8</v>
      </c>
      <c r="I217" s="259"/>
      <c r="J217" s="260">
        <f>ROUND(I217*H217,1)</f>
        <v>0</v>
      </c>
      <c r="K217" s="256" t="s">
        <v>20</v>
      </c>
      <c r="L217" s="261"/>
      <c r="M217" s="262" t="s">
        <v>20</v>
      </c>
      <c r="N217" s="263" t="s">
        <v>44</v>
      </c>
      <c r="O217" s="86"/>
      <c r="P217" s="222">
        <f>O217*H217</f>
        <v>0</v>
      </c>
      <c r="Q217" s="222">
        <v>1E-05</v>
      </c>
      <c r="R217" s="222">
        <f>Q217*H217</f>
        <v>8E-05</v>
      </c>
      <c r="S217" s="222">
        <v>0</v>
      </c>
      <c r="T217" s="222">
        <f>S217*H217</f>
        <v>0</v>
      </c>
      <c r="U217" s="223" t="s">
        <v>20</v>
      </c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4" t="s">
        <v>216</v>
      </c>
      <c r="AT217" s="224" t="s">
        <v>252</v>
      </c>
      <c r="AU217" s="224" t="s">
        <v>170</v>
      </c>
      <c r="AY217" s="19" t="s">
        <v>160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9" t="s">
        <v>80</v>
      </c>
      <c r="BK217" s="225">
        <f>ROUND(I217*H217,1)</f>
        <v>0</v>
      </c>
      <c r="BL217" s="19" t="s">
        <v>169</v>
      </c>
      <c r="BM217" s="224" t="s">
        <v>351</v>
      </c>
    </row>
    <row r="218" spans="1:51" s="13" customFormat="1" ht="12">
      <c r="A218" s="13"/>
      <c r="B218" s="231"/>
      <c r="C218" s="232"/>
      <c r="D218" s="233" t="s">
        <v>174</v>
      </c>
      <c r="E218" s="234" t="s">
        <v>20</v>
      </c>
      <c r="F218" s="235" t="s">
        <v>352</v>
      </c>
      <c r="G218" s="232"/>
      <c r="H218" s="236">
        <v>8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0"/>
      <c r="U218" s="241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174</v>
      </c>
      <c r="AU218" s="242" t="s">
        <v>170</v>
      </c>
      <c r="AV218" s="13" t="s">
        <v>82</v>
      </c>
      <c r="AW218" s="13" t="s">
        <v>34</v>
      </c>
      <c r="AX218" s="13" t="s">
        <v>80</v>
      </c>
      <c r="AY218" s="242" t="s">
        <v>160</v>
      </c>
    </row>
    <row r="219" spans="1:65" s="2" customFormat="1" ht="24.15" customHeight="1">
      <c r="A219" s="40"/>
      <c r="B219" s="41"/>
      <c r="C219" s="254" t="s">
        <v>353</v>
      </c>
      <c r="D219" s="254" t="s">
        <v>252</v>
      </c>
      <c r="E219" s="255" t="s">
        <v>335</v>
      </c>
      <c r="F219" s="256" t="s">
        <v>336</v>
      </c>
      <c r="G219" s="257" t="s">
        <v>337</v>
      </c>
      <c r="H219" s="258">
        <v>0.08</v>
      </c>
      <c r="I219" s="259"/>
      <c r="J219" s="260">
        <f>ROUND(I219*H219,1)</f>
        <v>0</v>
      </c>
      <c r="K219" s="256" t="s">
        <v>168</v>
      </c>
      <c r="L219" s="261"/>
      <c r="M219" s="262" t="s">
        <v>20</v>
      </c>
      <c r="N219" s="263" t="s">
        <v>44</v>
      </c>
      <c r="O219" s="86"/>
      <c r="P219" s="222">
        <f>O219*H219</f>
        <v>0</v>
      </c>
      <c r="Q219" s="222">
        <v>0.00063</v>
      </c>
      <c r="R219" s="222">
        <f>Q219*H219</f>
        <v>5.0400000000000005E-05</v>
      </c>
      <c r="S219" s="222">
        <v>0</v>
      </c>
      <c r="T219" s="222">
        <f>S219*H219</f>
        <v>0</v>
      </c>
      <c r="U219" s="223" t="s">
        <v>20</v>
      </c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216</v>
      </c>
      <c r="AT219" s="224" t="s">
        <v>252</v>
      </c>
      <c r="AU219" s="224" t="s">
        <v>170</v>
      </c>
      <c r="AY219" s="19" t="s">
        <v>160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9" t="s">
        <v>80</v>
      </c>
      <c r="BK219" s="225">
        <f>ROUND(I219*H219,1)</f>
        <v>0</v>
      </c>
      <c r="BL219" s="19" t="s">
        <v>169</v>
      </c>
      <c r="BM219" s="224" t="s">
        <v>354</v>
      </c>
    </row>
    <row r="220" spans="1:51" s="13" customFormat="1" ht="12">
      <c r="A220" s="13"/>
      <c r="B220" s="231"/>
      <c r="C220" s="232"/>
      <c r="D220" s="233" t="s">
        <v>174</v>
      </c>
      <c r="E220" s="234" t="s">
        <v>20</v>
      </c>
      <c r="F220" s="235" t="s">
        <v>355</v>
      </c>
      <c r="G220" s="232"/>
      <c r="H220" s="236">
        <v>0.08</v>
      </c>
      <c r="I220" s="237"/>
      <c r="J220" s="232"/>
      <c r="K220" s="232"/>
      <c r="L220" s="238"/>
      <c r="M220" s="239"/>
      <c r="N220" s="240"/>
      <c r="O220" s="240"/>
      <c r="P220" s="240"/>
      <c r="Q220" s="240"/>
      <c r="R220" s="240"/>
      <c r="S220" s="240"/>
      <c r="T220" s="240"/>
      <c r="U220" s="241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174</v>
      </c>
      <c r="AU220" s="242" t="s">
        <v>170</v>
      </c>
      <c r="AV220" s="13" t="s">
        <v>82</v>
      </c>
      <c r="AW220" s="13" t="s">
        <v>34</v>
      </c>
      <c r="AX220" s="13" t="s">
        <v>80</v>
      </c>
      <c r="AY220" s="242" t="s">
        <v>160</v>
      </c>
    </row>
    <row r="221" spans="1:65" s="2" customFormat="1" ht="16.5" customHeight="1">
      <c r="A221" s="40"/>
      <c r="B221" s="41"/>
      <c r="C221" s="213" t="s">
        <v>356</v>
      </c>
      <c r="D221" s="213" t="s">
        <v>164</v>
      </c>
      <c r="E221" s="214" t="s">
        <v>357</v>
      </c>
      <c r="F221" s="215" t="s">
        <v>358</v>
      </c>
      <c r="G221" s="216" t="s">
        <v>359</v>
      </c>
      <c r="H221" s="217">
        <v>10.6</v>
      </c>
      <c r="I221" s="218"/>
      <c r="J221" s="219">
        <f>ROUND(I221*H221,1)</f>
        <v>0</v>
      </c>
      <c r="K221" s="215" t="s">
        <v>168</v>
      </c>
      <c r="L221" s="46"/>
      <c r="M221" s="220" t="s">
        <v>20</v>
      </c>
      <c r="N221" s="221" t="s">
        <v>44</v>
      </c>
      <c r="O221" s="86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2">
        <f>S221*H221</f>
        <v>0</v>
      </c>
      <c r="U221" s="223" t="s">
        <v>20</v>
      </c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169</v>
      </c>
      <c r="AT221" s="224" t="s">
        <v>164</v>
      </c>
      <c r="AU221" s="224" t="s">
        <v>170</v>
      </c>
      <c r="AY221" s="19" t="s">
        <v>160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9" t="s">
        <v>80</v>
      </c>
      <c r="BK221" s="225">
        <f>ROUND(I221*H221,1)</f>
        <v>0</v>
      </c>
      <c r="BL221" s="19" t="s">
        <v>169</v>
      </c>
      <c r="BM221" s="224" t="s">
        <v>360</v>
      </c>
    </row>
    <row r="222" spans="1:47" s="2" customFormat="1" ht="12">
      <c r="A222" s="40"/>
      <c r="B222" s="41"/>
      <c r="C222" s="42"/>
      <c r="D222" s="226" t="s">
        <v>172</v>
      </c>
      <c r="E222" s="42"/>
      <c r="F222" s="227" t="s">
        <v>361</v>
      </c>
      <c r="G222" s="42"/>
      <c r="H222" s="42"/>
      <c r="I222" s="228"/>
      <c r="J222" s="42"/>
      <c r="K222" s="42"/>
      <c r="L222" s="46"/>
      <c r="M222" s="229"/>
      <c r="N222" s="230"/>
      <c r="O222" s="86"/>
      <c r="P222" s="86"/>
      <c r="Q222" s="86"/>
      <c r="R222" s="86"/>
      <c r="S222" s="86"/>
      <c r="T222" s="86"/>
      <c r="U222" s="87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172</v>
      </c>
      <c r="AU222" s="19" t="s">
        <v>170</v>
      </c>
    </row>
    <row r="223" spans="1:51" s="13" customFormat="1" ht="12">
      <c r="A223" s="13"/>
      <c r="B223" s="231"/>
      <c r="C223" s="232"/>
      <c r="D223" s="233" t="s">
        <v>174</v>
      </c>
      <c r="E223" s="234" t="s">
        <v>20</v>
      </c>
      <c r="F223" s="235" t="s">
        <v>362</v>
      </c>
      <c r="G223" s="232"/>
      <c r="H223" s="236">
        <v>10.08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0"/>
      <c r="U223" s="241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174</v>
      </c>
      <c r="AU223" s="242" t="s">
        <v>170</v>
      </c>
      <c r="AV223" s="13" t="s">
        <v>82</v>
      </c>
      <c r="AW223" s="13" t="s">
        <v>34</v>
      </c>
      <c r="AX223" s="13" t="s">
        <v>73</v>
      </c>
      <c r="AY223" s="242" t="s">
        <v>160</v>
      </c>
    </row>
    <row r="224" spans="1:51" s="13" customFormat="1" ht="12">
      <c r="A224" s="13"/>
      <c r="B224" s="231"/>
      <c r="C224" s="232"/>
      <c r="D224" s="233" t="s">
        <v>174</v>
      </c>
      <c r="E224" s="234" t="s">
        <v>20</v>
      </c>
      <c r="F224" s="235" t="s">
        <v>363</v>
      </c>
      <c r="G224" s="232"/>
      <c r="H224" s="236">
        <v>0.52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0"/>
      <c r="U224" s="241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174</v>
      </c>
      <c r="AU224" s="242" t="s">
        <v>170</v>
      </c>
      <c r="AV224" s="13" t="s">
        <v>82</v>
      </c>
      <c r="AW224" s="13" t="s">
        <v>34</v>
      </c>
      <c r="AX224" s="13" t="s">
        <v>73</v>
      </c>
      <c r="AY224" s="242" t="s">
        <v>160</v>
      </c>
    </row>
    <row r="225" spans="1:51" s="14" customFormat="1" ht="12">
      <c r="A225" s="14"/>
      <c r="B225" s="243"/>
      <c r="C225" s="244"/>
      <c r="D225" s="233" t="s">
        <v>174</v>
      </c>
      <c r="E225" s="245" t="s">
        <v>20</v>
      </c>
      <c r="F225" s="246" t="s">
        <v>177</v>
      </c>
      <c r="G225" s="244"/>
      <c r="H225" s="247">
        <v>10.6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1"/>
      <c r="U225" s="252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174</v>
      </c>
      <c r="AU225" s="253" t="s">
        <v>170</v>
      </c>
      <c r="AV225" s="14" t="s">
        <v>169</v>
      </c>
      <c r="AW225" s="14" t="s">
        <v>34</v>
      </c>
      <c r="AX225" s="14" t="s">
        <v>80</v>
      </c>
      <c r="AY225" s="253" t="s">
        <v>160</v>
      </c>
    </row>
    <row r="226" spans="1:65" s="2" customFormat="1" ht="16.5" customHeight="1">
      <c r="A226" s="40"/>
      <c r="B226" s="41"/>
      <c r="C226" s="254" t="s">
        <v>285</v>
      </c>
      <c r="D226" s="254" t="s">
        <v>252</v>
      </c>
      <c r="E226" s="255" t="s">
        <v>364</v>
      </c>
      <c r="F226" s="256" t="s">
        <v>365</v>
      </c>
      <c r="G226" s="257" t="s">
        <v>237</v>
      </c>
      <c r="H226" s="258">
        <v>2</v>
      </c>
      <c r="I226" s="259"/>
      <c r="J226" s="260">
        <f>ROUND(I226*H226,1)</f>
        <v>0</v>
      </c>
      <c r="K226" s="256" t="s">
        <v>20</v>
      </c>
      <c r="L226" s="261"/>
      <c r="M226" s="262" t="s">
        <v>20</v>
      </c>
      <c r="N226" s="263" t="s">
        <v>44</v>
      </c>
      <c r="O226" s="86"/>
      <c r="P226" s="222">
        <f>O226*H226</f>
        <v>0</v>
      </c>
      <c r="Q226" s="222">
        <v>0.00504</v>
      </c>
      <c r="R226" s="222">
        <f>Q226*H226</f>
        <v>0.01008</v>
      </c>
      <c r="S226" s="222">
        <v>0</v>
      </c>
      <c r="T226" s="222">
        <f>S226*H226</f>
        <v>0</v>
      </c>
      <c r="U226" s="223" t="s">
        <v>20</v>
      </c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4" t="s">
        <v>216</v>
      </c>
      <c r="AT226" s="224" t="s">
        <v>252</v>
      </c>
      <c r="AU226" s="224" t="s">
        <v>170</v>
      </c>
      <c r="AY226" s="19" t="s">
        <v>160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9" t="s">
        <v>80</v>
      </c>
      <c r="BK226" s="225">
        <f>ROUND(I226*H226,1)</f>
        <v>0</v>
      </c>
      <c r="BL226" s="19" t="s">
        <v>169</v>
      </c>
      <c r="BM226" s="224" t="s">
        <v>366</v>
      </c>
    </row>
    <row r="227" spans="1:51" s="13" customFormat="1" ht="12">
      <c r="A227" s="13"/>
      <c r="B227" s="231"/>
      <c r="C227" s="232"/>
      <c r="D227" s="233" t="s">
        <v>174</v>
      </c>
      <c r="E227" s="234" t="s">
        <v>20</v>
      </c>
      <c r="F227" s="235" t="s">
        <v>311</v>
      </c>
      <c r="G227" s="232"/>
      <c r="H227" s="236">
        <v>2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0"/>
      <c r="U227" s="241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174</v>
      </c>
      <c r="AU227" s="242" t="s">
        <v>170</v>
      </c>
      <c r="AV227" s="13" t="s">
        <v>82</v>
      </c>
      <c r="AW227" s="13" t="s">
        <v>34</v>
      </c>
      <c r="AX227" s="13" t="s">
        <v>80</v>
      </c>
      <c r="AY227" s="242" t="s">
        <v>160</v>
      </c>
    </row>
    <row r="228" spans="1:65" s="2" customFormat="1" ht="16.5" customHeight="1">
      <c r="A228" s="40"/>
      <c r="B228" s="41"/>
      <c r="C228" s="254" t="s">
        <v>367</v>
      </c>
      <c r="D228" s="254" t="s">
        <v>252</v>
      </c>
      <c r="E228" s="255" t="s">
        <v>368</v>
      </c>
      <c r="F228" s="256" t="s">
        <v>369</v>
      </c>
      <c r="G228" s="257" t="s">
        <v>237</v>
      </c>
      <c r="H228" s="258">
        <v>4</v>
      </c>
      <c r="I228" s="259"/>
      <c r="J228" s="260">
        <f>ROUND(I228*H228,1)</f>
        <v>0</v>
      </c>
      <c r="K228" s="256" t="s">
        <v>20</v>
      </c>
      <c r="L228" s="261"/>
      <c r="M228" s="262" t="s">
        <v>20</v>
      </c>
      <c r="N228" s="263" t="s">
        <v>44</v>
      </c>
      <c r="O228" s="86"/>
      <c r="P228" s="222">
        <f>O228*H228</f>
        <v>0</v>
      </c>
      <c r="Q228" s="222">
        <v>0.00013</v>
      </c>
      <c r="R228" s="222">
        <f>Q228*H228</f>
        <v>0.00052</v>
      </c>
      <c r="S228" s="222">
        <v>0</v>
      </c>
      <c r="T228" s="222">
        <f>S228*H228</f>
        <v>0</v>
      </c>
      <c r="U228" s="223" t="s">
        <v>20</v>
      </c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4" t="s">
        <v>216</v>
      </c>
      <c r="AT228" s="224" t="s">
        <v>252</v>
      </c>
      <c r="AU228" s="224" t="s">
        <v>170</v>
      </c>
      <c r="AY228" s="19" t="s">
        <v>160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9" t="s">
        <v>80</v>
      </c>
      <c r="BK228" s="225">
        <f>ROUND(I228*H228,1)</f>
        <v>0</v>
      </c>
      <c r="BL228" s="19" t="s">
        <v>169</v>
      </c>
      <c r="BM228" s="224" t="s">
        <v>370</v>
      </c>
    </row>
    <row r="229" spans="1:51" s="13" customFormat="1" ht="12">
      <c r="A229" s="13"/>
      <c r="B229" s="231"/>
      <c r="C229" s="232"/>
      <c r="D229" s="233" t="s">
        <v>174</v>
      </c>
      <c r="E229" s="234" t="s">
        <v>20</v>
      </c>
      <c r="F229" s="235" t="s">
        <v>371</v>
      </c>
      <c r="G229" s="232"/>
      <c r="H229" s="236">
        <v>4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0"/>
      <c r="U229" s="241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174</v>
      </c>
      <c r="AU229" s="242" t="s">
        <v>170</v>
      </c>
      <c r="AV229" s="13" t="s">
        <v>82</v>
      </c>
      <c r="AW229" s="13" t="s">
        <v>34</v>
      </c>
      <c r="AX229" s="13" t="s">
        <v>80</v>
      </c>
      <c r="AY229" s="242" t="s">
        <v>160</v>
      </c>
    </row>
    <row r="230" spans="1:65" s="2" customFormat="1" ht="16.5" customHeight="1">
      <c r="A230" s="40"/>
      <c r="B230" s="41"/>
      <c r="C230" s="254" t="s">
        <v>372</v>
      </c>
      <c r="D230" s="254" t="s">
        <v>252</v>
      </c>
      <c r="E230" s="255" t="s">
        <v>325</v>
      </c>
      <c r="F230" s="256" t="s">
        <v>326</v>
      </c>
      <c r="G230" s="257" t="s">
        <v>259</v>
      </c>
      <c r="H230" s="258">
        <v>2</v>
      </c>
      <c r="I230" s="259"/>
      <c r="J230" s="260">
        <f>ROUND(I230*H230,1)</f>
        <v>0</v>
      </c>
      <c r="K230" s="256" t="s">
        <v>168</v>
      </c>
      <c r="L230" s="261"/>
      <c r="M230" s="262" t="s">
        <v>20</v>
      </c>
      <c r="N230" s="263" t="s">
        <v>44</v>
      </c>
      <c r="O230" s="86"/>
      <c r="P230" s="222">
        <f>O230*H230</f>
        <v>0</v>
      </c>
      <c r="Q230" s="222">
        <v>0.00078</v>
      </c>
      <c r="R230" s="222">
        <f>Q230*H230</f>
        <v>0.00156</v>
      </c>
      <c r="S230" s="222">
        <v>0</v>
      </c>
      <c r="T230" s="222">
        <f>S230*H230</f>
        <v>0</v>
      </c>
      <c r="U230" s="223" t="s">
        <v>20</v>
      </c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4" t="s">
        <v>216</v>
      </c>
      <c r="AT230" s="224" t="s">
        <v>252</v>
      </c>
      <c r="AU230" s="224" t="s">
        <v>170</v>
      </c>
      <c r="AY230" s="19" t="s">
        <v>160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9" t="s">
        <v>80</v>
      </c>
      <c r="BK230" s="225">
        <f>ROUND(I230*H230,1)</f>
        <v>0</v>
      </c>
      <c r="BL230" s="19" t="s">
        <v>169</v>
      </c>
      <c r="BM230" s="224" t="s">
        <v>373</v>
      </c>
    </row>
    <row r="231" spans="1:51" s="13" customFormat="1" ht="12">
      <c r="A231" s="13"/>
      <c r="B231" s="231"/>
      <c r="C231" s="232"/>
      <c r="D231" s="233" t="s">
        <v>174</v>
      </c>
      <c r="E231" s="234" t="s">
        <v>20</v>
      </c>
      <c r="F231" s="235" t="s">
        <v>374</v>
      </c>
      <c r="G231" s="232"/>
      <c r="H231" s="236">
        <v>2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0"/>
      <c r="U231" s="241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174</v>
      </c>
      <c r="AU231" s="242" t="s">
        <v>170</v>
      </c>
      <c r="AV231" s="13" t="s">
        <v>82</v>
      </c>
      <c r="AW231" s="13" t="s">
        <v>34</v>
      </c>
      <c r="AX231" s="13" t="s">
        <v>80</v>
      </c>
      <c r="AY231" s="242" t="s">
        <v>160</v>
      </c>
    </row>
    <row r="232" spans="1:65" s="2" customFormat="1" ht="16.5" customHeight="1">
      <c r="A232" s="40"/>
      <c r="B232" s="41"/>
      <c r="C232" s="254" t="s">
        <v>375</v>
      </c>
      <c r="D232" s="254" t="s">
        <v>252</v>
      </c>
      <c r="E232" s="255" t="s">
        <v>330</v>
      </c>
      <c r="F232" s="256" t="s">
        <v>331</v>
      </c>
      <c r="G232" s="257" t="s">
        <v>237</v>
      </c>
      <c r="H232" s="258">
        <v>4</v>
      </c>
      <c r="I232" s="259"/>
      <c r="J232" s="260">
        <f>ROUND(I232*H232,1)</f>
        <v>0</v>
      </c>
      <c r="K232" s="256" t="s">
        <v>20</v>
      </c>
      <c r="L232" s="261"/>
      <c r="M232" s="262" t="s">
        <v>20</v>
      </c>
      <c r="N232" s="263" t="s">
        <v>44</v>
      </c>
      <c r="O232" s="86"/>
      <c r="P232" s="222">
        <f>O232*H232</f>
        <v>0</v>
      </c>
      <c r="Q232" s="222">
        <v>1E-05</v>
      </c>
      <c r="R232" s="222">
        <f>Q232*H232</f>
        <v>4E-05</v>
      </c>
      <c r="S232" s="222">
        <v>0</v>
      </c>
      <c r="T232" s="222">
        <f>S232*H232</f>
        <v>0</v>
      </c>
      <c r="U232" s="223" t="s">
        <v>20</v>
      </c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4" t="s">
        <v>216</v>
      </c>
      <c r="AT232" s="224" t="s">
        <v>252</v>
      </c>
      <c r="AU232" s="224" t="s">
        <v>170</v>
      </c>
      <c r="AY232" s="19" t="s">
        <v>160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9" t="s">
        <v>80</v>
      </c>
      <c r="BK232" s="225">
        <f>ROUND(I232*H232,1)</f>
        <v>0</v>
      </c>
      <c r="BL232" s="19" t="s">
        <v>169</v>
      </c>
      <c r="BM232" s="224" t="s">
        <v>376</v>
      </c>
    </row>
    <row r="233" spans="1:51" s="13" customFormat="1" ht="12">
      <c r="A233" s="13"/>
      <c r="B233" s="231"/>
      <c r="C233" s="232"/>
      <c r="D233" s="233" t="s">
        <v>174</v>
      </c>
      <c r="E233" s="234" t="s">
        <v>20</v>
      </c>
      <c r="F233" s="235" t="s">
        <v>377</v>
      </c>
      <c r="G233" s="232"/>
      <c r="H233" s="236">
        <v>4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0"/>
      <c r="U233" s="241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174</v>
      </c>
      <c r="AU233" s="242" t="s">
        <v>170</v>
      </c>
      <c r="AV233" s="13" t="s">
        <v>82</v>
      </c>
      <c r="AW233" s="13" t="s">
        <v>34</v>
      </c>
      <c r="AX233" s="13" t="s">
        <v>80</v>
      </c>
      <c r="AY233" s="242" t="s">
        <v>160</v>
      </c>
    </row>
    <row r="234" spans="1:65" s="2" customFormat="1" ht="24.15" customHeight="1">
      <c r="A234" s="40"/>
      <c r="B234" s="41"/>
      <c r="C234" s="254" t="s">
        <v>378</v>
      </c>
      <c r="D234" s="254" t="s">
        <v>252</v>
      </c>
      <c r="E234" s="255" t="s">
        <v>335</v>
      </c>
      <c r="F234" s="256" t="s">
        <v>336</v>
      </c>
      <c r="G234" s="257" t="s">
        <v>337</v>
      </c>
      <c r="H234" s="258">
        <v>0.04</v>
      </c>
      <c r="I234" s="259"/>
      <c r="J234" s="260">
        <f>ROUND(I234*H234,1)</f>
        <v>0</v>
      </c>
      <c r="K234" s="256" t="s">
        <v>168</v>
      </c>
      <c r="L234" s="261"/>
      <c r="M234" s="262" t="s">
        <v>20</v>
      </c>
      <c r="N234" s="263" t="s">
        <v>44</v>
      </c>
      <c r="O234" s="86"/>
      <c r="P234" s="222">
        <f>O234*H234</f>
        <v>0</v>
      </c>
      <c r="Q234" s="222">
        <v>0.00063</v>
      </c>
      <c r="R234" s="222">
        <f>Q234*H234</f>
        <v>2.5200000000000003E-05</v>
      </c>
      <c r="S234" s="222">
        <v>0</v>
      </c>
      <c r="T234" s="222">
        <f>S234*H234</f>
        <v>0</v>
      </c>
      <c r="U234" s="223" t="s">
        <v>20</v>
      </c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4" t="s">
        <v>216</v>
      </c>
      <c r="AT234" s="224" t="s">
        <v>252</v>
      </c>
      <c r="AU234" s="224" t="s">
        <v>170</v>
      </c>
      <c r="AY234" s="19" t="s">
        <v>160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9" t="s">
        <v>80</v>
      </c>
      <c r="BK234" s="225">
        <f>ROUND(I234*H234,1)</f>
        <v>0</v>
      </c>
      <c r="BL234" s="19" t="s">
        <v>169</v>
      </c>
      <c r="BM234" s="224" t="s">
        <v>379</v>
      </c>
    </row>
    <row r="235" spans="1:51" s="13" customFormat="1" ht="12">
      <c r="A235" s="13"/>
      <c r="B235" s="231"/>
      <c r="C235" s="232"/>
      <c r="D235" s="233" t="s">
        <v>174</v>
      </c>
      <c r="E235" s="234" t="s">
        <v>20</v>
      </c>
      <c r="F235" s="235" t="s">
        <v>380</v>
      </c>
      <c r="G235" s="232"/>
      <c r="H235" s="236">
        <v>0.04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0"/>
      <c r="U235" s="241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174</v>
      </c>
      <c r="AU235" s="242" t="s">
        <v>170</v>
      </c>
      <c r="AV235" s="13" t="s">
        <v>82</v>
      </c>
      <c r="AW235" s="13" t="s">
        <v>34</v>
      </c>
      <c r="AX235" s="13" t="s">
        <v>80</v>
      </c>
      <c r="AY235" s="242" t="s">
        <v>160</v>
      </c>
    </row>
    <row r="236" spans="1:65" s="2" customFormat="1" ht="16.5" customHeight="1">
      <c r="A236" s="40"/>
      <c r="B236" s="41"/>
      <c r="C236" s="213" t="s">
        <v>381</v>
      </c>
      <c r="D236" s="213" t="s">
        <v>164</v>
      </c>
      <c r="E236" s="214" t="s">
        <v>382</v>
      </c>
      <c r="F236" s="215" t="s">
        <v>383</v>
      </c>
      <c r="G236" s="216" t="s">
        <v>237</v>
      </c>
      <c r="H236" s="217">
        <v>12</v>
      </c>
      <c r="I236" s="218"/>
      <c r="J236" s="219">
        <f>ROUND(I236*H236,1)</f>
        <v>0</v>
      </c>
      <c r="K236" s="215" t="s">
        <v>168</v>
      </c>
      <c r="L236" s="46"/>
      <c r="M236" s="220" t="s">
        <v>20</v>
      </c>
      <c r="N236" s="221" t="s">
        <v>44</v>
      </c>
      <c r="O236" s="86"/>
      <c r="P236" s="222">
        <f>O236*H236</f>
        <v>0</v>
      </c>
      <c r="Q236" s="222">
        <v>0.0028</v>
      </c>
      <c r="R236" s="222">
        <f>Q236*H236</f>
        <v>0.0336</v>
      </c>
      <c r="S236" s="222">
        <v>0</v>
      </c>
      <c r="T236" s="222">
        <f>S236*H236</f>
        <v>0</v>
      </c>
      <c r="U236" s="223" t="s">
        <v>20</v>
      </c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4" t="s">
        <v>169</v>
      </c>
      <c r="AT236" s="224" t="s">
        <v>164</v>
      </c>
      <c r="AU236" s="224" t="s">
        <v>170</v>
      </c>
      <c r="AY236" s="19" t="s">
        <v>160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9" t="s">
        <v>80</v>
      </c>
      <c r="BK236" s="225">
        <f>ROUND(I236*H236,1)</f>
        <v>0</v>
      </c>
      <c r="BL236" s="19" t="s">
        <v>169</v>
      </c>
      <c r="BM236" s="224" t="s">
        <v>384</v>
      </c>
    </row>
    <row r="237" spans="1:47" s="2" customFormat="1" ht="12">
      <c r="A237" s="40"/>
      <c r="B237" s="41"/>
      <c r="C237" s="42"/>
      <c r="D237" s="226" t="s">
        <v>172</v>
      </c>
      <c r="E237" s="42"/>
      <c r="F237" s="227" t="s">
        <v>385</v>
      </c>
      <c r="G237" s="42"/>
      <c r="H237" s="42"/>
      <c r="I237" s="228"/>
      <c r="J237" s="42"/>
      <c r="K237" s="42"/>
      <c r="L237" s="46"/>
      <c r="M237" s="229"/>
      <c r="N237" s="230"/>
      <c r="O237" s="86"/>
      <c r="P237" s="86"/>
      <c r="Q237" s="86"/>
      <c r="R237" s="86"/>
      <c r="S237" s="86"/>
      <c r="T237" s="86"/>
      <c r="U237" s="87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172</v>
      </c>
      <c r="AU237" s="19" t="s">
        <v>170</v>
      </c>
    </row>
    <row r="238" spans="1:51" s="13" customFormat="1" ht="12">
      <c r="A238" s="13"/>
      <c r="B238" s="231"/>
      <c r="C238" s="232"/>
      <c r="D238" s="233" t="s">
        <v>174</v>
      </c>
      <c r="E238" s="234" t="s">
        <v>20</v>
      </c>
      <c r="F238" s="235" t="s">
        <v>386</v>
      </c>
      <c r="G238" s="232"/>
      <c r="H238" s="236">
        <v>12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0"/>
      <c r="U238" s="241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174</v>
      </c>
      <c r="AU238" s="242" t="s">
        <v>170</v>
      </c>
      <c r="AV238" s="13" t="s">
        <v>82</v>
      </c>
      <c r="AW238" s="13" t="s">
        <v>34</v>
      </c>
      <c r="AX238" s="13" t="s">
        <v>80</v>
      </c>
      <c r="AY238" s="242" t="s">
        <v>160</v>
      </c>
    </row>
    <row r="239" spans="1:65" s="2" customFormat="1" ht="21.75" customHeight="1">
      <c r="A239" s="40"/>
      <c r="B239" s="41"/>
      <c r="C239" s="213" t="s">
        <v>387</v>
      </c>
      <c r="D239" s="213" t="s">
        <v>164</v>
      </c>
      <c r="E239" s="214" t="s">
        <v>388</v>
      </c>
      <c r="F239" s="215" t="s">
        <v>389</v>
      </c>
      <c r="G239" s="216" t="s">
        <v>259</v>
      </c>
      <c r="H239" s="217">
        <v>21.91</v>
      </c>
      <c r="I239" s="218"/>
      <c r="J239" s="219">
        <f>ROUND(I239*H239,1)</f>
        <v>0</v>
      </c>
      <c r="K239" s="215" t="s">
        <v>20</v>
      </c>
      <c r="L239" s="46"/>
      <c r="M239" s="220" t="s">
        <v>20</v>
      </c>
      <c r="N239" s="221" t="s">
        <v>44</v>
      </c>
      <c r="O239" s="86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2">
        <f>S239*H239</f>
        <v>0</v>
      </c>
      <c r="U239" s="223" t="s">
        <v>20</v>
      </c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4" t="s">
        <v>169</v>
      </c>
      <c r="AT239" s="224" t="s">
        <v>164</v>
      </c>
      <c r="AU239" s="224" t="s">
        <v>170</v>
      </c>
      <c r="AY239" s="19" t="s">
        <v>160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9" t="s">
        <v>80</v>
      </c>
      <c r="BK239" s="225">
        <f>ROUND(I239*H239,1)</f>
        <v>0</v>
      </c>
      <c r="BL239" s="19" t="s">
        <v>169</v>
      </c>
      <c r="BM239" s="224" t="s">
        <v>390</v>
      </c>
    </row>
    <row r="240" spans="1:65" s="2" customFormat="1" ht="16.5" customHeight="1">
      <c r="A240" s="40"/>
      <c r="B240" s="41"/>
      <c r="C240" s="254" t="s">
        <v>391</v>
      </c>
      <c r="D240" s="254" t="s">
        <v>252</v>
      </c>
      <c r="E240" s="255" t="s">
        <v>392</v>
      </c>
      <c r="F240" s="256" t="s">
        <v>393</v>
      </c>
      <c r="G240" s="257" t="s">
        <v>167</v>
      </c>
      <c r="H240" s="258">
        <v>0.145</v>
      </c>
      <c r="I240" s="259"/>
      <c r="J240" s="260">
        <f>ROUND(I240*H240,1)</f>
        <v>0</v>
      </c>
      <c r="K240" s="256" t="s">
        <v>168</v>
      </c>
      <c r="L240" s="261"/>
      <c r="M240" s="262" t="s">
        <v>20</v>
      </c>
      <c r="N240" s="263" t="s">
        <v>44</v>
      </c>
      <c r="O240" s="86"/>
      <c r="P240" s="222">
        <f>O240*H240</f>
        <v>0</v>
      </c>
      <c r="Q240" s="222">
        <v>0.55</v>
      </c>
      <c r="R240" s="222">
        <f>Q240*H240</f>
        <v>0.07975</v>
      </c>
      <c r="S240" s="222">
        <v>0</v>
      </c>
      <c r="T240" s="222">
        <f>S240*H240</f>
        <v>0</v>
      </c>
      <c r="U240" s="223" t="s">
        <v>20</v>
      </c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4" t="s">
        <v>216</v>
      </c>
      <c r="AT240" s="224" t="s">
        <v>252</v>
      </c>
      <c r="AU240" s="224" t="s">
        <v>170</v>
      </c>
      <c r="AY240" s="19" t="s">
        <v>160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9" t="s">
        <v>80</v>
      </c>
      <c r="BK240" s="225">
        <f>ROUND(I240*H240,1)</f>
        <v>0</v>
      </c>
      <c r="BL240" s="19" t="s">
        <v>169</v>
      </c>
      <c r="BM240" s="224" t="s">
        <v>394</v>
      </c>
    </row>
    <row r="241" spans="1:51" s="13" customFormat="1" ht="12">
      <c r="A241" s="13"/>
      <c r="B241" s="231"/>
      <c r="C241" s="232"/>
      <c r="D241" s="233" t="s">
        <v>174</v>
      </c>
      <c r="E241" s="234" t="s">
        <v>20</v>
      </c>
      <c r="F241" s="235" t="s">
        <v>395</v>
      </c>
      <c r="G241" s="232"/>
      <c r="H241" s="236">
        <v>0.145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0"/>
      <c r="U241" s="241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174</v>
      </c>
      <c r="AU241" s="242" t="s">
        <v>170</v>
      </c>
      <c r="AV241" s="13" t="s">
        <v>82</v>
      </c>
      <c r="AW241" s="13" t="s">
        <v>34</v>
      </c>
      <c r="AX241" s="13" t="s">
        <v>80</v>
      </c>
      <c r="AY241" s="242" t="s">
        <v>160</v>
      </c>
    </row>
    <row r="242" spans="1:65" s="2" customFormat="1" ht="16.5" customHeight="1">
      <c r="A242" s="40"/>
      <c r="B242" s="41"/>
      <c r="C242" s="254" t="s">
        <v>396</v>
      </c>
      <c r="D242" s="254" t="s">
        <v>252</v>
      </c>
      <c r="E242" s="255" t="s">
        <v>397</v>
      </c>
      <c r="F242" s="256" t="s">
        <v>398</v>
      </c>
      <c r="G242" s="257" t="s">
        <v>167</v>
      </c>
      <c r="H242" s="258">
        <v>1.295</v>
      </c>
      <c r="I242" s="259"/>
      <c r="J242" s="260">
        <f>ROUND(I242*H242,1)</f>
        <v>0</v>
      </c>
      <c r="K242" s="256" t="s">
        <v>168</v>
      </c>
      <c r="L242" s="261"/>
      <c r="M242" s="262" t="s">
        <v>20</v>
      </c>
      <c r="N242" s="263" t="s">
        <v>44</v>
      </c>
      <c r="O242" s="86"/>
      <c r="P242" s="222">
        <f>O242*H242</f>
        <v>0</v>
      </c>
      <c r="Q242" s="222">
        <v>0.55</v>
      </c>
      <c r="R242" s="222">
        <f>Q242*H242</f>
        <v>0.71225</v>
      </c>
      <c r="S242" s="222">
        <v>0</v>
      </c>
      <c r="T242" s="222">
        <f>S242*H242</f>
        <v>0</v>
      </c>
      <c r="U242" s="223" t="s">
        <v>20</v>
      </c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4" t="s">
        <v>216</v>
      </c>
      <c r="AT242" s="224" t="s">
        <v>252</v>
      </c>
      <c r="AU242" s="224" t="s">
        <v>170</v>
      </c>
      <c r="AY242" s="19" t="s">
        <v>160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9" t="s">
        <v>80</v>
      </c>
      <c r="BK242" s="225">
        <f>ROUND(I242*H242,1)</f>
        <v>0</v>
      </c>
      <c r="BL242" s="19" t="s">
        <v>169</v>
      </c>
      <c r="BM242" s="224" t="s">
        <v>399</v>
      </c>
    </row>
    <row r="243" spans="1:51" s="13" customFormat="1" ht="12">
      <c r="A243" s="13"/>
      <c r="B243" s="231"/>
      <c r="C243" s="232"/>
      <c r="D243" s="233" t="s">
        <v>174</v>
      </c>
      <c r="E243" s="234" t="s">
        <v>20</v>
      </c>
      <c r="F243" s="235" t="s">
        <v>400</v>
      </c>
      <c r="G243" s="232"/>
      <c r="H243" s="236">
        <v>1.295</v>
      </c>
      <c r="I243" s="237"/>
      <c r="J243" s="232"/>
      <c r="K243" s="232"/>
      <c r="L243" s="238"/>
      <c r="M243" s="239"/>
      <c r="N243" s="240"/>
      <c r="O243" s="240"/>
      <c r="P243" s="240"/>
      <c r="Q243" s="240"/>
      <c r="R243" s="240"/>
      <c r="S243" s="240"/>
      <c r="T243" s="240"/>
      <c r="U243" s="241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174</v>
      </c>
      <c r="AU243" s="242" t="s">
        <v>170</v>
      </c>
      <c r="AV243" s="13" t="s">
        <v>82</v>
      </c>
      <c r="AW243" s="13" t="s">
        <v>34</v>
      </c>
      <c r="AX243" s="13" t="s">
        <v>80</v>
      </c>
      <c r="AY243" s="242" t="s">
        <v>160</v>
      </c>
    </row>
    <row r="244" spans="1:65" s="2" customFormat="1" ht="16.5" customHeight="1">
      <c r="A244" s="40"/>
      <c r="B244" s="41"/>
      <c r="C244" s="254" t="s">
        <v>401</v>
      </c>
      <c r="D244" s="254" t="s">
        <v>252</v>
      </c>
      <c r="E244" s="255" t="s">
        <v>402</v>
      </c>
      <c r="F244" s="256" t="s">
        <v>403</v>
      </c>
      <c r="G244" s="257" t="s">
        <v>237</v>
      </c>
      <c r="H244" s="258">
        <v>12</v>
      </c>
      <c r="I244" s="259"/>
      <c r="J244" s="260">
        <f>ROUND(I244*H244,1)</f>
        <v>0</v>
      </c>
      <c r="K244" s="256" t="s">
        <v>20</v>
      </c>
      <c r="L244" s="261"/>
      <c r="M244" s="262" t="s">
        <v>20</v>
      </c>
      <c r="N244" s="263" t="s">
        <v>44</v>
      </c>
      <c r="O244" s="86"/>
      <c r="P244" s="222">
        <f>O244*H244</f>
        <v>0</v>
      </c>
      <c r="Q244" s="222">
        <v>0.00026</v>
      </c>
      <c r="R244" s="222">
        <f>Q244*H244</f>
        <v>0.0031199999999999995</v>
      </c>
      <c r="S244" s="222">
        <v>0</v>
      </c>
      <c r="T244" s="222">
        <f>S244*H244</f>
        <v>0</v>
      </c>
      <c r="U244" s="223" t="s">
        <v>20</v>
      </c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4" t="s">
        <v>216</v>
      </c>
      <c r="AT244" s="224" t="s">
        <v>252</v>
      </c>
      <c r="AU244" s="224" t="s">
        <v>170</v>
      </c>
      <c r="AY244" s="19" t="s">
        <v>160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9" t="s">
        <v>80</v>
      </c>
      <c r="BK244" s="225">
        <f>ROUND(I244*H244,1)</f>
        <v>0</v>
      </c>
      <c r="BL244" s="19" t="s">
        <v>169</v>
      </c>
      <c r="BM244" s="224" t="s">
        <v>404</v>
      </c>
    </row>
    <row r="245" spans="1:51" s="13" customFormat="1" ht="12">
      <c r="A245" s="13"/>
      <c r="B245" s="231"/>
      <c r="C245" s="232"/>
      <c r="D245" s="233" t="s">
        <v>174</v>
      </c>
      <c r="E245" s="234" t="s">
        <v>20</v>
      </c>
      <c r="F245" s="235" t="s">
        <v>405</v>
      </c>
      <c r="G245" s="232"/>
      <c r="H245" s="236">
        <v>12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0"/>
      <c r="U245" s="241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174</v>
      </c>
      <c r="AU245" s="242" t="s">
        <v>170</v>
      </c>
      <c r="AV245" s="13" t="s">
        <v>82</v>
      </c>
      <c r="AW245" s="13" t="s">
        <v>34</v>
      </c>
      <c r="AX245" s="13" t="s">
        <v>80</v>
      </c>
      <c r="AY245" s="242" t="s">
        <v>160</v>
      </c>
    </row>
    <row r="246" spans="1:65" s="2" customFormat="1" ht="16.5" customHeight="1">
      <c r="A246" s="40"/>
      <c r="B246" s="41"/>
      <c r="C246" s="254" t="s">
        <v>406</v>
      </c>
      <c r="D246" s="254" t="s">
        <v>252</v>
      </c>
      <c r="E246" s="255" t="s">
        <v>407</v>
      </c>
      <c r="F246" s="256" t="s">
        <v>408</v>
      </c>
      <c r="G246" s="257" t="s">
        <v>237</v>
      </c>
      <c r="H246" s="258">
        <v>48</v>
      </c>
      <c r="I246" s="259"/>
      <c r="J246" s="260">
        <f>ROUND(I246*H246,1)</f>
        <v>0</v>
      </c>
      <c r="K246" s="256" t="s">
        <v>20</v>
      </c>
      <c r="L246" s="261"/>
      <c r="M246" s="262" t="s">
        <v>20</v>
      </c>
      <c r="N246" s="263" t="s">
        <v>44</v>
      </c>
      <c r="O246" s="86"/>
      <c r="P246" s="222">
        <f>O246*H246</f>
        <v>0</v>
      </c>
      <c r="Q246" s="222">
        <v>0.00121</v>
      </c>
      <c r="R246" s="222">
        <f>Q246*H246</f>
        <v>0.05807999999999999</v>
      </c>
      <c r="S246" s="222">
        <v>0</v>
      </c>
      <c r="T246" s="222">
        <f>S246*H246</f>
        <v>0</v>
      </c>
      <c r="U246" s="223" t="s">
        <v>20</v>
      </c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4" t="s">
        <v>216</v>
      </c>
      <c r="AT246" s="224" t="s">
        <v>252</v>
      </c>
      <c r="AU246" s="224" t="s">
        <v>170</v>
      </c>
      <c r="AY246" s="19" t="s">
        <v>160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9" t="s">
        <v>80</v>
      </c>
      <c r="BK246" s="225">
        <f>ROUND(I246*H246,1)</f>
        <v>0</v>
      </c>
      <c r="BL246" s="19" t="s">
        <v>169</v>
      </c>
      <c r="BM246" s="224" t="s">
        <v>409</v>
      </c>
    </row>
    <row r="247" spans="1:51" s="13" customFormat="1" ht="12">
      <c r="A247" s="13"/>
      <c r="B247" s="231"/>
      <c r="C247" s="232"/>
      <c r="D247" s="233" t="s">
        <v>174</v>
      </c>
      <c r="E247" s="234" t="s">
        <v>20</v>
      </c>
      <c r="F247" s="235" t="s">
        <v>410</v>
      </c>
      <c r="G247" s="232"/>
      <c r="H247" s="236">
        <v>48</v>
      </c>
      <c r="I247" s="237"/>
      <c r="J247" s="232"/>
      <c r="K247" s="232"/>
      <c r="L247" s="238"/>
      <c r="M247" s="239"/>
      <c r="N247" s="240"/>
      <c r="O247" s="240"/>
      <c r="P247" s="240"/>
      <c r="Q247" s="240"/>
      <c r="R247" s="240"/>
      <c r="S247" s="240"/>
      <c r="T247" s="240"/>
      <c r="U247" s="241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174</v>
      </c>
      <c r="AU247" s="242" t="s">
        <v>170</v>
      </c>
      <c r="AV247" s="13" t="s">
        <v>82</v>
      </c>
      <c r="AW247" s="13" t="s">
        <v>34</v>
      </c>
      <c r="AX247" s="13" t="s">
        <v>80</v>
      </c>
      <c r="AY247" s="242" t="s">
        <v>160</v>
      </c>
    </row>
    <row r="248" spans="1:65" s="2" customFormat="1" ht="16.5" customHeight="1">
      <c r="A248" s="40"/>
      <c r="B248" s="41"/>
      <c r="C248" s="254" t="s">
        <v>411</v>
      </c>
      <c r="D248" s="254" t="s">
        <v>252</v>
      </c>
      <c r="E248" s="255" t="s">
        <v>325</v>
      </c>
      <c r="F248" s="256" t="s">
        <v>326</v>
      </c>
      <c r="G248" s="257" t="s">
        <v>259</v>
      </c>
      <c r="H248" s="258">
        <v>38.8</v>
      </c>
      <c r="I248" s="259"/>
      <c r="J248" s="260">
        <f>ROUND(I248*H248,1)</f>
        <v>0</v>
      </c>
      <c r="K248" s="256" t="s">
        <v>168</v>
      </c>
      <c r="L248" s="261"/>
      <c r="M248" s="262" t="s">
        <v>20</v>
      </c>
      <c r="N248" s="263" t="s">
        <v>44</v>
      </c>
      <c r="O248" s="86"/>
      <c r="P248" s="222">
        <f>O248*H248</f>
        <v>0</v>
      </c>
      <c r="Q248" s="222">
        <v>0.00078</v>
      </c>
      <c r="R248" s="222">
        <f>Q248*H248</f>
        <v>0.030263999999999996</v>
      </c>
      <c r="S248" s="222">
        <v>0</v>
      </c>
      <c r="T248" s="222">
        <f>S248*H248</f>
        <v>0</v>
      </c>
      <c r="U248" s="223" t="s">
        <v>20</v>
      </c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4" t="s">
        <v>216</v>
      </c>
      <c r="AT248" s="224" t="s">
        <v>252</v>
      </c>
      <c r="AU248" s="224" t="s">
        <v>170</v>
      </c>
      <c r="AY248" s="19" t="s">
        <v>160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9" t="s">
        <v>80</v>
      </c>
      <c r="BK248" s="225">
        <f>ROUND(I248*H248,1)</f>
        <v>0</v>
      </c>
      <c r="BL248" s="19" t="s">
        <v>169</v>
      </c>
      <c r="BM248" s="224" t="s">
        <v>412</v>
      </c>
    </row>
    <row r="249" spans="1:51" s="13" customFormat="1" ht="12">
      <c r="A249" s="13"/>
      <c r="B249" s="231"/>
      <c r="C249" s="232"/>
      <c r="D249" s="233" t="s">
        <v>174</v>
      </c>
      <c r="E249" s="234" t="s">
        <v>20</v>
      </c>
      <c r="F249" s="235" t="s">
        <v>413</v>
      </c>
      <c r="G249" s="232"/>
      <c r="H249" s="236">
        <v>4.8</v>
      </c>
      <c r="I249" s="237"/>
      <c r="J249" s="232"/>
      <c r="K249" s="232"/>
      <c r="L249" s="238"/>
      <c r="M249" s="239"/>
      <c r="N249" s="240"/>
      <c r="O249" s="240"/>
      <c r="P249" s="240"/>
      <c r="Q249" s="240"/>
      <c r="R249" s="240"/>
      <c r="S249" s="240"/>
      <c r="T249" s="240"/>
      <c r="U249" s="241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174</v>
      </c>
      <c r="AU249" s="242" t="s">
        <v>170</v>
      </c>
      <c r="AV249" s="13" t="s">
        <v>82</v>
      </c>
      <c r="AW249" s="13" t="s">
        <v>34</v>
      </c>
      <c r="AX249" s="13" t="s">
        <v>73</v>
      </c>
      <c r="AY249" s="242" t="s">
        <v>160</v>
      </c>
    </row>
    <row r="250" spans="1:51" s="13" customFormat="1" ht="12">
      <c r="A250" s="13"/>
      <c r="B250" s="231"/>
      <c r="C250" s="232"/>
      <c r="D250" s="233" t="s">
        <v>174</v>
      </c>
      <c r="E250" s="234" t="s">
        <v>20</v>
      </c>
      <c r="F250" s="235" t="s">
        <v>414</v>
      </c>
      <c r="G250" s="232"/>
      <c r="H250" s="236">
        <v>34</v>
      </c>
      <c r="I250" s="237"/>
      <c r="J250" s="232"/>
      <c r="K250" s="232"/>
      <c r="L250" s="238"/>
      <c r="M250" s="239"/>
      <c r="N250" s="240"/>
      <c r="O250" s="240"/>
      <c r="P250" s="240"/>
      <c r="Q250" s="240"/>
      <c r="R250" s="240"/>
      <c r="S250" s="240"/>
      <c r="T250" s="240"/>
      <c r="U250" s="241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174</v>
      </c>
      <c r="AU250" s="242" t="s">
        <v>170</v>
      </c>
      <c r="AV250" s="13" t="s">
        <v>82</v>
      </c>
      <c r="AW250" s="13" t="s">
        <v>34</v>
      </c>
      <c r="AX250" s="13" t="s">
        <v>73</v>
      </c>
      <c r="AY250" s="242" t="s">
        <v>160</v>
      </c>
    </row>
    <row r="251" spans="1:51" s="14" customFormat="1" ht="12">
      <c r="A251" s="14"/>
      <c r="B251" s="243"/>
      <c r="C251" s="244"/>
      <c r="D251" s="233" t="s">
        <v>174</v>
      </c>
      <c r="E251" s="245" t="s">
        <v>20</v>
      </c>
      <c r="F251" s="246" t="s">
        <v>177</v>
      </c>
      <c r="G251" s="244"/>
      <c r="H251" s="247">
        <v>38.8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1"/>
      <c r="U251" s="252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174</v>
      </c>
      <c r="AU251" s="253" t="s">
        <v>170</v>
      </c>
      <c r="AV251" s="14" t="s">
        <v>169</v>
      </c>
      <c r="AW251" s="14" t="s">
        <v>34</v>
      </c>
      <c r="AX251" s="14" t="s">
        <v>80</v>
      </c>
      <c r="AY251" s="253" t="s">
        <v>160</v>
      </c>
    </row>
    <row r="252" spans="1:65" s="2" customFormat="1" ht="16.5" customHeight="1">
      <c r="A252" s="40"/>
      <c r="B252" s="41"/>
      <c r="C252" s="254" t="s">
        <v>415</v>
      </c>
      <c r="D252" s="254" t="s">
        <v>252</v>
      </c>
      <c r="E252" s="255" t="s">
        <v>330</v>
      </c>
      <c r="F252" s="256" t="s">
        <v>331</v>
      </c>
      <c r="G252" s="257" t="s">
        <v>237</v>
      </c>
      <c r="H252" s="258">
        <v>30</v>
      </c>
      <c r="I252" s="259"/>
      <c r="J252" s="260">
        <f>ROUND(I252*H252,1)</f>
        <v>0</v>
      </c>
      <c r="K252" s="256" t="s">
        <v>20</v>
      </c>
      <c r="L252" s="261"/>
      <c r="M252" s="262" t="s">
        <v>20</v>
      </c>
      <c r="N252" s="263" t="s">
        <v>44</v>
      </c>
      <c r="O252" s="86"/>
      <c r="P252" s="222">
        <f>O252*H252</f>
        <v>0</v>
      </c>
      <c r="Q252" s="222">
        <v>1E-05</v>
      </c>
      <c r="R252" s="222">
        <f>Q252*H252</f>
        <v>0.00030000000000000003</v>
      </c>
      <c r="S252" s="222">
        <v>0</v>
      </c>
      <c r="T252" s="222">
        <f>S252*H252</f>
        <v>0</v>
      </c>
      <c r="U252" s="223" t="s">
        <v>20</v>
      </c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4" t="s">
        <v>216</v>
      </c>
      <c r="AT252" s="224" t="s">
        <v>252</v>
      </c>
      <c r="AU252" s="224" t="s">
        <v>170</v>
      </c>
      <c r="AY252" s="19" t="s">
        <v>160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9" t="s">
        <v>80</v>
      </c>
      <c r="BK252" s="225">
        <f>ROUND(I252*H252,1)</f>
        <v>0</v>
      </c>
      <c r="BL252" s="19" t="s">
        <v>169</v>
      </c>
      <c r="BM252" s="224" t="s">
        <v>416</v>
      </c>
    </row>
    <row r="253" spans="1:51" s="13" customFormat="1" ht="12">
      <c r="A253" s="13"/>
      <c r="B253" s="231"/>
      <c r="C253" s="232"/>
      <c r="D253" s="233" t="s">
        <v>174</v>
      </c>
      <c r="E253" s="234" t="s">
        <v>20</v>
      </c>
      <c r="F253" s="235" t="s">
        <v>417</v>
      </c>
      <c r="G253" s="232"/>
      <c r="H253" s="236">
        <v>24</v>
      </c>
      <c r="I253" s="237"/>
      <c r="J253" s="232"/>
      <c r="K253" s="232"/>
      <c r="L253" s="238"/>
      <c r="M253" s="239"/>
      <c r="N253" s="240"/>
      <c r="O253" s="240"/>
      <c r="P253" s="240"/>
      <c r="Q253" s="240"/>
      <c r="R253" s="240"/>
      <c r="S253" s="240"/>
      <c r="T253" s="240"/>
      <c r="U253" s="241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174</v>
      </c>
      <c r="AU253" s="242" t="s">
        <v>170</v>
      </c>
      <c r="AV253" s="13" t="s">
        <v>82</v>
      </c>
      <c r="AW253" s="13" t="s">
        <v>34</v>
      </c>
      <c r="AX253" s="13" t="s">
        <v>73</v>
      </c>
      <c r="AY253" s="242" t="s">
        <v>160</v>
      </c>
    </row>
    <row r="254" spans="1:51" s="13" customFormat="1" ht="12">
      <c r="A254" s="13"/>
      <c r="B254" s="231"/>
      <c r="C254" s="232"/>
      <c r="D254" s="233" t="s">
        <v>174</v>
      </c>
      <c r="E254" s="234" t="s">
        <v>20</v>
      </c>
      <c r="F254" s="235" t="s">
        <v>418</v>
      </c>
      <c r="G254" s="232"/>
      <c r="H254" s="236">
        <v>6</v>
      </c>
      <c r="I254" s="237"/>
      <c r="J254" s="232"/>
      <c r="K254" s="232"/>
      <c r="L254" s="238"/>
      <c r="M254" s="239"/>
      <c r="N254" s="240"/>
      <c r="O254" s="240"/>
      <c r="P254" s="240"/>
      <c r="Q254" s="240"/>
      <c r="R254" s="240"/>
      <c r="S254" s="240"/>
      <c r="T254" s="240"/>
      <c r="U254" s="241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174</v>
      </c>
      <c r="AU254" s="242" t="s">
        <v>170</v>
      </c>
      <c r="AV254" s="13" t="s">
        <v>82</v>
      </c>
      <c r="AW254" s="13" t="s">
        <v>34</v>
      </c>
      <c r="AX254" s="13" t="s">
        <v>73</v>
      </c>
      <c r="AY254" s="242" t="s">
        <v>160</v>
      </c>
    </row>
    <row r="255" spans="1:51" s="14" customFormat="1" ht="12">
      <c r="A255" s="14"/>
      <c r="B255" s="243"/>
      <c r="C255" s="244"/>
      <c r="D255" s="233" t="s">
        <v>174</v>
      </c>
      <c r="E255" s="245" t="s">
        <v>20</v>
      </c>
      <c r="F255" s="246" t="s">
        <v>177</v>
      </c>
      <c r="G255" s="244"/>
      <c r="H255" s="247">
        <v>30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1"/>
      <c r="U255" s="252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174</v>
      </c>
      <c r="AU255" s="253" t="s">
        <v>170</v>
      </c>
      <c r="AV255" s="14" t="s">
        <v>169</v>
      </c>
      <c r="AW255" s="14" t="s">
        <v>34</v>
      </c>
      <c r="AX255" s="14" t="s">
        <v>80</v>
      </c>
      <c r="AY255" s="253" t="s">
        <v>160</v>
      </c>
    </row>
    <row r="256" spans="1:65" s="2" customFormat="1" ht="24.15" customHeight="1">
      <c r="A256" s="40"/>
      <c r="B256" s="41"/>
      <c r="C256" s="254" t="s">
        <v>419</v>
      </c>
      <c r="D256" s="254" t="s">
        <v>252</v>
      </c>
      <c r="E256" s="255" t="s">
        <v>420</v>
      </c>
      <c r="F256" s="256" t="s">
        <v>421</v>
      </c>
      <c r="G256" s="257" t="s">
        <v>337</v>
      </c>
      <c r="H256" s="258">
        <v>3.68</v>
      </c>
      <c r="I256" s="259"/>
      <c r="J256" s="260">
        <f>ROUND(I256*H256,1)</f>
        <v>0</v>
      </c>
      <c r="K256" s="256" t="s">
        <v>168</v>
      </c>
      <c r="L256" s="261"/>
      <c r="M256" s="262" t="s">
        <v>20</v>
      </c>
      <c r="N256" s="263" t="s">
        <v>44</v>
      </c>
      <c r="O256" s="86"/>
      <c r="P256" s="222">
        <f>O256*H256</f>
        <v>0</v>
      </c>
      <c r="Q256" s="222">
        <v>0.00173</v>
      </c>
      <c r="R256" s="222">
        <f>Q256*H256</f>
        <v>0.0063664</v>
      </c>
      <c r="S256" s="222">
        <v>0</v>
      </c>
      <c r="T256" s="222">
        <f>S256*H256</f>
        <v>0</v>
      </c>
      <c r="U256" s="223" t="s">
        <v>20</v>
      </c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4" t="s">
        <v>216</v>
      </c>
      <c r="AT256" s="224" t="s">
        <v>252</v>
      </c>
      <c r="AU256" s="224" t="s">
        <v>170</v>
      </c>
      <c r="AY256" s="19" t="s">
        <v>160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9" t="s">
        <v>80</v>
      </c>
      <c r="BK256" s="225">
        <f>ROUND(I256*H256,1)</f>
        <v>0</v>
      </c>
      <c r="BL256" s="19" t="s">
        <v>169</v>
      </c>
      <c r="BM256" s="224" t="s">
        <v>422</v>
      </c>
    </row>
    <row r="257" spans="1:51" s="13" customFormat="1" ht="12">
      <c r="A257" s="13"/>
      <c r="B257" s="231"/>
      <c r="C257" s="232"/>
      <c r="D257" s="233" t="s">
        <v>174</v>
      </c>
      <c r="E257" s="234" t="s">
        <v>20</v>
      </c>
      <c r="F257" s="235" t="s">
        <v>423</v>
      </c>
      <c r="G257" s="232"/>
      <c r="H257" s="236">
        <v>3.68</v>
      </c>
      <c r="I257" s="237"/>
      <c r="J257" s="232"/>
      <c r="K257" s="232"/>
      <c r="L257" s="238"/>
      <c r="M257" s="239"/>
      <c r="N257" s="240"/>
      <c r="O257" s="240"/>
      <c r="P257" s="240"/>
      <c r="Q257" s="240"/>
      <c r="R257" s="240"/>
      <c r="S257" s="240"/>
      <c r="T257" s="240"/>
      <c r="U257" s="241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174</v>
      </c>
      <c r="AU257" s="242" t="s">
        <v>170</v>
      </c>
      <c r="AV257" s="13" t="s">
        <v>82</v>
      </c>
      <c r="AW257" s="13" t="s">
        <v>34</v>
      </c>
      <c r="AX257" s="13" t="s">
        <v>80</v>
      </c>
      <c r="AY257" s="242" t="s">
        <v>160</v>
      </c>
    </row>
    <row r="258" spans="1:65" s="2" customFormat="1" ht="24.15" customHeight="1">
      <c r="A258" s="40"/>
      <c r="B258" s="41"/>
      <c r="C258" s="254" t="s">
        <v>424</v>
      </c>
      <c r="D258" s="254" t="s">
        <v>252</v>
      </c>
      <c r="E258" s="255" t="s">
        <v>335</v>
      </c>
      <c r="F258" s="256" t="s">
        <v>336</v>
      </c>
      <c r="G258" s="257" t="s">
        <v>337</v>
      </c>
      <c r="H258" s="258">
        <v>3.98</v>
      </c>
      <c r="I258" s="259"/>
      <c r="J258" s="260">
        <f>ROUND(I258*H258,1)</f>
        <v>0</v>
      </c>
      <c r="K258" s="256" t="s">
        <v>168</v>
      </c>
      <c r="L258" s="261"/>
      <c r="M258" s="262" t="s">
        <v>20</v>
      </c>
      <c r="N258" s="263" t="s">
        <v>44</v>
      </c>
      <c r="O258" s="86"/>
      <c r="P258" s="222">
        <f>O258*H258</f>
        <v>0</v>
      </c>
      <c r="Q258" s="222">
        <v>0.00063</v>
      </c>
      <c r="R258" s="222">
        <f>Q258*H258</f>
        <v>0.0025074</v>
      </c>
      <c r="S258" s="222">
        <v>0</v>
      </c>
      <c r="T258" s="222">
        <f>S258*H258</f>
        <v>0</v>
      </c>
      <c r="U258" s="223" t="s">
        <v>20</v>
      </c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4" t="s">
        <v>216</v>
      </c>
      <c r="AT258" s="224" t="s">
        <v>252</v>
      </c>
      <c r="AU258" s="224" t="s">
        <v>170</v>
      </c>
      <c r="AY258" s="19" t="s">
        <v>160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9" t="s">
        <v>80</v>
      </c>
      <c r="BK258" s="225">
        <f>ROUND(I258*H258,1)</f>
        <v>0</v>
      </c>
      <c r="BL258" s="19" t="s">
        <v>169</v>
      </c>
      <c r="BM258" s="224" t="s">
        <v>425</v>
      </c>
    </row>
    <row r="259" spans="1:51" s="13" customFormat="1" ht="12">
      <c r="A259" s="13"/>
      <c r="B259" s="231"/>
      <c r="C259" s="232"/>
      <c r="D259" s="233" t="s">
        <v>174</v>
      </c>
      <c r="E259" s="234" t="s">
        <v>20</v>
      </c>
      <c r="F259" s="235" t="s">
        <v>426</v>
      </c>
      <c r="G259" s="232"/>
      <c r="H259" s="236">
        <v>0.24</v>
      </c>
      <c r="I259" s="237"/>
      <c r="J259" s="232"/>
      <c r="K259" s="232"/>
      <c r="L259" s="238"/>
      <c r="M259" s="239"/>
      <c r="N259" s="240"/>
      <c r="O259" s="240"/>
      <c r="P259" s="240"/>
      <c r="Q259" s="240"/>
      <c r="R259" s="240"/>
      <c r="S259" s="240"/>
      <c r="T259" s="240"/>
      <c r="U259" s="241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174</v>
      </c>
      <c r="AU259" s="242" t="s">
        <v>170</v>
      </c>
      <c r="AV259" s="13" t="s">
        <v>82</v>
      </c>
      <c r="AW259" s="13" t="s">
        <v>34</v>
      </c>
      <c r="AX259" s="13" t="s">
        <v>73</v>
      </c>
      <c r="AY259" s="242" t="s">
        <v>160</v>
      </c>
    </row>
    <row r="260" spans="1:51" s="13" customFormat="1" ht="12">
      <c r="A260" s="13"/>
      <c r="B260" s="231"/>
      <c r="C260" s="232"/>
      <c r="D260" s="233" t="s">
        <v>174</v>
      </c>
      <c r="E260" s="234" t="s">
        <v>20</v>
      </c>
      <c r="F260" s="235" t="s">
        <v>427</v>
      </c>
      <c r="G260" s="232"/>
      <c r="H260" s="236">
        <v>0.06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0"/>
      <c r="U260" s="241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174</v>
      </c>
      <c r="AU260" s="242" t="s">
        <v>170</v>
      </c>
      <c r="AV260" s="13" t="s">
        <v>82</v>
      </c>
      <c r="AW260" s="13" t="s">
        <v>34</v>
      </c>
      <c r="AX260" s="13" t="s">
        <v>73</v>
      </c>
      <c r="AY260" s="242" t="s">
        <v>160</v>
      </c>
    </row>
    <row r="261" spans="1:51" s="13" customFormat="1" ht="12">
      <c r="A261" s="13"/>
      <c r="B261" s="231"/>
      <c r="C261" s="232"/>
      <c r="D261" s="233" t="s">
        <v>174</v>
      </c>
      <c r="E261" s="234" t="s">
        <v>20</v>
      </c>
      <c r="F261" s="235" t="s">
        <v>423</v>
      </c>
      <c r="G261" s="232"/>
      <c r="H261" s="236">
        <v>3.68</v>
      </c>
      <c r="I261" s="237"/>
      <c r="J261" s="232"/>
      <c r="K261" s="232"/>
      <c r="L261" s="238"/>
      <c r="M261" s="239"/>
      <c r="N261" s="240"/>
      <c r="O261" s="240"/>
      <c r="P261" s="240"/>
      <c r="Q261" s="240"/>
      <c r="R261" s="240"/>
      <c r="S261" s="240"/>
      <c r="T261" s="240"/>
      <c r="U261" s="241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174</v>
      </c>
      <c r="AU261" s="242" t="s">
        <v>170</v>
      </c>
      <c r="AV261" s="13" t="s">
        <v>82</v>
      </c>
      <c r="AW261" s="13" t="s">
        <v>34</v>
      </c>
      <c r="AX261" s="13" t="s">
        <v>73</v>
      </c>
      <c r="AY261" s="242" t="s">
        <v>160</v>
      </c>
    </row>
    <row r="262" spans="1:51" s="14" customFormat="1" ht="12">
      <c r="A262" s="14"/>
      <c r="B262" s="243"/>
      <c r="C262" s="244"/>
      <c r="D262" s="233" t="s">
        <v>174</v>
      </c>
      <c r="E262" s="245" t="s">
        <v>20</v>
      </c>
      <c r="F262" s="246" t="s">
        <v>177</v>
      </c>
      <c r="G262" s="244"/>
      <c r="H262" s="247">
        <v>3.98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1"/>
      <c r="U262" s="252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174</v>
      </c>
      <c r="AU262" s="253" t="s">
        <v>170</v>
      </c>
      <c r="AV262" s="14" t="s">
        <v>169</v>
      </c>
      <c r="AW262" s="14" t="s">
        <v>34</v>
      </c>
      <c r="AX262" s="14" t="s">
        <v>80</v>
      </c>
      <c r="AY262" s="253" t="s">
        <v>160</v>
      </c>
    </row>
    <row r="263" spans="1:65" s="2" customFormat="1" ht="24.15" customHeight="1">
      <c r="A263" s="40"/>
      <c r="B263" s="41"/>
      <c r="C263" s="254" t="s">
        <v>428</v>
      </c>
      <c r="D263" s="254" t="s">
        <v>252</v>
      </c>
      <c r="E263" s="255" t="s">
        <v>429</v>
      </c>
      <c r="F263" s="256" t="s">
        <v>430</v>
      </c>
      <c r="G263" s="257" t="s">
        <v>337</v>
      </c>
      <c r="H263" s="258">
        <v>0.16</v>
      </c>
      <c r="I263" s="259"/>
      <c r="J263" s="260">
        <f>ROUND(I263*H263,1)</f>
        <v>0</v>
      </c>
      <c r="K263" s="256" t="s">
        <v>20</v>
      </c>
      <c r="L263" s="261"/>
      <c r="M263" s="262" t="s">
        <v>20</v>
      </c>
      <c r="N263" s="263" t="s">
        <v>44</v>
      </c>
      <c r="O263" s="86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2">
        <f>S263*H263</f>
        <v>0</v>
      </c>
      <c r="U263" s="223" t="s">
        <v>20</v>
      </c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4" t="s">
        <v>216</v>
      </c>
      <c r="AT263" s="224" t="s">
        <v>252</v>
      </c>
      <c r="AU263" s="224" t="s">
        <v>170</v>
      </c>
      <c r="AY263" s="19" t="s">
        <v>160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9" t="s">
        <v>80</v>
      </c>
      <c r="BK263" s="225">
        <f>ROUND(I263*H263,1)</f>
        <v>0</v>
      </c>
      <c r="BL263" s="19" t="s">
        <v>169</v>
      </c>
      <c r="BM263" s="224" t="s">
        <v>431</v>
      </c>
    </row>
    <row r="264" spans="1:51" s="13" customFormat="1" ht="12">
      <c r="A264" s="13"/>
      <c r="B264" s="231"/>
      <c r="C264" s="232"/>
      <c r="D264" s="233" t="s">
        <v>174</v>
      </c>
      <c r="E264" s="234" t="s">
        <v>20</v>
      </c>
      <c r="F264" s="235" t="s">
        <v>432</v>
      </c>
      <c r="G264" s="232"/>
      <c r="H264" s="236">
        <v>0.16</v>
      </c>
      <c r="I264" s="237"/>
      <c r="J264" s="232"/>
      <c r="K264" s="232"/>
      <c r="L264" s="238"/>
      <c r="M264" s="239"/>
      <c r="N264" s="240"/>
      <c r="O264" s="240"/>
      <c r="P264" s="240"/>
      <c r="Q264" s="240"/>
      <c r="R264" s="240"/>
      <c r="S264" s="240"/>
      <c r="T264" s="240"/>
      <c r="U264" s="241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174</v>
      </c>
      <c r="AU264" s="242" t="s">
        <v>170</v>
      </c>
      <c r="AV264" s="13" t="s">
        <v>82</v>
      </c>
      <c r="AW264" s="13" t="s">
        <v>34</v>
      </c>
      <c r="AX264" s="13" t="s">
        <v>80</v>
      </c>
      <c r="AY264" s="242" t="s">
        <v>160</v>
      </c>
    </row>
    <row r="265" spans="1:65" s="2" customFormat="1" ht="16.5" customHeight="1">
      <c r="A265" s="40"/>
      <c r="B265" s="41"/>
      <c r="C265" s="213" t="s">
        <v>433</v>
      </c>
      <c r="D265" s="213" t="s">
        <v>164</v>
      </c>
      <c r="E265" s="214" t="s">
        <v>434</v>
      </c>
      <c r="F265" s="215" t="s">
        <v>435</v>
      </c>
      <c r="G265" s="216" t="s">
        <v>237</v>
      </c>
      <c r="H265" s="217">
        <v>1</v>
      </c>
      <c r="I265" s="218"/>
      <c r="J265" s="219">
        <f>ROUND(I265*H265,1)</f>
        <v>0</v>
      </c>
      <c r="K265" s="215" t="s">
        <v>168</v>
      </c>
      <c r="L265" s="46"/>
      <c r="M265" s="220" t="s">
        <v>20</v>
      </c>
      <c r="N265" s="221" t="s">
        <v>44</v>
      </c>
      <c r="O265" s="86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2">
        <f>S265*H265</f>
        <v>0</v>
      </c>
      <c r="U265" s="223" t="s">
        <v>20</v>
      </c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4" t="s">
        <v>169</v>
      </c>
      <c r="AT265" s="224" t="s">
        <v>164</v>
      </c>
      <c r="AU265" s="224" t="s">
        <v>170</v>
      </c>
      <c r="AY265" s="19" t="s">
        <v>160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9" t="s">
        <v>80</v>
      </c>
      <c r="BK265" s="225">
        <f>ROUND(I265*H265,1)</f>
        <v>0</v>
      </c>
      <c r="BL265" s="19" t="s">
        <v>169</v>
      </c>
      <c r="BM265" s="224" t="s">
        <v>436</v>
      </c>
    </row>
    <row r="266" spans="1:47" s="2" customFormat="1" ht="12">
      <c r="A266" s="40"/>
      <c r="B266" s="41"/>
      <c r="C266" s="42"/>
      <c r="D266" s="226" t="s">
        <v>172</v>
      </c>
      <c r="E266" s="42"/>
      <c r="F266" s="227" t="s">
        <v>437</v>
      </c>
      <c r="G266" s="42"/>
      <c r="H266" s="42"/>
      <c r="I266" s="228"/>
      <c r="J266" s="42"/>
      <c r="K266" s="42"/>
      <c r="L266" s="46"/>
      <c r="M266" s="229"/>
      <c r="N266" s="230"/>
      <c r="O266" s="86"/>
      <c r="P266" s="86"/>
      <c r="Q266" s="86"/>
      <c r="R266" s="86"/>
      <c r="S266" s="86"/>
      <c r="T266" s="86"/>
      <c r="U266" s="87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172</v>
      </c>
      <c r="AU266" s="19" t="s">
        <v>170</v>
      </c>
    </row>
    <row r="267" spans="1:65" s="2" customFormat="1" ht="24.15" customHeight="1">
      <c r="A267" s="40"/>
      <c r="B267" s="41"/>
      <c r="C267" s="254" t="s">
        <v>438</v>
      </c>
      <c r="D267" s="254" t="s">
        <v>252</v>
      </c>
      <c r="E267" s="255" t="s">
        <v>439</v>
      </c>
      <c r="F267" s="256" t="s">
        <v>440</v>
      </c>
      <c r="G267" s="257" t="s">
        <v>237</v>
      </c>
      <c r="H267" s="258">
        <v>1</v>
      </c>
      <c r="I267" s="259"/>
      <c r="J267" s="260">
        <f>ROUND(I267*H267,1)</f>
        <v>0</v>
      </c>
      <c r="K267" s="256" t="s">
        <v>20</v>
      </c>
      <c r="L267" s="261"/>
      <c r="M267" s="262" t="s">
        <v>20</v>
      </c>
      <c r="N267" s="263" t="s">
        <v>44</v>
      </c>
      <c r="O267" s="86"/>
      <c r="P267" s="222">
        <f>O267*H267</f>
        <v>0</v>
      </c>
      <c r="Q267" s="222">
        <v>0.07362</v>
      </c>
      <c r="R267" s="222">
        <f>Q267*H267</f>
        <v>0.07362</v>
      </c>
      <c r="S267" s="222">
        <v>0</v>
      </c>
      <c r="T267" s="222">
        <f>S267*H267</f>
        <v>0</v>
      </c>
      <c r="U267" s="223" t="s">
        <v>20</v>
      </c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4" t="s">
        <v>216</v>
      </c>
      <c r="AT267" s="224" t="s">
        <v>252</v>
      </c>
      <c r="AU267" s="224" t="s">
        <v>170</v>
      </c>
      <c r="AY267" s="19" t="s">
        <v>160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9" t="s">
        <v>80</v>
      </c>
      <c r="BK267" s="225">
        <f>ROUND(I267*H267,1)</f>
        <v>0</v>
      </c>
      <c r="BL267" s="19" t="s">
        <v>169</v>
      </c>
      <c r="BM267" s="224" t="s">
        <v>441</v>
      </c>
    </row>
    <row r="268" spans="1:65" s="2" customFormat="1" ht="16.5" customHeight="1">
      <c r="A268" s="40"/>
      <c r="B268" s="41"/>
      <c r="C268" s="213" t="s">
        <v>442</v>
      </c>
      <c r="D268" s="213" t="s">
        <v>164</v>
      </c>
      <c r="E268" s="214" t="s">
        <v>443</v>
      </c>
      <c r="F268" s="215" t="s">
        <v>444</v>
      </c>
      <c r="G268" s="216" t="s">
        <v>167</v>
      </c>
      <c r="H268" s="217">
        <v>1.785</v>
      </c>
      <c r="I268" s="218"/>
      <c r="J268" s="219">
        <f>ROUND(I268*H268,1)</f>
        <v>0</v>
      </c>
      <c r="K268" s="215" t="s">
        <v>168</v>
      </c>
      <c r="L268" s="46"/>
      <c r="M268" s="220" t="s">
        <v>20</v>
      </c>
      <c r="N268" s="221" t="s">
        <v>44</v>
      </c>
      <c r="O268" s="86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2">
        <f>S268*H268</f>
        <v>0</v>
      </c>
      <c r="U268" s="223" t="s">
        <v>20</v>
      </c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4" t="s">
        <v>169</v>
      </c>
      <c r="AT268" s="224" t="s">
        <v>164</v>
      </c>
      <c r="AU268" s="224" t="s">
        <v>170</v>
      </c>
      <c r="AY268" s="19" t="s">
        <v>160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9" t="s">
        <v>80</v>
      </c>
      <c r="BK268" s="225">
        <f>ROUND(I268*H268,1)</f>
        <v>0</v>
      </c>
      <c r="BL268" s="19" t="s">
        <v>169</v>
      </c>
      <c r="BM268" s="224" t="s">
        <v>445</v>
      </c>
    </row>
    <row r="269" spans="1:47" s="2" customFormat="1" ht="12">
      <c r="A269" s="40"/>
      <c r="B269" s="41"/>
      <c r="C269" s="42"/>
      <c r="D269" s="226" t="s">
        <v>172</v>
      </c>
      <c r="E269" s="42"/>
      <c r="F269" s="227" t="s">
        <v>446</v>
      </c>
      <c r="G269" s="42"/>
      <c r="H269" s="42"/>
      <c r="I269" s="228"/>
      <c r="J269" s="42"/>
      <c r="K269" s="42"/>
      <c r="L269" s="46"/>
      <c r="M269" s="229"/>
      <c r="N269" s="230"/>
      <c r="O269" s="86"/>
      <c r="P269" s="86"/>
      <c r="Q269" s="86"/>
      <c r="R269" s="86"/>
      <c r="S269" s="86"/>
      <c r="T269" s="86"/>
      <c r="U269" s="87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172</v>
      </c>
      <c r="AU269" s="19" t="s">
        <v>170</v>
      </c>
    </row>
    <row r="270" spans="1:51" s="13" customFormat="1" ht="12">
      <c r="A270" s="13"/>
      <c r="B270" s="231"/>
      <c r="C270" s="232"/>
      <c r="D270" s="233" t="s">
        <v>174</v>
      </c>
      <c r="E270" s="234" t="s">
        <v>20</v>
      </c>
      <c r="F270" s="235" t="s">
        <v>316</v>
      </c>
      <c r="G270" s="232"/>
      <c r="H270" s="236">
        <v>0.249</v>
      </c>
      <c r="I270" s="237"/>
      <c r="J270" s="232"/>
      <c r="K270" s="232"/>
      <c r="L270" s="238"/>
      <c r="M270" s="239"/>
      <c r="N270" s="240"/>
      <c r="O270" s="240"/>
      <c r="P270" s="240"/>
      <c r="Q270" s="240"/>
      <c r="R270" s="240"/>
      <c r="S270" s="240"/>
      <c r="T270" s="240"/>
      <c r="U270" s="241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174</v>
      </c>
      <c r="AU270" s="242" t="s">
        <v>170</v>
      </c>
      <c r="AV270" s="13" t="s">
        <v>82</v>
      </c>
      <c r="AW270" s="13" t="s">
        <v>34</v>
      </c>
      <c r="AX270" s="13" t="s">
        <v>73</v>
      </c>
      <c r="AY270" s="242" t="s">
        <v>160</v>
      </c>
    </row>
    <row r="271" spans="1:51" s="13" customFormat="1" ht="12">
      <c r="A271" s="13"/>
      <c r="B271" s="231"/>
      <c r="C271" s="232"/>
      <c r="D271" s="233" t="s">
        <v>174</v>
      </c>
      <c r="E271" s="234" t="s">
        <v>20</v>
      </c>
      <c r="F271" s="235" t="s">
        <v>317</v>
      </c>
      <c r="G271" s="232"/>
      <c r="H271" s="236">
        <v>0.096</v>
      </c>
      <c r="I271" s="237"/>
      <c r="J271" s="232"/>
      <c r="K271" s="232"/>
      <c r="L271" s="238"/>
      <c r="M271" s="239"/>
      <c r="N271" s="240"/>
      <c r="O271" s="240"/>
      <c r="P271" s="240"/>
      <c r="Q271" s="240"/>
      <c r="R271" s="240"/>
      <c r="S271" s="240"/>
      <c r="T271" s="240"/>
      <c r="U271" s="241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174</v>
      </c>
      <c r="AU271" s="242" t="s">
        <v>170</v>
      </c>
      <c r="AV271" s="13" t="s">
        <v>82</v>
      </c>
      <c r="AW271" s="13" t="s">
        <v>34</v>
      </c>
      <c r="AX271" s="13" t="s">
        <v>73</v>
      </c>
      <c r="AY271" s="242" t="s">
        <v>160</v>
      </c>
    </row>
    <row r="272" spans="1:51" s="13" customFormat="1" ht="12">
      <c r="A272" s="13"/>
      <c r="B272" s="231"/>
      <c r="C272" s="232"/>
      <c r="D272" s="233" t="s">
        <v>174</v>
      </c>
      <c r="E272" s="234" t="s">
        <v>20</v>
      </c>
      <c r="F272" s="235" t="s">
        <v>447</v>
      </c>
      <c r="G272" s="232"/>
      <c r="H272" s="236">
        <v>0.145</v>
      </c>
      <c r="I272" s="237"/>
      <c r="J272" s="232"/>
      <c r="K272" s="232"/>
      <c r="L272" s="238"/>
      <c r="M272" s="239"/>
      <c r="N272" s="240"/>
      <c r="O272" s="240"/>
      <c r="P272" s="240"/>
      <c r="Q272" s="240"/>
      <c r="R272" s="240"/>
      <c r="S272" s="240"/>
      <c r="T272" s="240"/>
      <c r="U272" s="241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174</v>
      </c>
      <c r="AU272" s="242" t="s">
        <v>170</v>
      </c>
      <c r="AV272" s="13" t="s">
        <v>82</v>
      </c>
      <c r="AW272" s="13" t="s">
        <v>34</v>
      </c>
      <c r="AX272" s="13" t="s">
        <v>73</v>
      </c>
      <c r="AY272" s="242" t="s">
        <v>160</v>
      </c>
    </row>
    <row r="273" spans="1:51" s="13" customFormat="1" ht="12">
      <c r="A273" s="13"/>
      <c r="B273" s="231"/>
      <c r="C273" s="232"/>
      <c r="D273" s="233" t="s">
        <v>174</v>
      </c>
      <c r="E273" s="234" t="s">
        <v>20</v>
      </c>
      <c r="F273" s="235" t="s">
        <v>400</v>
      </c>
      <c r="G273" s="232"/>
      <c r="H273" s="236">
        <v>1.295</v>
      </c>
      <c r="I273" s="237"/>
      <c r="J273" s="232"/>
      <c r="K273" s="232"/>
      <c r="L273" s="238"/>
      <c r="M273" s="239"/>
      <c r="N273" s="240"/>
      <c r="O273" s="240"/>
      <c r="P273" s="240"/>
      <c r="Q273" s="240"/>
      <c r="R273" s="240"/>
      <c r="S273" s="240"/>
      <c r="T273" s="240"/>
      <c r="U273" s="241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174</v>
      </c>
      <c r="AU273" s="242" t="s">
        <v>170</v>
      </c>
      <c r="AV273" s="13" t="s">
        <v>82</v>
      </c>
      <c r="AW273" s="13" t="s">
        <v>34</v>
      </c>
      <c r="AX273" s="13" t="s">
        <v>73</v>
      </c>
      <c r="AY273" s="242" t="s">
        <v>160</v>
      </c>
    </row>
    <row r="274" spans="1:51" s="14" customFormat="1" ht="12">
      <c r="A274" s="14"/>
      <c r="B274" s="243"/>
      <c r="C274" s="244"/>
      <c r="D274" s="233" t="s">
        <v>174</v>
      </c>
      <c r="E274" s="245" t="s">
        <v>20</v>
      </c>
      <c r="F274" s="246" t="s">
        <v>177</v>
      </c>
      <c r="G274" s="244"/>
      <c r="H274" s="247">
        <v>1.785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1"/>
      <c r="U274" s="252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174</v>
      </c>
      <c r="AU274" s="253" t="s">
        <v>170</v>
      </c>
      <c r="AV274" s="14" t="s">
        <v>169</v>
      </c>
      <c r="AW274" s="14" t="s">
        <v>34</v>
      </c>
      <c r="AX274" s="14" t="s">
        <v>80</v>
      </c>
      <c r="AY274" s="253" t="s">
        <v>160</v>
      </c>
    </row>
    <row r="275" spans="1:65" s="2" customFormat="1" ht="24.15" customHeight="1">
      <c r="A275" s="40"/>
      <c r="B275" s="41"/>
      <c r="C275" s="213" t="s">
        <v>448</v>
      </c>
      <c r="D275" s="213" t="s">
        <v>164</v>
      </c>
      <c r="E275" s="214" t="s">
        <v>449</v>
      </c>
      <c r="F275" s="215" t="s">
        <v>450</v>
      </c>
      <c r="G275" s="216" t="s">
        <v>167</v>
      </c>
      <c r="H275" s="217">
        <v>1.785</v>
      </c>
      <c r="I275" s="218"/>
      <c r="J275" s="219">
        <f>ROUND(I275*H275,1)</f>
        <v>0</v>
      </c>
      <c r="K275" s="215" t="s">
        <v>20</v>
      </c>
      <c r="L275" s="46"/>
      <c r="M275" s="220" t="s">
        <v>20</v>
      </c>
      <c r="N275" s="221" t="s">
        <v>44</v>
      </c>
      <c r="O275" s="86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2">
        <f>S275*H275</f>
        <v>0</v>
      </c>
      <c r="U275" s="223" t="s">
        <v>20</v>
      </c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4" t="s">
        <v>169</v>
      </c>
      <c r="AT275" s="224" t="s">
        <v>164</v>
      </c>
      <c r="AU275" s="224" t="s">
        <v>170</v>
      </c>
      <c r="AY275" s="19" t="s">
        <v>160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9" t="s">
        <v>80</v>
      </c>
      <c r="BK275" s="225">
        <f>ROUND(I275*H275,1)</f>
        <v>0</v>
      </c>
      <c r="BL275" s="19" t="s">
        <v>169</v>
      </c>
      <c r="BM275" s="224" t="s">
        <v>451</v>
      </c>
    </row>
    <row r="276" spans="1:63" s="12" customFormat="1" ht="20.85" customHeight="1">
      <c r="A276" s="12"/>
      <c r="B276" s="197"/>
      <c r="C276" s="198"/>
      <c r="D276" s="199" t="s">
        <v>72</v>
      </c>
      <c r="E276" s="211" t="s">
        <v>452</v>
      </c>
      <c r="F276" s="211" t="s">
        <v>453</v>
      </c>
      <c r="G276" s="198"/>
      <c r="H276" s="198"/>
      <c r="I276" s="201"/>
      <c r="J276" s="212">
        <f>BK276</f>
        <v>0</v>
      </c>
      <c r="K276" s="198"/>
      <c r="L276" s="203"/>
      <c r="M276" s="204"/>
      <c r="N276" s="205"/>
      <c r="O276" s="205"/>
      <c r="P276" s="206">
        <f>SUM(P277:P336)</f>
        <v>0</v>
      </c>
      <c r="Q276" s="205"/>
      <c r="R276" s="206">
        <f>SUM(R277:R336)</f>
        <v>0.7548218000000001</v>
      </c>
      <c r="S276" s="205"/>
      <c r="T276" s="206">
        <f>SUM(T277:T336)</f>
        <v>0</v>
      </c>
      <c r="U276" s="207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8" t="s">
        <v>80</v>
      </c>
      <c r="AT276" s="209" t="s">
        <v>72</v>
      </c>
      <c r="AU276" s="209" t="s">
        <v>82</v>
      </c>
      <c r="AY276" s="208" t="s">
        <v>160</v>
      </c>
      <c r="BK276" s="210">
        <f>SUM(BK277:BK336)</f>
        <v>0</v>
      </c>
    </row>
    <row r="277" spans="1:65" s="2" customFormat="1" ht="24.15" customHeight="1">
      <c r="A277" s="40"/>
      <c r="B277" s="41"/>
      <c r="C277" s="213" t="s">
        <v>454</v>
      </c>
      <c r="D277" s="213" t="s">
        <v>164</v>
      </c>
      <c r="E277" s="214" t="s">
        <v>455</v>
      </c>
      <c r="F277" s="215" t="s">
        <v>456</v>
      </c>
      <c r="G277" s="216" t="s">
        <v>237</v>
      </c>
      <c r="H277" s="217">
        <v>16</v>
      </c>
      <c r="I277" s="218"/>
      <c r="J277" s="219">
        <f>ROUND(I277*H277,1)</f>
        <v>0</v>
      </c>
      <c r="K277" s="215" t="s">
        <v>20</v>
      </c>
      <c r="L277" s="46"/>
      <c r="M277" s="220" t="s">
        <v>20</v>
      </c>
      <c r="N277" s="221" t="s">
        <v>44</v>
      </c>
      <c r="O277" s="86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2">
        <f>S277*H277</f>
        <v>0</v>
      </c>
      <c r="U277" s="223" t="s">
        <v>20</v>
      </c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4" t="s">
        <v>169</v>
      </c>
      <c r="AT277" s="224" t="s">
        <v>164</v>
      </c>
      <c r="AU277" s="224" t="s">
        <v>170</v>
      </c>
      <c r="AY277" s="19" t="s">
        <v>160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9" t="s">
        <v>80</v>
      </c>
      <c r="BK277" s="225">
        <f>ROUND(I277*H277,1)</f>
        <v>0</v>
      </c>
      <c r="BL277" s="19" t="s">
        <v>169</v>
      </c>
      <c r="BM277" s="224" t="s">
        <v>457</v>
      </c>
    </row>
    <row r="278" spans="1:51" s="13" customFormat="1" ht="12">
      <c r="A278" s="13"/>
      <c r="B278" s="231"/>
      <c r="C278" s="232"/>
      <c r="D278" s="233" t="s">
        <v>174</v>
      </c>
      <c r="E278" s="234" t="s">
        <v>20</v>
      </c>
      <c r="F278" s="235" t="s">
        <v>458</v>
      </c>
      <c r="G278" s="232"/>
      <c r="H278" s="236">
        <v>4</v>
      </c>
      <c r="I278" s="237"/>
      <c r="J278" s="232"/>
      <c r="K278" s="232"/>
      <c r="L278" s="238"/>
      <c r="M278" s="239"/>
      <c r="N278" s="240"/>
      <c r="O278" s="240"/>
      <c r="P278" s="240"/>
      <c r="Q278" s="240"/>
      <c r="R278" s="240"/>
      <c r="S278" s="240"/>
      <c r="T278" s="240"/>
      <c r="U278" s="241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174</v>
      </c>
      <c r="AU278" s="242" t="s">
        <v>170</v>
      </c>
      <c r="AV278" s="13" t="s">
        <v>82</v>
      </c>
      <c r="AW278" s="13" t="s">
        <v>34</v>
      </c>
      <c r="AX278" s="13" t="s">
        <v>73</v>
      </c>
      <c r="AY278" s="242" t="s">
        <v>160</v>
      </c>
    </row>
    <row r="279" spans="1:51" s="13" customFormat="1" ht="12">
      <c r="A279" s="13"/>
      <c r="B279" s="231"/>
      <c r="C279" s="232"/>
      <c r="D279" s="233" t="s">
        <v>174</v>
      </c>
      <c r="E279" s="234" t="s">
        <v>20</v>
      </c>
      <c r="F279" s="235" t="s">
        <v>405</v>
      </c>
      <c r="G279" s="232"/>
      <c r="H279" s="236">
        <v>12</v>
      </c>
      <c r="I279" s="237"/>
      <c r="J279" s="232"/>
      <c r="K279" s="232"/>
      <c r="L279" s="238"/>
      <c r="M279" s="239"/>
      <c r="N279" s="240"/>
      <c r="O279" s="240"/>
      <c r="P279" s="240"/>
      <c r="Q279" s="240"/>
      <c r="R279" s="240"/>
      <c r="S279" s="240"/>
      <c r="T279" s="240"/>
      <c r="U279" s="241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174</v>
      </c>
      <c r="AU279" s="242" t="s">
        <v>170</v>
      </c>
      <c r="AV279" s="13" t="s">
        <v>82</v>
      </c>
      <c r="AW279" s="13" t="s">
        <v>34</v>
      </c>
      <c r="AX279" s="13" t="s">
        <v>73</v>
      </c>
      <c r="AY279" s="242" t="s">
        <v>160</v>
      </c>
    </row>
    <row r="280" spans="1:51" s="14" customFormat="1" ht="12">
      <c r="A280" s="14"/>
      <c r="B280" s="243"/>
      <c r="C280" s="244"/>
      <c r="D280" s="233" t="s">
        <v>174</v>
      </c>
      <c r="E280" s="245" t="s">
        <v>20</v>
      </c>
      <c r="F280" s="246" t="s">
        <v>177</v>
      </c>
      <c r="G280" s="244"/>
      <c r="H280" s="247">
        <v>16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1"/>
      <c r="U280" s="252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174</v>
      </c>
      <c r="AU280" s="253" t="s">
        <v>170</v>
      </c>
      <c r="AV280" s="14" t="s">
        <v>169</v>
      </c>
      <c r="AW280" s="14" t="s">
        <v>34</v>
      </c>
      <c r="AX280" s="14" t="s">
        <v>80</v>
      </c>
      <c r="AY280" s="253" t="s">
        <v>160</v>
      </c>
    </row>
    <row r="281" spans="1:65" s="2" customFormat="1" ht="21.75" customHeight="1">
      <c r="A281" s="40"/>
      <c r="B281" s="41"/>
      <c r="C281" s="213" t="s">
        <v>459</v>
      </c>
      <c r="D281" s="213" t="s">
        <v>164</v>
      </c>
      <c r="E281" s="214" t="s">
        <v>460</v>
      </c>
      <c r="F281" s="215" t="s">
        <v>461</v>
      </c>
      <c r="G281" s="216" t="s">
        <v>237</v>
      </c>
      <c r="H281" s="217">
        <v>16</v>
      </c>
      <c r="I281" s="218"/>
      <c r="J281" s="219">
        <f>ROUND(I281*H281,1)</f>
        <v>0</v>
      </c>
      <c r="K281" s="215" t="s">
        <v>168</v>
      </c>
      <c r="L281" s="46"/>
      <c r="M281" s="220" t="s">
        <v>20</v>
      </c>
      <c r="N281" s="221" t="s">
        <v>44</v>
      </c>
      <c r="O281" s="86"/>
      <c r="P281" s="222">
        <f>O281*H281</f>
        <v>0</v>
      </c>
      <c r="Q281" s="222">
        <v>0.00267</v>
      </c>
      <c r="R281" s="222">
        <f>Q281*H281</f>
        <v>0.04272</v>
      </c>
      <c r="S281" s="222">
        <v>0</v>
      </c>
      <c r="T281" s="222">
        <f>S281*H281</f>
        <v>0</v>
      </c>
      <c r="U281" s="223" t="s">
        <v>20</v>
      </c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4" t="s">
        <v>169</v>
      </c>
      <c r="AT281" s="224" t="s">
        <v>164</v>
      </c>
      <c r="AU281" s="224" t="s">
        <v>170</v>
      </c>
      <c r="AY281" s="19" t="s">
        <v>160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9" t="s">
        <v>80</v>
      </c>
      <c r="BK281" s="225">
        <f>ROUND(I281*H281,1)</f>
        <v>0</v>
      </c>
      <c r="BL281" s="19" t="s">
        <v>169</v>
      </c>
      <c r="BM281" s="224" t="s">
        <v>462</v>
      </c>
    </row>
    <row r="282" spans="1:47" s="2" customFormat="1" ht="12">
      <c r="A282" s="40"/>
      <c r="B282" s="41"/>
      <c r="C282" s="42"/>
      <c r="D282" s="226" t="s">
        <v>172</v>
      </c>
      <c r="E282" s="42"/>
      <c r="F282" s="227" t="s">
        <v>463</v>
      </c>
      <c r="G282" s="42"/>
      <c r="H282" s="42"/>
      <c r="I282" s="228"/>
      <c r="J282" s="42"/>
      <c r="K282" s="42"/>
      <c r="L282" s="46"/>
      <c r="M282" s="229"/>
      <c r="N282" s="230"/>
      <c r="O282" s="86"/>
      <c r="P282" s="86"/>
      <c r="Q282" s="86"/>
      <c r="R282" s="86"/>
      <c r="S282" s="86"/>
      <c r="T282" s="86"/>
      <c r="U282" s="87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172</v>
      </c>
      <c r="AU282" s="19" t="s">
        <v>170</v>
      </c>
    </row>
    <row r="283" spans="1:51" s="13" customFormat="1" ht="12">
      <c r="A283" s="13"/>
      <c r="B283" s="231"/>
      <c r="C283" s="232"/>
      <c r="D283" s="233" t="s">
        <v>174</v>
      </c>
      <c r="E283" s="234" t="s">
        <v>20</v>
      </c>
      <c r="F283" s="235" t="s">
        <v>458</v>
      </c>
      <c r="G283" s="232"/>
      <c r="H283" s="236">
        <v>4</v>
      </c>
      <c r="I283" s="237"/>
      <c r="J283" s="232"/>
      <c r="K283" s="232"/>
      <c r="L283" s="238"/>
      <c r="M283" s="239"/>
      <c r="N283" s="240"/>
      <c r="O283" s="240"/>
      <c r="P283" s="240"/>
      <c r="Q283" s="240"/>
      <c r="R283" s="240"/>
      <c r="S283" s="240"/>
      <c r="T283" s="240"/>
      <c r="U283" s="241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174</v>
      </c>
      <c r="AU283" s="242" t="s">
        <v>170</v>
      </c>
      <c r="AV283" s="13" t="s">
        <v>82</v>
      </c>
      <c r="AW283" s="13" t="s">
        <v>34</v>
      </c>
      <c r="AX283" s="13" t="s">
        <v>73</v>
      </c>
      <c r="AY283" s="242" t="s">
        <v>160</v>
      </c>
    </row>
    <row r="284" spans="1:51" s="13" customFormat="1" ht="12">
      <c r="A284" s="13"/>
      <c r="B284" s="231"/>
      <c r="C284" s="232"/>
      <c r="D284" s="233" t="s">
        <v>174</v>
      </c>
      <c r="E284" s="234" t="s">
        <v>20</v>
      </c>
      <c r="F284" s="235" t="s">
        <v>405</v>
      </c>
      <c r="G284" s="232"/>
      <c r="H284" s="236">
        <v>12</v>
      </c>
      <c r="I284" s="237"/>
      <c r="J284" s="232"/>
      <c r="K284" s="232"/>
      <c r="L284" s="238"/>
      <c r="M284" s="239"/>
      <c r="N284" s="240"/>
      <c r="O284" s="240"/>
      <c r="P284" s="240"/>
      <c r="Q284" s="240"/>
      <c r="R284" s="240"/>
      <c r="S284" s="240"/>
      <c r="T284" s="240"/>
      <c r="U284" s="241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174</v>
      </c>
      <c r="AU284" s="242" t="s">
        <v>170</v>
      </c>
      <c r="AV284" s="13" t="s">
        <v>82</v>
      </c>
      <c r="AW284" s="13" t="s">
        <v>34</v>
      </c>
      <c r="AX284" s="13" t="s">
        <v>73</v>
      </c>
      <c r="AY284" s="242" t="s">
        <v>160</v>
      </c>
    </row>
    <row r="285" spans="1:51" s="14" customFormat="1" ht="12">
      <c r="A285" s="14"/>
      <c r="B285" s="243"/>
      <c r="C285" s="244"/>
      <c r="D285" s="233" t="s">
        <v>174</v>
      </c>
      <c r="E285" s="245" t="s">
        <v>20</v>
      </c>
      <c r="F285" s="246" t="s">
        <v>177</v>
      </c>
      <c r="G285" s="244"/>
      <c r="H285" s="247">
        <v>16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1"/>
      <c r="U285" s="252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174</v>
      </c>
      <c r="AU285" s="253" t="s">
        <v>170</v>
      </c>
      <c r="AV285" s="14" t="s">
        <v>169</v>
      </c>
      <c r="AW285" s="14" t="s">
        <v>34</v>
      </c>
      <c r="AX285" s="14" t="s">
        <v>80</v>
      </c>
      <c r="AY285" s="253" t="s">
        <v>160</v>
      </c>
    </row>
    <row r="286" spans="1:65" s="2" customFormat="1" ht="16.5" customHeight="1">
      <c r="A286" s="40"/>
      <c r="B286" s="41"/>
      <c r="C286" s="254" t="s">
        <v>464</v>
      </c>
      <c r="D286" s="254" t="s">
        <v>252</v>
      </c>
      <c r="E286" s="255" t="s">
        <v>465</v>
      </c>
      <c r="F286" s="256" t="s">
        <v>466</v>
      </c>
      <c r="G286" s="257" t="s">
        <v>237</v>
      </c>
      <c r="H286" s="258">
        <v>4</v>
      </c>
      <c r="I286" s="259"/>
      <c r="J286" s="260">
        <f>ROUND(I286*H286,1)</f>
        <v>0</v>
      </c>
      <c r="K286" s="256" t="s">
        <v>20</v>
      </c>
      <c r="L286" s="261"/>
      <c r="M286" s="262" t="s">
        <v>20</v>
      </c>
      <c r="N286" s="263" t="s">
        <v>44</v>
      </c>
      <c r="O286" s="86"/>
      <c r="P286" s="222">
        <f>O286*H286</f>
        <v>0</v>
      </c>
      <c r="Q286" s="222">
        <v>0.0022</v>
      </c>
      <c r="R286" s="222">
        <f>Q286*H286</f>
        <v>0.0088</v>
      </c>
      <c r="S286" s="222">
        <v>0</v>
      </c>
      <c r="T286" s="222">
        <f>S286*H286</f>
        <v>0</v>
      </c>
      <c r="U286" s="223" t="s">
        <v>20</v>
      </c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4" t="s">
        <v>216</v>
      </c>
      <c r="AT286" s="224" t="s">
        <v>252</v>
      </c>
      <c r="AU286" s="224" t="s">
        <v>170</v>
      </c>
      <c r="AY286" s="19" t="s">
        <v>160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9" t="s">
        <v>80</v>
      </c>
      <c r="BK286" s="225">
        <f>ROUND(I286*H286,1)</f>
        <v>0</v>
      </c>
      <c r="BL286" s="19" t="s">
        <v>169</v>
      </c>
      <c r="BM286" s="224" t="s">
        <v>467</v>
      </c>
    </row>
    <row r="287" spans="1:51" s="13" customFormat="1" ht="12">
      <c r="A287" s="13"/>
      <c r="B287" s="231"/>
      <c r="C287" s="232"/>
      <c r="D287" s="233" t="s">
        <v>174</v>
      </c>
      <c r="E287" s="234" t="s">
        <v>20</v>
      </c>
      <c r="F287" s="235" t="s">
        <v>458</v>
      </c>
      <c r="G287" s="232"/>
      <c r="H287" s="236">
        <v>4</v>
      </c>
      <c r="I287" s="237"/>
      <c r="J287" s="232"/>
      <c r="K287" s="232"/>
      <c r="L287" s="238"/>
      <c r="M287" s="239"/>
      <c r="N287" s="240"/>
      <c r="O287" s="240"/>
      <c r="P287" s="240"/>
      <c r="Q287" s="240"/>
      <c r="R287" s="240"/>
      <c r="S287" s="240"/>
      <c r="T287" s="240"/>
      <c r="U287" s="241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174</v>
      </c>
      <c r="AU287" s="242" t="s">
        <v>170</v>
      </c>
      <c r="AV287" s="13" t="s">
        <v>82</v>
      </c>
      <c r="AW287" s="13" t="s">
        <v>34</v>
      </c>
      <c r="AX287" s="13" t="s">
        <v>80</v>
      </c>
      <c r="AY287" s="242" t="s">
        <v>160</v>
      </c>
    </row>
    <row r="288" spans="1:65" s="2" customFormat="1" ht="16.5" customHeight="1">
      <c r="A288" s="40"/>
      <c r="B288" s="41"/>
      <c r="C288" s="254" t="s">
        <v>468</v>
      </c>
      <c r="D288" s="254" t="s">
        <v>252</v>
      </c>
      <c r="E288" s="255" t="s">
        <v>469</v>
      </c>
      <c r="F288" s="256" t="s">
        <v>470</v>
      </c>
      <c r="G288" s="257" t="s">
        <v>237</v>
      </c>
      <c r="H288" s="258">
        <v>12</v>
      </c>
      <c r="I288" s="259"/>
      <c r="J288" s="260">
        <f>ROUND(I288*H288,1)</f>
        <v>0</v>
      </c>
      <c r="K288" s="256" t="s">
        <v>20</v>
      </c>
      <c r="L288" s="261"/>
      <c r="M288" s="262" t="s">
        <v>20</v>
      </c>
      <c r="N288" s="263" t="s">
        <v>44</v>
      </c>
      <c r="O288" s="86"/>
      <c r="P288" s="222">
        <f>O288*H288</f>
        <v>0</v>
      </c>
      <c r="Q288" s="222">
        <v>0.00245</v>
      </c>
      <c r="R288" s="222">
        <f>Q288*H288</f>
        <v>0.0294</v>
      </c>
      <c r="S288" s="222">
        <v>0</v>
      </c>
      <c r="T288" s="222">
        <f>S288*H288</f>
        <v>0</v>
      </c>
      <c r="U288" s="223" t="s">
        <v>20</v>
      </c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4" t="s">
        <v>216</v>
      </c>
      <c r="AT288" s="224" t="s">
        <v>252</v>
      </c>
      <c r="AU288" s="224" t="s">
        <v>170</v>
      </c>
      <c r="AY288" s="19" t="s">
        <v>160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9" t="s">
        <v>80</v>
      </c>
      <c r="BK288" s="225">
        <f>ROUND(I288*H288,1)</f>
        <v>0</v>
      </c>
      <c r="BL288" s="19" t="s">
        <v>169</v>
      </c>
      <c r="BM288" s="224" t="s">
        <v>471</v>
      </c>
    </row>
    <row r="289" spans="1:51" s="13" customFormat="1" ht="12">
      <c r="A289" s="13"/>
      <c r="B289" s="231"/>
      <c r="C289" s="232"/>
      <c r="D289" s="233" t="s">
        <v>174</v>
      </c>
      <c r="E289" s="234" t="s">
        <v>20</v>
      </c>
      <c r="F289" s="235" t="s">
        <v>405</v>
      </c>
      <c r="G289" s="232"/>
      <c r="H289" s="236">
        <v>12</v>
      </c>
      <c r="I289" s="237"/>
      <c r="J289" s="232"/>
      <c r="K289" s="232"/>
      <c r="L289" s="238"/>
      <c r="M289" s="239"/>
      <c r="N289" s="240"/>
      <c r="O289" s="240"/>
      <c r="P289" s="240"/>
      <c r="Q289" s="240"/>
      <c r="R289" s="240"/>
      <c r="S289" s="240"/>
      <c r="T289" s="240"/>
      <c r="U289" s="241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174</v>
      </c>
      <c r="AU289" s="242" t="s">
        <v>170</v>
      </c>
      <c r="AV289" s="13" t="s">
        <v>82</v>
      </c>
      <c r="AW289" s="13" t="s">
        <v>34</v>
      </c>
      <c r="AX289" s="13" t="s">
        <v>80</v>
      </c>
      <c r="AY289" s="242" t="s">
        <v>160</v>
      </c>
    </row>
    <row r="290" spans="1:65" s="2" customFormat="1" ht="21.75" customHeight="1">
      <c r="A290" s="40"/>
      <c r="B290" s="41"/>
      <c r="C290" s="213" t="s">
        <v>472</v>
      </c>
      <c r="D290" s="213" t="s">
        <v>164</v>
      </c>
      <c r="E290" s="214" t="s">
        <v>473</v>
      </c>
      <c r="F290" s="215" t="s">
        <v>474</v>
      </c>
      <c r="G290" s="216" t="s">
        <v>259</v>
      </c>
      <c r="H290" s="217">
        <v>3.92</v>
      </c>
      <c r="I290" s="218"/>
      <c r="J290" s="219">
        <f>ROUND(I290*H290,1)</f>
        <v>0</v>
      </c>
      <c r="K290" s="215" t="s">
        <v>168</v>
      </c>
      <c r="L290" s="46"/>
      <c r="M290" s="220" t="s">
        <v>20</v>
      </c>
      <c r="N290" s="221" t="s">
        <v>44</v>
      </c>
      <c r="O290" s="86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2">
        <f>S290*H290</f>
        <v>0</v>
      </c>
      <c r="U290" s="223" t="s">
        <v>20</v>
      </c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4" t="s">
        <v>169</v>
      </c>
      <c r="AT290" s="224" t="s">
        <v>164</v>
      </c>
      <c r="AU290" s="224" t="s">
        <v>170</v>
      </c>
      <c r="AY290" s="19" t="s">
        <v>160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9" t="s">
        <v>80</v>
      </c>
      <c r="BK290" s="225">
        <f>ROUND(I290*H290,1)</f>
        <v>0</v>
      </c>
      <c r="BL290" s="19" t="s">
        <v>169</v>
      </c>
      <c r="BM290" s="224" t="s">
        <v>475</v>
      </c>
    </row>
    <row r="291" spans="1:47" s="2" customFormat="1" ht="12">
      <c r="A291" s="40"/>
      <c r="B291" s="41"/>
      <c r="C291" s="42"/>
      <c r="D291" s="226" t="s">
        <v>172</v>
      </c>
      <c r="E291" s="42"/>
      <c r="F291" s="227" t="s">
        <v>476</v>
      </c>
      <c r="G291" s="42"/>
      <c r="H291" s="42"/>
      <c r="I291" s="228"/>
      <c r="J291" s="42"/>
      <c r="K291" s="42"/>
      <c r="L291" s="46"/>
      <c r="M291" s="229"/>
      <c r="N291" s="230"/>
      <c r="O291" s="86"/>
      <c r="P291" s="86"/>
      <c r="Q291" s="86"/>
      <c r="R291" s="86"/>
      <c r="S291" s="86"/>
      <c r="T291" s="86"/>
      <c r="U291" s="87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172</v>
      </c>
      <c r="AU291" s="19" t="s">
        <v>170</v>
      </c>
    </row>
    <row r="292" spans="1:51" s="13" customFormat="1" ht="12">
      <c r="A292" s="13"/>
      <c r="B292" s="231"/>
      <c r="C292" s="232"/>
      <c r="D292" s="233" t="s">
        <v>174</v>
      </c>
      <c r="E292" s="234" t="s">
        <v>20</v>
      </c>
      <c r="F292" s="235" t="s">
        <v>477</v>
      </c>
      <c r="G292" s="232"/>
      <c r="H292" s="236">
        <v>3.92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0"/>
      <c r="U292" s="241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174</v>
      </c>
      <c r="AU292" s="242" t="s">
        <v>170</v>
      </c>
      <c r="AV292" s="13" t="s">
        <v>82</v>
      </c>
      <c r="AW292" s="13" t="s">
        <v>34</v>
      </c>
      <c r="AX292" s="13" t="s">
        <v>80</v>
      </c>
      <c r="AY292" s="242" t="s">
        <v>160</v>
      </c>
    </row>
    <row r="293" spans="1:65" s="2" customFormat="1" ht="16.5" customHeight="1">
      <c r="A293" s="40"/>
      <c r="B293" s="41"/>
      <c r="C293" s="254" t="s">
        <v>478</v>
      </c>
      <c r="D293" s="254" t="s">
        <v>252</v>
      </c>
      <c r="E293" s="255" t="s">
        <v>313</v>
      </c>
      <c r="F293" s="256" t="s">
        <v>314</v>
      </c>
      <c r="G293" s="257" t="s">
        <v>167</v>
      </c>
      <c r="H293" s="258">
        <v>0.58</v>
      </c>
      <c r="I293" s="259"/>
      <c r="J293" s="260">
        <f>ROUND(I293*H293,1)</f>
        <v>0</v>
      </c>
      <c r="K293" s="256" t="s">
        <v>168</v>
      </c>
      <c r="L293" s="261"/>
      <c r="M293" s="262" t="s">
        <v>20</v>
      </c>
      <c r="N293" s="263" t="s">
        <v>44</v>
      </c>
      <c r="O293" s="86"/>
      <c r="P293" s="222">
        <f>O293*H293</f>
        <v>0</v>
      </c>
      <c r="Q293" s="222">
        <v>0.55</v>
      </c>
      <c r="R293" s="222">
        <f>Q293*H293</f>
        <v>0.319</v>
      </c>
      <c r="S293" s="222">
        <v>0</v>
      </c>
      <c r="T293" s="222">
        <f>S293*H293</f>
        <v>0</v>
      </c>
      <c r="U293" s="223" t="s">
        <v>20</v>
      </c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4" t="s">
        <v>216</v>
      </c>
      <c r="AT293" s="224" t="s">
        <v>252</v>
      </c>
      <c r="AU293" s="224" t="s">
        <v>170</v>
      </c>
      <c r="AY293" s="19" t="s">
        <v>160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9" t="s">
        <v>80</v>
      </c>
      <c r="BK293" s="225">
        <f>ROUND(I293*H293,1)</f>
        <v>0</v>
      </c>
      <c r="BL293" s="19" t="s">
        <v>169</v>
      </c>
      <c r="BM293" s="224" t="s">
        <v>479</v>
      </c>
    </row>
    <row r="294" spans="1:51" s="13" customFormat="1" ht="12">
      <c r="A294" s="13"/>
      <c r="B294" s="231"/>
      <c r="C294" s="232"/>
      <c r="D294" s="233" t="s">
        <v>174</v>
      </c>
      <c r="E294" s="234" t="s">
        <v>20</v>
      </c>
      <c r="F294" s="235" t="s">
        <v>480</v>
      </c>
      <c r="G294" s="232"/>
      <c r="H294" s="236">
        <v>0.58</v>
      </c>
      <c r="I294" s="237"/>
      <c r="J294" s="232"/>
      <c r="K294" s="232"/>
      <c r="L294" s="238"/>
      <c r="M294" s="239"/>
      <c r="N294" s="240"/>
      <c r="O294" s="240"/>
      <c r="P294" s="240"/>
      <c r="Q294" s="240"/>
      <c r="R294" s="240"/>
      <c r="S294" s="240"/>
      <c r="T294" s="240"/>
      <c r="U294" s="241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174</v>
      </c>
      <c r="AU294" s="242" t="s">
        <v>170</v>
      </c>
      <c r="AV294" s="13" t="s">
        <v>82</v>
      </c>
      <c r="AW294" s="13" t="s">
        <v>34</v>
      </c>
      <c r="AX294" s="13" t="s">
        <v>80</v>
      </c>
      <c r="AY294" s="242" t="s">
        <v>160</v>
      </c>
    </row>
    <row r="295" spans="1:65" s="2" customFormat="1" ht="24.15" customHeight="1">
      <c r="A295" s="40"/>
      <c r="B295" s="41"/>
      <c r="C295" s="213" t="s">
        <v>481</v>
      </c>
      <c r="D295" s="213" t="s">
        <v>164</v>
      </c>
      <c r="E295" s="214" t="s">
        <v>319</v>
      </c>
      <c r="F295" s="215" t="s">
        <v>320</v>
      </c>
      <c r="G295" s="216" t="s">
        <v>237</v>
      </c>
      <c r="H295" s="217">
        <v>4</v>
      </c>
      <c r="I295" s="218"/>
      <c r="J295" s="219">
        <f>ROUND(I295*H295,1)</f>
        <v>0</v>
      </c>
      <c r="K295" s="215" t="s">
        <v>168</v>
      </c>
      <c r="L295" s="46"/>
      <c r="M295" s="220" t="s">
        <v>20</v>
      </c>
      <c r="N295" s="221" t="s">
        <v>44</v>
      </c>
      <c r="O295" s="86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2">
        <f>S295*H295</f>
        <v>0</v>
      </c>
      <c r="U295" s="223" t="s">
        <v>20</v>
      </c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4" t="s">
        <v>169</v>
      </c>
      <c r="AT295" s="224" t="s">
        <v>164</v>
      </c>
      <c r="AU295" s="224" t="s">
        <v>170</v>
      </c>
      <c r="AY295" s="19" t="s">
        <v>160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9" t="s">
        <v>80</v>
      </c>
      <c r="BK295" s="225">
        <f>ROUND(I295*H295,1)</f>
        <v>0</v>
      </c>
      <c r="BL295" s="19" t="s">
        <v>169</v>
      </c>
      <c r="BM295" s="224" t="s">
        <v>482</v>
      </c>
    </row>
    <row r="296" spans="1:47" s="2" customFormat="1" ht="12">
      <c r="A296" s="40"/>
      <c r="B296" s="41"/>
      <c r="C296" s="42"/>
      <c r="D296" s="226" t="s">
        <v>172</v>
      </c>
      <c r="E296" s="42"/>
      <c r="F296" s="227" t="s">
        <v>322</v>
      </c>
      <c r="G296" s="42"/>
      <c r="H296" s="42"/>
      <c r="I296" s="228"/>
      <c r="J296" s="42"/>
      <c r="K296" s="42"/>
      <c r="L296" s="46"/>
      <c r="M296" s="229"/>
      <c r="N296" s="230"/>
      <c r="O296" s="86"/>
      <c r="P296" s="86"/>
      <c r="Q296" s="86"/>
      <c r="R296" s="86"/>
      <c r="S296" s="86"/>
      <c r="T296" s="86"/>
      <c r="U296" s="87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172</v>
      </c>
      <c r="AU296" s="19" t="s">
        <v>170</v>
      </c>
    </row>
    <row r="297" spans="1:51" s="13" customFormat="1" ht="12">
      <c r="A297" s="13"/>
      <c r="B297" s="231"/>
      <c r="C297" s="232"/>
      <c r="D297" s="233" t="s">
        <v>174</v>
      </c>
      <c r="E297" s="234" t="s">
        <v>20</v>
      </c>
      <c r="F297" s="235" t="s">
        <v>483</v>
      </c>
      <c r="G297" s="232"/>
      <c r="H297" s="236">
        <v>4</v>
      </c>
      <c r="I297" s="237"/>
      <c r="J297" s="232"/>
      <c r="K297" s="232"/>
      <c r="L297" s="238"/>
      <c r="M297" s="239"/>
      <c r="N297" s="240"/>
      <c r="O297" s="240"/>
      <c r="P297" s="240"/>
      <c r="Q297" s="240"/>
      <c r="R297" s="240"/>
      <c r="S297" s="240"/>
      <c r="T297" s="240"/>
      <c r="U297" s="241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174</v>
      </c>
      <c r="AU297" s="242" t="s">
        <v>170</v>
      </c>
      <c r="AV297" s="13" t="s">
        <v>82</v>
      </c>
      <c r="AW297" s="13" t="s">
        <v>34</v>
      </c>
      <c r="AX297" s="13" t="s">
        <v>80</v>
      </c>
      <c r="AY297" s="242" t="s">
        <v>160</v>
      </c>
    </row>
    <row r="298" spans="1:65" s="2" customFormat="1" ht="16.5" customHeight="1">
      <c r="A298" s="40"/>
      <c r="B298" s="41"/>
      <c r="C298" s="254" t="s">
        <v>484</v>
      </c>
      <c r="D298" s="254" t="s">
        <v>252</v>
      </c>
      <c r="E298" s="255" t="s">
        <v>325</v>
      </c>
      <c r="F298" s="256" t="s">
        <v>326</v>
      </c>
      <c r="G298" s="257" t="s">
        <v>259</v>
      </c>
      <c r="H298" s="258">
        <v>1.2</v>
      </c>
      <c r="I298" s="259"/>
      <c r="J298" s="260">
        <f>ROUND(I298*H298,1)</f>
        <v>0</v>
      </c>
      <c r="K298" s="256" t="s">
        <v>168</v>
      </c>
      <c r="L298" s="261"/>
      <c r="M298" s="262" t="s">
        <v>20</v>
      </c>
      <c r="N298" s="263" t="s">
        <v>44</v>
      </c>
      <c r="O298" s="86"/>
      <c r="P298" s="222">
        <f>O298*H298</f>
        <v>0</v>
      </c>
      <c r="Q298" s="222">
        <v>0.00078</v>
      </c>
      <c r="R298" s="222">
        <f>Q298*H298</f>
        <v>0.000936</v>
      </c>
      <c r="S298" s="222">
        <v>0</v>
      </c>
      <c r="T298" s="222">
        <f>S298*H298</f>
        <v>0</v>
      </c>
      <c r="U298" s="223" t="s">
        <v>20</v>
      </c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4" t="s">
        <v>216</v>
      </c>
      <c r="AT298" s="224" t="s">
        <v>252</v>
      </c>
      <c r="AU298" s="224" t="s">
        <v>170</v>
      </c>
      <c r="AY298" s="19" t="s">
        <v>160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9" t="s">
        <v>80</v>
      </c>
      <c r="BK298" s="225">
        <f>ROUND(I298*H298,1)</f>
        <v>0</v>
      </c>
      <c r="BL298" s="19" t="s">
        <v>169</v>
      </c>
      <c r="BM298" s="224" t="s">
        <v>485</v>
      </c>
    </row>
    <row r="299" spans="1:51" s="13" customFormat="1" ht="12">
      <c r="A299" s="13"/>
      <c r="B299" s="231"/>
      <c r="C299" s="232"/>
      <c r="D299" s="233" t="s">
        <v>174</v>
      </c>
      <c r="E299" s="234" t="s">
        <v>20</v>
      </c>
      <c r="F299" s="235" t="s">
        <v>486</v>
      </c>
      <c r="G299" s="232"/>
      <c r="H299" s="236">
        <v>1.2</v>
      </c>
      <c r="I299" s="237"/>
      <c r="J299" s="232"/>
      <c r="K299" s="232"/>
      <c r="L299" s="238"/>
      <c r="M299" s="239"/>
      <c r="N299" s="240"/>
      <c r="O299" s="240"/>
      <c r="P299" s="240"/>
      <c r="Q299" s="240"/>
      <c r="R299" s="240"/>
      <c r="S299" s="240"/>
      <c r="T299" s="240"/>
      <c r="U299" s="241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174</v>
      </c>
      <c r="AU299" s="242" t="s">
        <v>170</v>
      </c>
      <c r="AV299" s="13" t="s">
        <v>82</v>
      </c>
      <c r="AW299" s="13" t="s">
        <v>34</v>
      </c>
      <c r="AX299" s="13" t="s">
        <v>80</v>
      </c>
      <c r="AY299" s="242" t="s">
        <v>160</v>
      </c>
    </row>
    <row r="300" spans="1:65" s="2" customFormat="1" ht="16.5" customHeight="1">
      <c r="A300" s="40"/>
      <c r="B300" s="41"/>
      <c r="C300" s="254" t="s">
        <v>487</v>
      </c>
      <c r="D300" s="254" t="s">
        <v>252</v>
      </c>
      <c r="E300" s="255" t="s">
        <v>330</v>
      </c>
      <c r="F300" s="256" t="s">
        <v>331</v>
      </c>
      <c r="G300" s="257" t="s">
        <v>237</v>
      </c>
      <c r="H300" s="258">
        <v>8</v>
      </c>
      <c r="I300" s="259"/>
      <c r="J300" s="260">
        <f>ROUND(I300*H300,1)</f>
        <v>0</v>
      </c>
      <c r="K300" s="256" t="s">
        <v>20</v>
      </c>
      <c r="L300" s="261"/>
      <c r="M300" s="262" t="s">
        <v>20</v>
      </c>
      <c r="N300" s="263" t="s">
        <v>44</v>
      </c>
      <c r="O300" s="86"/>
      <c r="P300" s="222">
        <f>O300*H300</f>
        <v>0</v>
      </c>
      <c r="Q300" s="222">
        <v>1E-05</v>
      </c>
      <c r="R300" s="222">
        <f>Q300*H300</f>
        <v>8E-05</v>
      </c>
      <c r="S300" s="222">
        <v>0</v>
      </c>
      <c r="T300" s="222">
        <f>S300*H300</f>
        <v>0</v>
      </c>
      <c r="U300" s="223" t="s">
        <v>20</v>
      </c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4" t="s">
        <v>216</v>
      </c>
      <c r="AT300" s="224" t="s">
        <v>252</v>
      </c>
      <c r="AU300" s="224" t="s">
        <v>170</v>
      </c>
      <c r="AY300" s="19" t="s">
        <v>160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9" t="s">
        <v>80</v>
      </c>
      <c r="BK300" s="225">
        <f>ROUND(I300*H300,1)</f>
        <v>0</v>
      </c>
      <c r="BL300" s="19" t="s">
        <v>169</v>
      </c>
      <c r="BM300" s="224" t="s">
        <v>488</v>
      </c>
    </row>
    <row r="301" spans="1:51" s="13" customFormat="1" ht="12">
      <c r="A301" s="13"/>
      <c r="B301" s="231"/>
      <c r="C301" s="232"/>
      <c r="D301" s="233" t="s">
        <v>174</v>
      </c>
      <c r="E301" s="234" t="s">
        <v>20</v>
      </c>
      <c r="F301" s="235" t="s">
        <v>489</v>
      </c>
      <c r="G301" s="232"/>
      <c r="H301" s="236">
        <v>8</v>
      </c>
      <c r="I301" s="237"/>
      <c r="J301" s="232"/>
      <c r="K301" s="232"/>
      <c r="L301" s="238"/>
      <c r="M301" s="239"/>
      <c r="N301" s="240"/>
      <c r="O301" s="240"/>
      <c r="P301" s="240"/>
      <c r="Q301" s="240"/>
      <c r="R301" s="240"/>
      <c r="S301" s="240"/>
      <c r="T301" s="240"/>
      <c r="U301" s="241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174</v>
      </c>
      <c r="AU301" s="242" t="s">
        <v>170</v>
      </c>
      <c r="AV301" s="13" t="s">
        <v>82</v>
      </c>
      <c r="AW301" s="13" t="s">
        <v>34</v>
      </c>
      <c r="AX301" s="13" t="s">
        <v>80</v>
      </c>
      <c r="AY301" s="242" t="s">
        <v>160</v>
      </c>
    </row>
    <row r="302" spans="1:65" s="2" customFormat="1" ht="24.15" customHeight="1">
      <c r="A302" s="40"/>
      <c r="B302" s="41"/>
      <c r="C302" s="254" t="s">
        <v>490</v>
      </c>
      <c r="D302" s="254" t="s">
        <v>252</v>
      </c>
      <c r="E302" s="255" t="s">
        <v>335</v>
      </c>
      <c r="F302" s="256" t="s">
        <v>336</v>
      </c>
      <c r="G302" s="257" t="s">
        <v>337</v>
      </c>
      <c r="H302" s="258">
        <v>8</v>
      </c>
      <c r="I302" s="259"/>
      <c r="J302" s="260">
        <f>ROUND(I302*H302,1)</f>
        <v>0</v>
      </c>
      <c r="K302" s="256" t="s">
        <v>168</v>
      </c>
      <c r="L302" s="261"/>
      <c r="M302" s="262" t="s">
        <v>20</v>
      </c>
      <c r="N302" s="263" t="s">
        <v>44</v>
      </c>
      <c r="O302" s="86"/>
      <c r="P302" s="222">
        <f>O302*H302</f>
        <v>0</v>
      </c>
      <c r="Q302" s="222">
        <v>0.00063</v>
      </c>
      <c r="R302" s="222">
        <f>Q302*H302</f>
        <v>0.00504</v>
      </c>
      <c r="S302" s="222">
        <v>0</v>
      </c>
      <c r="T302" s="222">
        <f>S302*H302</f>
        <v>0</v>
      </c>
      <c r="U302" s="223" t="s">
        <v>20</v>
      </c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4" t="s">
        <v>216</v>
      </c>
      <c r="AT302" s="224" t="s">
        <v>252</v>
      </c>
      <c r="AU302" s="224" t="s">
        <v>170</v>
      </c>
      <c r="AY302" s="19" t="s">
        <v>160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9" t="s">
        <v>80</v>
      </c>
      <c r="BK302" s="225">
        <f>ROUND(I302*H302,1)</f>
        <v>0</v>
      </c>
      <c r="BL302" s="19" t="s">
        <v>169</v>
      </c>
      <c r="BM302" s="224" t="s">
        <v>491</v>
      </c>
    </row>
    <row r="303" spans="1:51" s="13" customFormat="1" ht="12">
      <c r="A303" s="13"/>
      <c r="B303" s="231"/>
      <c r="C303" s="232"/>
      <c r="D303" s="233" t="s">
        <v>174</v>
      </c>
      <c r="E303" s="234" t="s">
        <v>20</v>
      </c>
      <c r="F303" s="235" t="s">
        <v>489</v>
      </c>
      <c r="G303" s="232"/>
      <c r="H303" s="236">
        <v>8</v>
      </c>
      <c r="I303" s="237"/>
      <c r="J303" s="232"/>
      <c r="K303" s="232"/>
      <c r="L303" s="238"/>
      <c r="M303" s="239"/>
      <c r="N303" s="240"/>
      <c r="O303" s="240"/>
      <c r="P303" s="240"/>
      <c r="Q303" s="240"/>
      <c r="R303" s="240"/>
      <c r="S303" s="240"/>
      <c r="T303" s="240"/>
      <c r="U303" s="241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174</v>
      </c>
      <c r="AU303" s="242" t="s">
        <v>170</v>
      </c>
      <c r="AV303" s="13" t="s">
        <v>82</v>
      </c>
      <c r="AW303" s="13" t="s">
        <v>34</v>
      </c>
      <c r="AX303" s="13" t="s">
        <v>80</v>
      </c>
      <c r="AY303" s="242" t="s">
        <v>160</v>
      </c>
    </row>
    <row r="304" spans="1:65" s="2" customFormat="1" ht="16.5" customHeight="1">
      <c r="A304" s="40"/>
      <c r="B304" s="41"/>
      <c r="C304" s="213" t="s">
        <v>492</v>
      </c>
      <c r="D304" s="213" t="s">
        <v>164</v>
      </c>
      <c r="E304" s="214" t="s">
        <v>493</v>
      </c>
      <c r="F304" s="215" t="s">
        <v>494</v>
      </c>
      <c r="G304" s="216" t="s">
        <v>259</v>
      </c>
      <c r="H304" s="217">
        <v>13.8</v>
      </c>
      <c r="I304" s="218"/>
      <c r="J304" s="219">
        <f>ROUND(I304*H304,1)</f>
        <v>0</v>
      </c>
      <c r="K304" s="215" t="s">
        <v>20</v>
      </c>
      <c r="L304" s="46"/>
      <c r="M304" s="220" t="s">
        <v>20</v>
      </c>
      <c r="N304" s="221" t="s">
        <v>44</v>
      </c>
      <c r="O304" s="86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2">
        <f>S304*H304</f>
        <v>0</v>
      </c>
      <c r="U304" s="223" t="s">
        <v>20</v>
      </c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4" t="s">
        <v>169</v>
      </c>
      <c r="AT304" s="224" t="s">
        <v>164</v>
      </c>
      <c r="AU304" s="224" t="s">
        <v>170</v>
      </c>
      <c r="AY304" s="19" t="s">
        <v>160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9" t="s">
        <v>80</v>
      </c>
      <c r="BK304" s="225">
        <f>ROUND(I304*H304,1)</f>
        <v>0</v>
      </c>
      <c r="BL304" s="19" t="s">
        <v>169</v>
      </c>
      <c r="BM304" s="224" t="s">
        <v>495</v>
      </c>
    </row>
    <row r="305" spans="1:65" s="2" customFormat="1" ht="16.5" customHeight="1">
      <c r="A305" s="40"/>
      <c r="B305" s="41"/>
      <c r="C305" s="254" t="s">
        <v>496</v>
      </c>
      <c r="D305" s="254" t="s">
        <v>252</v>
      </c>
      <c r="E305" s="255" t="s">
        <v>392</v>
      </c>
      <c r="F305" s="256" t="s">
        <v>393</v>
      </c>
      <c r="G305" s="257" t="s">
        <v>167</v>
      </c>
      <c r="H305" s="258">
        <v>0.091</v>
      </c>
      <c r="I305" s="259"/>
      <c r="J305" s="260">
        <f>ROUND(I305*H305,1)</f>
        <v>0</v>
      </c>
      <c r="K305" s="256" t="s">
        <v>168</v>
      </c>
      <c r="L305" s="261"/>
      <c r="M305" s="262" t="s">
        <v>20</v>
      </c>
      <c r="N305" s="263" t="s">
        <v>44</v>
      </c>
      <c r="O305" s="86"/>
      <c r="P305" s="222">
        <f>O305*H305</f>
        <v>0</v>
      </c>
      <c r="Q305" s="222">
        <v>0.55</v>
      </c>
      <c r="R305" s="222">
        <f>Q305*H305</f>
        <v>0.050050000000000004</v>
      </c>
      <c r="S305" s="222">
        <v>0</v>
      </c>
      <c r="T305" s="222">
        <f>S305*H305</f>
        <v>0</v>
      </c>
      <c r="U305" s="223" t="s">
        <v>20</v>
      </c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4" t="s">
        <v>216</v>
      </c>
      <c r="AT305" s="224" t="s">
        <v>252</v>
      </c>
      <c r="AU305" s="224" t="s">
        <v>170</v>
      </c>
      <c r="AY305" s="19" t="s">
        <v>160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9" t="s">
        <v>80</v>
      </c>
      <c r="BK305" s="225">
        <f>ROUND(I305*H305,1)</f>
        <v>0</v>
      </c>
      <c r="BL305" s="19" t="s">
        <v>169</v>
      </c>
      <c r="BM305" s="224" t="s">
        <v>497</v>
      </c>
    </row>
    <row r="306" spans="1:51" s="13" customFormat="1" ht="12">
      <c r="A306" s="13"/>
      <c r="B306" s="231"/>
      <c r="C306" s="232"/>
      <c r="D306" s="233" t="s">
        <v>174</v>
      </c>
      <c r="E306" s="234" t="s">
        <v>20</v>
      </c>
      <c r="F306" s="235" t="s">
        <v>498</v>
      </c>
      <c r="G306" s="232"/>
      <c r="H306" s="236">
        <v>0.091</v>
      </c>
      <c r="I306" s="237"/>
      <c r="J306" s="232"/>
      <c r="K306" s="232"/>
      <c r="L306" s="238"/>
      <c r="M306" s="239"/>
      <c r="N306" s="240"/>
      <c r="O306" s="240"/>
      <c r="P306" s="240"/>
      <c r="Q306" s="240"/>
      <c r="R306" s="240"/>
      <c r="S306" s="240"/>
      <c r="T306" s="240"/>
      <c r="U306" s="241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2" t="s">
        <v>174</v>
      </c>
      <c r="AU306" s="242" t="s">
        <v>170</v>
      </c>
      <c r="AV306" s="13" t="s">
        <v>82</v>
      </c>
      <c r="AW306" s="13" t="s">
        <v>34</v>
      </c>
      <c r="AX306" s="13" t="s">
        <v>80</v>
      </c>
      <c r="AY306" s="242" t="s">
        <v>160</v>
      </c>
    </row>
    <row r="307" spans="1:65" s="2" customFormat="1" ht="16.5" customHeight="1">
      <c r="A307" s="40"/>
      <c r="B307" s="41"/>
      <c r="C307" s="254" t="s">
        <v>499</v>
      </c>
      <c r="D307" s="254" t="s">
        <v>252</v>
      </c>
      <c r="E307" s="255" t="s">
        <v>397</v>
      </c>
      <c r="F307" s="256" t="s">
        <v>398</v>
      </c>
      <c r="G307" s="257" t="s">
        <v>167</v>
      </c>
      <c r="H307" s="258">
        <v>0.456</v>
      </c>
      <c r="I307" s="259"/>
      <c r="J307" s="260">
        <f>ROUND(I307*H307,1)</f>
        <v>0</v>
      </c>
      <c r="K307" s="256" t="s">
        <v>168</v>
      </c>
      <c r="L307" s="261"/>
      <c r="M307" s="262" t="s">
        <v>20</v>
      </c>
      <c r="N307" s="263" t="s">
        <v>44</v>
      </c>
      <c r="O307" s="86"/>
      <c r="P307" s="222">
        <f>O307*H307</f>
        <v>0</v>
      </c>
      <c r="Q307" s="222">
        <v>0.55</v>
      </c>
      <c r="R307" s="222">
        <f>Q307*H307</f>
        <v>0.2508</v>
      </c>
      <c r="S307" s="222">
        <v>0</v>
      </c>
      <c r="T307" s="222">
        <f>S307*H307</f>
        <v>0</v>
      </c>
      <c r="U307" s="223" t="s">
        <v>20</v>
      </c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4" t="s">
        <v>216</v>
      </c>
      <c r="AT307" s="224" t="s">
        <v>252</v>
      </c>
      <c r="AU307" s="224" t="s">
        <v>170</v>
      </c>
      <c r="AY307" s="19" t="s">
        <v>160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9" t="s">
        <v>80</v>
      </c>
      <c r="BK307" s="225">
        <f>ROUND(I307*H307,1)</f>
        <v>0</v>
      </c>
      <c r="BL307" s="19" t="s">
        <v>169</v>
      </c>
      <c r="BM307" s="224" t="s">
        <v>500</v>
      </c>
    </row>
    <row r="308" spans="1:51" s="13" customFormat="1" ht="12">
      <c r="A308" s="13"/>
      <c r="B308" s="231"/>
      <c r="C308" s="232"/>
      <c r="D308" s="233" t="s">
        <v>174</v>
      </c>
      <c r="E308" s="234" t="s">
        <v>20</v>
      </c>
      <c r="F308" s="235" t="s">
        <v>501</v>
      </c>
      <c r="G308" s="232"/>
      <c r="H308" s="236">
        <v>0.456</v>
      </c>
      <c r="I308" s="237"/>
      <c r="J308" s="232"/>
      <c r="K308" s="232"/>
      <c r="L308" s="238"/>
      <c r="M308" s="239"/>
      <c r="N308" s="240"/>
      <c r="O308" s="240"/>
      <c r="P308" s="240"/>
      <c r="Q308" s="240"/>
      <c r="R308" s="240"/>
      <c r="S308" s="240"/>
      <c r="T308" s="240"/>
      <c r="U308" s="241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174</v>
      </c>
      <c r="AU308" s="242" t="s">
        <v>170</v>
      </c>
      <c r="AV308" s="13" t="s">
        <v>82</v>
      </c>
      <c r="AW308" s="13" t="s">
        <v>34</v>
      </c>
      <c r="AX308" s="13" t="s">
        <v>80</v>
      </c>
      <c r="AY308" s="242" t="s">
        <v>160</v>
      </c>
    </row>
    <row r="309" spans="1:65" s="2" customFormat="1" ht="16.5" customHeight="1">
      <c r="A309" s="40"/>
      <c r="B309" s="41"/>
      <c r="C309" s="254" t="s">
        <v>502</v>
      </c>
      <c r="D309" s="254" t="s">
        <v>252</v>
      </c>
      <c r="E309" s="255" t="s">
        <v>402</v>
      </c>
      <c r="F309" s="256" t="s">
        <v>403</v>
      </c>
      <c r="G309" s="257" t="s">
        <v>237</v>
      </c>
      <c r="H309" s="258">
        <v>6</v>
      </c>
      <c r="I309" s="259"/>
      <c r="J309" s="260">
        <f>ROUND(I309*H309,1)</f>
        <v>0</v>
      </c>
      <c r="K309" s="256" t="s">
        <v>20</v>
      </c>
      <c r="L309" s="261"/>
      <c r="M309" s="262" t="s">
        <v>20</v>
      </c>
      <c r="N309" s="263" t="s">
        <v>44</v>
      </c>
      <c r="O309" s="86"/>
      <c r="P309" s="222">
        <f>O309*H309</f>
        <v>0</v>
      </c>
      <c r="Q309" s="222">
        <v>0.00026</v>
      </c>
      <c r="R309" s="222">
        <f>Q309*H309</f>
        <v>0.0015599999999999998</v>
      </c>
      <c r="S309" s="222">
        <v>0</v>
      </c>
      <c r="T309" s="222">
        <f>S309*H309</f>
        <v>0</v>
      </c>
      <c r="U309" s="223" t="s">
        <v>20</v>
      </c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4" t="s">
        <v>216</v>
      </c>
      <c r="AT309" s="224" t="s">
        <v>252</v>
      </c>
      <c r="AU309" s="224" t="s">
        <v>170</v>
      </c>
      <c r="AY309" s="19" t="s">
        <v>160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9" t="s">
        <v>80</v>
      </c>
      <c r="BK309" s="225">
        <f>ROUND(I309*H309,1)</f>
        <v>0</v>
      </c>
      <c r="BL309" s="19" t="s">
        <v>169</v>
      </c>
      <c r="BM309" s="224" t="s">
        <v>503</v>
      </c>
    </row>
    <row r="310" spans="1:51" s="13" customFormat="1" ht="12">
      <c r="A310" s="13"/>
      <c r="B310" s="231"/>
      <c r="C310" s="232"/>
      <c r="D310" s="233" t="s">
        <v>174</v>
      </c>
      <c r="E310" s="234" t="s">
        <v>20</v>
      </c>
      <c r="F310" s="235" t="s">
        <v>504</v>
      </c>
      <c r="G310" s="232"/>
      <c r="H310" s="236">
        <v>6</v>
      </c>
      <c r="I310" s="237"/>
      <c r="J310" s="232"/>
      <c r="K310" s="232"/>
      <c r="L310" s="238"/>
      <c r="M310" s="239"/>
      <c r="N310" s="240"/>
      <c r="O310" s="240"/>
      <c r="P310" s="240"/>
      <c r="Q310" s="240"/>
      <c r="R310" s="240"/>
      <c r="S310" s="240"/>
      <c r="T310" s="240"/>
      <c r="U310" s="241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174</v>
      </c>
      <c r="AU310" s="242" t="s">
        <v>170</v>
      </c>
      <c r="AV310" s="13" t="s">
        <v>82</v>
      </c>
      <c r="AW310" s="13" t="s">
        <v>34</v>
      </c>
      <c r="AX310" s="13" t="s">
        <v>80</v>
      </c>
      <c r="AY310" s="242" t="s">
        <v>160</v>
      </c>
    </row>
    <row r="311" spans="1:65" s="2" customFormat="1" ht="16.5" customHeight="1">
      <c r="A311" s="40"/>
      <c r="B311" s="41"/>
      <c r="C311" s="254" t="s">
        <v>505</v>
      </c>
      <c r="D311" s="254" t="s">
        <v>252</v>
      </c>
      <c r="E311" s="255" t="s">
        <v>407</v>
      </c>
      <c r="F311" s="256" t="s">
        <v>408</v>
      </c>
      <c r="G311" s="257" t="s">
        <v>237</v>
      </c>
      <c r="H311" s="258">
        <v>24</v>
      </c>
      <c r="I311" s="259"/>
      <c r="J311" s="260">
        <f>ROUND(I311*H311,1)</f>
        <v>0</v>
      </c>
      <c r="K311" s="256" t="s">
        <v>20</v>
      </c>
      <c r="L311" s="261"/>
      <c r="M311" s="262" t="s">
        <v>20</v>
      </c>
      <c r="N311" s="263" t="s">
        <v>44</v>
      </c>
      <c r="O311" s="86"/>
      <c r="P311" s="222">
        <f>O311*H311</f>
        <v>0</v>
      </c>
      <c r="Q311" s="222">
        <v>0.00121</v>
      </c>
      <c r="R311" s="222">
        <f>Q311*H311</f>
        <v>0.029039999999999996</v>
      </c>
      <c r="S311" s="222">
        <v>0</v>
      </c>
      <c r="T311" s="222">
        <f>S311*H311</f>
        <v>0</v>
      </c>
      <c r="U311" s="223" t="s">
        <v>20</v>
      </c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4" t="s">
        <v>216</v>
      </c>
      <c r="AT311" s="224" t="s">
        <v>252</v>
      </c>
      <c r="AU311" s="224" t="s">
        <v>170</v>
      </c>
      <c r="AY311" s="19" t="s">
        <v>160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9" t="s">
        <v>80</v>
      </c>
      <c r="BK311" s="225">
        <f>ROUND(I311*H311,1)</f>
        <v>0</v>
      </c>
      <c r="BL311" s="19" t="s">
        <v>169</v>
      </c>
      <c r="BM311" s="224" t="s">
        <v>506</v>
      </c>
    </row>
    <row r="312" spans="1:51" s="13" customFormat="1" ht="12">
      <c r="A312" s="13"/>
      <c r="B312" s="231"/>
      <c r="C312" s="232"/>
      <c r="D312" s="233" t="s">
        <v>174</v>
      </c>
      <c r="E312" s="234" t="s">
        <v>20</v>
      </c>
      <c r="F312" s="235" t="s">
        <v>507</v>
      </c>
      <c r="G312" s="232"/>
      <c r="H312" s="236">
        <v>24</v>
      </c>
      <c r="I312" s="237"/>
      <c r="J312" s="232"/>
      <c r="K312" s="232"/>
      <c r="L312" s="238"/>
      <c r="M312" s="239"/>
      <c r="N312" s="240"/>
      <c r="O312" s="240"/>
      <c r="P312" s="240"/>
      <c r="Q312" s="240"/>
      <c r="R312" s="240"/>
      <c r="S312" s="240"/>
      <c r="T312" s="240"/>
      <c r="U312" s="241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174</v>
      </c>
      <c r="AU312" s="242" t="s">
        <v>170</v>
      </c>
      <c r="AV312" s="13" t="s">
        <v>82</v>
      </c>
      <c r="AW312" s="13" t="s">
        <v>34</v>
      </c>
      <c r="AX312" s="13" t="s">
        <v>80</v>
      </c>
      <c r="AY312" s="242" t="s">
        <v>160</v>
      </c>
    </row>
    <row r="313" spans="1:65" s="2" customFormat="1" ht="16.5" customHeight="1">
      <c r="A313" s="40"/>
      <c r="B313" s="41"/>
      <c r="C313" s="254" t="s">
        <v>508</v>
      </c>
      <c r="D313" s="254" t="s">
        <v>252</v>
      </c>
      <c r="E313" s="255" t="s">
        <v>325</v>
      </c>
      <c r="F313" s="256" t="s">
        <v>326</v>
      </c>
      <c r="G313" s="257" t="s">
        <v>259</v>
      </c>
      <c r="H313" s="258">
        <v>14.8</v>
      </c>
      <c r="I313" s="259"/>
      <c r="J313" s="260">
        <f>ROUND(I313*H313,1)</f>
        <v>0</v>
      </c>
      <c r="K313" s="256" t="s">
        <v>168</v>
      </c>
      <c r="L313" s="261"/>
      <c r="M313" s="262" t="s">
        <v>20</v>
      </c>
      <c r="N313" s="263" t="s">
        <v>44</v>
      </c>
      <c r="O313" s="86"/>
      <c r="P313" s="222">
        <f>O313*H313</f>
        <v>0</v>
      </c>
      <c r="Q313" s="222">
        <v>0.00078</v>
      </c>
      <c r="R313" s="222">
        <f>Q313*H313</f>
        <v>0.011544</v>
      </c>
      <c r="S313" s="222">
        <v>0</v>
      </c>
      <c r="T313" s="222">
        <f>S313*H313</f>
        <v>0</v>
      </c>
      <c r="U313" s="223" t="s">
        <v>20</v>
      </c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4" t="s">
        <v>216</v>
      </c>
      <c r="AT313" s="224" t="s">
        <v>252</v>
      </c>
      <c r="AU313" s="224" t="s">
        <v>170</v>
      </c>
      <c r="AY313" s="19" t="s">
        <v>160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9" t="s">
        <v>80</v>
      </c>
      <c r="BK313" s="225">
        <f>ROUND(I313*H313,1)</f>
        <v>0</v>
      </c>
      <c r="BL313" s="19" t="s">
        <v>169</v>
      </c>
      <c r="BM313" s="224" t="s">
        <v>509</v>
      </c>
    </row>
    <row r="314" spans="1:51" s="13" customFormat="1" ht="12">
      <c r="A314" s="13"/>
      <c r="B314" s="231"/>
      <c r="C314" s="232"/>
      <c r="D314" s="233" t="s">
        <v>174</v>
      </c>
      <c r="E314" s="234" t="s">
        <v>20</v>
      </c>
      <c r="F314" s="235" t="s">
        <v>413</v>
      </c>
      <c r="G314" s="232"/>
      <c r="H314" s="236">
        <v>4.8</v>
      </c>
      <c r="I314" s="237"/>
      <c r="J314" s="232"/>
      <c r="K314" s="232"/>
      <c r="L314" s="238"/>
      <c r="M314" s="239"/>
      <c r="N314" s="240"/>
      <c r="O314" s="240"/>
      <c r="P314" s="240"/>
      <c r="Q314" s="240"/>
      <c r="R314" s="240"/>
      <c r="S314" s="240"/>
      <c r="T314" s="240"/>
      <c r="U314" s="241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174</v>
      </c>
      <c r="AU314" s="242" t="s">
        <v>170</v>
      </c>
      <c r="AV314" s="13" t="s">
        <v>82</v>
      </c>
      <c r="AW314" s="13" t="s">
        <v>34</v>
      </c>
      <c r="AX314" s="13" t="s">
        <v>73</v>
      </c>
      <c r="AY314" s="242" t="s">
        <v>160</v>
      </c>
    </row>
    <row r="315" spans="1:51" s="13" customFormat="1" ht="12">
      <c r="A315" s="13"/>
      <c r="B315" s="231"/>
      <c r="C315" s="232"/>
      <c r="D315" s="233" t="s">
        <v>174</v>
      </c>
      <c r="E315" s="234" t="s">
        <v>20</v>
      </c>
      <c r="F315" s="235" t="s">
        <v>510</v>
      </c>
      <c r="G315" s="232"/>
      <c r="H315" s="236">
        <v>10</v>
      </c>
      <c r="I315" s="237"/>
      <c r="J315" s="232"/>
      <c r="K315" s="232"/>
      <c r="L315" s="238"/>
      <c r="M315" s="239"/>
      <c r="N315" s="240"/>
      <c r="O315" s="240"/>
      <c r="P315" s="240"/>
      <c r="Q315" s="240"/>
      <c r="R315" s="240"/>
      <c r="S315" s="240"/>
      <c r="T315" s="240"/>
      <c r="U315" s="241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174</v>
      </c>
      <c r="AU315" s="242" t="s">
        <v>170</v>
      </c>
      <c r="AV315" s="13" t="s">
        <v>82</v>
      </c>
      <c r="AW315" s="13" t="s">
        <v>34</v>
      </c>
      <c r="AX315" s="13" t="s">
        <v>73</v>
      </c>
      <c r="AY315" s="242" t="s">
        <v>160</v>
      </c>
    </row>
    <row r="316" spans="1:51" s="14" customFormat="1" ht="12">
      <c r="A316" s="14"/>
      <c r="B316" s="243"/>
      <c r="C316" s="244"/>
      <c r="D316" s="233" t="s">
        <v>174</v>
      </c>
      <c r="E316" s="245" t="s">
        <v>20</v>
      </c>
      <c r="F316" s="246" t="s">
        <v>177</v>
      </c>
      <c r="G316" s="244"/>
      <c r="H316" s="247">
        <v>14.8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1"/>
      <c r="U316" s="252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174</v>
      </c>
      <c r="AU316" s="253" t="s">
        <v>170</v>
      </c>
      <c r="AV316" s="14" t="s">
        <v>169</v>
      </c>
      <c r="AW316" s="14" t="s">
        <v>34</v>
      </c>
      <c r="AX316" s="14" t="s">
        <v>80</v>
      </c>
      <c r="AY316" s="253" t="s">
        <v>160</v>
      </c>
    </row>
    <row r="317" spans="1:65" s="2" customFormat="1" ht="16.5" customHeight="1">
      <c r="A317" s="40"/>
      <c r="B317" s="41"/>
      <c r="C317" s="254" t="s">
        <v>511</v>
      </c>
      <c r="D317" s="254" t="s">
        <v>252</v>
      </c>
      <c r="E317" s="255" t="s">
        <v>330</v>
      </c>
      <c r="F317" s="256" t="s">
        <v>331</v>
      </c>
      <c r="G317" s="257" t="s">
        <v>237</v>
      </c>
      <c r="H317" s="258">
        <v>26</v>
      </c>
      <c r="I317" s="259"/>
      <c r="J317" s="260">
        <f>ROUND(I317*H317,1)</f>
        <v>0</v>
      </c>
      <c r="K317" s="256" t="s">
        <v>20</v>
      </c>
      <c r="L317" s="261"/>
      <c r="M317" s="262" t="s">
        <v>20</v>
      </c>
      <c r="N317" s="263" t="s">
        <v>44</v>
      </c>
      <c r="O317" s="86"/>
      <c r="P317" s="222">
        <f>O317*H317</f>
        <v>0</v>
      </c>
      <c r="Q317" s="222">
        <v>1E-05</v>
      </c>
      <c r="R317" s="222">
        <f>Q317*H317</f>
        <v>0.00026000000000000003</v>
      </c>
      <c r="S317" s="222">
        <v>0</v>
      </c>
      <c r="T317" s="222">
        <f>S317*H317</f>
        <v>0</v>
      </c>
      <c r="U317" s="223" t="s">
        <v>20</v>
      </c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4" t="s">
        <v>216</v>
      </c>
      <c r="AT317" s="224" t="s">
        <v>252</v>
      </c>
      <c r="AU317" s="224" t="s">
        <v>170</v>
      </c>
      <c r="AY317" s="19" t="s">
        <v>160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9" t="s">
        <v>80</v>
      </c>
      <c r="BK317" s="225">
        <f>ROUND(I317*H317,1)</f>
        <v>0</v>
      </c>
      <c r="BL317" s="19" t="s">
        <v>169</v>
      </c>
      <c r="BM317" s="224" t="s">
        <v>512</v>
      </c>
    </row>
    <row r="318" spans="1:51" s="13" customFormat="1" ht="12">
      <c r="A318" s="13"/>
      <c r="B318" s="231"/>
      <c r="C318" s="232"/>
      <c r="D318" s="233" t="s">
        <v>174</v>
      </c>
      <c r="E318" s="234" t="s">
        <v>20</v>
      </c>
      <c r="F318" s="235" t="s">
        <v>417</v>
      </c>
      <c r="G318" s="232"/>
      <c r="H318" s="236">
        <v>24</v>
      </c>
      <c r="I318" s="237"/>
      <c r="J318" s="232"/>
      <c r="K318" s="232"/>
      <c r="L318" s="238"/>
      <c r="M318" s="239"/>
      <c r="N318" s="240"/>
      <c r="O318" s="240"/>
      <c r="P318" s="240"/>
      <c r="Q318" s="240"/>
      <c r="R318" s="240"/>
      <c r="S318" s="240"/>
      <c r="T318" s="240"/>
      <c r="U318" s="241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174</v>
      </c>
      <c r="AU318" s="242" t="s">
        <v>170</v>
      </c>
      <c r="AV318" s="13" t="s">
        <v>82</v>
      </c>
      <c r="AW318" s="13" t="s">
        <v>34</v>
      </c>
      <c r="AX318" s="13" t="s">
        <v>73</v>
      </c>
      <c r="AY318" s="242" t="s">
        <v>160</v>
      </c>
    </row>
    <row r="319" spans="1:51" s="13" customFormat="1" ht="12">
      <c r="A319" s="13"/>
      <c r="B319" s="231"/>
      <c r="C319" s="232"/>
      <c r="D319" s="233" t="s">
        <v>174</v>
      </c>
      <c r="E319" s="234" t="s">
        <v>20</v>
      </c>
      <c r="F319" s="235" t="s">
        <v>513</v>
      </c>
      <c r="G319" s="232"/>
      <c r="H319" s="236">
        <v>2</v>
      </c>
      <c r="I319" s="237"/>
      <c r="J319" s="232"/>
      <c r="K319" s="232"/>
      <c r="L319" s="238"/>
      <c r="M319" s="239"/>
      <c r="N319" s="240"/>
      <c r="O319" s="240"/>
      <c r="P319" s="240"/>
      <c r="Q319" s="240"/>
      <c r="R319" s="240"/>
      <c r="S319" s="240"/>
      <c r="T319" s="240"/>
      <c r="U319" s="241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174</v>
      </c>
      <c r="AU319" s="242" t="s">
        <v>170</v>
      </c>
      <c r="AV319" s="13" t="s">
        <v>82</v>
      </c>
      <c r="AW319" s="13" t="s">
        <v>34</v>
      </c>
      <c r="AX319" s="13" t="s">
        <v>73</v>
      </c>
      <c r="AY319" s="242" t="s">
        <v>160</v>
      </c>
    </row>
    <row r="320" spans="1:51" s="14" customFormat="1" ht="12">
      <c r="A320" s="14"/>
      <c r="B320" s="243"/>
      <c r="C320" s="244"/>
      <c r="D320" s="233" t="s">
        <v>174</v>
      </c>
      <c r="E320" s="245" t="s">
        <v>20</v>
      </c>
      <c r="F320" s="246" t="s">
        <v>177</v>
      </c>
      <c r="G320" s="244"/>
      <c r="H320" s="247">
        <v>26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1"/>
      <c r="U320" s="252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174</v>
      </c>
      <c r="AU320" s="253" t="s">
        <v>170</v>
      </c>
      <c r="AV320" s="14" t="s">
        <v>169</v>
      </c>
      <c r="AW320" s="14" t="s">
        <v>34</v>
      </c>
      <c r="AX320" s="14" t="s">
        <v>80</v>
      </c>
      <c r="AY320" s="253" t="s">
        <v>160</v>
      </c>
    </row>
    <row r="321" spans="1:65" s="2" customFormat="1" ht="24.15" customHeight="1">
      <c r="A321" s="40"/>
      <c r="B321" s="41"/>
      <c r="C321" s="254" t="s">
        <v>514</v>
      </c>
      <c r="D321" s="254" t="s">
        <v>252</v>
      </c>
      <c r="E321" s="255" t="s">
        <v>420</v>
      </c>
      <c r="F321" s="256" t="s">
        <v>421</v>
      </c>
      <c r="G321" s="257" t="s">
        <v>337</v>
      </c>
      <c r="H321" s="258">
        <v>2.3</v>
      </c>
      <c r="I321" s="259"/>
      <c r="J321" s="260">
        <f>ROUND(I321*H321,1)</f>
        <v>0</v>
      </c>
      <c r="K321" s="256" t="s">
        <v>168</v>
      </c>
      <c r="L321" s="261"/>
      <c r="M321" s="262" t="s">
        <v>20</v>
      </c>
      <c r="N321" s="263" t="s">
        <v>44</v>
      </c>
      <c r="O321" s="86"/>
      <c r="P321" s="222">
        <f>O321*H321</f>
        <v>0</v>
      </c>
      <c r="Q321" s="222">
        <v>0.00173</v>
      </c>
      <c r="R321" s="222">
        <f>Q321*H321</f>
        <v>0.003979</v>
      </c>
      <c r="S321" s="222">
        <v>0</v>
      </c>
      <c r="T321" s="222">
        <f>S321*H321</f>
        <v>0</v>
      </c>
      <c r="U321" s="223" t="s">
        <v>20</v>
      </c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4" t="s">
        <v>216</v>
      </c>
      <c r="AT321" s="224" t="s">
        <v>252</v>
      </c>
      <c r="AU321" s="224" t="s">
        <v>170</v>
      </c>
      <c r="AY321" s="19" t="s">
        <v>160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9" t="s">
        <v>80</v>
      </c>
      <c r="BK321" s="225">
        <f>ROUND(I321*H321,1)</f>
        <v>0</v>
      </c>
      <c r="BL321" s="19" t="s">
        <v>169</v>
      </c>
      <c r="BM321" s="224" t="s">
        <v>515</v>
      </c>
    </row>
    <row r="322" spans="1:51" s="13" customFormat="1" ht="12">
      <c r="A322" s="13"/>
      <c r="B322" s="231"/>
      <c r="C322" s="232"/>
      <c r="D322" s="233" t="s">
        <v>174</v>
      </c>
      <c r="E322" s="234" t="s">
        <v>20</v>
      </c>
      <c r="F322" s="235" t="s">
        <v>516</v>
      </c>
      <c r="G322" s="232"/>
      <c r="H322" s="236">
        <v>2.3</v>
      </c>
      <c r="I322" s="237"/>
      <c r="J322" s="232"/>
      <c r="K322" s="232"/>
      <c r="L322" s="238"/>
      <c r="M322" s="239"/>
      <c r="N322" s="240"/>
      <c r="O322" s="240"/>
      <c r="P322" s="240"/>
      <c r="Q322" s="240"/>
      <c r="R322" s="240"/>
      <c r="S322" s="240"/>
      <c r="T322" s="240"/>
      <c r="U322" s="241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2" t="s">
        <v>174</v>
      </c>
      <c r="AU322" s="242" t="s">
        <v>170</v>
      </c>
      <c r="AV322" s="13" t="s">
        <v>82</v>
      </c>
      <c r="AW322" s="13" t="s">
        <v>34</v>
      </c>
      <c r="AX322" s="13" t="s">
        <v>80</v>
      </c>
      <c r="AY322" s="242" t="s">
        <v>160</v>
      </c>
    </row>
    <row r="323" spans="1:65" s="2" customFormat="1" ht="24.15" customHeight="1">
      <c r="A323" s="40"/>
      <c r="B323" s="41"/>
      <c r="C323" s="254" t="s">
        <v>517</v>
      </c>
      <c r="D323" s="254" t="s">
        <v>252</v>
      </c>
      <c r="E323" s="255" t="s">
        <v>335</v>
      </c>
      <c r="F323" s="256" t="s">
        <v>336</v>
      </c>
      <c r="G323" s="257" t="s">
        <v>337</v>
      </c>
      <c r="H323" s="258">
        <v>2.56</v>
      </c>
      <c r="I323" s="259"/>
      <c r="J323" s="260">
        <f>ROUND(I323*H323,1)</f>
        <v>0</v>
      </c>
      <c r="K323" s="256" t="s">
        <v>168</v>
      </c>
      <c r="L323" s="261"/>
      <c r="M323" s="262" t="s">
        <v>20</v>
      </c>
      <c r="N323" s="263" t="s">
        <v>44</v>
      </c>
      <c r="O323" s="86"/>
      <c r="P323" s="222">
        <f>O323*H323</f>
        <v>0</v>
      </c>
      <c r="Q323" s="222">
        <v>0.00063</v>
      </c>
      <c r="R323" s="222">
        <f>Q323*H323</f>
        <v>0.0016128000000000002</v>
      </c>
      <c r="S323" s="222">
        <v>0</v>
      </c>
      <c r="T323" s="222">
        <f>S323*H323</f>
        <v>0</v>
      </c>
      <c r="U323" s="223" t="s">
        <v>20</v>
      </c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4" t="s">
        <v>216</v>
      </c>
      <c r="AT323" s="224" t="s">
        <v>252</v>
      </c>
      <c r="AU323" s="224" t="s">
        <v>170</v>
      </c>
      <c r="AY323" s="19" t="s">
        <v>160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9" t="s">
        <v>80</v>
      </c>
      <c r="BK323" s="225">
        <f>ROUND(I323*H323,1)</f>
        <v>0</v>
      </c>
      <c r="BL323" s="19" t="s">
        <v>169</v>
      </c>
      <c r="BM323" s="224" t="s">
        <v>518</v>
      </c>
    </row>
    <row r="324" spans="1:51" s="13" customFormat="1" ht="12">
      <c r="A324" s="13"/>
      <c r="B324" s="231"/>
      <c r="C324" s="232"/>
      <c r="D324" s="233" t="s">
        <v>174</v>
      </c>
      <c r="E324" s="234" t="s">
        <v>20</v>
      </c>
      <c r="F324" s="235" t="s">
        <v>426</v>
      </c>
      <c r="G324" s="232"/>
      <c r="H324" s="236">
        <v>0.24</v>
      </c>
      <c r="I324" s="237"/>
      <c r="J324" s="232"/>
      <c r="K324" s="232"/>
      <c r="L324" s="238"/>
      <c r="M324" s="239"/>
      <c r="N324" s="240"/>
      <c r="O324" s="240"/>
      <c r="P324" s="240"/>
      <c r="Q324" s="240"/>
      <c r="R324" s="240"/>
      <c r="S324" s="240"/>
      <c r="T324" s="240"/>
      <c r="U324" s="241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174</v>
      </c>
      <c r="AU324" s="242" t="s">
        <v>170</v>
      </c>
      <c r="AV324" s="13" t="s">
        <v>82</v>
      </c>
      <c r="AW324" s="13" t="s">
        <v>34</v>
      </c>
      <c r="AX324" s="13" t="s">
        <v>73</v>
      </c>
      <c r="AY324" s="242" t="s">
        <v>160</v>
      </c>
    </row>
    <row r="325" spans="1:51" s="13" customFormat="1" ht="12">
      <c r="A325" s="13"/>
      <c r="B325" s="231"/>
      <c r="C325" s="232"/>
      <c r="D325" s="233" t="s">
        <v>174</v>
      </c>
      <c r="E325" s="234" t="s">
        <v>20</v>
      </c>
      <c r="F325" s="235" t="s">
        <v>519</v>
      </c>
      <c r="G325" s="232"/>
      <c r="H325" s="236">
        <v>0.02</v>
      </c>
      <c r="I325" s="237"/>
      <c r="J325" s="232"/>
      <c r="K325" s="232"/>
      <c r="L325" s="238"/>
      <c r="M325" s="239"/>
      <c r="N325" s="240"/>
      <c r="O325" s="240"/>
      <c r="P325" s="240"/>
      <c r="Q325" s="240"/>
      <c r="R325" s="240"/>
      <c r="S325" s="240"/>
      <c r="T325" s="240"/>
      <c r="U325" s="241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174</v>
      </c>
      <c r="AU325" s="242" t="s">
        <v>170</v>
      </c>
      <c r="AV325" s="13" t="s">
        <v>82</v>
      </c>
      <c r="AW325" s="13" t="s">
        <v>34</v>
      </c>
      <c r="AX325" s="13" t="s">
        <v>73</v>
      </c>
      <c r="AY325" s="242" t="s">
        <v>160</v>
      </c>
    </row>
    <row r="326" spans="1:51" s="13" customFormat="1" ht="12">
      <c r="A326" s="13"/>
      <c r="B326" s="231"/>
      <c r="C326" s="232"/>
      <c r="D326" s="233" t="s">
        <v>174</v>
      </c>
      <c r="E326" s="234" t="s">
        <v>20</v>
      </c>
      <c r="F326" s="235" t="s">
        <v>516</v>
      </c>
      <c r="G326" s="232"/>
      <c r="H326" s="236">
        <v>2.3</v>
      </c>
      <c r="I326" s="237"/>
      <c r="J326" s="232"/>
      <c r="K326" s="232"/>
      <c r="L326" s="238"/>
      <c r="M326" s="239"/>
      <c r="N326" s="240"/>
      <c r="O326" s="240"/>
      <c r="P326" s="240"/>
      <c r="Q326" s="240"/>
      <c r="R326" s="240"/>
      <c r="S326" s="240"/>
      <c r="T326" s="240"/>
      <c r="U326" s="241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2" t="s">
        <v>174</v>
      </c>
      <c r="AU326" s="242" t="s">
        <v>170</v>
      </c>
      <c r="AV326" s="13" t="s">
        <v>82</v>
      </c>
      <c r="AW326" s="13" t="s">
        <v>34</v>
      </c>
      <c r="AX326" s="13" t="s">
        <v>73</v>
      </c>
      <c r="AY326" s="242" t="s">
        <v>160</v>
      </c>
    </row>
    <row r="327" spans="1:51" s="14" customFormat="1" ht="12">
      <c r="A327" s="14"/>
      <c r="B327" s="243"/>
      <c r="C327" s="244"/>
      <c r="D327" s="233" t="s">
        <v>174</v>
      </c>
      <c r="E327" s="245" t="s">
        <v>20</v>
      </c>
      <c r="F327" s="246" t="s">
        <v>177</v>
      </c>
      <c r="G327" s="244"/>
      <c r="H327" s="247">
        <v>2.5599999999999996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1"/>
      <c r="U327" s="252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174</v>
      </c>
      <c r="AU327" s="253" t="s">
        <v>170</v>
      </c>
      <c r="AV327" s="14" t="s">
        <v>169</v>
      </c>
      <c r="AW327" s="14" t="s">
        <v>34</v>
      </c>
      <c r="AX327" s="14" t="s">
        <v>80</v>
      </c>
      <c r="AY327" s="253" t="s">
        <v>160</v>
      </c>
    </row>
    <row r="328" spans="1:65" s="2" customFormat="1" ht="24.15" customHeight="1">
      <c r="A328" s="40"/>
      <c r="B328" s="41"/>
      <c r="C328" s="254" t="s">
        <v>520</v>
      </c>
      <c r="D328" s="254" t="s">
        <v>252</v>
      </c>
      <c r="E328" s="255" t="s">
        <v>429</v>
      </c>
      <c r="F328" s="256" t="s">
        <v>430</v>
      </c>
      <c r="G328" s="257" t="s">
        <v>337</v>
      </c>
      <c r="H328" s="258">
        <v>0.04</v>
      </c>
      <c r="I328" s="259"/>
      <c r="J328" s="260">
        <f>ROUND(I328*H328,1)</f>
        <v>0</v>
      </c>
      <c r="K328" s="256" t="s">
        <v>20</v>
      </c>
      <c r="L328" s="261"/>
      <c r="M328" s="262" t="s">
        <v>20</v>
      </c>
      <c r="N328" s="263" t="s">
        <v>44</v>
      </c>
      <c r="O328" s="86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2">
        <f>S328*H328</f>
        <v>0</v>
      </c>
      <c r="U328" s="223" t="s">
        <v>20</v>
      </c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216</v>
      </c>
      <c r="AT328" s="224" t="s">
        <v>252</v>
      </c>
      <c r="AU328" s="224" t="s">
        <v>170</v>
      </c>
      <c r="AY328" s="19" t="s">
        <v>160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9" t="s">
        <v>80</v>
      </c>
      <c r="BK328" s="225">
        <f>ROUND(I328*H328,1)</f>
        <v>0</v>
      </c>
      <c r="BL328" s="19" t="s">
        <v>169</v>
      </c>
      <c r="BM328" s="224" t="s">
        <v>521</v>
      </c>
    </row>
    <row r="329" spans="1:51" s="13" customFormat="1" ht="12">
      <c r="A329" s="13"/>
      <c r="B329" s="231"/>
      <c r="C329" s="232"/>
      <c r="D329" s="233" t="s">
        <v>174</v>
      </c>
      <c r="E329" s="234" t="s">
        <v>20</v>
      </c>
      <c r="F329" s="235" t="s">
        <v>522</v>
      </c>
      <c r="G329" s="232"/>
      <c r="H329" s="236">
        <v>0.04</v>
      </c>
      <c r="I329" s="237"/>
      <c r="J329" s="232"/>
      <c r="K329" s="232"/>
      <c r="L329" s="238"/>
      <c r="M329" s="239"/>
      <c r="N329" s="240"/>
      <c r="O329" s="240"/>
      <c r="P329" s="240"/>
      <c r="Q329" s="240"/>
      <c r="R329" s="240"/>
      <c r="S329" s="240"/>
      <c r="T329" s="240"/>
      <c r="U329" s="241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174</v>
      </c>
      <c r="AU329" s="242" t="s">
        <v>170</v>
      </c>
      <c r="AV329" s="13" t="s">
        <v>82</v>
      </c>
      <c r="AW329" s="13" t="s">
        <v>34</v>
      </c>
      <c r="AX329" s="13" t="s">
        <v>80</v>
      </c>
      <c r="AY329" s="242" t="s">
        <v>160</v>
      </c>
    </row>
    <row r="330" spans="1:65" s="2" customFormat="1" ht="16.5" customHeight="1">
      <c r="A330" s="40"/>
      <c r="B330" s="41"/>
      <c r="C330" s="213" t="s">
        <v>523</v>
      </c>
      <c r="D330" s="213" t="s">
        <v>164</v>
      </c>
      <c r="E330" s="214" t="s">
        <v>443</v>
      </c>
      <c r="F330" s="215" t="s">
        <v>444</v>
      </c>
      <c r="G330" s="216" t="s">
        <v>167</v>
      </c>
      <c r="H330" s="217">
        <v>1.127</v>
      </c>
      <c r="I330" s="218"/>
      <c r="J330" s="219">
        <f>ROUND(I330*H330,1)</f>
        <v>0</v>
      </c>
      <c r="K330" s="215" t="s">
        <v>168</v>
      </c>
      <c r="L330" s="46"/>
      <c r="M330" s="220" t="s">
        <v>20</v>
      </c>
      <c r="N330" s="221" t="s">
        <v>44</v>
      </c>
      <c r="O330" s="86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2">
        <f>S330*H330</f>
        <v>0</v>
      </c>
      <c r="U330" s="223" t="s">
        <v>20</v>
      </c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4" t="s">
        <v>169</v>
      </c>
      <c r="AT330" s="224" t="s">
        <v>164</v>
      </c>
      <c r="AU330" s="224" t="s">
        <v>170</v>
      </c>
      <c r="AY330" s="19" t="s">
        <v>160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9" t="s">
        <v>80</v>
      </c>
      <c r="BK330" s="225">
        <f>ROUND(I330*H330,1)</f>
        <v>0</v>
      </c>
      <c r="BL330" s="19" t="s">
        <v>169</v>
      </c>
      <c r="BM330" s="224" t="s">
        <v>524</v>
      </c>
    </row>
    <row r="331" spans="1:47" s="2" customFormat="1" ht="12">
      <c r="A331" s="40"/>
      <c r="B331" s="41"/>
      <c r="C331" s="42"/>
      <c r="D331" s="226" t="s">
        <v>172</v>
      </c>
      <c r="E331" s="42"/>
      <c r="F331" s="227" t="s">
        <v>446</v>
      </c>
      <c r="G331" s="42"/>
      <c r="H331" s="42"/>
      <c r="I331" s="228"/>
      <c r="J331" s="42"/>
      <c r="K331" s="42"/>
      <c r="L331" s="46"/>
      <c r="M331" s="229"/>
      <c r="N331" s="230"/>
      <c r="O331" s="86"/>
      <c r="P331" s="86"/>
      <c r="Q331" s="86"/>
      <c r="R331" s="86"/>
      <c r="S331" s="86"/>
      <c r="T331" s="86"/>
      <c r="U331" s="87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172</v>
      </c>
      <c r="AU331" s="19" t="s">
        <v>170</v>
      </c>
    </row>
    <row r="332" spans="1:51" s="13" customFormat="1" ht="12">
      <c r="A332" s="13"/>
      <c r="B332" s="231"/>
      <c r="C332" s="232"/>
      <c r="D332" s="233" t="s">
        <v>174</v>
      </c>
      <c r="E332" s="234" t="s">
        <v>20</v>
      </c>
      <c r="F332" s="235" t="s">
        <v>525</v>
      </c>
      <c r="G332" s="232"/>
      <c r="H332" s="236">
        <v>0.58</v>
      </c>
      <c r="I332" s="237"/>
      <c r="J332" s="232"/>
      <c r="K332" s="232"/>
      <c r="L332" s="238"/>
      <c r="M332" s="239"/>
      <c r="N332" s="240"/>
      <c r="O332" s="240"/>
      <c r="P332" s="240"/>
      <c r="Q332" s="240"/>
      <c r="R332" s="240"/>
      <c r="S332" s="240"/>
      <c r="T332" s="240"/>
      <c r="U332" s="241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2" t="s">
        <v>174</v>
      </c>
      <c r="AU332" s="242" t="s">
        <v>170</v>
      </c>
      <c r="AV332" s="13" t="s">
        <v>82</v>
      </c>
      <c r="AW332" s="13" t="s">
        <v>34</v>
      </c>
      <c r="AX332" s="13" t="s">
        <v>73</v>
      </c>
      <c r="AY332" s="242" t="s">
        <v>160</v>
      </c>
    </row>
    <row r="333" spans="1:51" s="13" customFormat="1" ht="12">
      <c r="A333" s="13"/>
      <c r="B333" s="231"/>
      <c r="C333" s="232"/>
      <c r="D333" s="233" t="s">
        <v>174</v>
      </c>
      <c r="E333" s="234" t="s">
        <v>20</v>
      </c>
      <c r="F333" s="235" t="s">
        <v>526</v>
      </c>
      <c r="G333" s="232"/>
      <c r="H333" s="236">
        <v>0.091</v>
      </c>
      <c r="I333" s="237"/>
      <c r="J333" s="232"/>
      <c r="K333" s="232"/>
      <c r="L333" s="238"/>
      <c r="M333" s="239"/>
      <c r="N333" s="240"/>
      <c r="O333" s="240"/>
      <c r="P333" s="240"/>
      <c r="Q333" s="240"/>
      <c r="R333" s="240"/>
      <c r="S333" s="240"/>
      <c r="T333" s="240"/>
      <c r="U333" s="241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174</v>
      </c>
      <c r="AU333" s="242" t="s">
        <v>170</v>
      </c>
      <c r="AV333" s="13" t="s">
        <v>82</v>
      </c>
      <c r="AW333" s="13" t="s">
        <v>34</v>
      </c>
      <c r="AX333" s="13" t="s">
        <v>73</v>
      </c>
      <c r="AY333" s="242" t="s">
        <v>160</v>
      </c>
    </row>
    <row r="334" spans="1:51" s="13" customFormat="1" ht="12">
      <c r="A334" s="13"/>
      <c r="B334" s="231"/>
      <c r="C334" s="232"/>
      <c r="D334" s="233" t="s">
        <v>174</v>
      </c>
      <c r="E334" s="234" t="s">
        <v>20</v>
      </c>
      <c r="F334" s="235" t="s">
        <v>501</v>
      </c>
      <c r="G334" s="232"/>
      <c r="H334" s="236">
        <v>0.456</v>
      </c>
      <c r="I334" s="237"/>
      <c r="J334" s="232"/>
      <c r="K334" s="232"/>
      <c r="L334" s="238"/>
      <c r="M334" s="239"/>
      <c r="N334" s="240"/>
      <c r="O334" s="240"/>
      <c r="P334" s="240"/>
      <c r="Q334" s="240"/>
      <c r="R334" s="240"/>
      <c r="S334" s="240"/>
      <c r="T334" s="240"/>
      <c r="U334" s="241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174</v>
      </c>
      <c r="AU334" s="242" t="s">
        <v>170</v>
      </c>
      <c r="AV334" s="13" t="s">
        <v>82</v>
      </c>
      <c r="AW334" s="13" t="s">
        <v>34</v>
      </c>
      <c r="AX334" s="13" t="s">
        <v>73</v>
      </c>
      <c r="AY334" s="242" t="s">
        <v>160</v>
      </c>
    </row>
    <row r="335" spans="1:51" s="14" customFormat="1" ht="12">
      <c r="A335" s="14"/>
      <c r="B335" s="243"/>
      <c r="C335" s="244"/>
      <c r="D335" s="233" t="s">
        <v>174</v>
      </c>
      <c r="E335" s="245" t="s">
        <v>20</v>
      </c>
      <c r="F335" s="246" t="s">
        <v>177</v>
      </c>
      <c r="G335" s="244"/>
      <c r="H335" s="247">
        <v>1.127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1"/>
      <c r="U335" s="252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174</v>
      </c>
      <c r="AU335" s="253" t="s">
        <v>170</v>
      </c>
      <c r="AV335" s="14" t="s">
        <v>169</v>
      </c>
      <c r="AW335" s="14" t="s">
        <v>34</v>
      </c>
      <c r="AX335" s="14" t="s">
        <v>80</v>
      </c>
      <c r="AY335" s="253" t="s">
        <v>160</v>
      </c>
    </row>
    <row r="336" spans="1:65" s="2" customFormat="1" ht="24.15" customHeight="1">
      <c r="A336" s="40"/>
      <c r="B336" s="41"/>
      <c r="C336" s="213" t="s">
        <v>527</v>
      </c>
      <c r="D336" s="213" t="s">
        <v>164</v>
      </c>
      <c r="E336" s="214" t="s">
        <v>449</v>
      </c>
      <c r="F336" s="215" t="s">
        <v>450</v>
      </c>
      <c r="G336" s="216" t="s">
        <v>167</v>
      </c>
      <c r="H336" s="217">
        <v>1.785</v>
      </c>
      <c r="I336" s="218"/>
      <c r="J336" s="219">
        <f>ROUND(I336*H336,1)</f>
        <v>0</v>
      </c>
      <c r="K336" s="215" t="s">
        <v>20</v>
      </c>
      <c r="L336" s="46"/>
      <c r="M336" s="220" t="s">
        <v>20</v>
      </c>
      <c r="N336" s="221" t="s">
        <v>44</v>
      </c>
      <c r="O336" s="86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2">
        <f>S336*H336</f>
        <v>0</v>
      </c>
      <c r="U336" s="223" t="s">
        <v>20</v>
      </c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4" t="s">
        <v>169</v>
      </c>
      <c r="AT336" s="224" t="s">
        <v>164</v>
      </c>
      <c r="AU336" s="224" t="s">
        <v>170</v>
      </c>
      <c r="AY336" s="19" t="s">
        <v>160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9" t="s">
        <v>80</v>
      </c>
      <c r="BK336" s="225">
        <f>ROUND(I336*H336,1)</f>
        <v>0</v>
      </c>
      <c r="BL336" s="19" t="s">
        <v>169</v>
      </c>
      <c r="BM336" s="224" t="s">
        <v>528</v>
      </c>
    </row>
    <row r="337" spans="1:63" s="12" customFormat="1" ht="22.8" customHeight="1">
      <c r="A337" s="12"/>
      <c r="B337" s="197"/>
      <c r="C337" s="198"/>
      <c r="D337" s="199" t="s">
        <v>72</v>
      </c>
      <c r="E337" s="211" t="s">
        <v>169</v>
      </c>
      <c r="F337" s="211" t="s">
        <v>529</v>
      </c>
      <c r="G337" s="198"/>
      <c r="H337" s="198"/>
      <c r="I337" s="201"/>
      <c r="J337" s="212">
        <f>BK337</f>
        <v>0</v>
      </c>
      <c r="K337" s="198"/>
      <c r="L337" s="203"/>
      <c r="M337" s="204"/>
      <c r="N337" s="205"/>
      <c r="O337" s="205"/>
      <c r="P337" s="206">
        <f>P338</f>
        <v>0</v>
      </c>
      <c r="Q337" s="205"/>
      <c r="R337" s="206">
        <f>R338</f>
        <v>17.497843</v>
      </c>
      <c r="S337" s="205"/>
      <c r="T337" s="206">
        <f>T338</f>
        <v>0</v>
      </c>
      <c r="U337" s="207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8" t="s">
        <v>80</v>
      </c>
      <c r="AT337" s="209" t="s">
        <v>72</v>
      </c>
      <c r="AU337" s="209" t="s">
        <v>80</v>
      </c>
      <c r="AY337" s="208" t="s">
        <v>160</v>
      </c>
      <c r="BK337" s="210">
        <f>BK338</f>
        <v>0</v>
      </c>
    </row>
    <row r="338" spans="1:63" s="12" customFormat="1" ht="20.85" customHeight="1">
      <c r="A338" s="12"/>
      <c r="B338" s="197"/>
      <c r="C338" s="198"/>
      <c r="D338" s="199" t="s">
        <v>72</v>
      </c>
      <c r="E338" s="211" t="s">
        <v>415</v>
      </c>
      <c r="F338" s="211" t="s">
        <v>530</v>
      </c>
      <c r="G338" s="198"/>
      <c r="H338" s="198"/>
      <c r="I338" s="201"/>
      <c r="J338" s="212">
        <f>BK338</f>
        <v>0</v>
      </c>
      <c r="K338" s="198"/>
      <c r="L338" s="203"/>
      <c r="M338" s="204"/>
      <c r="N338" s="205"/>
      <c r="O338" s="205"/>
      <c r="P338" s="206">
        <f>SUM(P339:P353)</f>
        <v>0</v>
      </c>
      <c r="Q338" s="205"/>
      <c r="R338" s="206">
        <f>SUM(R339:R353)</f>
        <v>17.497843</v>
      </c>
      <c r="S338" s="205"/>
      <c r="T338" s="206">
        <f>SUM(T339:T353)</f>
        <v>0</v>
      </c>
      <c r="U338" s="207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8" t="s">
        <v>80</v>
      </c>
      <c r="AT338" s="209" t="s">
        <v>72</v>
      </c>
      <c r="AU338" s="209" t="s">
        <v>82</v>
      </c>
      <c r="AY338" s="208" t="s">
        <v>160</v>
      </c>
      <c r="BK338" s="210">
        <f>SUM(BK339:BK353)</f>
        <v>0</v>
      </c>
    </row>
    <row r="339" spans="1:65" s="2" customFormat="1" ht="24.15" customHeight="1">
      <c r="A339" s="40"/>
      <c r="B339" s="41"/>
      <c r="C339" s="213" t="s">
        <v>531</v>
      </c>
      <c r="D339" s="213" t="s">
        <v>164</v>
      </c>
      <c r="E339" s="214" t="s">
        <v>193</v>
      </c>
      <c r="F339" s="215" t="s">
        <v>194</v>
      </c>
      <c r="G339" s="216" t="s">
        <v>195</v>
      </c>
      <c r="H339" s="217">
        <v>38</v>
      </c>
      <c r="I339" s="218"/>
      <c r="J339" s="219">
        <f>ROUND(I339*H339,1)</f>
        <v>0</v>
      </c>
      <c r="K339" s="215" t="s">
        <v>168</v>
      </c>
      <c r="L339" s="46"/>
      <c r="M339" s="220" t="s">
        <v>20</v>
      </c>
      <c r="N339" s="221" t="s">
        <v>44</v>
      </c>
      <c r="O339" s="86"/>
      <c r="P339" s="222">
        <f>O339*H339</f>
        <v>0</v>
      </c>
      <c r="Q339" s="222">
        <v>0</v>
      </c>
      <c r="R339" s="222">
        <f>Q339*H339</f>
        <v>0</v>
      </c>
      <c r="S339" s="222">
        <v>0</v>
      </c>
      <c r="T339" s="222">
        <f>S339*H339</f>
        <v>0</v>
      </c>
      <c r="U339" s="223" t="s">
        <v>20</v>
      </c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4" t="s">
        <v>169</v>
      </c>
      <c r="AT339" s="224" t="s">
        <v>164</v>
      </c>
      <c r="AU339" s="224" t="s">
        <v>170</v>
      </c>
      <c r="AY339" s="19" t="s">
        <v>160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9" t="s">
        <v>80</v>
      </c>
      <c r="BK339" s="225">
        <f>ROUND(I339*H339,1)</f>
        <v>0</v>
      </c>
      <c r="BL339" s="19" t="s">
        <v>169</v>
      </c>
      <c r="BM339" s="224" t="s">
        <v>532</v>
      </c>
    </row>
    <row r="340" spans="1:47" s="2" customFormat="1" ht="12">
      <c r="A340" s="40"/>
      <c r="B340" s="41"/>
      <c r="C340" s="42"/>
      <c r="D340" s="226" t="s">
        <v>172</v>
      </c>
      <c r="E340" s="42"/>
      <c r="F340" s="227" t="s">
        <v>197</v>
      </c>
      <c r="G340" s="42"/>
      <c r="H340" s="42"/>
      <c r="I340" s="228"/>
      <c r="J340" s="42"/>
      <c r="K340" s="42"/>
      <c r="L340" s="46"/>
      <c r="M340" s="229"/>
      <c r="N340" s="230"/>
      <c r="O340" s="86"/>
      <c r="P340" s="86"/>
      <c r="Q340" s="86"/>
      <c r="R340" s="86"/>
      <c r="S340" s="86"/>
      <c r="T340" s="86"/>
      <c r="U340" s="87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172</v>
      </c>
      <c r="AU340" s="19" t="s">
        <v>170</v>
      </c>
    </row>
    <row r="341" spans="1:51" s="13" customFormat="1" ht="12">
      <c r="A341" s="13"/>
      <c r="B341" s="231"/>
      <c r="C341" s="232"/>
      <c r="D341" s="233" t="s">
        <v>174</v>
      </c>
      <c r="E341" s="234" t="s">
        <v>20</v>
      </c>
      <c r="F341" s="235" t="s">
        <v>533</v>
      </c>
      <c r="G341" s="232"/>
      <c r="H341" s="236">
        <v>38</v>
      </c>
      <c r="I341" s="237"/>
      <c r="J341" s="232"/>
      <c r="K341" s="232"/>
      <c r="L341" s="238"/>
      <c r="M341" s="239"/>
      <c r="N341" s="240"/>
      <c r="O341" s="240"/>
      <c r="P341" s="240"/>
      <c r="Q341" s="240"/>
      <c r="R341" s="240"/>
      <c r="S341" s="240"/>
      <c r="T341" s="240"/>
      <c r="U341" s="241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2" t="s">
        <v>174</v>
      </c>
      <c r="AU341" s="242" t="s">
        <v>170</v>
      </c>
      <c r="AV341" s="13" t="s">
        <v>82</v>
      </c>
      <c r="AW341" s="13" t="s">
        <v>34</v>
      </c>
      <c r="AX341" s="13" t="s">
        <v>80</v>
      </c>
      <c r="AY341" s="242" t="s">
        <v>160</v>
      </c>
    </row>
    <row r="342" spans="1:65" s="2" customFormat="1" ht="24.15" customHeight="1">
      <c r="A342" s="40"/>
      <c r="B342" s="41"/>
      <c r="C342" s="213" t="s">
        <v>534</v>
      </c>
      <c r="D342" s="213" t="s">
        <v>164</v>
      </c>
      <c r="E342" s="214" t="s">
        <v>535</v>
      </c>
      <c r="F342" s="215" t="s">
        <v>536</v>
      </c>
      <c r="G342" s="216" t="s">
        <v>195</v>
      </c>
      <c r="H342" s="217">
        <v>58.78</v>
      </c>
      <c r="I342" s="218"/>
      <c r="J342" s="219">
        <f>ROUND(I342*H342,1)</f>
        <v>0</v>
      </c>
      <c r="K342" s="215" t="s">
        <v>168</v>
      </c>
      <c r="L342" s="46"/>
      <c r="M342" s="220" t="s">
        <v>20</v>
      </c>
      <c r="N342" s="221" t="s">
        <v>44</v>
      </c>
      <c r="O342" s="86"/>
      <c r="P342" s="222">
        <f>O342*H342</f>
        <v>0</v>
      </c>
      <c r="Q342" s="222">
        <v>0.0001</v>
      </c>
      <c r="R342" s="222">
        <f>Q342*H342</f>
        <v>0.005878</v>
      </c>
      <c r="S342" s="222">
        <v>0</v>
      </c>
      <c r="T342" s="222">
        <f>S342*H342</f>
        <v>0</v>
      </c>
      <c r="U342" s="223" t="s">
        <v>20</v>
      </c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4" t="s">
        <v>169</v>
      </c>
      <c r="AT342" s="224" t="s">
        <v>164</v>
      </c>
      <c r="AU342" s="224" t="s">
        <v>170</v>
      </c>
      <c r="AY342" s="19" t="s">
        <v>160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9" t="s">
        <v>80</v>
      </c>
      <c r="BK342" s="225">
        <f>ROUND(I342*H342,1)</f>
        <v>0</v>
      </c>
      <c r="BL342" s="19" t="s">
        <v>169</v>
      </c>
      <c r="BM342" s="224" t="s">
        <v>537</v>
      </c>
    </row>
    <row r="343" spans="1:47" s="2" customFormat="1" ht="12">
      <c r="A343" s="40"/>
      <c r="B343" s="41"/>
      <c r="C343" s="42"/>
      <c r="D343" s="226" t="s">
        <v>172</v>
      </c>
      <c r="E343" s="42"/>
      <c r="F343" s="227" t="s">
        <v>538</v>
      </c>
      <c r="G343" s="42"/>
      <c r="H343" s="42"/>
      <c r="I343" s="228"/>
      <c r="J343" s="42"/>
      <c r="K343" s="42"/>
      <c r="L343" s="46"/>
      <c r="M343" s="229"/>
      <c r="N343" s="230"/>
      <c r="O343" s="86"/>
      <c r="P343" s="86"/>
      <c r="Q343" s="86"/>
      <c r="R343" s="86"/>
      <c r="S343" s="86"/>
      <c r="T343" s="86"/>
      <c r="U343" s="87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172</v>
      </c>
      <c r="AU343" s="19" t="s">
        <v>170</v>
      </c>
    </row>
    <row r="344" spans="1:51" s="13" customFormat="1" ht="12">
      <c r="A344" s="13"/>
      <c r="B344" s="231"/>
      <c r="C344" s="232"/>
      <c r="D344" s="233" t="s">
        <v>174</v>
      </c>
      <c r="E344" s="234" t="s">
        <v>20</v>
      </c>
      <c r="F344" s="235" t="s">
        <v>533</v>
      </c>
      <c r="G344" s="232"/>
      <c r="H344" s="236">
        <v>38</v>
      </c>
      <c r="I344" s="237"/>
      <c r="J344" s="232"/>
      <c r="K344" s="232"/>
      <c r="L344" s="238"/>
      <c r="M344" s="239"/>
      <c r="N344" s="240"/>
      <c r="O344" s="240"/>
      <c r="P344" s="240"/>
      <c r="Q344" s="240"/>
      <c r="R344" s="240"/>
      <c r="S344" s="240"/>
      <c r="T344" s="240"/>
      <c r="U344" s="241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174</v>
      </c>
      <c r="AU344" s="242" t="s">
        <v>170</v>
      </c>
      <c r="AV344" s="13" t="s">
        <v>82</v>
      </c>
      <c r="AW344" s="13" t="s">
        <v>34</v>
      </c>
      <c r="AX344" s="13" t="s">
        <v>73</v>
      </c>
      <c r="AY344" s="242" t="s">
        <v>160</v>
      </c>
    </row>
    <row r="345" spans="1:51" s="13" customFormat="1" ht="12">
      <c r="A345" s="13"/>
      <c r="B345" s="231"/>
      <c r="C345" s="232"/>
      <c r="D345" s="233" t="s">
        <v>174</v>
      </c>
      <c r="E345" s="234" t="s">
        <v>20</v>
      </c>
      <c r="F345" s="235" t="s">
        <v>539</v>
      </c>
      <c r="G345" s="232"/>
      <c r="H345" s="236">
        <v>20.78</v>
      </c>
      <c r="I345" s="237"/>
      <c r="J345" s="232"/>
      <c r="K345" s="232"/>
      <c r="L345" s="238"/>
      <c r="M345" s="239"/>
      <c r="N345" s="240"/>
      <c r="O345" s="240"/>
      <c r="P345" s="240"/>
      <c r="Q345" s="240"/>
      <c r="R345" s="240"/>
      <c r="S345" s="240"/>
      <c r="T345" s="240"/>
      <c r="U345" s="241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174</v>
      </c>
      <c r="AU345" s="242" t="s">
        <v>170</v>
      </c>
      <c r="AV345" s="13" t="s">
        <v>82</v>
      </c>
      <c r="AW345" s="13" t="s">
        <v>34</v>
      </c>
      <c r="AX345" s="13" t="s">
        <v>73</v>
      </c>
      <c r="AY345" s="242" t="s">
        <v>160</v>
      </c>
    </row>
    <row r="346" spans="1:51" s="14" customFormat="1" ht="12">
      <c r="A346" s="14"/>
      <c r="B346" s="243"/>
      <c r="C346" s="244"/>
      <c r="D346" s="233" t="s">
        <v>174</v>
      </c>
      <c r="E346" s="245" t="s">
        <v>20</v>
      </c>
      <c r="F346" s="246" t="s">
        <v>177</v>
      </c>
      <c r="G346" s="244"/>
      <c r="H346" s="247">
        <v>58.78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1"/>
      <c r="U346" s="252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174</v>
      </c>
      <c r="AU346" s="253" t="s">
        <v>170</v>
      </c>
      <c r="AV346" s="14" t="s">
        <v>169</v>
      </c>
      <c r="AW346" s="14" t="s">
        <v>34</v>
      </c>
      <c r="AX346" s="14" t="s">
        <v>80</v>
      </c>
      <c r="AY346" s="253" t="s">
        <v>160</v>
      </c>
    </row>
    <row r="347" spans="1:65" s="2" customFormat="1" ht="16.5" customHeight="1">
      <c r="A347" s="40"/>
      <c r="B347" s="41"/>
      <c r="C347" s="254" t="s">
        <v>540</v>
      </c>
      <c r="D347" s="254" t="s">
        <v>252</v>
      </c>
      <c r="E347" s="255" t="s">
        <v>541</v>
      </c>
      <c r="F347" s="256" t="s">
        <v>542</v>
      </c>
      <c r="G347" s="257" t="s">
        <v>195</v>
      </c>
      <c r="H347" s="258">
        <v>69.625</v>
      </c>
      <c r="I347" s="259"/>
      <c r="J347" s="260">
        <f>ROUND(I347*H347,1)</f>
        <v>0</v>
      </c>
      <c r="K347" s="256" t="s">
        <v>168</v>
      </c>
      <c r="L347" s="261"/>
      <c r="M347" s="262" t="s">
        <v>20</v>
      </c>
      <c r="N347" s="263" t="s">
        <v>44</v>
      </c>
      <c r="O347" s="86"/>
      <c r="P347" s="222">
        <f>O347*H347</f>
        <v>0</v>
      </c>
      <c r="Q347" s="222">
        <v>0.0002</v>
      </c>
      <c r="R347" s="222">
        <f>Q347*H347</f>
        <v>0.013925</v>
      </c>
      <c r="S347" s="222">
        <v>0</v>
      </c>
      <c r="T347" s="222">
        <f>S347*H347</f>
        <v>0</v>
      </c>
      <c r="U347" s="223" t="s">
        <v>20</v>
      </c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4" t="s">
        <v>216</v>
      </c>
      <c r="AT347" s="224" t="s">
        <v>252</v>
      </c>
      <c r="AU347" s="224" t="s">
        <v>170</v>
      </c>
      <c r="AY347" s="19" t="s">
        <v>160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9" t="s">
        <v>80</v>
      </c>
      <c r="BK347" s="225">
        <f>ROUND(I347*H347,1)</f>
        <v>0</v>
      </c>
      <c r="BL347" s="19" t="s">
        <v>169</v>
      </c>
      <c r="BM347" s="224" t="s">
        <v>543</v>
      </c>
    </row>
    <row r="348" spans="1:51" s="13" customFormat="1" ht="12">
      <c r="A348" s="13"/>
      <c r="B348" s="231"/>
      <c r="C348" s="232"/>
      <c r="D348" s="233" t="s">
        <v>174</v>
      </c>
      <c r="E348" s="234" t="s">
        <v>20</v>
      </c>
      <c r="F348" s="235" t="s">
        <v>544</v>
      </c>
      <c r="G348" s="232"/>
      <c r="H348" s="236">
        <v>69.625</v>
      </c>
      <c r="I348" s="237"/>
      <c r="J348" s="232"/>
      <c r="K348" s="232"/>
      <c r="L348" s="238"/>
      <c r="M348" s="239"/>
      <c r="N348" s="240"/>
      <c r="O348" s="240"/>
      <c r="P348" s="240"/>
      <c r="Q348" s="240"/>
      <c r="R348" s="240"/>
      <c r="S348" s="240"/>
      <c r="T348" s="240"/>
      <c r="U348" s="241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174</v>
      </c>
      <c r="AU348" s="242" t="s">
        <v>170</v>
      </c>
      <c r="AV348" s="13" t="s">
        <v>82</v>
      </c>
      <c r="AW348" s="13" t="s">
        <v>34</v>
      </c>
      <c r="AX348" s="13" t="s">
        <v>80</v>
      </c>
      <c r="AY348" s="242" t="s">
        <v>160</v>
      </c>
    </row>
    <row r="349" spans="1:65" s="2" customFormat="1" ht="16.5" customHeight="1">
      <c r="A349" s="40"/>
      <c r="B349" s="41"/>
      <c r="C349" s="213" t="s">
        <v>545</v>
      </c>
      <c r="D349" s="213" t="s">
        <v>164</v>
      </c>
      <c r="E349" s="214" t="s">
        <v>546</v>
      </c>
      <c r="F349" s="215" t="s">
        <v>547</v>
      </c>
      <c r="G349" s="216" t="s">
        <v>195</v>
      </c>
      <c r="H349" s="217">
        <v>38</v>
      </c>
      <c r="I349" s="218"/>
      <c r="J349" s="219">
        <f>ROUND(I349*H349,1)</f>
        <v>0</v>
      </c>
      <c r="K349" s="215" t="s">
        <v>20</v>
      </c>
      <c r="L349" s="46"/>
      <c r="M349" s="220" t="s">
        <v>20</v>
      </c>
      <c r="N349" s="221" t="s">
        <v>44</v>
      </c>
      <c r="O349" s="86"/>
      <c r="P349" s="222">
        <f>O349*H349</f>
        <v>0</v>
      </c>
      <c r="Q349" s="222">
        <v>0.4593</v>
      </c>
      <c r="R349" s="222">
        <f>Q349*H349</f>
        <v>17.4534</v>
      </c>
      <c r="S349" s="222">
        <v>0</v>
      </c>
      <c r="T349" s="222">
        <f>S349*H349</f>
        <v>0</v>
      </c>
      <c r="U349" s="223" t="s">
        <v>20</v>
      </c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4" t="s">
        <v>169</v>
      </c>
      <c r="AT349" s="224" t="s">
        <v>164</v>
      </c>
      <c r="AU349" s="224" t="s">
        <v>170</v>
      </c>
      <c r="AY349" s="19" t="s">
        <v>160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9" t="s">
        <v>80</v>
      </c>
      <c r="BK349" s="225">
        <f>ROUND(I349*H349,1)</f>
        <v>0</v>
      </c>
      <c r="BL349" s="19" t="s">
        <v>169</v>
      </c>
      <c r="BM349" s="224" t="s">
        <v>548</v>
      </c>
    </row>
    <row r="350" spans="1:51" s="13" customFormat="1" ht="12">
      <c r="A350" s="13"/>
      <c r="B350" s="231"/>
      <c r="C350" s="232"/>
      <c r="D350" s="233" t="s">
        <v>174</v>
      </c>
      <c r="E350" s="234" t="s">
        <v>20</v>
      </c>
      <c r="F350" s="235" t="s">
        <v>549</v>
      </c>
      <c r="G350" s="232"/>
      <c r="H350" s="236">
        <v>38</v>
      </c>
      <c r="I350" s="237"/>
      <c r="J350" s="232"/>
      <c r="K350" s="232"/>
      <c r="L350" s="238"/>
      <c r="M350" s="239"/>
      <c r="N350" s="240"/>
      <c r="O350" s="240"/>
      <c r="P350" s="240"/>
      <c r="Q350" s="240"/>
      <c r="R350" s="240"/>
      <c r="S350" s="240"/>
      <c r="T350" s="240"/>
      <c r="U350" s="241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2" t="s">
        <v>174</v>
      </c>
      <c r="AU350" s="242" t="s">
        <v>170</v>
      </c>
      <c r="AV350" s="13" t="s">
        <v>82</v>
      </c>
      <c r="AW350" s="13" t="s">
        <v>34</v>
      </c>
      <c r="AX350" s="13" t="s">
        <v>80</v>
      </c>
      <c r="AY350" s="242" t="s">
        <v>160</v>
      </c>
    </row>
    <row r="351" spans="1:65" s="2" customFormat="1" ht="16.5" customHeight="1">
      <c r="A351" s="40"/>
      <c r="B351" s="41"/>
      <c r="C351" s="213" t="s">
        <v>550</v>
      </c>
      <c r="D351" s="213" t="s">
        <v>164</v>
      </c>
      <c r="E351" s="214" t="s">
        <v>551</v>
      </c>
      <c r="F351" s="215" t="s">
        <v>552</v>
      </c>
      <c r="G351" s="216" t="s">
        <v>259</v>
      </c>
      <c r="H351" s="217">
        <v>22</v>
      </c>
      <c r="I351" s="218"/>
      <c r="J351" s="219">
        <f>ROUND(I351*H351,1)</f>
        <v>0</v>
      </c>
      <c r="K351" s="215" t="s">
        <v>20</v>
      </c>
      <c r="L351" s="46"/>
      <c r="M351" s="220" t="s">
        <v>20</v>
      </c>
      <c r="N351" s="221" t="s">
        <v>44</v>
      </c>
      <c r="O351" s="86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2">
        <f>S351*H351</f>
        <v>0</v>
      </c>
      <c r="U351" s="223" t="s">
        <v>20</v>
      </c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4" t="s">
        <v>169</v>
      </c>
      <c r="AT351" s="224" t="s">
        <v>164</v>
      </c>
      <c r="AU351" s="224" t="s">
        <v>170</v>
      </c>
      <c r="AY351" s="19" t="s">
        <v>160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9" t="s">
        <v>80</v>
      </c>
      <c r="BK351" s="225">
        <f>ROUND(I351*H351,1)</f>
        <v>0</v>
      </c>
      <c r="BL351" s="19" t="s">
        <v>169</v>
      </c>
      <c r="BM351" s="224" t="s">
        <v>553</v>
      </c>
    </row>
    <row r="352" spans="1:51" s="13" customFormat="1" ht="12">
      <c r="A352" s="13"/>
      <c r="B352" s="231"/>
      <c r="C352" s="232"/>
      <c r="D352" s="233" t="s">
        <v>174</v>
      </c>
      <c r="E352" s="234" t="s">
        <v>20</v>
      </c>
      <c r="F352" s="235" t="s">
        <v>554</v>
      </c>
      <c r="G352" s="232"/>
      <c r="H352" s="236">
        <v>22</v>
      </c>
      <c r="I352" s="237"/>
      <c r="J352" s="232"/>
      <c r="K352" s="232"/>
      <c r="L352" s="238"/>
      <c r="M352" s="239"/>
      <c r="N352" s="240"/>
      <c r="O352" s="240"/>
      <c r="P352" s="240"/>
      <c r="Q352" s="240"/>
      <c r="R352" s="240"/>
      <c r="S352" s="240"/>
      <c r="T352" s="240"/>
      <c r="U352" s="241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174</v>
      </c>
      <c r="AU352" s="242" t="s">
        <v>170</v>
      </c>
      <c r="AV352" s="13" t="s">
        <v>82</v>
      </c>
      <c r="AW352" s="13" t="s">
        <v>34</v>
      </c>
      <c r="AX352" s="13" t="s">
        <v>80</v>
      </c>
      <c r="AY352" s="242" t="s">
        <v>160</v>
      </c>
    </row>
    <row r="353" spans="1:65" s="2" customFormat="1" ht="24.15" customHeight="1">
      <c r="A353" s="40"/>
      <c r="B353" s="41"/>
      <c r="C353" s="254" t="s">
        <v>555</v>
      </c>
      <c r="D353" s="254" t="s">
        <v>252</v>
      </c>
      <c r="E353" s="255" t="s">
        <v>556</v>
      </c>
      <c r="F353" s="256" t="s">
        <v>557</v>
      </c>
      <c r="G353" s="257" t="s">
        <v>237</v>
      </c>
      <c r="H353" s="258">
        <v>11</v>
      </c>
      <c r="I353" s="259"/>
      <c r="J353" s="260">
        <f>ROUND(I353*H353,1)</f>
        <v>0</v>
      </c>
      <c r="K353" s="256" t="s">
        <v>20</v>
      </c>
      <c r="L353" s="261"/>
      <c r="M353" s="262" t="s">
        <v>20</v>
      </c>
      <c r="N353" s="263" t="s">
        <v>44</v>
      </c>
      <c r="O353" s="86"/>
      <c r="P353" s="222">
        <f>O353*H353</f>
        <v>0</v>
      </c>
      <c r="Q353" s="222">
        <v>0.00224</v>
      </c>
      <c r="R353" s="222">
        <f>Q353*H353</f>
        <v>0.02464</v>
      </c>
      <c r="S353" s="222">
        <v>0</v>
      </c>
      <c r="T353" s="222">
        <f>S353*H353</f>
        <v>0</v>
      </c>
      <c r="U353" s="223" t="s">
        <v>20</v>
      </c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4" t="s">
        <v>216</v>
      </c>
      <c r="AT353" s="224" t="s">
        <v>252</v>
      </c>
      <c r="AU353" s="224" t="s">
        <v>170</v>
      </c>
      <c r="AY353" s="19" t="s">
        <v>160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9" t="s">
        <v>80</v>
      </c>
      <c r="BK353" s="225">
        <f>ROUND(I353*H353,1)</f>
        <v>0</v>
      </c>
      <c r="BL353" s="19" t="s">
        <v>169</v>
      </c>
      <c r="BM353" s="224" t="s">
        <v>558</v>
      </c>
    </row>
    <row r="354" spans="1:63" s="12" customFormat="1" ht="22.8" customHeight="1">
      <c r="A354" s="12"/>
      <c r="B354" s="197"/>
      <c r="C354" s="198"/>
      <c r="D354" s="199" t="s">
        <v>72</v>
      </c>
      <c r="E354" s="211" t="s">
        <v>205</v>
      </c>
      <c r="F354" s="211" t="s">
        <v>559</v>
      </c>
      <c r="G354" s="198"/>
      <c r="H354" s="198"/>
      <c r="I354" s="201"/>
      <c r="J354" s="212">
        <f>BK354</f>
        <v>0</v>
      </c>
      <c r="K354" s="198"/>
      <c r="L354" s="203"/>
      <c r="M354" s="204"/>
      <c r="N354" s="205"/>
      <c r="O354" s="205"/>
      <c r="P354" s="206">
        <f>P355+P378+P387+P414</f>
        <v>0</v>
      </c>
      <c r="Q354" s="205"/>
      <c r="R354" s="206">
        <f>R355+R378+R387+R414</f>
        <v>1.0889769</v>
      </c>
      <c r="S354" s="205"/>
      <c r="T354" s="206">
        <f>T355+T378+T387+T414</f>
        <v>0</v>
      </c>
      <c r="U354" s="207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8" t="s">
        <v>80</v>
      </c>
      <c r="AT354" s="209" t="s">
        <v>72</v>
      </c>
      <c r="AU354" s="209" t="s">
        <v>80</v>
      </c>
      <c r="AY354" s="208" t="s">
        <v>160</v>
      </c>
      <c r="BK354" s="210">
        <f>BK355+BK378+BK387+BK414</f>
        <v>0</v>
      </c>
    </row>
    <row r="355" spans="1:63" s="12" customFormat="1" ht="20.85" customHeight="1">
      <c r="A355" s="12"/>
      <c r="B355" s="197"/>
      <c r="C355" s="198"/>
      <c r="D355" s="199" t="s">
        <v>72</v>
      </c>
      <c r="E355" s="211" t="s">
        <v>484</v>
      </c>
      <c r="F355" s="211" t="s">
        <v>560</v>
      </c>
      <c r="G355" s="198"/>
      <c r="H355" s="198"/>
      <c r="I355" s="201"/>
      <c r="J355" s="212">
        <f>BK355</f>
        <v>0</v>
      </c>
      <c r="K355" s="198"/>
      <c r="L355" s="203"/>
      <c r="M355" s="204"/>
      <c r="N355" s="205"/>
      <c r="O355" s="205"/>
      <c r="P355" s="206">
        <f>SUM(P356:P377)</f>
        <v>0</v>
      </c>
      <c r="Q355" s="205"/>
      <c r="R355" s="206">
        <f>SUM(R356:R377)</f>
        <v>0.31053189999999997</v>
      </c>
      <c r="S355" s="205"/>
      <c r="T355" s="206">
        <f>SUM(T356:T377)</f>
        <v>0</v>
      </c>
      <c r="U355" s="207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8" t="s">
        <v>80</v>
      </c>
      <c r="AT355" s="209" t="s">
        <v>72</v>
      </c>
      <c r="AU355" s="209" t="s">
        <v>82</v>
      </c>
      <c r="AY355" s="208" t="s">
        <v>160</v>
      </c>
      <c r="BK355" s="210">
        <f>SUM(BK356:BK377)</f>
        <v>0</v>
      </c>
    </row>
    <row r="356" spans="1:65" s="2" customFormat="1" ht="21.75" customHeight="1">
      <c r="A356" s="40"/>
      <c r="B356" s="41"/>
      <c r="C356" s="213" t="s">
        <v>561</v>
      </c>
      <c r="D356" s="213" t="s">
        <v>164</v>
      </c>
      <c r="E356" s="214" t="s">
        <v>562</v>
      </c>
      <c r="F356" s="215" t="s">
        <v>563</v>
      </c>
      <c r="G356" s="216" t="s">
        <v>195</v>
      </c>
      <c r="H356" s="217">
        <v>4.502</v>
      </c>
      <c r="I356" s="218"/>
      <c r="J356" s="219">
        <f>ROUND(I356*H356,1)</f>
        <v>0</v>
      </c>
      <c r="K356" s="215" t="s">
        <v>168</v>
      </c>
      <c r="L356" s="46"/>
      <c r="M356" s="220" t="s">
        <v>20</v>
      </c>
      <c r="N356" s="221" t="s">
        <v>44</v>
      </c>
      <c r="O356" s="86"/>
      <c r="P356" s="222">
        <f>O356*H356</f>
        <v>0</v>
      </c>
      <c r="Q356" s="222">
        <v>0.00735</v>
      </c>
      <c r="R356" s="222">
        <f>Q356*H356</f>
        <v>0.0330897</v>
      </c>
      <c r="S356" s="222">
        <v>0</v>
      </c>
      <c r="T356" s="222">
        <f>S356*H356</f>
        <v>0</v>
      </c>
      <c r="U356" s="223" t="s">
        <v>20</v>
      </c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4" t="s">
        <v>169</v>
      </c>
      <c r="AT356" s="224" t="s">
        <v>164</v>
      </c>
      <c r="AU356" s="224" t="s">
        <v>170</v>
      </c>
      <c r="AY356" s="19" t="s">
        <v>160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9" t="s">
        <v>80</v>
      </c>
      <c r="BK356" s="225">
        <f>ROUND(I356*H356,1)</f>
        <v>0</v>
      </c>
      <c r="BL356" s="19" t="s">
        <v>169</v>
      </c>
      <c r="BM356" s="224" t="s">
        <v>564</v>
      </c>
    </row>
    <row r="357" spans="1:47" s="2" customFormat="1" ht="12">
      <c r="A357" s="40"/>
      <c r="B357" s="41"/>
      <c r="C357" s="42"/>
      <c r="D357" s="226" t="s">
        <v>172</v>
      </c>
      <c r="E357" s="42"/>
      <c r="F357" s="227" t="s">
        <v>565</v>
      </c>
      <c r="G357" s="42"/>
      <c r="H357" s="42"/>
      <c r="I357" s="228"/>
      <c r="J357" s="42"/>
      <c r="K357" s="42"/>
      <c r="L357" s="46"/>
      <c r="M357" s="229"/>
      <c r="N357" s="230"/>
      <c r="O357" s="86"/>
      <c r="P357" s="86"/>
      <c r="Q357" s="86"/>
      <c r="R357" s="86"/>
      <c r="S357" s="86"/>
      <c r="T357" s="86"/>
      <c r="U357" s="87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172</v>
      </c>
      <c r="AU357" s="19" t="s">
        <v>170</v>
      </c>
    </row>
    <row r="358" spans="1:51" s="13" customFormat="1" ht="12">
      <c r="A358" s="13"/>
      <c r="B358" s="231"/>
      <c r="C358" s="232"/>
      <c r="D358" s="233" t="s">
        <v>174</v>
      </c>
      <c r="E358" s="234" t="s">
        <v>20</v>
      </c>
      <c r="F358" s="235" t="s">
        <v>566</v>
      </c>
      <c r="G358" s="232"/>
      <c r="H358" s="236">
        <v>2.002</v>
      </c>
      <c r="I358" s="237"/>
      <c r="J358" s="232"/>
      <c r="K358" s="232"/>
      <c r="L358" s="238"/>
      <c r="M358" s="239"/>
      <c r="N358" s="240"/>
      <c r="O358" s="240"/>
      <c r="P358" s="240"/>
      <c r="Q358" s="240"/>
      <c r="R358" s="240"/>
      <c r="S358" s="240"/>
      <c r="T358" s="240"/>
      <c r="U358" s="241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2" t="s">
        <v>174</v>
      </c>
      <c r="AU358" s="242" t="s">
        <v>170</v>
      </c>
      <c r="AV358" s="13" t="s">
        <v>82</v>
      </c>
      <c r="AW358" s="13" t="s">
        <v>34</v>
      </c>
      <c r="AX358" s="13" t="s">
        <v>73</v>
      </c>
      <c r="AY358" s="242" t="s">
        <v>160</v>
      </c>
    </row>
    <row r="359" spans="1:51" s="13" customFormat="1" ht="12">
      <c r="A359" s="13"/>
      <c r="B359" s="231"/>
      <c r="C359" s="232"/>
      <c r="D359" s="233" t="s">
        <v>174</v>
      </c>
      <c r="E359" s="234" t="s">
        <v>20</v>
      </c>
      <c r="F359" s="235" t="s">
        <v>567</v>
      </c>
      <c r="G359" s="232"/>
      <c r="H359" s="236">
        <v>2.5</v>
      </c>
      <c r="I359" s="237"/>
      <c r="J359" s="232"/>
      <c r="K359" s="232"/>
      <c r="L359" s="238"/>
      <c r="M359" s="239"/>
      <c r="N359" s="240"/>
      <c r="O359" s="240"/>
      <c r="P359" s="240"/>
      <c r="Q359" s="240"/>
      <c r="R359" s="240"/>
      <c r="S359" s="240"/>
      <c r="T359" s="240"/>
      <c r="U359" s="241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174</v>
      </c>
      <c r="AU359" s="242" t="s">
        <v>170</v>
      </c>
      <c r="AV359" s="13" t="s">
        <v>82</v>
      </c>
      <c r="AW359" s="13" t="s">
        <v>34</v>
      </c>
      <c r="AX359" s="13" t="s">
        <v>73</v>
      </c>
      <c r="AY359" s="242" t="s">
        <v>160</v>
      </c>
    </row>
    <row r="360" spans="1:51" s="14" customFormat="1" ht="12">
      <c r="A360" s="14"/>
      <c r="B360" s="243"/>
      <c r="C360" s="244"/>
      <c r="D360" s="233" t="s">
        <v>174</v>
      </c>
      <c r="E360" s="245" t="s">
        <v>20</v>
      </c>
      <c r="F360" s="246" t="s">
        <v>177</v>
      </c>
      <c r="G360" s="244"/>
      <c r="H360" s="247">
        <v>4.502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1"/>
      <c r="U360" s="252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174</v>
      </c>
      <c r="AU360" s="253" t="s">
        <v>170</v>
      </c>
      <c r="AV360" s="14" t="s">
        <v>169</v>
      </c>
      <c r="AW360" s="14" t="s">
        <v>34</v>
      </c>
      <c r="AX360" s="14" t="s">
        <v>80</v>
      </c>
      <c r="AY360" s="253" t="s">
        <v>160</v>
      </c>
    </row>
    <row r="361" spans="1:65" s="2" customFormat="1" ht="16.5" customHeight="1">
      <c r="A361" s="40"/>
      <c r="B361" s="41"/>
      <c r="C361" s="213" t="s">
        <v>568</v>
      </c>
      <c r="D361" s="213" t="s">
        <v>164</v>
      </c>
      <c r="E361" s="214" t="s">
        <v>569</v>
      </c>
      <c r="F361" s="215" t="s">
        <v>570</v>
      </c>
      <c r="G361" s="216" t="s">
        <v>195</v>
      </c>
      <c r="H361" s="217">
        <v>4.502</v>
      </c>
      <c r="I361" s="218"/>
      <c r="J361" s="219">
        <f>ROUND(I361*H361,1)</f>
        <v>0</v>
      </c>
      <c r="K361" s="215" t="s">
        <v>168</v>
      </c>
      <c r="L361" s="46"/>
      <c r="M361" s="220" t="s">
        <v>20</v>
      </c>
      <c r="N361" s="221" t="s">
        <v>44</v>
      </c>
      <c r="O361" s="86"/>
      <c r="P361" s="222">
        <f>O361*H361</f>
        <v>0</v>
      </c>
      <c r="Q361" s="222">
        <v>0.0389</v>
      </c>
      <c r="R361" s="222">
        <f>Q361*H361</f>
        <v>0.17512779999999997</v>
      </c>
      <c r="S361" s="222">
        <v>0</v>
      </c>
      <c r="T361" s="222">
        <f>S361*H361</f>
        <v>0</v>
      </c>
      <c r="U361" s="223" t="s">
        <v>20</v>
      </c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4" t="s">
        <v>169</v>
      </c>
      <c r="AT361" s="224" t="s">
        <v>164</v>
      </c>
      <c r="AU361" s="224" t="s">
        <v>170</v>
      </c>
      <c r="AY361" s="19" t="s">
        <v>160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9" t="s">
        <v>80</v>
      </c>
      <c r="BK361" s="225">
        <f>ROUND(I361*H361,1)</f>
        <v>0</v>
      </c>
      <c r="BL361" s="19" t="s">
        <v>169</v>
      </c>
      <c r="BM361" s="224" t="s">
        <v>571</v>
      </c>
    </row>
    <row r="362" spans="1:47" s="2" customFormat="1" ht="12">
      <c r="A362" s="40"/>
      <c r="B362" s="41"/>
      <c r="C362" s="42"/>
      <c r="D362" s="226" t="s">
        <v>172</v>
      </c>
      <c r="E362" s="42"/>
      <c r="F362" s="227" t="s">
        <v>572</v>
      </c>
      <c r="G362" s="42"/>
      <c r="H362" s="42"/>
      <c r="I362" s="228"/>
      <c r="J362" s="42"/>
      <c r="K362" s="42"/>
      <c r="L362" s="46"/>
      <c r="M362" s="229"/>
      <c r="N362" s="230"/>
      <c r="O362" s="86"/>
      <c r="P362" s="86"/>
      <c r="Q362" s="86"/>
      <c r="R362" s="86"/>
      <c r="S362" s="86"/>
      <c r="T362" s="86"/>
      <c r="U362" s="87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172</v>
      </c>
      <c r="AU362" s="19" t="s">
        <v>170</v>
      </c>
    </row>
    <row r="363" spans="1:51" s="13" customFormat="1" ht="12">
      <c r="A363" s="13"/>
      <c r="B363" s="231"/>
      <c r="C363" s="232"/>
      <c r="D363" s="233" t="s">
        <v>174</v>
      </c>
      <c r="E363" s="234" t="s">
        <v>20</v>
      </c>
      <c r="F363" s="235" t="s">
        <v>566</v>
      </c>
      <c r="G363" s="232"/>
      <c r="H363" s="236">
        <v>2.002</v>
      </c>
      <c r="I363" s="237"/>
      <c r="J363" s="232"/>
      <c r="K363" s="232"/>
      <c r="L363" s="238"/>
      <c r="M363" s="239"/>
      <c r="N363" s="240"/>
      <c r="O363" s="240"/>
      <c r="P363" s="240"/>
      <c r="Q363" s="240"/>
      <c r="R363" s="240"/>
      <c r="S363" s="240"/>
      <c r="T363" s="240"/>
      <c r="U363" s="241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2" t="s">
        <v>174</v>
      </c>
      <c r="AU363" s="242" t="s">
        <v>170</v>
      </c>
      <c r="AV363" s="13" t="s">
        <v>82</v>
      </c>
      <c r="AW363" s="13" t="s">
        <v>34</v>
      </c>
      <c r="AX363" s="13" t="s">
        <v>73</v>
      </c>
      <c r="AY363" s="242" t="s">
        <v>160</v>
      </c>
    </row>
    <row r="364" spans="1:51" s="13" customFormat="1" ht="12">
      <c r="A364" s="13"/>
      <c r="B364" s="231"/>
      <c r="C364" s="232"/>
      <c r="D364" s="233" t="s">
        <v>174</v>
      </c>
      <c r="E364" s="234" t="s">
        <v>20</v>
      </c>
      <c r="F364" s="235" t="s">
        <v>567</v>
      </c>
      <c r="G364" s="232"/>
      <c r="H364" s="236">
        <v>2.5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0"/>
      <c r="U364" s="241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174</v>
      </c>
      <c r="AU364" s="242" t="s">
        <v>170</v>
      </c>
      <c r="AV364" s="13" t="s">
        <v>82</v>
      </c>
      <c r="AW364" s="13" t="s">
        <v>34</v>
      </c>
      <c r="AX364" s="13" t="s">
        <v>73</v>
      </c>
      <c r="AY364" s="242" t="s">
        <v>160</v>
      </c>
    </row>
    <row r="365" spans="1:51" s="14" customFormat="1" ht="12">
      <c r="A365" s="14"/>
      <c r="B365" s="243"/>
      <c r="C365" s="244"/>
      <c r="D365" s="233" t="s">
        <v>174</v>
      </c>
      <c r="E365" s="245" t="s">
        <v>20</v>
      </c>
      <c r="F365" s="246" t="s">
        <v>177</v>
      </c>
      <c r="G365" s="244"/>
      <c r="H365" s="247">
        <v>4.502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1"/>
      <c r="U365" s="252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174</v>
      </c>
      <c r="AU365" s="253" t="s">
        <v>170</v>
      </c>
      <c r="AV365" s="14" t="s">
        <v>169</v>
      </c>
      <c r="AW365" s="14" t="s">
        <v>34</v>
      </c>
      <c r="AX365" s="14" t="s">
        <v>80</v>
      </c>
      <c r="AY365" s="253" t="s">
        <v>160</v>
      </c>
    </row>
    <row r="366" spans="1:65" s="2" customFormat="1" ht="21.75" customHeight="1">
      <c r="A366" s="40"/>
      <c r="B366" s="41"/>
      <c r="C366" s="213" t="s">
        <v>573</v>
      </c>
      <c r="D366" s="213" t="s">
        <v>164</v>
      </c>
      <c r="E366" s="214" t="s">
        <v>574</v>
      </c>
      <c r="F366" s="215" t="s">
        <v>575</v>
      </c>
      <c r="G366" s="216" t="s">
        <v>237</v>
      </c>
      <c r="H366" s="217">
        <v>1</v>
      </c>
      <c r="I366" s="218"/>
      <c r="J366" s="219">
        <f>ROUND(I366*H366,1)</f>
        <v>0</v>
      </c>
      <c r="K366" s="215" t="s">
        <v>168</v>
      </c>
      <c r="L366" s="46"/>
      <c r="M366" s="220" t="s">
        <v>20</v>
      </c>
      <c r="N366" s="221" t="s">
        <v>44</v>
      </c>
      <c r="O366" s="86"/>
      <c r="P366" s="222">
        <f>O366*H366</f>
        <v>0</v>
      </c>
      <c r="Q366" s="222">
        <v>0.0415</v>
      </c>
      <c r="R366" s="222">
        <f>Q366*H366</f>
        <v>0.0415</v>
      </c>
      <c r="S366" s="222">
        <v>0</v>
      </c>
      <c r="T366" s="222">
        <f>S366*H366</f>
        <v>0</v>
      </c>
      <c r="U366" s="223" t="s">
        <v>20</v>
      </c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4" t="s">
        <v>169</v>
      </c>
      <c r="AT366" s="224" t="s">
        <v>164</v>
      </c>
      <c r="AU366" s="224" t="s">
        <v>170</v>
      </c>
      <c r="AY366" s="19" t="s">
        <v>160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9" t="s">
        <v>80</v>
      </c>
      <c r="BK366" s="225">
        <f>ROUND(I366*H366,1)</f>
        <v>0</v>
      </c>
      <c r="BL366" s="19" t="s">
        <v>169</v>
      </c>
      <c r="BM366" s="224" t="s">
        <v>576</v>
      </c>
    </row>
    <row r="367" spans="1:47" s="2" customFormat="1" ht="12">
      <c r="A367" s="40"/>
      <c r="B367" s="41"/>
      <c r="C367" s="42"/>
      <c r="D367" s="226" t="s">
        <v>172</v>
      </c>
      <c r="E367" s="42"/>
      <c r="F367" s="227" t="s">
        <v>577</v>
      </c>
      <c r="G367" s="42"/>
      <c r="H367" s="42"/>
      <c r="I367" s="228"/>
      <c r="J367" s="42"/>
      <c r="K367" s="42"/>
      <c r="L367" s="46"/>
      <c r="M367" s="229"/>
      <c r="N367" s="230"/>
      <c r="O367" s="86"/>
      <c r="P367" s="86"/>
      <c r="Q367" s="86"/>
      <c r="R367" s="86"/>
      <c r="S367" s="86"/>
      <c r="T367" s="86"/>
      <c r="U367" s="87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172</v>
      </c>
      <c r="AU367" s="19" t="s">
        <v>170</v>
      </c>
    </row>
    <row r="368" spans="1:51" s="13" customFormat="1" ht="12">
      <c r="A368" s="13"/>
      <c r="B368" s="231"/>
      <c r="C368" s="232"/>
      <c r="D368" s="233" t="s">
        <v>174</v>
      </c>
      <c r="E368" s="234" t="s">
        <v>20</v>
      </c>
      <c r="F368" s="235" t="s">
        <v>578</v>
      </c>
      <c r="G368" s="232"/>
      <c r="H368" s="236">
        <v>1</v>
      </c>
      <c r="I368" s="237"/>
      <c r="J368" s="232"/>
      <c r="K368" s="232"/>
      <c r="L368" s="238"/>
      <c r="M368" s="239"/>
      <c r="N368" s="240"/>
      <c r="O368" s="240"/>
      <c r="P368" s="240"/>
      <c r="Q368" s="240"/>
      <c r="R368" s="240"/>
      <c r="S368" s="240"/>
      <c r="T368" s="240"/>
      <c r="U368" s="241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174</v>
      </c>
      <c r="AU368" s="242" t="s">
        <v>170</v>
      </c>
      <c r="AV368" s="13" t="s">
        <v>82</v>
      </c>
      <c r="AW368" s="13" t="s">
        <v>34</v>
      </c>
      <c r="AX368" s="13" t="s">
        <v>80</v>
      </c>
      <c r="AY368" s="242" t="s">
        <v>160</v>
      </c>
    </row>
    <row r="369" spans="1:65" s="2" customFormat="1" ht="16.5" customHeight="1">
      <c r="A369" s="40"/>
      <c r="B369" s="41"/>
      <c r="C369" s="213" t="s">
        <v>579</v>
      </c>
      <c r="D369" s="213" t="s">
        <v>164</v>
      </c>
      <c r="E369" s="214" t="s">
        <v>580</v>
      </c>
      <c r="F369" s="215" t="s">
        <v>581</v>
      </c>
      <c r="G369" s="216" t="s">
        <v>195</v>
      </c>
      <c r="H369" s="217">
        <v>7.96</v>
      </c>
      <c r="I369" s="218"/>
      <c r="J369" s="219">
        <f>ROUND(I369*H369,1)</f>
        <v>0</v>
      </c>
      <c r="K369" s="215" t="s">
        <v>168</v>
      </c>
      <c r="L369" s="46"/>
      <c r="M369" s="220" t="s">
        <v>20</v>
      </c>
      <c r="N369" s="221" t="s">
        <v>44</v>
      </c>
      <c r="O369" s="86"/>
      <c r="P369" s="222">
        <f>O369*H369</f>
        <v>0</v>
      </c>
      <c r="Q369" s="222">
        <v>0.00026</v>
      </c>
      <c r="R369" s="222">
        <f>Q369*H369</f>
        <v>0.0020696</v>
      </c>
      <c r="S369" s="222">
        <v>0</v>
      </c>
      <c r="T369" s="222">
        <f>S369*H369</f>
        <v>0</v>
      </c>
      <c r="U369" s="223" t="s">
        <v>20</v>
      </c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4" t="s">
        <v>169</v>
      </c>
      <c r="AT369" s="224" t="s">
        <v>164</v>
      </c>
      <c r="AU369" s="224" t="s">
        <v>170</v>
      </c>
      <c r="AY369" s="19" t="s">
        <v>160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9" t="s">
        <v>80</v>
      </c>
      <c r="BK369" s="225">
        <f>ROUND(I369*H369,1)</f>
        <v>0</v>
      </c>
      <c r="BL369" s="19" t="s">
        <v>169</v>
      </c>
      <c r="BM369" s="224" t="s">
        <v>582</v>
      </c>
    </row>
    <row r="370" spans="1:47" s="2" customFormat="1" ht="12">
      <c r="A370" s="40"/>
      <c r="B370" s="41"/>
      <c r="C370" s="42"/>
      <c r="D370" s="226" t="s">
        <v>172</v>
      </c>
      <c r="E370" s="42"/>
      <c r="F370" s="227" t="s">
        <v>583</v>
      </c>
      <c r="G370" s="42"/>
      <c r="H370" s="42"/>
      <c r="I370" s="228"/>
      <c r="J370" s="42"/>
      <c r="K370" s="42"/>
      <c r="L370" s="46"/>
      <c r="M370" s="229"/>
      <c r="N370" s="230"/>
      <c r="O370" s="86"/>
      <c r="P370" s="86"/>
      <c r="Q370" s="86"/>
      <c r="R370" s="86"/>
      <c r="S370" s="86"/>
      <c r="T370" s="86"/>
      <c r="U370" s="87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172</v>
      </c>
      <c r="AU370" s="19" t="s">
        <v>170</v>
      </c>
    </row>
    <row r="371" spans="1:51" s="13" customFormat="1" ht="12">
      <c r="A371" s="13"/>
      <c r="B371" s="231"/>
      <c r="C371" s="232"/>
      <c r="D371" s="233" t="s">
        <v>174</v>
      </c>
      <c r="E371" s="234" t="s">
        <v>20</v>
      </c>
      <c r="F371" s="235" t="s">
        <v>584</v>
      </c>
      <c r="G371" s="232"/>
      <c r="H371" s="236">
        <v>7.96</v>
      </c>
      <c r="I371" s="237"/>
      <c r="J371" s="232"/>
      <c r="K371" s="232"/>
      <c r="L371" s="238"/>
      <c r="M371" s="239"/>
      <c r="N371" s="240"/>
      <c r="O371" s="240"/>
      <c r="P371" s="240"/>
      <c r="Q371" s="240"/>
      <c r="R371" s="240"/>
      <c r="S371" s="240"/>
      <c r="T371" s="240"/>
      <c r="U371" s="241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174</v>
      </c>
      <c r="AU371" s="242" t="s">
        <v>170</v>
      </c>
      <c r="AV371" s="13" t="s">
        <v>82</v>
      </c>
      <c r="AW371" s="13" t="s">
        <v>34</v>
      </c>
      <c r="AX371" s="13" t="s">
        <v>80</v>
      </c>
      <c r="AY371" s="242" t="s">
        <v>160</v>
      </c>
    </row>
    <row r="372" spans="1:65" s="2" customFormat="1" ht="24.15" customHeight="1">
      <c r="A372" s="40"/>
      <c r="B372" s="41"/>
      <c r="C372" s="213" t="s">
        <v>585</v>
      </c>
      <c r="D372" s="213" t="s">
        <v>164</v>
      </c>
      <c r="E372" s="214" t="s">
        <v>586</v>
      </c>
      <c r="F372" s="215" t="s">
        <v>587</v>
      </c>
      <c r="G372" s="216" t="s">
        <v>195</v>
      </c>
      <c r="H372" s="217">
        <v>7.96</v>
      </c>
      <c r="I372" s="218"/>
      <c r="J372" s="219">
        <f>ROUND(I372*H372,1)</f>
        <v>0</v>
      </c>
      <c r="K372" s="215" t="s">
        <v>168</v>
      </c>
      <c r="L372" s="46"/>
      <c r="M372" s="220" t="s">
        <v>20</v>
      </c>
      <c r="N372" s="221" t="s">
        <v>44</v>
      </c>
      <c r="O372" s="86"/>
      <c r="P372" s="222">
        <f>O372*H372</f>
        <v>0</v>
      </c>
      <c r="Q372" s="222">
        <v>0.00438</v>
      </c>
      <c r="R372" s="222">
        <f>Q372*H372</f>
        <v>0.0348648</v>
      </c>
      <c r="S372" s="222">
        <v>0</v>
      </c>
      <c r="T372" s="222">
        <f>S372*H372</f>
        <v>0</v>
      </c>
      <c r="U372" s="223" t="s">
        <v>20</v>
      </c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4" t="s">
        <v>169</v>
      </c>
      <c r="AT372" s="224" t="s">
        <v>164</v>
      </c>
      <c r="AU372" s="224" t="s">
        <v>170</v>
      </c>
      <c r="AY372" s="19" t="s">
        <v>160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9" t="s">
        <v>80</v>
      </c>
      <c r="BK372" s="225">
        <f>ROUND(I372*H372,1)</f>
        <v>0</v>
      </c>
      <c r="BL372" s="19" t="s">
        <v>169</v>
      </c>
      <c r="BM372" s="224" t="s">
        <v>588</v>
      </c>
    </row>
    <row r="373" spans="1:47" s="2" customFormat="1" ht="12">
      <c r="A373" s="40"/>
      <c r="B373" s="41"/>
      <c r="C373" s="42"/>
      <c r="D373" s="226" t="s">
        <v>172</v>
      </c>
      <c r="E373" s="42"/>
      <c r="F373" s="227" t="s">
        <v>589</v>
      </c>
      <c r="G373" s="42"/>
      <c r="H373" s="42"/>
      <c r="I373" s="228"/>
      <c r="J373" s="42"/>
      <c r="K373" s="42"/>
      <c r="L373" s="46"/>
      <c r="M373" s="229"/>
      <c r="N373" s="230"/>
      <c r="O373" s="86"/>
      <c r="P373" s="86"/>
      <c r="Q373" s="86"/>
      <c r="R373" s="86"/>
      <c r="S373" s="86"/>
      <c r="T373" s="86"/>
      <c r="U373" s="87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172</v>
      </c>
      <c r="AU373" s="19" t="s">
        <v>170</v>
      </c>
    </row>
    <row r="374" spans="1:51" s="13" customFormat="1" ht="12">
      <c r="A374" s="13"/>
      <c r="B374" s="231"/>
      <c r="C374" s="232"/>
      <c r="D374" s="233" t="s">
        <v>174</v>
      </c>
      <c r="E374" s="234" t="s">
        <v>20</v>
      </c>
      <c r="F374" s="235" t="s">
        <v>584</v>
      </c>
      <c r="G374" s="232"/>
      <c r="H374" s="236">
        <v>7.96</v>
      </c>
      <c r="I374" s="237"/>
      <c r="J374" s="232"/>
      <c r="K374" s="232"/>
      <c r="L374" s="238"/>
      <c r="M374" s="239"/>
      <c r="N374" s="240"/>
      <c r="O374" s="240"/>
      <c r="P374" s="240"/>
      <c r="Q374" s="240"/>
      <c r="R374" s="240"/>
      <c r="S374" s="240"/>
      <c r="T374" s="240"/>
      <c r="U374" s="241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2" t="s">
        <v>174</v>
      </c>
      <c r="AU374" s="242" t="s">
        <v>170</v>
      </c>
      <c r="AV374" s="13" t="s">
        <v>82</v>
      </c>
      <c r="AW374" s="13" t="s">
        <v>34</v>
      </c>
      <c r="AX374" s="13" t="s">
        <v>80</v>
      </c>
      <c r="AY374" s="242" t="s">
        <v>160</v>
      </c>
    </row>
    <row r="375" spans="1:65" s="2" customFormat="1" ht="16.5" customHeight="1">
      <c r="A375" s="40"/>
      <c r="B375" s="41"/>
      <c r="C375" s="213" t="s">
        <v>590</v>
      </c>
      <c r="D375" s="213" t="s">
        <v>164</v>
      </c>
      <c r="E375" s="214" t="s">
        <v>591</v>
      </c>
      <c r="F375" s="215" t="s">
        <v>592</v>
      </c>
      <c r="G375" s="216" t="s">
        <v>195</v>
      </c>
      <c r="H375" s="217">
        <v>7.96</v>
      </c>
      <c r="I375" s="218"/>
      <c r="J375" s="219">
        <f>ROUND(I375*H375,1)</f>
        <v>0</v>
      </c>
      <c r="K375" s="215" t="s">
        <v>168</v>
      </c>
      <c r="L375" s="46"/>
      <c r="M375" s="220" t="s">
        <v>20</v>
      </c>
      <c r="N375" s="221" t="s">
        <v>44</v>
      </c>
      <c r="O375" s="86"/>
      <c r="P375" s="222">
        <f>O375*H375</f>
        <v>0</v>
      </c>
      <c r="Q375" s="222">
        <v>0.003</v>
      </c>
      <c r="R375" s="222">
        <f>Q375*H375</f>
        <v>0.023880000000000002</v>
      </c>
      <c r="S375" s="222">
        <v>0</v>
      </c>
      <c r="T375" s="222">
        <f>S375*H375</f>
        <v>0</v>
      </c>
      <c r="U375" s="223" t="s">
        <v>20</v>
      </c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4" t="s">
        <v>169</v>
      </c>
      <c r="AT375" s="224" t="s">
        <v>164</v>
      </c>
      <c r="AU375" s="224" t="s">
        <v>170</v>
      </c>
      <c r="AY375" s="19" t="s">
        <v>160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9" t="s">
        <v>80</v>
      </c>
      <c r="BK375" s="225">
        <f>ROUND(I375*H375,1)</f>
        <v>0</v>
      </c>
      <c r="BL375" s="19" t="s">
        <v>169</v>
      </c>
      <c r="BM375" s="224" t="s">
        <v>593</v>
      </c>
    </row>
    <row r="376" spans="1:47" s="2" customFormat="1" ht="12">
      <c r="A376" s="40"/>
      <c r="B376" s="41"/>
      <c r="C376" s="42"/>
      <c r="D376" s="226" t="s">
        <v>172</v>
      </c>
      <c r="E376" s="42"/>
      <c r="F376" s="227" t="s">
        <v>594</v>
      </c>
      <c r="G376" s="42"/>
      <c r="H376" s="42"/>
      <c r="I376" s="228"/>
      <c r="J376" s="42"/>
      <c r="K376" s="42"/>
      <c r="L376" s="46"/>
      <c r="M376" s="229"/>
      <c r="N376" s="230"/>
      <c r="O376" s="86"/>
      <c r="P376" s="86"/>
      <c r="Q376" s="86"/>
      <c r="R376" s="86"/>
      <c r="S376" s="86"/>
      <c r="T376" s="86"/>
      <c r="U376" s="87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172</v>
      </c>
      <c r="AU376" s="19" t="s">
        <v>170</v>
      </c>
    </row>
    <row r="377" spans="1:51" s="13" customFormat="1" ht="12">
      <c r="A377" s="13"/>
      <c r="B377" s="231"/>
      <c r="C377" s="232"/>
      <c r="D377" s="233" t="s">
        <v>174</v>
      </c>
      <c r="E377" s="234" t="s">
        <v>20</v>
      </c>
      <c r="F377" s="235" t="s">
        <v>584</v>
      </c>
      <c r="G377" s="232"/>
      <c r="H377" s="236">
        <v>7.96</v>
      </c>
      <c r="I377" s="237"/>
      <c r="J377" s="232"/>
      <c r="K377" s="232"/>
      <c r="L377" s="238"/>
      <c r="M377" s="239"/>
      <c r="N377" s="240"/>
      <c r="O377" s="240"/>
      <c r="P377" s="240"/>
      <c r="Q377" s="240"/>
      <c r="R377" s="240"/>
      <c r="S377" s="240"/>
      <c r="T377" s="240"/>
      <c r="U377" s="241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174</v>
      </c>
      <c r="AU377" s="242" t="s">
        <v>170</v>
      </c>
      <c r="AV377" s="13" t="s">
        <v>82</v>
      </c>
      <c r="AW377" s="13" t="s">
        <v>34</v>
      </c>
      <c r="AX377" s="13" t="s">
        <v>80</v>
      </c>
      <c r="AY377" s="242" t="s">
        <v>160</v>
      </c>
    </row>
    <row r="378" spans="1:63" s="12" customFormat="1" ht="20.85" customHeight="1">
      <c r="A378" s="12"/>
      <c r="B378" s="197"/>
      <c r="C378" s="198"/>
      <c r="D378" s="199" t="s">
        <v>72</v>
      </c>
      <c r="E378" s="211" t="s">
        <v>595</v>
      </c>
      <c r="F378" s="211" t="s">
        <v>596</v>
      </c>
      <c r="G378" s="198"/>
      <c r="H378" s="198"/>
      <c r="I378" s="201"/>
      <c r="J378" s="212">
        <f>BK378</f>
        <v>0</v>
      </c>
      <c r="K378" s="198"/>
      <c r="L378" s="203"/>
      <c r="M378" s="204"/>
      <c r="N378" s="205"/>
      <c r="O378" s="205"/>
      <c r="P378" s="206">
        <f>SUM(P379:P386)</f>
        <v>0</v>
      </c>
      <c r="Q378" s="205"/>
      <c r="R378" s="206">
        <f>SUM(R379:R386)</f>
        <v>0.32167</v>
      </c>
      <c r="S378" s="205"/>
      <c r="T378" s="206">
        <f>SUM(T379:T386)</f>
        <v>0</v>
      </c>
      <c r="U378" s="207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8" t="s">
        <v>80</v>
      </c>
      <c r="AT378" s="209" t="s">
        <v>72</v>
      </c>
      <c r="AU378" s="209" t="s">
        <v>82</v>
      </c>
      <c r="AY378" s="208" t="s">
        <v>160</v>
      </c>
      <c r="BK378" s="210">
        <f>SUM(BK379:BK386)</f>
        <v>0</v>
      </c>
    </row>
    <row r="379" spans="1:65" s="2" customFormat="1" ht="24.15" customHeight="1">
      <c r="A379" s="40"/>
      <c r="B379" s="41"/>
      <c r="C379" s="213" t="s">
        <v>597</v>
      </c>
      <c r="D379" s="213" t="s">
        <v>164</v>
      </c>
      <c r="E379" s="214" t="s">
        <v>598</v>
      </c>
      <c r="F379" s="215" t="s">
        <v>599</v>
      </c>
      <c r="G379" s="216" t="s">
        <v>195</v>
      </c>
      <c r="H379" s="217">
        <v>8.465</v>
      </c>
      <c r="I379" s="218"/>
      <c r="J379" s="219">
        <f>ROUND(I379*H379,1)</f>
        <v>0</v>
      </c>
      <c r="K379" s="215" t="s">
        <v>20</v>
      </c>
      <c r="L379" s="46"/>
      <c r="M379" s="220" t="s">
        <v>20</v>
      </c>
      <c r="N379" s="221" t="s">
        <v>44</v>
      </c>
      <c r="O379" s="86"/>
      <c r="P379" s="222">
        <f>O379*H379</f>
        <v>0</v>
      </c>
      <c r="Q379" s="222">
        <v>0.006</v>
      </c>
      <c r="R379" s="222">
        <f>Q379*H379</f>
        <v>0.05079</v>
      </c>
      <c r="S379" s="222">
        <v>0</v>
      </c>
      <c r="T379" s="222">
        <f>S379*H379</f>
        <v>0</v>
      </c>
      <c r="U379" s="223" t="s">
        <v>20</v>
      </c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4" t="s">
        <v>169</v>
      </c>
      <c r="AT379" s="224" t="s">
        <v>164</v>
      </c>
      <c r="AU379" s="224" t="s">
        <v>170</v>
      </c>
      <c r="AY379" s="19" t="s">
        <v>160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9" t="s">
        <v>80</v>
      </c>
      <c r="BK379" s="225">
        <f>ROUND(I379*H379,1)</f>
        <v>0</v>
      </c>
      <c r="BL379" s="19" t="s">
        <v>169</v>
      </c>
      <c r="BM379" s="224" t="s">
        <v>600</v>
      </c>
    </row>
    <row r="380" spans="1:51" s="13" customFormat="1" ht="12">
      <c r="A380" s="13"/>
      <c r="B380" s="231"/>
      <c r="C380" s="232"/>
      <c r="D380" s="233" t="s">
        <v>174</v>
      </c>
      <c r="E380" s="234" t="s">
        <v>20</v>
      </c>
      <c r="F380" s="235" t="s">
        <v>601</v>
      </c>
      <c r="G380" s="232"/>
      <c r="H380" s="236">
        <v>1.76</v>
      </c>
      <c r="I380" s="237"/>
      <c r="J380" s="232"/>
      <c r="K380" s="232"/>
      <c r="L380" s="238"/>
      <c r="M380" s="239"/>
      <c r="N380" s="240"/>
      <c r="O380" s="240"/>
      <c r="P380" s="240"/>
      <c r="Q380" s="240"/>
      <c r="R380" s="240"/>
      <c r="S380" s="240"/>
      <c r="T380" s="240"/>
      <c r="U380" s="241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174</v>
      </c>
      <c r="AU380" s="242" t="s">
        <v>170</v>
      </c>
      <c r="AV380" s="13" t="s">
        <v>82</v>
      </c>
      <c r="AW380" s="13" t="s">
        <v>34</v>
      </c>
      <c r="AX380" s="13" t="s">
        <v>73</v>
      </c>
      <c r="AY380" s="242" t="s">
        <v>160</v>
      </c>
    </row>
    <row r="381" spans="1:51" s="13" customFormat="1" ht="12">
      <c r="A381" s="13"/>
      <c r="B381" s="231"/>
      <c r="C381" s="232"/>
      <c r="D381" s="233" t="s">
        <v>174</v>
      </c>
      <c r="E381" s="234" t="s">
        <v>20</v>
      </c>
      <c r="F381" s="235" t="s">
        <v>602</v>
      </c>
      <c r="G381" s="232"/>
      <c r="H381" s="236">
        <v>6.12</v>
      </c>
      <c r="I381" s="237"/>
      <c r="J381" s="232"/>
      <c r="K381" s="232"/>
      <c r="L381" s="238"/>
      <c r="M381" s="239"/>
      <c r="N381" s="240"/>
      <c r="O381" s="240"/>
      <c r="P381" s="240"/>
      <c r="Q381" s="240"/>
      <c r="R381" s="240"/>
      <c r="S381" s="240"/>
      <c r="T381" s="240"/>
      <c r="U381" s="241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174</v>
      </c>
      <c r="AU381" s="242" t="s">
        <v>170</v>
      </c>
      <c r="AV381" s="13" t="s">
        <v>82</v>
      </c>
      <c r="AW381" s="13" t="s">
        <v>34</v>
      </c>
      <c r="AX381" s="13" t="s">
        <v>73</v>
      </c>
      <c r="AY381" s="242" t="s">
        <v>160</v>
      </c>
    </row>
    <row r="382" spans="1:51" s="13" customFormat="1" ht="12">
      <c r="A382" s="13"/>
      <c r="B382" s="231"/>
      <c r="C382" s="232"/>
      <c r="D382" s="233" t="s">
        <v>174</v>
      </c>
      <c r="E382" s="234" t="s">
        <v>20</v>
      </c>
      <c r="F382" s="235" t="s">
        <v>603</v>
      </c>
      <c r="G382" s="232"/>
      <c r="H382" s="236">
        <v>0.585</v>
      </c>
      <c r="I382" s="237"/>
      <c r="J382" s="232"/>
      <c r="K382" s="232"/>
      <c r="L382" s="238"/>
      <c r="M382" s="239"/>
      <c r="N382" s="240"/>
      <c r="O382" s="240"/>
      <c r="P382" s="240"/>
      <c r="Q382" s="240"/>
      <c r="R382" s="240"/>
      <c r="S382" s="240"/>
      <c r="T382" s="240"/>
      <c r="U382" s="241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174</v>
      </c>
      <c r="AU382" s="242" t="s">
        <v>170</v>
      </c>
      <c r="AV382" s="13" t="s">
        <v>82</v>
      </c>
      <c r="AW382" s="13" t="s">
        <v>34</v>
      </c>
      <c r="AX382" s="13" t="s">
        <v>73</v>
      </c>
      <c r="AY382" s="242" t="s">
        <v>160</v>
      </c>
    </row>
    <row r="383" spans="1:51" s="14" customFormat="1" ht="12">
      <c r="A383" s="14"/>
      <c r="B383" s="243"/>
      <c r="C383" s="244"/>
      <c r="D383" s="233" t="s">
        <v>174</v>
      </c>
      <c r="E383" s="245" t="s">
        <v>20</v>
      </c>
      <c r="F383" s="246" t="s">
        <v>604</v>
      </c>
      <c r="G383" s="244"/>
      <c r="H383" s="247">
        <v>8.465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1"/>
      <c r="U383" s="252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174</v>
      </c>
      <c r="AU383" s="253" t="s">
        <v>170</v>
      </c>
      <c r="AV383" s="14" t="s">
        <v>169</v>
      </c>
      <c r="AW383" s="14" t="s">
        <v>34</v>
      </c>
      <c r="AX383" s="14" t="s">
        <v>80</v>
      </c>
      <c r="AY383" s="253" t="s">
        <v>160</v>
      </c>
    </row>
    <row r="384" spans="1:65" s="2" customFormat="1" ht="24.15" customHeight="1">
      <c r="A384" s="40"/>
      <c r="B384" s="41"/>
      <c r="C384" s="213" t="s">
        <v>605</v>
      </c>
      <c r="D384" s="213" t="s">
        <v>164</v>
      </c>
      <c r="E384" s="214" t="s">
        <v>606</v>
      </c>
      <c r="F384" s="215" t="s">
        <v>607</v>
      </c>
      <c r="G384" s="216" t="s">
        <v>195</v>
      </c>
      <c r="H384" s="217">
        <v>8.465</v>
      </c>
      <c r="I384" s="218"/>
      <c r="J384" s="219">
        <f>ROUND(I384*H384,1)</f>
        <v>0</v>
      </c>
      <c r="K384" s="215" t="s">
        <v>20</v>
      </c>
      <c r="L384" s="46"/>
      <c r="M384" s="220" t="s">
        <v>20</v>
      </c>
      <c r="N384" s="221" t="s">
        <v>44</v>
      </c>
      <c r="O384" s="86"/>
      <c r="P384" s="222">
        <f>O384*H384</f>
        <v>0</v>
      </c>
      <c r="Q384" s="222">
        <v>0.014</v>
      </c>
      <c r="R384" s="222">
        <f>Q384*H384</f>
        <v>0.11851</v>
      </c>
      <c r="S384" s="222">
        <v>0</v>
      </c>
      <c r="T384" s="222">
        <f>S384*H384</f>
        <v>0</v>
      </c>
      <c r="U384" s="223" t="s">
        <v>20</v>
      </c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4" t="s">
        <v>169</v>
      </c>
      <c r="AT384" s="224" t="s">
        <v>164</v>
      </c>
      <c r="AU384" s="224" t="s">
        <v>170</v>
      </c>
      <c r="AY384" s="19" t="s">
        <v>160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9" t="s">
        <v>80</v>
      </c>
      <c r="BK384" s="225">
        <f>ROUND(I384*H384,1)</f>
        <v>0</v>
      </c>
      <c r="BL384" s="19" t="s">
        <v>169</v>
      </c>
      <c r="BM384" s="224" t="s">
        <v>608</v>
      </c>
    </row>
    <row r="385" spans="1:65" s="2" customFormat="1" ht="24.15" customHeight="1">
      <c r="A385" s="40"/>
      <c r="B385" s="41"/>
      <c r="C385" s="213" t="s">
        <v>609</v>
      </c>
      <c r="D385" s="213" t="s">
        <v>164</v>
      </c>
      <c r="E385" s="214" t="s">
        <v>610</v>
      </c>
      <c r="F385" s="215" t="s">
        <v>611</v>
      </c>
      <c r="G385" s="216" t="s">
        <v>195</v>
      </c>
      <c r="H385" s="217">
        <v>8.465</v>
      </c>
      <c r="I385" s="218"/>
      <c r="J385" s="219">
        <f>ROUND(I385*H385,1)</f>
        <v>0</v>
      </c>
      <c r="K385" s="215" t="s">
        <v>20</v>
      </c>
      <c r="L385" s="46"/>
      <c r="M385" s="220" t="s">
        <v>20</v>
      </c>
      <c r="N385" s="221" t="s">
        <v>44</v>
      </c>
      <c r="O385" s="86"/>
      <c r="P385" s="222">
        <f>O385*H385</f>
        <v>0</v>
      </c>
      <c r="Q385" s="222">
        <v>0.014</v>
      </c>
      <c r="R385" s="222">
        <f>Q385*H385</f>
        <v>0.11851</v>
      </c>
      <c r="S385" s="222">
        <v>0</v>
      </c>
      <c r="T385" s="222">
        <f>S385*H385</f>
        <v>0</v>
      </c>
      <c r="U385" s="223" t="s">
        <v>20</v>
      </c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4" t="s">
        <v>169</v>
      </c>
      <c r="AT385" s="224" t="s">
        <v>164</v>
      </c>
      <c r="AU385" s="224" t="s">
        <v>170</v>
      </c>
      <c r="AY385" s="19" t="s">
        <v>160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9" t="s">
        <v>80</v>
      </c>
      <c r="BK385" s="225">
        <f>ROUND(I385*H385,1)</f>
        <v>0</v>
      </c>
      <c r="BL385" s="19" t="s">
        <v>169</v>
      </c>
      <c r="BM385" s="224" t="s">
        <v>612</v>
      </c>
    </row>
    <row r="386" spans="1:65" s="2" customFormat="1" ht="24.15" customHeight="1">
      <c r="A386" s="40"/>
      <c r="B386" s="41"/>
      <c r="C386" s="213" t="s">
        <v>613</v>
      </c>
      <c r="D386" s="213" t="s">
        <v>164</v>
      </c>
      <c r="E386" s="214" t="s">
        <v>614</v>
      </c>
      <c r="F386" s="215" t="s">
        <v>615</v>
      </c>
      <c r="G386" s="216" t="s">
        <v>195</v>
      </c>
      <c r="H386" s="217">
        <v>8.465</v>
      </c>
      <c r="I386" s="218"/>
      <c r="J386" s="219">
        <f>ROUND(I386*H386,1)</f>
        <v>0</v>
      </c>
      <c r="K386" s="215" t="s">
        <v>20</v>
      </c>
      <c r="L386" s="46"/>
      <c r="M386" s="220" t="s">
        <v>20</v>
      </c>
      <c r="N386" s="221" t="s">
        <v>44</v>
      </c>
      <c r="O386" s="86"/>
      <c r="P386" s="222">
        <f>O386*H386</f>
        <v>0</v>
      </c>
      <c r="Q386" s="222">
        <v>0.004</v>
      </c>
      <c r="R386" s="222">
        <f>Q386*H386</f>
        <v>0.03386</v>
      </c>
      <c r="S386" s="222">
        <v>0</v>
      </c>
      <c r="T386" s="222">
        <f>S386*H386</f>
        <v>0</v>
      </c>
      <c r="U386" s="223" t="s">
        <v>20</v>
      </c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4" t="s">
        <v>169</v>
      </c>
      <c r="AT386" s="224" t="s">
        <v>164</v>
      </c>
      <c r="AU386" s="224" t="s">
        <v>170</v>
      </c>
      <c r="AY386" s="19" t="s">
        <v>160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9" t="s">
        <v>80</v>
      </c>
      <c r="BK386" s="225">
        <f>ROUND(I386*H386,1)</f>
        <v>0</v>
      </c>
      <c r="BL386" s="19" t="s">
        <v>169</v>
      </c>
      <c r="BM386" s="224" t="s">
        <v>616</v>
      </c>
    </row>
    <row r="387" spans="1:63" s="12" customFormat="1" ht="20.85" customHeight="1">
      <c r="A387" s="12"/>
      <c r="B387" s="197"/>
      <c r="C387" s="198"/>
      <c r="D387" s="199" t="s">
        <v>72</v>
      </c>
      <c r="E387" s="211" t="s">
        <v>487</v>
      </c>
      <c r="F387" s="211" t="s">
        <v>617</v>
      </c>
      <c r="G387" s="198"/>
      <c r="H387" s="198"/>
      <c r="I387" s="201"/>
      <c r="J387" s="212">
        <f>BK387</f>
        <v>0</v>
      </c>
      <c r="K387" s="198"/>
      <c r="L387" s="203"/>
      <c r="M387" s="204"/>
      <c r="N387" s="205"/>
      <c r="O387" s="205"/>
      <c r="P387" s="206">
        <f>SUM(P388:P413)</f>
        <v>0</v>
      </c>
      <c r="Q387" s="205"/>
      <c r="R387" s="206">
        <f>SUM(R388:R413)</f>
        <v>0.299655</v>
      </c>
      <c r="S387" s="205"/>
      <c r="T387" s="206">
        <f>SUM(T388:T413)</f>
        <v>0</v>
      </c>
      <c r="U387" s="207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8" t="s">
        <v>80</v>
      </c>
      <c r="AT387" s="209" t="s">
        <v>72</v>
      </c>
      <c r="AU387" s="209" t="s">
        <v>82</v>
      </c>
      <c r="AY387" s="208" t="s">
        <v>160</v>
      </c>
      <c r="BK387" s="210">
        <f>SUM(BK388:BK413)</f>
        <v>0</v>
      </c>
    </row>
    <row r="388" spans="1:65" s="2" customFormat="1" ht="21.75" customHeight="1">
      <c r="A388" s="40"/>
      <c r="B388" s="41"/>
      <c r="C388" s="213" t="s">
        <v>618</v>
      </c>
      <c r="D388" s="213" t="s">
        <v>164</v>
      </c>
      <c r="E388" s="214" t="s">
        <v>619</v>
      </c>
      <c r="F388" s="215" t="s">
        <v>620</v>
      </c>
      <c r="G388" s="216" t="s">
        <v>195</v>
      </c>
      <c r="H388" s="217">
        <v>1.596</v>
      </c>
      <c r="I388" s="218"/>
      <c r="J388" s="219">
        <f>ROUND(I388*H388,1)</f>
        <v>0</v>
      </c>
      <c r="K388" s="215" t="s">
        <v>168</v>
      </c>
      <c r="L388" s="46"/>
      <c r="M388" s="220" t="s">
        <v>20</v>
      </c>
      <c r="N388" s="221" t="s">
        <v>44</v>
      </c>
      <c r="O388" s="86"/>
      <c r="P388" s="222">
        <f>O388*H388</f>
        <v>0</v>
      </c>
      <c r="Q388" s="222">
        <v>0.00735</v>
      </c>
      <c r="R388" s="222">
        <f>Q388*H388</f>
        <v>0.0117306</v>
      </c>
      <c r="S388" s="222">
        <v>0</v>
      </c>
      <c r="T388" s="222">
        <f>S388*H388</f>
        <v>0</v>
      </c>
      <c r="U388" s="223" t="s">
        <v>20</v>
      </c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4" t="s">
        <v>169</v>
      </c>
      <c r="AT388" s="224" t="s">
        <v>164</v>
      </c>
      <c r="AU388" s="224" t="s">
        <v>170</v>
      </c>
      <c r="AY388" s="19" t="s">
        <v>160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9" t="s">
        <v>80</v>
      </c>
      <c r="BK388" s="225">
        <f>ROUND(I388*H388,1)</f>
        <v>0</v>
      </c>
      <c r="BL388" s="19" t="s">
        <v>169</v>
      </c>
      <c r="BM388" s="224" t="s">
        <v>621</v>
      </c>
    </row>
    <row r="389" spans="1:47" s="2" customFormat="1" ht="12">
      <c r="A389" s="40"/>
      <c r="B389" s="41"/>
      <c r="C389" s="42"/>
      <c r="D389" s="226" t="s">
        <v>172</v>
      </c>
      <c r="E389" s="42"/>
      <c r="F389" s="227" t="s">
        <v>622</v>
      </c>
      <c r="G389" s="42"/>
      <c r="H389" s="42"/>
      <c r="I389" s="228"/>
      <c r="J389" s="42"/>
      <c r="K389" s="42"/>
      <c r="L389" s="46"/>
      <c r="M389" s="229"/>
      <c r="N389" s="230"/>
      <c r="O389" s="86"/>
      <c r="P389" s="86"/>
      <c r="Q389" s="86"/>
      <c r="R389" s="86"/>
      <c r="S389" s="86"/>
      <c r="T389" s="86"/>
      <c r="U389" s="87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172</v>
      </c>
      <c r="AU389" s="19" t="s">
        <v>170</v>
      </c>
    </row>
    <row r="390" spans="1:51" s="13" customFormat="1" ht="12">
      <c r="A390" s="13"/>
      <c r="B390" s="231"/>
      <c r="C390" s="232"/>
      <c r="D390" s="233" t="s">
        <v>174</v>
      </c>
      <c r="E390" s="234" t="s">
        <v>20</v>
      </c>
      <c r="F390" s="235" t="s">
        <v>283</v>
      </c>
      <c r="G390" s="232"/>
      <c r="H390" s="236">
        <v>1.344</v>
      </c>
      <c r="I390" s="237"/>
      <c r="J390" s="232"/>
      <c r="K390" s="232"/>
      <c r="L390" s="238"/>
      <c r="M390" s="239"/>
      <c r="N390" s="240"/>
      <c r="O390" s="240"/>
      <c r="P390" s="240"/>
      <c r="Q390" s="240"/>
      <c r="R390" s="240"/>
      <c r="S390" s="240"/>
      <c r="T390" s="240"/>
      <c r="U390" s="241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2" t="s">
        <v>174</v>
      </c>
      <c r="AU390" s="242" t="s">
        <v>170</v>
      </c>
      <c r="AV390" s="13" t="s">
        <v>82</v>
      </c>
      <c r="AW390" s="13" t="s">
        <v>34</v>
      </c>
      <c r="AX390" s="13" t="s">
        <v>73</v>
      </c>
      <c r="AY390" s="242" t="s">
        <v>160</v>
      </c>
    </row>
    <row r="391" spans="1:51" s="13" customFormat="1" ht="12">
      <c r="A391" s="13"/>
      <c r="B391" s="231"/>
      <c r="C391" s="232"/>
      <c r="D391" s="233" t="s">
        <v>174</v>
      </c>
      <c r="E391" s="234" t="s">
        <v>20</v>
      </c>
      <c r="F391" s="235" t="s">
        <v>623</v>
      </c>
      <c r="G391" s="232"/>
      <c r="H391" s="236">
        <v>0.252</v>
      </c>
      <c r="I391" s="237"/>
      <c r="J391" s="232"/>
      <c r="K391" s="232"/>
      <c r="L391" s="238"/>
      <c r="M391" s="239"/>
      <c r="N391" s="240"/>
      <c r="O391" s="240"/>
      <c r="P391" s="240"/>
      <c r="Q391" s="240"/>
      <c r="R391" s="240"/>
      <c r="S391" s="240"/>
      <c r="T391" s="240"/>
      <c r="U391" s="241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174</v>
      </c>
      <c r="AU391" s="242" t="s">
        <v>170</v>
      </c>
      <c r="AV391" s="13" t="s">
        <v>82</v>
      </c>
      <c r="AW391" s="13" t="s">
        <v>34</v>
      </c>
      <c r="AX391" s="13" t="s">
        <v>73</v>
      </c>
      <c r="AY391" s="242" t="s">
        <v>160</v>
      </c>
    </row>
    <row r="392" spans="1:51" s="14" customFormat="1" ht="12">
      <c r="A392" s="14"/>
      <c r="B392" s="243"/>
      <c r="C392" s="244"/>
      <c r="D392" s="233" t="s">
        <v>174</v>
      </c>
      <c r="E392" s="245" t="s">
        <v>20</v>
      </c>
      <c r="F392" s="246" t="s">
        <v>177</v>
      </c>
      <c r="G392" s="244"/>
      <c r="H392" s="247">
        <v>1.596</v>
      </c>
      <c r="I392" s="248"/>
      <c r="J392" s="244"/>
      <c r="K392" s="244"/>
      <c r="L392" s="249"/>
      <c r="M392" s="250"/>
      <c r="N392" s="251"/>
      <c r="O392" s="251"/>
      <c r="P392" s="251"/>
      <c r="Q392" s="251"/>
      <c r="R392" s="251"/>
      <c r="S392" s="251"/>
      <c r="T392" s="251"/>
      <c r="U392" s="252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3" t="s">
        <v>174</v>
      </c>
      <c r="AU392" s="253" t="s">
        <v>170</v>
      </c>
      <c r="AV392" s="14" t="s">
        <v>169</v>
      </c>
      <c r="AW392" s="14" t="s">
        <v>34</v>
      </c>
      <c r="AX392" s="14" t="s">
        <v>80</v>
      </c>
      <c r="AY392" s="253" t="s">
        <v>160</v>
      </c>
    </row>
    <row r="393" spans="1:65" s="2" customFormat="1" ht="16.5" customHeight="1">
      <c r="A393" s="40"/>
      <c r="B393" s="41"/>
      <c r="C393" s="213" t="s">
        <v>624</v>
      </c>
      <c r="D393" s="213" t="s">
        <v>164</v>
      </c>
      <c r="E393" s="214" t="s">
        <v>569</v>
      </c>
      <c r="F393" s="215" t="s">
        <v>570</v>
      </c>
      <c r="G393" s="216" t="s">
        <v>195</v>
      </c>
      <c r="H393" s="217">
        <v>1.596</v>
      </c>
      <c r="I393" s="218"/>
      <c r="J393" s="219">
        <f>ROUND(I393*H393,1)</f>
        <v>0</v>
      </c>
      <c r="K393" s="215" t="s">
        <v>168</v>
      </c>
      <c r="L393" s="46"/>
      <c r="M393" s="220" t="s">
        <v>20</v>
      </c>
      <c r="N393" s="221" t="s">
        <v>44</v>
      </c>
      <c r="O393" s="86"/>
      <c r="P393" s="222">
        <f>O393*H393</f>
        <v>0</v>
      </c>
      <c r="Q393" s="222">
        <v>0.0389</v>
      </c>
      <c r="R393" s="222">
        <f>Q393*H393</f>
        <v>0.0620844</v>
      </c>
      <c r="S393" s="222">
        <v>0</v>
      </c>
      <c r="T393" s="222">
        <f>S393*H393</f>
        <v>0</v>
      </c>
      <c r="U393" s="223" t="s">
        <v>20</v>
      </c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4" t="s">
        <v>169</v>
      </c>
      <c r="AT393" s="224" t="s">
        <v>164</v>
      </c>
      <c r="AU393" s="224" t="s">
        <v>170</v>
      </c>
      <c r="AY393" s="19" t="s">
        <v>160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9" t="s">
        <v>80</v>
      </c>
      <c r="BK393" s="225">
        <f>ROUND(I393*H393,1)</f>
        <v>0</v>
      </c>
      <c r="BL393" s="19" t="s">
        <v>169</v>
      </c>
      <c r="BM393" s="224" t="s">
        <v>625</v>
      </c>
    </row>
    <row r="394" spans="1:47" s="2" customFormat="1" ht="12">
      <c r="A394" s="40"/>
      <c r="B394" s="41"/>
      <c r="C394" s="42"/>
      <c r="D394" s="226" t="s">
        <v>172</v>
      </c>
      <c r="E394" s="42"/>
      <c r="F394" s="227" t="s">
        <v>572</v>
      </c>
      <c r="G394" s="42"/>
      <c r="H394" s="42"/>
      <c r="I394" s="228"/>
      <c r="J394" s="42"/>
      <c r="K394" s="42"/>
      <c r="L394" s="46"/>
      <c r="M394" s="229"/>
      <c r="N394" s="230"/>
      <c r="O394" s="86"/>
      <c r="P394" s="86"/>
      <c r="Q394" s="86"/>
      <c r="R394" s="86"/>
      <c r="S394" s="86"/>
      <c r="T394" s="86"/>
      <c r="U394" s="87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172</v>
      </c>
      <c r="AU394" s="19" t="s">
        <v>170</v>
      </c>
    </row>
    <row r="395" spans="1:51" s="13" customFormat="1" ht="12">
      <c r="A395" s="13"/>
      <c r="B395" s="231"/>
      <c r="C395" s="232"/>
      <c r="D395" s="233" t="s">
        <v>174</v>
      </c>
      <c r="E395" s="234" t="s">
        <v>20</v>
      </c>
      <c r="F395" s="235" t="s">
        <v>283</v>
      </c>
      <c r="G395" s="232"/>
      <c r="H395" s="236">
        <v>1.344</v>
      </c>
      <c r="I395" s="237"/>
      <c r="J395" s="232"/>
      <c r="K395" s="232"/>
      <c r="L395" s="238"/>
      <c r="M395" s="239"/>
      <c r="N395" s="240"/>
      <c r="O395" s="240"/>
      <c r="P395" s="240"/>
      <c r="Q395" s="240"/>
      <c r="R395" s="240"/>
      <c r="S395" s="240"/>
      <c r="T395" s="240"/>
      <c r="U395" s="241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174</v>
      </c>
      <c r="AU395" s="242" t="s">
        <v>170</v>
      </c>
      <c r="AV395" s="13" t="s">
        <v>82</v>
      </c>
      <c r="AW395" s="13" t="s">
        <v>34</v>
      </c>
      <c r="AX395" s="13" t="s">
        <v>73</v>
      </c>
      <c r="AY395" s="242" t="s">
        <v>160</v>
      </c>
    </row>
    <row r="396" spans="1:51" s="13" customFormat="1" ht="12">
      <c r="A396" s="13"/>
      <c r="B396" s="231"/>
      <c r="C396" s="232"/>
      <c r="D396" s="233" t="s">
        <v>174</v>
      </c>
      <c r="E396" s="234" t="s">
        <v>20</v>
      </c>
      <c r="F396" s="235" t="s">
        <v>623</v>
      </c>
      <c r="G396" s="232"/>
      <c r="H396" s="236">
        <v>0.252</v>
      </c>
      <c r="I396" s="237"/>
      <c r="J396" s="232"/>
      <c r="K396" s="232"/>
      <c r="L396" s="238"/>
      <c r="M396" s="239"/>
      <c r="N396" s="240"/>
      <c r="O396" s="240"/>
      <c r="P396" s="240"/>
      <c r="Q396" s="240"/>
      <c r="R396" s="240"/>
      <c r="S396" s="240"/>
      <c r="T396" s="240"/>
      <c r="U396" s="241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174</v>
      </c>
      <c r="AU396" s="242" t="s">
        <v>170</v>
      </c>
      <c r="AV396" s="13" t="s">
        <v>82</v>
      </c>
      <c r="AW396" s="13" t="s">
        <v>34</v>
      </c>
      <c r="AX396" s="13" t="s">
        <v>73</v>
      </c>
      <c r="AY396" s="242" t="s">
        <v>160</v>
      </c>
    </row>
    <row r="397" spans="1:51" s="14" customFormat="1" ht="12">
      <c r="A397" s="14"/>
      <c r="B397" s="243"/>
      <c r="C397" s="244"/>
      <c r="D397" s="233" t="s">
        <v>174</v>
      </c>
      <c r="E397" s="245" t="s">
        <v>20</v>
      </c>
      <c r="F397" s="246" t="s">
        <v>177</v>
      </c>
      <c r="G397" s="244"/>
      <c r="H397" s="247">
        <v>1.596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1"/>
      <c r="U397" s="252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174</v>
      </c>
      <c r="AU397" s="253" t="s">
        <v>170</v>
      </c>
      <c r="AV397" s="14" t="s">
        <v>169</v>
      </c>
      <c r="AW397" s="14" t="s">
        <v>34</v>
      </c>
      <c r="AX397" s="14" t="s">
        <v>80</v>
      </c>
      <c r="AY397" s="253" t="s">
        <v>160</v>
      </c>
    </row>
    <row r="398" spans="1:65" s="2" customFormat="1" ht="24.15" customHeight="1">
      <c r="A398" s="40"/>
      <c r="B398" s="41"/>
      <c r="C398" s="213" t="s">
        <v>626</v>
      </c>
      <c r="D398" s="213" t="s">
        <v>164</v>
      </c>
      <c r="E398" s="214" t="s">
        <v>627</v>
      </c>
      <c r="F398" s="215" t="s">
        <v>628</v>
      </c>
      <c r="G398" s="216" t="s">
        <v>195</v>
      </c>
      <c r="H398" s="217">
        <v>1.596</v>
      </c>
      <c r="I398" s="218"/>
      <c r="J398" s="219">
        <f>ROUND(I398*H398,1)</f>
        <v>0</v>
      </c>
      <c r="K398" s="215" t="s">
        <v>168</v>
      </c>
      <c r="L398" s="46"/>
      <c r="M398" s="220" t="s">
        <v>20</v>
      </c>
      <c r="N398" s="221" t="s">
        <v>44</v>
      </c>
      <c r="O398" s="86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2">
        <f>S398*H398</f>
        <v>0</v>
      </c>
      <c r="U398" s="223" t="s">
        <v>20</v>
      </c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4" t="s">
        <v>169</v>
      </c>
      <c r="AT398" s="224" t="s">
        <v>164</v>
      </c>
      <c r="AU398" s="224" t="s">
        <v>170</v>
      </c>
      <c r="AY398" s="19" t="s">
        <v>160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9" t="s">
        <v>80</v>
      </c>
      <c r="BK398" s="225">
        <f>ROUND(I398*H398,1)</f>
        <v>0</v>
      </c>
      <c r="BL398" s="19" t="s">
        <v>169</v>
      </c>
      <c r="BM398" s="224" t="s">
        <v>629</v>
      </c>
    </row>
    <row r="399" spans="1:47" s="2" customFormat="1" ht="12">
      <c r="A399" s="40"/>
      <c r="B399" s="41"/>
      <c r="C399" s="42"/>
      <c r="D399" s="226" t="s">
        <v>172</v>
      </c>
      <c r="E399" s="42"/>
      <c r="F399" s="227" t="s">
        <v>630</v>
      </c>
      <c r="G399" s="42"/>
      <c r="H399" s="42"/>
      <c r="I399" s="228"/>
      <c r="J399" s="42"/>
      <c r="K399" s="42"/>
      <c r="L399" s="46"/>
      <c r="M399" s="229"/>
      <c r="N399" s="230"/>
      <c r="O399" s="86"/>
      <c r="P399" s="86"/>
      <c r="Q399" s="86"/>
      <c r="R399" s="86"/>
      <c r="S399" s="86"/>
      <c r="T399" s="86"/>
      <c r="U399" s="87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172</v>
      </c>
      <c r="AU399" s="19" t="s">
        <v>170</v>
      </c>
    </row>
    <row r="400" spans="1:65" s="2" customFormat="1" ht="16.5" customHeight="1">
      <c r="A400" s="40"/>
      <c r="B400" s="41"/>
      <c r="C400" s="213" t="s">
        <v>631</v>
      </c>
      <c r="D400" s="213" t="s">
        <v>164</v>
      </c>
      <c r="E400" s="214" t="s">
        <v>632</v>
      </c>
      <c r="F400" s="215" t="s">
        <v>633</v>
      </c>
      <c r="G400" s="216" t="s">
        <v>195</v>
      </c>
      <c r="H400" s="217">
        <v>8</v>
      </c>
      <c r="I400" s="218"/>
      <c r="J400" s="219">
        <f>ROUND(I400*H400,1)</f>
        <v>0</v>
      </c>
      <c r="K400" s="215" t="s">
        <v>168</v>
      </c>
      <c r="L400" s="46"/>
      <c r="M400" s="220" t="s">
        <v>20</v>
      </c>
      <c r="N400" s="221" t="s">
        <v>44</v>
      </c>
      <c r="O400" s="86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2">
        <f>S400*H400</f>
        <v>0</v>
      </c>
      <c r="U400" s="223" t="s">
        <v>20</v>
      </c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4" t="s">
        <v>169</v>
      </c>
      <c r="AT400" s="224" t="s">
        <v>164</v>
      </c>
      <c r="AU400" s="224" t="s">
        <v>170</v>
      </c>
      <c r="AY400" s="19" t="s">
        <v>160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9" t="s">
        <v>80</v>
      </c>
      <c r="BK400" s="225">
        <f>ROUND(I400*H400,1)</f>
        <v>0</v>
      </c>
      <c r="BL400" s="19" t="s">
        <v>169</v>
      </c>
      <c r="BM400" s="224" t="s">
        <v>634</v>
      </c>
    </row>
    <row r="401" spans="1:47" s="2" customFormat="1" ht="12">
      <c r="A401" s="40"/>
      <c r="B401" s="41"/>
      <c r="C401" s="42"/>
      <c r="D401" s="226" t="s">
        <v>172</v>
      </c>
      <c r="E401" s="42"/>
      <c r="F401" s="227" t="s">
        <v>635</v>
      </c>
      <c r="G401" s="42"/>
      <c r="H401" s="42"/>
      <c r="I401" s="228"/>
      <c r="J401" s="42"/>
      <c r="K401" s="42"/>
      <c r="L401" s="46"/>
      <c r="M401" s="229"/>
      <c r="N401" s="230"/>
      <c r="O401" s="86"/>
      <c r="P401" s="86"/>
      <c r="Q401" s="86"/>
      <c r="R401" s="86"/>
      <c r="S401" s="86"/>
      <c r="T401" s="86"/>
      <c r="U401" s="87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172</v>
      </c>
      <c r="AU401" s="19" t="s">
        <v>170</v>
      </c>
    </row>
    <row r="402" spans="1:51" s="13" customFormat="1" ht="12">
      <c r="A402" s="13"/>
      <c r="B402" s="231"/>
      <c r="C402" s="232"/>
      <c r="D402" s="233" t="s">
        <v>174</v>
      </c>
      <c r="E402" s="234" t="s">
        <v>20</v>
      </c>
      <c r="F402" s="235" t="s">
        <v>636</v>
      </c>
      <c r="G402" s="232"/>
      <c r="H402" s="236">
        <v>4</v>
      </c>
      <c r="I402" s="237"/>
      <c r="J402" s="232"/>
      <c r="K402" s="232"/>
      <c r="L402" s="238"/>
      <c r="M402" s="239"/>
      <c r="N402" s="240"/>
      <c r="O402" s="240"/>
      <c r="P402" s="240"/>
      <c r="Q402" s="240"/>
      <c r="R402" s="240"/>
      <c r="S402" s="240"/>
      <c r="T402" s="240"/>
      <c r="U402" s="241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2" t="s">
        <v>174</v>
      </c>
      <c r="AU402" s="242" t="s">
        <v>170</v>
      </c>
      <c r="AV402" s="13" t="s">
        <v>82</v>
      </c>
      <c r="AW402" s="13" t="s">
        <v>34</v>
      </c>
      <c r="AX402" s="13" t="s">
        <v>73</v>
      </c>
      <c r="AY402" s="242" t="s">
        <v>160</v>
      </c>
    </row>
    <row r="403" spans="1:51" s="13" customFormat="1" ht="12">
      <c r="A403" s="13"/>
      <c r="B403" s="231"/>
      <c r="C403" s="232"/>
      <c r="D403" s="233" t="s">
        <v>174</v>
      </c>
      <c r="E403" s="234" t="s">
        <v>20</v>
      </c>
      <c r="F403" s="235" t="s">
        <v>637</v>
      </c>
      <c r="G403" s="232"/>
      <c r="H403" s="236">
        <v>4</v>
      </c>
      <c r="I403" s="237"/>
      <c r="J403" s="232"/>
      <c r="K403" s="232"/>
      <c r="L403" s="238"/>
      <c r="M403" s="239"/>
      <c r="N403" s="240"/>
      <c r="O403" s="240"/>
      <c r="P403" s="240"/>
      <c r="Q403" s="240"/>
      <c r="R403" s="240"/>
      <c r="S403" s="240"/>
      <c r="T403" s="240"/>
      <c r="U403" s="241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174</v>
      </c>
      <c r="AU403" s="242" t="s">
        <v>170</v>
      </c>
      <c r="AV403" s="13" t="s">
        <v>82</v>
      </c>
      <c r="AW403" s="13" t="s">
        <v>34</v>
      </c>
      <c r="AX403" s="13" t="s">
        <v>73</v>
      </c>
      <c r="AY403" s="242" t="s">
        <v>160</v>
      </c>
    </row>
    <row r="404" spans="1:51" s="14" customFormat="1" ht="12">
      <c r="A404" s="14"/>
      <c r="B404" s="243"/>
      <c r="C404" s="244"/>
      <c r="D404" s="233" t="s">
        <v>174</v>
      </c>
      <c r="E404" s="245" t="s">
        <v>20</v>
      </c>
      <c r="F404" s="246" t="s">
        <v>177</v>
      </c>
      <c r="G404" s="244"/>
      <c r="H404" s="247">
        <v>8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1"/>
      <c r="U404" s="252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174</v>
      </c>
      <c r="AU404" s="253" t="s">
        <v>170</v>
      </c>
      <c r="AV404" s="14" t="s">
        <v>169</v>
      </c>
      <c r="AW404" s="14" t="s">
        <v>34</v>
      </c>
      <c r="AX404" s="14" t="s">
        <v>80</v>
      </c>
      <c r="AY404" s="253" t="s">
        <v>160</v>
      </c>
    </row>
    <row r="405" spans="1:65" s="2" customFormat="1" ht="16.5" customHeight="1">
      <c r="A405" s="40"/>
      <c r="B405" s="41"/>
      <c r="C405" s="213" t="s">
        <v>638</v>
      </c>
      <c r="D405" s="213" t="s">
        <v>164</v>
      </c>
      <c r="E405" s="214" t="s">
        <v>639</v>
      </c>
      <c r="F405" s="215" t="s">
        <v>640</v>
      </c>
      <c r="G405" s="216" t="s">
        <v>195</v>
      </c>
      <c r="H405" s="217">
        <v>4</v>
      </c>
      <c r="I405" s="218"/>
      <c r="J405" s="219">
        <f>ROUND(I405*H405,1)</f>
        <v>0</v>
      </c>
      <c r="K405" s="215" t="s">
        <v>168</v>
      </c>
      <c r="L405" s="46"/>
      <c r="M405" s="220" t="s">
        <v>20</v>
      </c>
      <c r="N405" s="221" t="s">
        <v>44</v>
      </c>
      <c r="O405" s="86"/>
      <c r="P405" s="222">
        <f>O405*H405</f>
        <v>0</v>
      </c>
      <c r="Q405" s="222">
        <v>0.00026</v>
      </c>
      <c r="R405" s="222">
        <f>Q405*H405</f>
        <v>0.00104</v>
      </c>
      <c r="S405" s="222">
        <v>0</v>
      </c>
      <c r="T405" s="222">
        <f>S405*H405</f>
        <v>0</v>
      </c>
      <c r="U405" s="223" t="s">
        <v>20</v>
      </c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4" t="s">
        <v>169</v>
      </c>
      <c r="AT405" s="224" t="s">
        <v>164</v>
      </c>
      <c r="AU405" s="224" t="s">
        <v>170</v>
      </c>
      <c r="AY405" s="19" t="s">
        <v>160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9" t="s">
        <v>80</v>
      </c>
      <c r="BK405" s="225">
        <f>ROUND(I405*H405,1)</f>
        <v>0</v>
      </c>
      <c r="BL405" s="19" t="s">
        <v>169</v>
      </c>
      <c r="BM405" s="224" t="s">
        <v>641</v>
      </c>
    </row>
    <row r="406" spans="1:47" s="2" customFormat="1" ht="12">
      <c r="A406" s="40"/>
      <c r="B406" s="41"/>
      <c r="C406" s="42"/>
      <c r="D406" s="226" t="s">
        <v>172</v>
      </c>
      <c r="E406" s="42"/>
      <c r="F406" s="227" t="s">
        <v>642</v>
      </c>
      <c r="G406" s="42"/>
      <c r="H406" s="42"/>
      <c r="I406" s="228"/>
      <c r="J406" s="42"/>
      <c r="K406" s="42"/>
      <c r="L406" s="46"/>
      <c r="M406" s="229"/>
      <c r="N406" s="230"/>
      <c r="O406" s="86"/>
      <c r="P406" s="86"/>
      <c r="Q406" s="86"/>
      <c r="R406" s="86"/>
      <c r="S406" s="86"/>
      <c r="T406" s="86"/>
      <c r="U406" s="87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172</v>
      </c>
      <c r="AU406" s="19" t="s">
        <v>170</v>
      </c>
    </row>
    <row r="407" spans="1:51" s="13" customFormat="1" ht="12">
      <c r="A407" s="13"/>
      <c r="B407" s="231"/>
      <c r="C407" s="232"/>
      <c r="D407" s="233" t="s">
        <v>174</v>
      </c>
      <c r="E407" s="234" t="s">
        <v>20</v>
      </c>
      <c r="F407" s="235" t="s">
        <v>637</v>
      </c>
      <c r="G407" s="232"/>
      <c r="H407" s="236">
        <v>4</v>
      </c>
      <c r="I407" s="237"/>
      <c r="J407" s="232"/>
      <c r="K407" s="232"/>
      <c r="L407" s="238"/>
      <c r="M407" s="239"/>
      <c r="N407" s="240"/>
      <c r="O407" s="240"/>
      <c r="P407" s="240"/>
      <c r="Q407" s="240"/>
      <c r="R407" s="240"/>
      <c r="S407" s="240"/>
      <c r="T407" s="240"/>
      <c r="U407" s="241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2" t="s">
        <v>174</v>
      </c>
      <c r="AU407" s="242" t="s">
        <v>170</v>
      </c>
      <c r="AV407" s="13" t="s">
        <v>82</v>
      </c>
      <c r="AW407" s="13" t="s">
        <v>34</v>
      </c>
      <c r="AX407" s="13" t="s">
        <v>80</v>
      </c>
      <c r="AY407" s="242" t="s">
        <v>160</v>
      </c>
    </row>
    <row r="408" spans="1:65" s="2" customFormat="1" ht="24.15" customHeight="1">
      <c r="A408" s="40"/>
      <c r="B408" s="41"/>
      <c r="C408" s="213" t="s">
        <v>643</v>
      </c>
      <c r="D408" s="213" t="s">
        <v>164</v>
      </c>
      <c r="E408" s="214" t="s">
        <v>644</v>
      </c>
      <c r="F408" s="215" t="s">
        <v>645</v>
      </c>
      <c r="G408" s="216" t="s">
        <v>195</v>
      </c>
      <c r="H408" s="217">
        <v>4</v>
      </c>
      <c r="I408" s="218"/>
      <c r="J408" s="219">
        <f>ROUND(I408*H408,1)</f>
        <v>0</v>
      </c>
      <c r="K408" s="215" t="s">
        <v>168</v>
      </c>
      <c r="L408" s="46"/>
      <c r="M408" s="220" t="s">
        <v>20</v>
      </c>
      <c r="N408" s="221" t="s">
        <v>44</v>
      </c>
      <c r="O408" s="86"/>
      <c r="P408" s="222">
        <f>O408*H408</f>
        <v>0</v>
      </c>
      <c r="Q408" s="222">
        <v>0.0352</v>
      </c>
      <c r="R408" s="222">
        <f>Q408*H408</f>
        <v>0.1408</v>
      </c>
      <c r="S408" s="222">
        <v>0</v>
      </c>
      <c r="T408" s="222">
        <f>S408*H408</f>
        <v>0</v>
      </c>
      <c r="U408" s="223" t="s">
        <v>20</v>
      </c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4" t="s">
        <v>169</v>
      </c>
      <c r="AT408" s="224" t="s">
        <v>164</v>
      </c>
      <c r="AU408" s="224" t="s">
        <v>170</v>
      </c>
      <c r="AY408" s="19" t="s">
        <v>160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9" t="s">
        <v>80</v>
      </c>
      <c r="BK408" s="225">
        <f>ROUND(I408*H408,1)</f>
        <v>0</v>
      </c>
      <c r="BL408" s="19" t="s">
        <v>169</v>
      </c>
      <c r="BM408" s="224" t="s">
        <v>646</v>
      </c>
    </row>
    <row r="409" spans="1:47" s="2" customFormat="1" ht="12">
      <c r="A409" s="40"/>
      <c r="B409" s="41"/>
      <c r="C409" s="42"/>
      <c r="D409" s="226" t="s">
        <v>172</v>
      </c>
      <c r="E409" s="42"/>
      <c r="F409" s="227" t="s">
        <v>647</v>
      </c>
      <c r="G409" s="42"/>
      <c r="H409" s="42"/>
      <c r="I409" s="228"/>
      <c r="J409" s="42"/>
      <c r="K409" s="42"/>
      <c r="L409" s="46"/>
      <c r="M409" s="229"/>
      <c r="N409" s="230"/>
      <c r="O409" s="86"/>
      <c r="P409" s="86"/>
      <c r="Q409" s="86"/>
      <c r="R409" s="86"/>
      <c r="S409" s="86"/>
      <c r="T409" s="86"/>
      <c r="U409" s="87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172</v>
      </c>
      <c r="AU409" s="19" t="s">
        <v>170</v>
      </c>
    </row>
    <row r="410" spans="1:51" s="13" customFormat="1" ht="12">
      <c r="A410" s="13"/>
      <c r="B410" s="231"/>
      <c r="C410" s="232"/>
      <c r="D410" s="233" t="s">
        <v>174</v>
      </c>
      <c r="E410" s="234" t="s">
        <v>20</v>
      </c>
      <c r="F410" s="235" t="s">
        <v>637</v>
      </c>
      <c r="G410" s="232"/>
      <c r="H410" s="236">
        <v>4</v>
      </c>
      <c r="I410" s="237"/>
      <c r="J410" s="232"/>
      <c r="K410" s="232"/>
      <c r="L410" s="238"/>
      <c r="M410" s="239"/>
      <c r="N410" s="240"/>
      <c r="O410" s="240"/>
      <c r="P410" s="240"/>
      <c r="Q410" s="240"/>
      <c r="R410" s="240"/>
      <c r="S410" s="240"/>
      <c r="T410" s="240"/>
      <c r="U410" s="241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174</v>
      </c>
      <c r="AU410" s="242" t="s">
        <v>170</v>
      </c>
      <c r="AV410" s="13" t="s">
        <v>82</v>
      </c>
      <c r="AW410" s="13" t="s">
        <v>34</v>
      </c>
      <c r="AX410" s="13" t="s">
        <v>80</v>
      </c>
      <c r="AY410" s="242" t="s">
        <v>160</v>
      </c>
    </row>
    <row r="411" spans="1:65" s="2" customFormat="1" ht="24.15" customHeight="1">
      <c r="A411" s="40"/>
      <c r="B411" s="41"/>
      <c r="C411" s="213" t="s">
        <v>648</v>
      </c>
      <c r="D411" s="213" t="s">
        <v>164</v>
      </c>
      <c r="E411" s="214" t="s">
        <v>649</v>
      </c>
      <c r="F411" s="215" t="s">
        <v>650</v>
      </c>
      <c r="G411" s="216" t="s">
        <v>195</v>
      </c>
      <c r="H411" s="217">
        <v>8</v>
      </c>
      <c r="I411" s="218"/>
      <c r="J411" s="219">
        <f>ROUND(I411*H411,1)</f>
        <v>0</v>
      </c>
      <c r="K411" s="215" t="s">
        <v>168</v>
      </c>
      <c r="L411" s="46"/>
      <c r="M411" s="220" t="s">
        <v>20</v>
      </c>
      <c r="N411" s="221" t="s">
        <v>44</v>
      </c>
      <c r="O411" s="86"/>
      <c r="P411" s="222">
        <f>O411*H411</f>
        <v>0</v>
      </c>
      <c r="Q411" s="222">
        <v>0.0105</v>
      </c>
      <c r="R411" s="222">
        <f>Q411*H411</f>
        <v>0.084</v>
      </c>
      <c r="S411" s="222">
        <v>0</v>
      </c>
      <c r="T411" s="222">
        <f>S411*H411</f>
        <v>0</v>
      </c>
      <c r="U411" s="223" t="s">
        <v>20</v>
      </c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4" t="s">
        <v>169</v>
      </c>
      <c r="AT411" s="224" t="s">
        <v>164</v>
      </c>
      <c r="AU411" s="224" t="s">
        <v>170</v>
      </c>
      <c r="AY411" s="19" t="s">
        <v>160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9" t="s">
        <v>80</v>
      </c>
      <c r="BK411" s="225">
        <f>ROUND(I411*H411,1)</f>
        <v>0</v>
      </c>
      <c r="BL411" s="19" t="s">
        <v>169</v>
      </c>
      <c r="BM411" s="224" t="s">
        <v>651</v>
      </c>
    </row>
    <row r="412" spans="1:47" s="2" customFormat="1" ht="12">
      <c r="A412" s="40"/>
      <c r="B412" s="41"/>
      <c r="C412" s="42"/>
      <c r="D412" s="226" t="s">
        <v>172</v>
      </c>
      <c r="E412" s="42"/>
      <c r="F412" s="227" t="s">
        <v>652</v>
      </c>
      <c r="G412" s="42"/>
      <c r="H412" s="42"/>
      <c r="I412" s="228"/>
      <c r="J412" s="42"/>
      <c r="K412" s="42"/>
      <c r="L412" s="46"/>
      <c r="M412" s="229"/>
      <c r="N412" s="230"/>
      <c r="O412" s="86"/>
      <c r="P412" s="86"/>
      <c r="Q412" s="86"/>
      <c r="R412" s="86"/>
      <c r="S412" s="86"/>
      <c r="T412" s="86"/>
      <c r="U412" s="87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172</v>
      </c>
      <c r="AU412" s="19" t="s">
        <v>170</v>
      </c>
    </row>
    <row r="413" spans="1:51" s="13" customFormat="1" ht="12">
      <c r="A413" s="13"/>
      <c r="B413" s="231"/>
      <c r="C413" s="232"/>
      <c r="D413" s="233" t="s">
        <v>174</v>
      </c>
      <c r="E413" s="234" t="s">
        <v>20</v>
      </c>
      <c r="F413" s="235" t="s">
        <v>653</v>
      </c>
      <c r="G413" s="232"/>
      <c r="H413" s="236">
        <v>8</v>
      </c>
      <c r="I413" s="237"/>
      <c r="J413" s="232"/>
      <c r="K413" s="232"/>
      <c r="L413" s="238"/>
      <c r="M413" s="239"/>
      <c r="N413" s="240"/>
      <c r="O413" s="240"/>
      <c r="P413" s="240"/>
      <c r="Q413" s="240"/>
      <c r="R413" s="240"/>
      <c r="S413" s="240"/>
      <c r="T413" s="240"/>
      <c r="U413" s="241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2" t="s">
        <v>174</v>
      </c>
      <c r="AU413" s="242" t="s">
        <v>170</v>
      </c>
      <c r="AV413" s="13" t="s">
        <v>82</v>
      </c>
      <c r="AW413" s="13" t="s">
        <v>34</v>
      </c>
      <c r="AX413" s="13" t="s">
        <v>80</v>
      </c>
      <c r="AY413" s="242" t="s">
        <v>160</v>
      </c>
    </row>
    <row r="414" spans="1:63" s="12" customFormat="1" ht="20.85" customHeight="1">
      <c r="A414" s="12"/>
      <c r="B414" s="197"/>
      <c r="C414" s="198"/>
      <c r="D414" s="199" t="s">
        <v>72</v>
      </c>
      <c r="E414" s="211" t="s">
        <v>654</v>
      </c>
      <c r="F414" s="211" t="s">
        <v>655</v>
      </c>
      <c r="G414" s="198"/>
      <c r="H414" s="198"/>
      <c r="I414" s="201"/>
      <c r="J414" s="212">
        <f>BK414</f>
        <v>0</v>
      </c>
      <c r="K414" s="198"/>
      <c r="L414" s="203"/>
      <c r="M414" s="204"/>
      <c r="N414" s="205"/>
      <c r="O414" s="205"/>
      <c r="P414" s="206">
        <f>SUM(P415:P443)</f>
        <v>0</v>
      </c>
      <c r="Q414" s="205"/>
      <c r="R414" s="206">
        <f>SUM(R415:R443)</f>
        <v>0.15711999999999998</v>
      </c>
      <c r="S414" s="205"/>
      <c r="T414" s="206">
        <f>SUM(T415:T443)</f>
        <v>0</v>
      </c>
      <c r="U414" s="207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8" t="s">
        <v>80</v>
      </c>
      <c r="AT414" s="209" t="s">
        <v>72</v>
      </c>
      <c r="AU414" s="209" t="s">
        <v>82</v>
      </c>
      <c r="AY414" s="208" t="s">
        <v>160</v>
      </c>
      <c r="BK414" s="210">
        <f>SUM(BK415:BK443)</f>
        <v>0</v>
      </c>
    </row>
    <row r="415" spans="1:65" s="2" customFormat="1" ht="16.5" customHeight="1">
      <c r="A415" s="40"/>
      <c r="B415" s="41"/>
      <c r="C415" s="213" t="s">
        <v>656</v>
      </c>
      <c r="D415" s="213" t="s">
        <v>164</v>
      </c>
      <c r="E415" s="214" t="s">
        <v>632</v>
      </c>
      <c r="F415" s="215" t="s">
        <v>633</v>
      </c>
      <c r="G415" s="216" t="s">
        <v>195</v>
      </c>
      <c r="H415" s="217">
        <v>4</v>
      </c>
      <c r="I415" s="218"/>
      <c r="J415" s="219">
        <f>ROUND(I415*H415,1)</f>
        <v>0</v>
      </c>
      <c r="K415" s="215" t="s">
        <v>168</v>
      </c>
      <c r="L415" s="46"/>
      <c r="M415" s="220" t="s">
        <v>20</v>
      </c>
      <c r="N415" s="221" t="s">
        <v>44</v>
      </c>
      <c r="O415" s="86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2">
        <f>S415*H415</f>
        <v>0</v>
      </c>
      <c r="U415" s="223" t="s">
        <v>20</v>
      </c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4" t="s">
        <v>169</v>
      </c>
      <c r="AT415" s="224" t="s">
        <v>164</v>
      </c>
      <c r="AU415" s="224" t="s">
        <v>170</v>
      </c>
      <c r="AY415" s="19" t="s">
        <v>160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9" t="s">
        <v>80</v>
      </c>
      <c r="BK415" s="225">
        <f>ROUND(I415*H415,1)</f>
        <v>0</v>
      </c>
      <c r="BL415" s="19" t="s">
        <v>169</v>
      </c>
      <c r="BM415" s="224" t="s">
        <v>657</v>
      </c>
    </row>
    <row r="416" spans="1:47" s="2" customFormat="1" ht="12">
      <c r="A416" s="40"/>
      <c r="B416" s="41"/>
      <c r="C416" s="42"/>
      <c r="D416" s="226" t="s">
        <v>172</v>
      </c>
      <c r="E416" s="42"/>
      <c r="F416" s="227" t="s">
        <v>635</v>
      </c>
      <c r="G416" s="42"/>
      <c r="H416" s="42"/>
      <c r="I416" s="228"/>
      <c r="J416" s="42"/>
      <c r="K416" s="42"/>
      <c r="L416" s="46"/>
      <c r="M416" s="229"/>
      <c r="N416" s="230"/>
      <c r="O416" s="86"/>
      <c r="P416" s="86"/>
      <c r="Q416" s="86"/>
      <c r="R416" s="86"/>
      <c r="S416" s="86"/>
      <c r="T416" s="86"/>
      <c r="U416" s="87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172</v>
      </c>
      <c r="AU416" s="19" t="s">
        <v>170</v>
      </c>
    </row>
    <row r="417" spans="1:51" s="13" customFormat="1" ht="12">
      <c r="A417" s="13"/>
      <c r="B417" s="231"/>
      <c r="C417" s="232"/>
      <c r="D417" s="233" t="s">
        <v>174</v>
      </c>
      <c r="E417" s="234" t="s">
        <v>20</v>
      </c>
      <c r="F417" s="235" t="s">
        <v>658</v>
      </c>
      <c r="G417" s="232"/>
      <c r="H417" s="236">
        <v>4</v>
      </c>
      <c r="I417" s="237"/>
      <c r="J417" s="232"/>
      <c r="K417" s="232"/>
      <c r="L417" s="238"/>
      <c r="M417" s="239"/>
      <c r="N417" s="240"/>
      <c r="O417" s="240"/>
      <c r="P417" s="240"/>
      <c r="Q417" s="240"/>
      <c r="R417" s="240"/>
      <c r="S417" s="240"/>
      <c r="T417" s="240"/>
      <c r="U417" s="241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174</v>
      </c>
      <c r="AU417" s="242" t="s">
        <v>170</v>
      </c>
      <c r="AV417" s="13" t="s">
        <v>82</v>
      </c>
      <c r="AW417" s="13" t="s">
        <v>34</v>
      </c>
      <c r="AX417" s="13" t="s">
        <v>80</v>
      </c>
      <c r="AY417" s="242" t="s">
        <v>160</v>
      </c>
    </row>
    <row r="418" spans="1:65" s="2" customFormat="1" ht="24.15" customHeight="1">
      <c r="A418" s="40"/>
      <c r="B418" s="41"/>
      <c r="C418" s="213" t="s">
        <v>659</v>
      </c>
      <c r="D418" s="213" t="s">
        <v>164</v>
      </c>
      <c r="E418" s="214" t="s">
        <v>660</v>
      </c>
      <c r="F418" s="215" t="s">
        <v>661</v>
      </c>
      <c r="G418" s="216" t="s">
        <v>195</v>
      </c>
      <c r="H418" s="217">
        <v>4</v>
      </c>
      <c r="I418" s="218"/>
      <c r="J418" s="219">
        <f>ROUND(I418*H418,1)</f>
        <v>0</v>
      </c>
      <c r="K418" s="215" t="s">
        <v>20</v>
      </c>
      <c r="L418" s="46"/>
      <c r="M418" s="220" t="s">
        <v>20</v>
      </c>
      <c r="N418" s="221" t="s">
        <v>44</v>
      </c>
      <c r="O418" s="86"/>
      <c r="P418" s="222">
        <f>O418*H418</f>
        <v>0</v>
      </c>
      <c r="Q418" s="222">
        <v>0.006</v>
      </c>
      <c r="R418" s="222">
        <f>Q418*H418</f>
        <v>0.024</v>
      </c>
      <c r="S418" s="222">
        <v>0</v>
      </c>
      <c r="T418" s="222">
        <f>S418*H418</f>
        <v>0</v>
      </c>
      <c r="U418" s="223" t="s">
        <v>20</v>
      </c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4" t="s">
        <v>169</v>
      </c>
      <c r="AT418" s="224" t="s">
        <v>164</v>
      </c>
      <c r="AU418" s="224" t="s">
        <v>170</v>
      </c>
      <c r="AY418" s="19" t="s">
        <v>160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9" t="s">
        <v>80</v>
      </c>
      <c r="BK418" s="225">
        <f>ROUND(I418*H418,1)</f>
        <v>0</v>
      </c>
      <c r="BL418" s="19" t="s">
        <v>169</v>
      </c>
      <c r="BM418" s="224" t="s">
        <v>662</v>
      </c>
    </row>
    <row r="419" spans="1:51" s="13" customFormat="1" ht="12">
      <c r="A419" s="13"/>
      <c r="B419" s="231"/>
      <c r="C419" s="232"/>
      <c r="D419" s="233" t="s">
        <v>174</v>
      </c>
      <c r="E419" s="234" t="s">
        <v>20</v>
      </c>
      <c r="F419" s="235" t="s">
        <v>663</v>
      </c>
      <c r="G419" s="232"/>
      <c r="H419" s="236">
        <v>4</v>
      </c>
      <c r="I419" s="237"/>
      <c r="J419" s="232"/>
      <c r="K419" s="232"/>
      <c r="L419" s="238"/>
      <c r="M419" s="239"/>
      <c r="N419" s="240"/>
      <c r="O419" s="240"/>
      <c r="P419" s="240"/>
      <c r="Q419" s="240"/>
      <c r="R419" s="240"/>
      <c r="S419" s="240"/>
      <c r="T419" s="240"/>
      <c r="U419" s="241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174</v>
      </c>
      <c r="AU419" s="242" t="s">
        <v>170</v>
      </c>
      <c r="AV419" s="13" t="s">
        <v>82</v>
      </c>
      <c r="AW419" s="13" t="s">
        <v>34</v>
      </c>
      <c r="AX419" s="13" t="s">
        <v>73</v>
      </c>
      <c r="AY419" s="242" t="s">
        <v>160</v>
      </c>
    </row>
    <row r="420" spans="1:51" s="15" customFormat="1" ht="12">
      <c r="A420" s="15"/>
      <c r="B420" s="264"/>
      <c r="C420" s="265"/>
      <c r="D420" s="233" t="s">
        <v>174</v>
      </c>
      <c r="E420" s="266" t="s">
        <v>20</v>
      </c>
      <c r="F420" s="267" t="s">
        <v>664</v>
      </c>
      <c r="G420" s="265"/>
      <c r="H420" s="268">
        <v>4</v>
      </c>
      <c r="I420" s="269"/>
      <c r="J420" s="265"/>
      <c r="K420" s="265"/>
      <c r="L420" s="270"/>
      <c r="M420" s="271"/>
      <c r="N420" s="272"/>
      <c r="O420" s="272"/>
      <c r="P420" s="272"/>
      <c r="Q420" s="272"/>
      <c r="R420" s="272"/>
      <c r="S420" s="272"/>
      <c r="T420" s="272"/>
      <c r="U420" s="273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74" t="s">
        <v>174</v>
      </c>
      <c r="AU420" s="274" t="s">
        <v>170</v>
      </c>
      <c r="AV420" s="15" t="s">
        <v>170</v>
      </c>
      <c r="AW420" s="15" t="s">
        <v>34</v>
      </c>
      <c r="AX420" s="15" t="s">
        <v>73</v>
      </c>
      <c r="AY420" s="274" t="s">
        <v>160</v>
      </c>
    </row>
    <row r="421" spans="1:51" s="14" customFormat="1" ht="12">
      <c r="A421" s="14"/>
      <c r="B421" s="243"/>
      <c r="C421" s="244"/>
      <c r="D421" s="233" t="s">
        <v>174</v>
      </c>
      <c r="E421" s="245" t="s">
        <v>20</v>
      </c>
      <c r="F421" s="246" t="s">
        <v>177</v>
      </c>
      <c r="G421" s="244"/>
      <c r="H421" s="247">
        <v>4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1"/>
      <c r="U421" s="252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174</v>
      </c>
      <c r="AU421" s="253" t="s">
        <v>170</v>
      </c>
      <c r="AV421" s="14" t="s">
        <v>169</v>
      </c>
      <c r="AW421" s="14" t="s">
        <v>34</v>
      </c>
      <c r="AX421" s="14" t="s">
        <v>80</v>
      </c>
      <c r="AY421" s="253" t="s">
        <v>160</v>
      </c>
    </row>
    <row r="422" spans="1:65" s="2" customFormat="1" ht="24.15" customHeight="1">
      <c r="A422" s="40"/>
      <c r="B422" s="41"/>
      <c r="C422" s="213" t="s">
        <v>665</v>
      </c>
      <c r="D422" s="213" t="s">
        <v>164</v>
      </c>
      <c r="E422" s="214" t="s">
        <v>666</v>
      </c>
      <c r="F422" s="215" t="s">
        <v>667</v>
      </c>
      <c r="G422" s="216" t="s">
        <v>195</v>
      </c>
      <c r="H422" s="217">
        <v>4</v>
      </c>
      <c r="I422" s="218"/>
      <c r="J422" s="219">
        <f>ROUND(I422*H422,1)</f>
        <v>0</v>
      </c>
      <c r="K422" s="215" t="s">
        <v>20</v>
      </c>
      <c r="L422" s="46"/>
      <c r="M422" s="220" t="s">
        <v>20</v>
      </c>
      <c r="N422" s="221" t="s">
        <v>44</v>
      </c>
      <c r="O422" s="86"/>
      <c r="P422" s="222">
        <f>O422*H422</f>
        <v>0</v>
      </c>
      <c r="Q422" s="222">
        <v>0.014</v>
      </c>
      <c r="R422" s="222">
        <f>Q422*H422</f>
        <v>0.056</v>
      </c>
      <c r="S422" s="222">
        <v>0</v>
      </c>
      <c r="T422" s="222">
        <f>S422*H422</f>
        <v>0</v>
      </c>
      <c r="U422" s="223" t="s">
        <v>20</v>
      </c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4" t="s">
        <v>169</v>
      </c>
      <c r="AT422" s="224" t="s">
        <v>164</v>
      </c>
      <c r="AU422" s="224" t="s">
        <v>170</v>
      </c>
      <c r="AY422" s="19" t="s">
        <v>160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9" t="s">
        <v>80</v>
      </c>
      <c r="BK422" s="225">
        <f>ROUND(I422*H422,1)</f>
        <v>0</v>
      </c>
      <c r="BL422" s="19" t="s">
        <v>169</v>
      </c>
      <c r="BM422" s="224" t="s">
        <v>668</v>
      </c>
    </row>
    <row r="423" spans="1:51" s="13" customFormat="1" ht="12">
      <c r="A423" s="13"/>
      <c r="B423" s="231"/>
      <c r="C423" s="232"/>
      <c r="D423" s="233" t="s">
        <v>174</v>
      </c>
      <c r="E423" s="234" t="s">
        <v>20</v>
      </c>
      <c r="F423" s="235" t="s">
        <v>663</v>
      </c>
      <c r="G423" s="232"/>
      <c r="H423" s="236">
        <v>4</v>
      </c>
      <c r="I423" s="237"/>
      <c r="J423" s="232"/>
      <c r="K423" s="232"/>
      <c r="L423" s="238"/>
      <c r="M423" s="239"/>
      <c r="N423" s="240"/>
      <c r="O423" s="240"/>
      <c r="P423" s="240"/>
      <c r="Q423" s="240"/>
      <c r="R423" s="240"/>
      <c r="S423" s="240"/>
      <c r="T423" s="240"/>
      <c r="U423" s="241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174</v>
      </c>
      <c r="AU423" s="242" t="s">
        <v>170</v>
      </c>
      <c r="AV423" s="13" t="s">
        <v>82</v>
      </c>
      <c r="AW423" s="13" t="s">
        <v>34</v>
      </c>
      <c r="AX423" s="13" t="s">
        <v>73</v>
      </c>
      <c r="AY423" s="242" t="s">
        <v>160</v>
      </c>
    </row>
    <row r="424" spans="1:51" s="15" customFormat="1" ht="12">
      <c r="A424" s="15"/>
      <c r="B424" s="264"/>
      <c r="C424" s="265"/>
      <c r="D424" s="233" t="s">
        <v>174</v>
      </c>
      <c r="E424" s="266" t="s">
        <v>20</v>
      </c>
      <c r="F424" s="267" t="s">
        <v>664</v>
      </c>
      <c r="G424" s="265"/>
      <c r="H424" s="268">
        <v>4</v>
      </c>
      <c r="I424" s="269"/>
      <c r="J424" s="265"/>
      <c r="K424" s="265"/>
      <c r="L424" s="270"/>
      <c r="M424" s="271"/>
      <c r="N424" s="272"/>
      <c r="O424" s="272"/>
      <c r="P424" s="272"/>
      <c r="Q424" s="272"/>
      <c r="R424" s="272"/>
      <c r="S424" s="272"/>
      <c r="T424" s="272"/>
      <c r="U424" s="273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4" t="s">
        <v>174</v>
      </c>
      <c r="AU424" s="274" t="s">
        <v>170</v>
      </c>
      <c r="AV424" s="15" t="s">
        <v>170</v>
      </c>
      <c r="AW424" s="15" t="s">
        <v>34</v>
      </c>
      <c r="AX424" s="15" t="s">
        <v>73</v>
      </c>
      <c r="AY424" s="274" t="s">
        <v>160</v>
      </c>
    </row>
    <row r="425" spans="1:51" s="14" customFormat="1" ht="12">
      <c r="A425" s="14"/>
      <c r="B425" s="243"/>
      <c r="C425" s="244"/>
      <c r="D425" s="233" t="s">
        <v>174</v>
      </c>
      <c r="E425" s="245" t="s">
        <v>20</v>
      </c>
      <c r="F425" s="246" t="s">
        <v>177</v>
      </c>
      <c r="G425" s="244"/>
      <c r="H425" s="247">
        <v>4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1"/>
      <c r="U425" s="252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174</v>
      </c>
      <c r="AU425" s="253" t="s">
        <v>170</v>
      </c>
      <c r="AV425" s="14" t="s">
        <v>169</v>
      </c>
      <c r="AW425" s="14" t="s">
        <v>34</v>
      </c>
      <c r="AX425" s="14" t="s">
        <v>80</v>
      </c>
      <c r="AY425" s="253" t="s">
        <v>160</v>
      </c>
    </row>
    <row r="426" spans="1:65" s="2" customFormat="1" ht="24.15" customHeight="1">
      <c r="A426" s="40"/>
      <c r="B426" s="41"/>
      <c r="C426" s="213" t="s">
        <v>669</v>
      </c>
      <c r="D426" s="213" t="s">
        <v>164</v>
      </c>
      <c r="E426" s="214" t="s">
        <v>670</v>
      </c>
      <c r="F426" s="215" t="s">
        <v>671</v>
      </c>
      <c r="G426" s="216" t="s">
        <v>195</v>
      </c>
      <c r="H426" s="217">
        <v>4</v>
      </c>
      <c r="I426" s="218"/>
      <c r="J426" s="219">
        <f>ROUND(I426*H426,1)</f>
        <v>0</v>
      </c>
      <c r="K426" s="215" t="s">
        <v>20</v>
      </c>
      <c r="L426" s="46"/>
      <c r="M426" s="220" t="s">
        <v>20</v>
      </c>
      <c r="N426" s="221" t="s">
        <v>44</v>
      </c>
      <c r="O426" s="86"/>
      <c r="P426" s="222">
        <f>O426*H426</f>
        <v>0</v>
      </c>
      <c r="Q426" s="222">
        <v>0.01445</v>
      </c>
      <c r="R426" s="222">
        <f>Q426*H426</f>
        <v>0.0578</v>
      </c>
      <c r="S426" s="222">
        <v>0</v>
      </c>
      <c r="T426" s="222">
        <f>S426*H426</f>
        <v>0</v>
      </c>
      <c r="U426" s="223" t="s">
        <v>20</v>
      </c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4" t="s">
        <v>169</v>
      </c>
      <c r="AT426" s="224" t="s">
        <v>164</v>
      </c>
      <c r="AU426" s="224" t="s">
        <v>170</v>
      </c>
      <c r="AY426" s="19" t="s">
        <v>160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9" t="s">
        <v>80</v>
      </c>
      <c r="BK426" s="225">
        <f>ROUND(I426*H426,1)</f>
        <v>0</v>
      </c>
      <c r="BL426" s="19" t="s">
        <v>169</v>
      </c>
      <c r="BM426" s="224" t="s">
        <v>672</v>
      </c>
    </row>
    <row r="427" spans="1:51" s="13" customFormat="1" ht="12">
      <c r="A427" s="13"/>
      <c r="B427" s="231"/>
      <c r="C427" s="232"/>
      <c r="D427" s="233" t="s">
        <v>174</v>
      </c>
      <c r="E427" s="234" t="s">
        <v>20</v>
      </c>
      <c r="F427" s="235" t="s">
        <v>663</v>
      </c>
      <c r="G427" s="232"/>
      <c r="H427" s="236">
        <v>4</v>
      </c>
      <c r="I427" s="237"/>
      <c r="J427" s="232"/>
      <c r="K427" s="232"/>
      <c r="L427" s="238"/>
      <c r="M427" s="239"/>
      <c r="N427" s="240"/>
      <c r="O427" s="240"/>
      <c r="P427" s="240"/>
      <c r="Q427" s="240"/>
      <c r="R427" s="240"/>
      <c r="S427" s="240"/>
      <c r="T427" s="240"/>
      <c r="U427" s="241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174</v>
      </c>
      <c r="AU427" s="242" t="s">
        <v>170</v>
      </c>
      <c r="AV427" s="13" t="s">
        <v>82</v>
      </c>
      <c r="AW427" s="13" t="s">
        <v>34</v>
      </c>
      <c r="AX427" s="13" t="s">
        <v>73</v>
      </c>
      <c r="AY427" s="242" t="s">
        <v>160</v>
      </c>
    </row>
    <row r="428" spans="1:51" s="15" customFormat="1" ht="12">
      <c r="A428" s="15"/>
      <c r="B428" s="264"/>
      <c r="C428" s="265"/>
      <c r="D428" s="233" t="s">
        <v>174</v>
      </c>
      <c r="E428" s="266" t="s">
        <v>20</v>
      </c>
      <c r="F428" s="267" t="s">
        <v>664</v>
      </c>
      <c r="G428" s="265"/>
      <c r="H428" s="268">
        <v>4</v>
      </c>
      <c r="I428" s="269"/>
      <c r="J428" s="265"/>
      <c r="K428" s="265"/>
      <c r="L428" s="270"/>
      <c r="M428" s="271"/>
      <c r="N428" s="272"/>
      <c r="O428" s="272"/>
      <c r="P428" s="272"/>
      <c r="Q428" s="272"/>
      <c r="R428" s="272"/>
      <c r="S428" s="272"/>
      <c r="T428" s="272"/>
      <c r="U428" s="273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4" t="s">
        <v>174</v>
      </c>
      <c r="AU428" s="274" t="s">
        <v>170</v>
      </c>
      <c r="AV428" s="15" t="s">
        <v>170</v>
      </c>
      <c r="AW428" s="15" t="s">
        <v>34</v>
      </c>
      <c r="AX428" s="15" t="s">
        <v>73</v>
      </c>
      <c r="AY428" s="274" t="s">
        <v>160</v>
      </c>
    </row>
    <row r="429" spans="1:51" s="14" customFormat="1" ht="12">
      <c r="A429" s="14"/>
      <c r="B429" s="243"/>
      <c r="C429" s="244"/>
      <c r="D429" s="233" t="s">
        <v>174</v>
      </c>
      <c r="E429" s="245" t="s">
        <v>20</v>
      </c>
      <c r="F429" s="246" t="s">
        <v>177</v>
      </c>
      <c r="G429" s="244"/>
      <c r="H429" s="247">
        <v>4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1"/>
      <c r="U429" s="252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3" t="s">
        <v>174</v>
      </c>
      <c r="AU429" s="253" t="s">
        <v>170</v>
      </c>
      <c r="AV429" s="14" t="s">
        <v>169</v>
      </c>
      <c r="AW429" s="14" t="s">
        <v>34</v>
      </c>
      <c r="AX429" s="14" t="s">
        <v>80</v>
      </c>
      <c r="AY429" s="253" t="s">
        <v>160</v>
      </c>
    </row>
    <row r="430" spans="1:65" s="2" customFormat="1" ht="24.15" customHeight="1">
      <c r="A430" s="40"/>
      <c r="B430" s="41"/>
      <c r="C430" s="213" t="s">
        <v>673</v>
      </c>
      <c r="D430" s="213" t="s">
        <v>164</v>
      </c>
      <c r="E430" s="214" t="s">
        <v>674</v>
      </c>
      <c r="F430" s="215" t="s">
        <v>675</v>
      </c>
      <c r="G430" s="216" t="s">
        <v>195</v>
      </c>
      <c r="H430" s="217">
        <v>4</v>
      </c>
      <c r="I430" s="218"/>
      <c r="J430" s="219">
        <f>ROUND(I430*H430,1)</f>
        <v>0</v>
      </c>
      <c r="K430" s="215" t="s">
        <v>20</v>
      </c>
      <c r="L430" s="46"/>
      <c r="M430" s="220" t="s">
        <v>20</v>
      </c>
      <c r="N430" s="221" t="s">
        <v>44</v>
      </c>
      <c r="O430" s="86"/>
      <c r="P430" s="222">
        <f>O430*H430</f>
        <v>0</v>
      </c>
      <c r="Q430" s="222">
        <v>0.004</v>
      </c>
      <c r="R430" s="222">
        <f>Q430*H430</f>
        <v>0.016</v>
      </c>
      <c r="S430" s="222">
        <v>0</v>
      </c>
      <c r="T430" s="222">
        <f>S430*H430</f>
        <v>0</v>
      </c>
      <c r="U430" s="223" t="s">
        <v>20</v>
      </c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4" t="s">
        <v>169</v>
      </c>
      <c r="AT430" s="224" t="s">
        <v>164</v>
      </c>
      <c r="AU430" s="224" t="s">
        <v>170</v>
      </c>
      <c r="AY430" s="19" t="s">
        <v>160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9" t="s">
        <v>80</v>
      </c>
      <c r="BK430" s="225">
        <f>ROUND(I430*H430,1)</f>
        <v>0</v>
      </c>
      <c r="BL430" s="19" t="s">
        <v>169</v>
      </c>
      <c r="BM430" s="224" t="s">
        <v>676</v>
      </c>
    </row>
    <row r="431" spans="1:51" s="13" customFormat="1" ht="12">
      <c r="A431" s="13"/>
      <c r="B431" s="231"/>
      <c r="C431" s="232"/>
      <c r="D431" s="233" t="s">
        <v>174</v>
      </c>
      <c r="E431" s="234" t="s">
        <v>20</v>
      </c>
      <c r="F431" s="235" t="s">
        <v>663</v>
      </c>
      <c r="G431" s="232"/>
      <c r="H431" s="236">
        <v>4</v>
      </c>
      <c r="I431" s="237"/>
      <c r="J431" s="232"/>
      <c r="K431" s="232"/>
      <c r="L431" s="238"/>
      <c r="M431" s="239"/>
      <c r="N431" s="240"/>
      <c r="O431" s="240"/>
      <c r="P431" s="240"/>
      <c r="Q431" s="240"/>
      <c r="R431" s="240"/>
      <c r="S431" s="240"/>
      <c r="T431" s="240"/>
      <c r="U431" s="241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2" t="s">
        <v>174</v>
      </c>
      <c r="AU431" s="242" t="s">
        <v>170</v>
      </c>
      <c r="AV431" s="13" t="s">
        <v>82</v>
      </c>
      <c r="AW431" s="13" t="s">
        <v>34</v>
      </c>
      <c r="AX431" s="13" t="s">
        <v>73</v>
      </c>
      <c r="AY431" s="242" t="s">
        <v>160</v>
      </c>
    </row>
    <row r="432" spans="1:51" s="15" customFormat="1" ht="12">
      <c r="A432" s="15"/>
      <c r="B432" s="264"/>
      <c r="C432" s="265"/>
      <c r="D432" s="233" t="s">
        <v>174</v>
      </c>
      <c r="E432" s="266" t="s">
        <v>20</v>
      </c>
      <c r="F432" s="267" t="s">
        <v>664</v>
      </c>
      <c r="G432" s="265"/>
      <c r="H432" s="268">
        <v>4</v>
      </c>
      <c r="I432" s="269"/>
      <c r="J432" s="265"/>
      <c r="K432" s="265"/>
      <c r="L432" s="270"/>
      <c r="M432" s="271"/>
      <c r="N432" s="272"/>
      <c r="O432" s="272"/>
      <c r="P432" s="272"/>
      <c r="Q432" s="272"/>
      <c r="R432" s="272"/>
      <c r="S432" s="272"/>
      <c r="T432" s="272"/>
      <c r="U432" s="273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74" t="s">
        <v>174</v>
      </c>
      <c r="AU432" s="274" t="s">
        <v>170</v>
      </c>
      <c r="AV432" s="15" t="s">
        <v>170</v>
      </c>
      <c r="AW432" s="15" t="s">
        <v>34</v>
      </c>
      <c r="AX432" s="15" t="s">
        <v>73</v>
      </c>
      <c r="AY432" s="274" t="s">
        <v>160</v>
      </c>
    </row>
    <row r="433" spans="1:51" s="14" customFormat="1" ht="12">
      <c r="A433" s="14"/>
      <c r="B433" s="243"/>
      <c r="C433" s="244"/>
      <c r="D433" s="233" t="s">
        <v>174</v>
      </c>
      <c r="E433" s="245" t="s">
        <v>20</v>
      </c>
      <c r="F433" s="246" t="s">
        <v>177</v>
      </c>
      <c r="G433" s="244"/>
      <c r="H433" s="247">
        <v>4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1"/>
      <c r="U433" s="252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3" t="s">
        <v>174</v>
      </c>
      <c r="AU433" s="253" t="s">
        <v>170</v>
      </c>
      <c r="AV433" s="14" t="s">
        <v>169</v>
      </c>
      <c r="AW433" s="14" t="s">
        <v>34</v>
      </c>
      <c r="AX433" s="14" t="s">
        <v>80</v>
      </c>
      <c r="AY433" s="253" t="s">
        <v>160</v>
      </c>
    </row>
    <row r="434" spans="1:65" s="2" customFormat="1" ht="24.15" customHeight="1">
      <c r="A434" s="40"/>
      <c r="B434" s="41"/>
      <c r="C434" s="213" t="s">
        <v>677</v>
      </c>
      <c r="D434" s="213" t="s">
        <v>164</v>
      </c>
      <c r="E434" s="214" t="s">
        <v>678</v>
      </c>
      <c r="F434" s="215" t="s">
        <v>679</v>
      </c>
      <c r="G434" s="216" t="s">
        <v>195</v>
      </c>
      <c r="H434" s="217">
        <v>4</v>
      </c>
      <c r="I434" s="218"/>
      <c r="J434" s="219">
        <f>ROUND(I434*H434,1)</f>
        <v>0</v>
      </c>
      <c r="K434" s="215" t="s">
        <v>168</v>
      </c>
      <c r="L434" s="46"/>
      <c r="M434" s="220" t="s">
        <v>20</v>
      </c>
      <c r="N434" s="221" t="s">
        <v>44</v>
      </c>
      <c r="O434" s="86"/>
      <c r="P434" s="222">
        <f>O434*H434</f>
        <v>0</v>
      </c>
      <c r="Q434" s="222">
        <v>0.00011</v>
      </c>
      <c r="R434" s="222">
        <f>Q434*H434</f>
        <v>0.00044</v>
      </c>
      <c r="S434" s="222">
        <v>0</v>
      </c>
      <c r="T434" s="222">
        <f>S434*H434</f>
        <v>0</v>
      </c>
      <c r="U434" s="223" t="s">
        <v>20</v>
      </c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4" t="s">
        <v>169</v>
      </c>
      <c r="AT434" s="224" t="s">
        <v>164</v>
      </c>
      <c r="AU434" s="224" t="s">
        <v>170</v>
      </c>
      <c r="AY434" s="19" t="s">
        <v>160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9" t="s">
        <v>80</v>
      </c>
      <c r="BK434" s="225">
        <f>ROUND(I434*H434,1)</f>
        <v>0</v>
      </c>
      <c r="BL434" s="19" t="s">
        <v>169</v>
      </c>
      <c r="BM434" s="224" t="s">
        <v>680</v>
      </c>
    </row>
    <row r="435" spans="1:47" s="2" customFormat="1" ht="12">
      <c r="A435" s="40"/>
      <c r="B435" s="41"/>
      <c r="C435" s="42"/>
      <c r="D435" s="226" t="s">
        <v>172</v>
      </c>
      <c r="E435" s="42"/>
      <c r="F435" s="227" t="s">
        <v>681</v>
      </c>
      <c r="G435" s="42"/>
      <c r="H435" s="42"/>
      <c r="I435" s="228"/>
      <c r="J435" s="42"/>
      <c r="K435" s="42"/>
      <c r="L435" s="46"/>
      <c r="M435" s="229"/>
      <c r="N435" s="230"/>
      <c r="O435" s="86"/>
      <c r="P435" s="86"/>
      <c r="Q435" s="86"/>
      <c r="R435" s="86"/>
      <c r="S435" s="86"/>
      <c r="T435" s="86"/>
      <c r="U435" s="87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172</v>
      </c>
      <c r="AU435" s="19" t="s">
        <v>170</v>
      </c>
    </row>
    <row r="436" spans="1:51" s="13" customFormat="1" ht="12">
      <c r="A436" s="13"/>
      <c r="B436" s="231"/>
      <c r="C436" s="232"/>
      <c r="D436" s="233" t="s">
        <v>174</v>
      </c>
      <c r="E436" s="234" t="s">
        <v>20</v>
      </c>
      <c r="F436" s="235" t="s">
        <v>663</v>
      </c>
      <c r="G436" s="232"/>
      <c r="H436" s="236">
        <v>4</v>
      </c>
      <c r="I436" s="237"/>
      <c r="J436" s="232"/>
      <c r="K436" s="232"/>
      <c r="L436" s="238"/>
      <c r="M436" s="239"/>
      <c r="N436" s="240"/>
      <c r="O436" s="240"/>
      <c r="P436" s="240"/>
      <c r="Q436" s="240"/>
      <c r="R436" s="240"/>
      <c r="S436" s="240"/>
      <c r="T436" s="240"/>
      <c r="U436" s="241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2" t="s">
        <v>174</v>
      </c>
      <c r="AU436" s="242" t="s">
        <v>170</v>
      </c>
      <c r="AV436" s="13" t="s">
        <v>82</v>
      </c>
      <c r="AW436" s="13" t="s">
        <v>34</v>
      </c>
      <c r="AX436" s="13" t="s">
        <v>73</v>
      </c>
      <c r="AY436" s="242" t="s">
        <v>160</v>
      </c>
    </row>
    <row r="437" spans="1:51" s="15" customFormat="1" ht="12">
      <c r="A437" s="15"/>
      <c r="B437" s="264"/>
      <c r="C437" s="265"/>
      <c r="D437" s="233" t="s">
        <v>174</v>
      </c>
      <c r="E437" s="266" t="s">
        <v>20</v>
      </c>
      <c r="F437" s="267" t="s">
        <v>664</v>
      </c>
      <c r="G437" s="265"/>
      <c r="H437" s="268">
        <v>4</v>
      </c>
      <c r="I437" s="269"/>
      <c r="J437" s="265"/>
      <c r="K437" s="265"/>
      <c r="L437" s="270"/>
      <c r="M437" s="271"/>
      <c r="N437" s="272"/>
      <c r="O437" s="272"/>
      <c r="P437" s="272"/>
      <c r="Q437" s="272"/>
      <c r="R437" s="272"/>
      <c r="S437" s="272"/>
      <c r="T437" s="272"/>
      <c r="U437" s="273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74" t="s">
        <v>174</v>
      </c>
      <c r="AU437" s="274" t="s">
        <v>170</v>
      </c>
      <c r="AV437" s="15" t="s">
        <v>170</v>
      </c>
      <c r="AW437" s="15" t="s">
        <v>34</v>
      </c>
      <c r="AX437" s="15" t="s">
        <v>73</v>
      </c>
      <c r="AY437" s="274" t="s">
        <v>160</v>
      </c>
    </row>
    <row r="438" spans="1:51" s="14" customFormat="1" ht="12">
      <c r="A438" s="14"/>
      <c r="B438" s="243"/>
      <c r="C438" s="244"/>
      <c r="D438" s="233" t="s">
        <v>174</v>
      </c>
      <c r="E438" s="245" t="s">
        <v>20</v>
      </c>
      <c r="F438" s="246" t="s">
        <v>177</v>
      </c>
      <c r="G438" s="244"/>
      <c r="H438" s="247">
        <v>4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1"/>
      <c r="U438" s="252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174</v>
      </c>
      <c r="AU438" s="253" t="s">
        <v>170</v>
      </c>
      <c r="AV438" s="14" t="s">
        <v>169</v>
      </c>
      <c r="AW438" s="14" t="s">
        <v>34</v>
      </c>
      <c r="AX438" s="14" t="s">
        <v>80</v>
      </c>
      <c r="AY438" s="253" t="s">
        <v>160</v>
      </c>
    </row>
    <row r="439" spans="1:65" s="2" customFormat="1" ht="24.15" customHeight="1">
      <c r="A439" s="40"/>
      <c r="B439" s="41"/>
      <c r="C439" s="213" t="s">
        <v>682</v>
      </c>
      <c r="D439" s="213" t="s">
        <v>164</v>
      </c>
      <c r="E439" s="214" t="s">
        <v>683</v>
      </c>
      <c r="F439" s="215" t="s">
        <v>684</v>
      </c>
      <c r="G439" s="216" t="s">
        <v>195</v>
      </c>
      <c r="H439" s="217">
        <v>4</v>
      </c>
      <c r="I439" s="218"/>
      <c r="J439" s="219">
        <f>ROUND(I439*H439,1)</f>
        <v>0</v>
      </c>
      <c r="K439" s="215" t="s">
        <v>168</v>
      </c>
      <c r="L439" s="46"/>
      <c r="M439" s="220" t="s">
        <v>20</v>
      </c>
      <c r="N439" s="221" t="s">
        <v>44</v>
      </c>
      <c r="O439" s="86"/>
      <c r="P439" s="222">
        <f>O439*H439</f>
        <v>0</v>
      </c>
      <c r="Q439" s="222">
        <v>0.00072</v>
      </c>
      <c r="R439" s="222">
        <f>Q439*H439</f>
        <v>0.00288</v>
      </c>
      <c r="S439" s="222">
        <v>0</v>
      </c>
      <c r="T439" s="222">
        <f>S439*H439</f>
        <v>0</v>
      </c>
      <c r="U439" s="223" t="s">
        <v>20</v>
      </c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4" t="s">
        <v>169</v>
      </c>
      <c r="AT439" s="224" t="s">
        <v>164</v>
      </c>
      <c r="AU439" s="224" t="s">
        <v>170</v>
      </c>
      <c r="AY439" s="19" t="s">
        <v>160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9" t="s">
        <v>80</v>
      </c>
      <c r="BK439" s="225">
        <f>ROUND(I439*H439,1)</f>
        <v>0</v>
      </c>
      <c r="BL439" s="19" t="s">
        <v>169</v>
      </c>
      <c r="BM439" s="224" t="s">
        <v>685</v>
      </c>
    </row>
    <row r="440" spans="1:47" s="2" customFormat="1" ht="12">
      <c r="A440" s="40"/>
      <c r="B440" s="41"/>
      <c r="C440" s="42"/>
      <c r="D440" s="226" t="s">
        <v>172</v>
      </c>
      <c r="E440" s="42"/>
      <c r="F440" s="227" t="s">
        <v>686</v>
      </c>
      <c r="G440" s="42"/>
      <c r="H440" s="42"/>
      <c r="I440" s="228"/>
      <c r="J440" s="42"/>
      <c r="K440" s="42"/>
      <c r="L440" s="46"/>
      <c r="M440" s="229"/>
      <c r="N440" s="230"/>
      <c r="O440" s="86"/>
      <c r="P440" s="86"/>
      <c r="Q440" s="86"/>
      <c r="R440" s="86"/>
      <c r="S440" s="86"/>
      <c r="T440" s="86"/>
      <c r="U440" s="87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172</v>
      </c>
      <c r="AU440" s="19" t="s">
        <v>170</v>
      </c>
    </row>
    <row r="441" spans="1:51" s="13" customFormat="1" ht="12">
      <c r="A441" s="13"/>
      <c r="B441" s="231"/>
      <c r="C441" s="232"/>
      <c r="D441" s="233" t="s">
        <v>174</v>
      </c>
      <c r="E441" s="234" t="s">
        <v>20</v>
      </c>
      <c r="F441" s="235" t="s">
        <v>663</v>
      </c>
      <c r="G441" s="232"/>
      <c r="H441" s="236">
        <v>4</v>
      </c>
      <c r="I441" s="237"/>
      <c r="J441" s="232"/>
      <c r="K441" s="232"/>
      <c r="L441" s="238"/>
      <c r="M441" s="239"/>
      <c r="N441" s="240"/>
      <c r="O441" s="240"/>
      <c r="P441" s="240"/>
      <c r="Q441" s="240"/>
      <c r="R441" s="240"/>
      <c r="S441" s="240"/>
      <c r="T441" s="240"/>
      <c r="U441" s="241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2" t="s">
        <v>174</v>
      </c>
      <c r="AU441" s="242" t="s">
        <v>170</v>
      </c>
      <c r="AV441" s="13" t="s">
        <v>82</v>
      </c>
      <c r="AW441" s="13" t="s">
        <v>34</v>
      </c>
      <c r="AX441" s="13" t="s">
        <v>73</v>
      </c>
      <c r="AY441" s="242" t="s">
        <v>160</v>
      </c>
    </row>
    <row r="442" spans="1:51" s="15" customFormat="1" ht="12">
      <c r="A442" s="15"/>
      <c r="B442" s="264"/>
      <c r="C442" s="265"/>
      <c r="D442" s="233" t="s">
        <v>174</v>
      </c>
      <c r="E442" s="266" t="s">
        <v>20</v>
      </c>
      <c r="F442" s="267" t="s">
        <v>664</v>
      </c>
      <c r="G442" s="265"/>
      <c r="H442" s="268">
        <v>4</v>
      </c>
      <c r="I442" s="269"/>
      <c r="J442" s="265"/>
      <c r="K442" s="265"/>
      <c r="L442" s="270"/>
      <c r="M442" s="271"/>
      <c r="N442" s="272"/>
      <c r="O442" s="272"/>
      <c r="P442" s="272"/>
      <c r="Q442" s="272"/>
      <c r="R442" s="272"/>
      <c r="S442" s="272"/>
      <c r="T442" s="272"/>
      <c r="U442" s="273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4" t="s">
        <v>174</v>
      </c>
      <c r="AU442" s="274" t="s">
        <v>170</v>
      </c>
      <c r="AV442" s="15" t="s">
        <v>170</v>
      </c>
      <c r="AW442" s="15" t="s">
        <v>34</v>
      </c>
      <c r="AX442" s="15" t="s">
        <v>73</v>
      </c>
      <c r="AY442" s="274" t="s">
        <v>160</v>
      </c>
    </row>
    <row r="443" spans="1:51" s="14" customFormat="1" ht="12">
      <c r="A443" s="14"/>
      <c r="B443" s="243"/>
      <c r="C443" s="244"/>
      <c r="D443" s="233" t="s">
        <v>174</v>
      </c>
      <c r="E443" s="245" t="s">
        <v>20</v>
      </c>
      <c r="F443" s="246" t="s">
        <v>177</v>
      </c>
      <c r="G443" s="244"/>
      <c r="H443" s="247">
        <v>4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1"/>
      <c r="U443" s="252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3" t="s">
        <v>174</v>
      </c>
      <c r="AU443" s="253" t="s">
        <v>170</v>
      </c>
      <c r="AV443" s="14" t="s">
        <v>169</v>
      </c>
      <c r="AW443" s="14" t="s">
        <v>34</v>
      </c>
      <c r="AX443" s="14" t="s">
        <v>80</v>
      </c>
      <c r="AY443" s="253" t="s">
        <v>160</v>
      </c>
    </row>
    <row r="444" spans="1:63" s="12" customFormat="1" ht="22.8" customHeight="1">
      <c r="A444" s="12"/>
      <c r="B444" s="197"/>
      <c r="C444" s="198"/>
      <c r="D444" s="199" t="s">
        <v>72</v>
      </c>
      <c r="E444" s="211" t="s">
        <v>222</v>
      </c>
      <c r="F444" s="211" t="s">
        <v>687</v>
      </c>
      <c r="G444" s="198"/>
      <c r="H444" s="198"/>
      <c r="I444" s="201"/>
      <c r="J444" s="212">
        <f>BK444</f>
        <v>0</v>
      </c>
      <c r="K444" s="198"/>
      <c r="L444" s="203"/>
      <c r="M444" s="204"/>
      <c r="N444" s="205"/>
      <c r="O444" s="205"/>
      <c r="P444" s="206">
        <f>P445+P453+P457</f>
        <v>0</v>
      </c>
      <c r="Q444" s="205"/>
      <c r="R444" s="206">
        <f>R445+R453+R457</f>
        <v>0.0037268000000000006</v>
      </c>
      <c r="S444" s="205"/>
      <c r="T444" s="206">
        <f>T445+T453+T457</f>
        <v>3.41624</v>
      </c>
      <c r="U444" s="207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08" t="s">
        <v>80</v>
      </c>
      <c r="AT444" s="209" t="s">
        <v>72</v>
      </c>
      <c r="AU444" s="209" t="s">
        <v>80</v>
      </c>
      <c r="AY444" s="208" t="s">
        <v>160</v>
      </c>
      <c r="BK444" s="210">
        <f>BK445+BK453+BK457</f>
        <v>0</v>
      </c>
    </row>
    <row r="445" spans="1:63" s="12" customFormat="1" ht="20.85" customHeight="1">
      <c r="A445" s="12"/>
      <c r="B445" s="197"/>
      <c r="C445" s="198"/>
      <c r="D445" s="199" t="s">
        <v>72</v>
      </c>
      <c r="E445" s="211" t="s">
        <v>626</v>
      </c>
      <c r="F445" s="211" t="s">
        <v>688</v>
      </c>
      <c r="G445" s="198"/>
      <c r="H445" s="198"/>
      <c r="I445" s="201"/>
      <c r="J445" s="212">
        <f>BK445</f>
        <v>0</v>
      </c>
      <c r="K445" s="198"/>
      <c r="L445" s="203"/>
      <c r="M445" s="204"/>
      <c r="N445" s="205"/>
      <c r="O445" s="205"/>
      <c r="P445" s="206">
        <f>SUM(P446:P452)</f>
        <v>0</v>
      </c>
      <c r="Q445" s="205"/>
      <c r="R445" s="206">
        <f>SUM(R446:R452)</f>
        <v>0</v>
      </c>
      <c r="S445" s="205"/>
      <c r="T445" s="206">
        <f>SUM(T446:T452)</f>
        <v>0</v>
      </c>
      <c r="U445" s="207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08" t="s">
        <v>80</v>
      </c>
      <c r="AT445" s="209" t="s">
        <v>72</v>
      </c>
      <c r="AU445" s="209" t="s">
        <v>82</v>
      </c>
      <c r="AY445" s="208" t="s">
        <v>160</v>
      </c>
      <c r="BK445" s="210">
        <f>SUM(BK446:BK452)</f>
        <v>0</v>
      </c>
    </row>
    <row r="446" spans="1:65" s="2" customFormat="1" ht="16.5" customHeight="1">
      <c r="A446" s="40"/>
      <c r="B446" s="41"/>
      <c r="C446" s="213" t="s">
        <v>689</v>
      </c>
      <c r="D446" s="213" t="s">
        <v>164</v>
      </c>
      <c r="E446" s="214" t="s">
        <v>690</v>
      </c>
      <c r="F446" s="215" t="s">
        <v>691</v>
      </c>
      <c r="G446" s="216" t="s">
        <v>692</v>
      </c>
      <c r="H446" s="217">
        <v>1</v>
      </c>
      <c r="I446" s="218"/>
      <c r="J446" s="219">
        <f>ROUND(I446*H446,1)</f>
        <v>0</v>
      </c>
      <c r="K446" s="215" t="s">
        <v>168</v>
      </c>
      <c r="L446" s="46"/>
      <c r="M446" s="220" t="s">
        <v>20</v>
      </c>
      <c r="N446" s="221" t="s">
        <v>44</v>
      </c>
      <c r="O446" s="86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2">
        <f>S446*H446</f>
        <v>0</v>
      </c>
      <c r="U446" s="223" t="s">
        <v>20</v>
      </c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4" t="s">
        <v>169</v>
      </c>
      <c r="AT446" s="224" t="s">
        <v>164</v>
      </c>
      <c r="AU446" s="224" t="s">
        <v>170</v>
      </c>
      <c r="AY446" s="19" t="s">
        <v>160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9" t="s">
        <v>80</v>
      </c>
      <c r="BK446" s="225">
        <f>ROUND(I446*H446,1)</f>
        <v>0</v>
      </c>
      <c r="BL446" s="19" t="s">
        <v>169</v>
      </c>
      <c r="BM446" s="224" t="s">
        <v>693</v>
      </c>
    </row>
    <row r="447" spans="1:47" s="2" customFormat="1" ht="12">
      <c r="A447" s="40"/>
      <c r="B447" s="41"/>
      <c r="C447" s="42"/>
      <c r="D447" s="226" t="s">
        <v>172</v>
      </c>
      <c r="E447" s="42"/>
      <c r="F447" s="227" t="s">
        <v>694</v>
      </c>
      <c r="G447" s="42"/>
      <c r="H447" s="42"/>
      <c r="I447" s="228"/>
      <c r="J447" s="42"/>
      <c r="K447" s="42"/>
      <c r="L447" s="46"/>
      <c r="M447" s="229"/>
      <c r="N447" s="230"/>
      <c r="O447" s="86"/>
      <c r="P447" s="86"/>
      <c r="Q447" s="86"/>
      <c r="R447" s="86"/>
      <c r="S447" s="86"/>
      <c r="T447" s="86"/>
      <c r="U447" s="87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172</v>
      </c>
      <c r="AU447" s="19" t="s">
        <v>170</v>
      </c>
    </row>
    <row r="448" spans="1:65" s="2" customFormat="1" ht="21.75" customHeight="1">
      <c r="A448" s="40"/>
      <c r="B448" s="41"/>
      <c r="C448" s="213" t="s">
        <v>695</v>
      </c>
      <c r="D448" s="213" t="s">
        <v>164</v>
      </c>
      <c r="E448" s="214" t="s">
        <v>696</v>
      </c>
      <c r="F448" s="215" t="s">
        <v>697</v>
      </c>
      <c r="G448" s="216" t="s">
        <v>692</v>
      </c>
      <c r="H448" s="217">
        <v>180</v>
      </c>
      <c r="I448" s="218"/>
      <c r="J448" s="219">
        <f>ROUND(I448*H448,1)</f>
        <v>0</v>
      </c>
      <c r="K448" s="215" t="s">
        <v>168</v>
      </c>
      <c r="L448" s="46"/>
      <c r="M448" s="220" t="s">
        <v>20</v>
      </c>
      <c r="N448" s="221" t="s">
        <v>44</v>
      </c>
      <c r="O448" s="86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2">
        <f>S448*H448</f>
        <v>0</v>
      </c>
      <c r="U448" s="223" t="s">
        <v>20</v>
      </c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4" t="s">
        <v>169</v>
      </c>
      <c r="AT448" s="224" t="s">
        <v>164</v>
      </c>
      <c r="AU448" s="224" t="s">
        <v>170</v>
      </c>
      <c r="AY448" s="19" t="s">
        <v>160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9" t="s">
        <v>80</v>
      </c>
      <c r="BK448" s="225">
        <f>ROUND(I448*H448,1)</f>
        <v>0</v>
      </c>
      <c r="BL448" s="19" t="s">
        <v>169</v>
      </c>
      <c r="BM448" s="224" t="s">
        <v>698</v>
      </c>
    </row>
    <row r="449" spans="1:47" s="2" customFormat="1" ht="12">
      <c r="A449" s="40"/>
      <c r="B449" s="41"/>
      <c r="C449" s="42"/>
      <c r="D449" s="226" t="s">
        <v>172</v>
      </c>
      <c r="E449" s="42"/>
      <c r="F449" s="227" t="s">
        <v>699</v>
      </c>
      <c r="G449" s="42"/>
      <c r="H449" s="42"/>
      <c r="I449" s="228"/>
      <c r="J449" s="42"/>
      <c r="K449" s="42"/>
      <c r="L449" s="46"/>
      <c r="M449" s="229"/>
      <c r="N449" s="230"/>
      <c r="O449" s="86"/>
      <c r="P449" s="86"/>
      <c r="Q449" s="86"/>
      <c r="R449" s="86"/>
      <c r="S449" s="86"/>
      <c r="T449" s="86"/>
      <c r="U449" s="87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172</v>
      </c>
      <c r="AU449" s="19" t="s">
        <v>170</v>
      </c>
    </row>
    <row r="450" spans="1:51" s="13" customFormat="1" ht="12">
      <c r="A450" s="13"/>
      <c r="B450" s="231"/>
      <c r="C450" s="232"/>
      <c r="D450" s="233" t="s">
        <v>174</v>
      </c>
      <c r="E450" s="234" t="s">
        <v>20</v>
      </c>
      <c r="F450" s="235" t="s">
        <v>700</v>
      </c>
      <c r="G450" s="232"/>
      <c r="H450" s="236">
        <v>180</v>
      </c>
      <c r="I450" s="237"/>
      <c r="J450" s="232"/>
      <c r="K450" s="232"/>
      <c r="L450" s="238"/>
      <c r="M450" s="239"/>
      <c r="N450" s="240"/>
      <c r="O450" s="240"/>
      <c r="P450" s="240"/>
      <c r="Q450" s="240"/>
      <c r="R450" s="240"/>
      <c r="S450" s="240"/>
      <c r="T450" s="240"/>
      <c r="U450" s="241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174</v>
      </c>
      <c r="AU450" s="242" t="s">
        <v>170</v>
      </c>
      <c r="AV450" s="13" t="s">
        <v>82</v>
      </c>
      <c r="AW450" s="13" t="s">
        <v>34</v>
      </c>
      <c r="AX450" s="13" t="s">
        <v>80</v>
      </c>
      <c r="AY450" s="242" t="s">
        <v>160</v>
      </c>
    </row>
    <row r="451" spans="1:65" s="2" customFormat="1" ht="16.5" customHeight="1">
      <c r="A451" s="40"/>
      <c r="B451" s="41"/>
      <c r="C451" s="213" t="s">
        <v>701</v>
      </c>
      <c r="D451" s="213" t="s">
        <v>164</v>
      </c>
      <c r="E451" s="214" t="s">
        <v>702</v>
      </c>
      <c r="F451" s="215" t="s">
        <v>703</v>
      </c>
      <c r="G451" s="216" t="s">
        <v>692</v>
      </c>
      <c r="H451" s="217">
        <v>1</v>
      </c>
      <c r="I451" s="218"/>
      <c r="J451" s="219">
        <f>ROUND(I451*H451,1)</f>
        <v>0</v>
      </c>
      <c r="K451" s="215" t="s">
        <v>168</v>
      </c>
      <c r="L451" s="46"/>
      <c r="M451" s="220" t="s">
        <v>20</v>
      </c>
      <c r="N451" s="221" t="s">
        <v>44</v>
      </c>
      <c r="O451" s="86"/>
      <c r="P451" s="222">
        <f>O451*H451</f>
        <v>0</v>
      </c>
      <c r="Q451" s="222">
        <v>0</v>
      </c>
      <c r="R451" s="222">
        <f>Q451*H451</f>
        <v>0</v>
      </c>
      <c r="S451" s="222">
        <v>0</v>
      </c>
      <c r="T451" s="222">
        <f>S451*H451</f>
        <v>0</v>
      </c>
      <c r="U451" s="223" t="s">
        <v>20</v>
      </c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4" t="s">
        <v>169</v>
      </c>
      <c r="AT451" s="224" t="s">
        <v>164</v>
      </c>
      <c r="AU451" s="224" t="s">
        <v>170</v>
      </c>
      <c r="AY451" s="19" t="s">
        <v>160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9" t="s">
        <v>80</v>
      </c>
      <c r="BK451" s="225">
        <f>ROUND(I451*H451,1)</f>
        <v>0</v>
      </c>
      <c r="BL451" s="19" t="s">
        <v>169</v>
      </c>
      <c r="BM451" s="224" t="s">
        <v>704</v>
      </c>
    </row>
    <row r="452" spans="1:47" s="2" customFormat="1" ht="12">
      <c r="A452" s="40"/>
      <c r="B452" s="41"/>
      <c r="C452" s="42"/>
      <c r="D452" s="226" t="s">
        <v>172</v>
      </c>
      <c r="E452" s="42"/>
      <c r="F452" s="227" t="s">
        <v>705</v>
      </c>
      <c r="G452" s="42"/>
      <c r="H452" s="42"/>
      <c r="I452" s="228"/>
      <c r="J452" s="42"/>
      <c r="K452" s="42"/>
      <c r="L452" s="46"/>
      <c r="M452" s="229"/>
      <c r="N452" s="230"/>
      <c r="O452" s="86"/>
      <c r="P452" s="86"/>
      <c r="Q452" s="86"/>
      <c r="R452" s="86"/>
      <c r="S452" s="86"/>
      <c r="T452" s="86"/>
      <c r="U452" s="87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172</v>
      </c>
      <c r="AU452" s="19" t="s">
        <v>170</v>
      </c>
    </row>
    <row r="453" spans="1:63" s="12" customFormat="1" ht="20.85" customHeight="1">
      <c r="A453" s="12"/>
      <c r="B453" s="197"/>
      <c r="C453" s="198"/>
      <c r="D453" s="199" t="s">
        <v>72</v>
      </c>
      <c r="E453" s="211" t="s">
        <v>706</v>
      </c>
      <c r="F453" s="211" t="s">
        <v>707</v>
      </c>
      <c r="G453" s="198"/>
      <c r="H453" s="198"/>
      <c r="I453" s="201"/>
      <c r="J453" s="212">
        <f>BK453</f>
        <v>0</v>
      </c>
      <c r="K453" s="198"/>
      <c r="L453" s="203"/>
      <c r="M453" s="204"/>
      <c r="N453" s="205"/>
      <c r="O453" s="205"/>
      <c r="P453" s="206">
        <f>SUM(P454:P456)</f>
        <v>0</v>
      </c>
      <c r="Q453" s="205"/>
      <c r="R453" s="206">
        <f>SUM(R454:R456)</f>
        <v>0.0011140000000000002</v>
      </c>
      <c r="S453" s="205"/>
      <c r="T453" s="206">
        <f>SUM(T454:T456)</f>
        <v>0</v>
      </c>
      <c r="U453" s="207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08" t="s">
        <v>80</v>
      </c>
      <c r="AT453" s="209" t="s">
        <v>72</v>
      </c>
      <c r="AU453" s="209" t="s">
        <v>82</v>
      </c>
      <c r="AY453" s="208" t="s">
        <v>160</v>
      </c>
      <c r="BK453" s="210">
        <f>SUM(BK454:BK456)</f>
        <v>0</v>
      </c>
    </row>
    <row r="454" spans="1:65" s="2" customFormat="1" ht="24.15" customHeight="1">
      <c r="A454" s="40"/>
      <c r="B454" s="41"/>
      <c r="C454" s="213" t="s">
        <v>708</v>
      </c>
      <c r="D454" s="213" t="s">
        <v>164</v>
      </c>
      <c r="E454" s="214" t="s">
        <v>709</v>
      </c>
      <c r="F454" s="215" t="s">
        <v>710</v>
      </c>
      <c r="G454" s="216" t="s">
        <v>195</v>
      </c>
      <c r="H454" s="217">
        <v>27.85</v>
      </c>
      <c r="I454" s="218"/>
      <c r="J454" s="219">
        <f>ROUND(I454*H454,1)</f>
        <v>0</v>
      </c>
      <c r="K454" s="215" t="s">
        <v>168</v>
      </c>
      <c r="L454" s="46"/>
      <c r="M454" s="220" t="s">
        <v>20</v>
      </c>
      <c r="N454" s="221" t="s">
        <v>44</v>
      </c>
      <c r="O454" s="86"/>
      <c r="P454" s="222">
        <f>O454*H454</f>
        <v>0</v>
      </c>
      <c r="Q454" s="222">
        <v>4E-05</v>
      </c>
      <c r="R454" s="222">
        <f>Q454*H454</f>
        <v>0.0011140000000000002</v>
      </c>
      <c r="S454" s="222">
        <v>0</v>
      </c>
      <c r="T454" s="222">
        <f>S454*H454</f>
        <v>0</v>
      </c>
      <c r="U454" s="223" t="s">
        <v>20</v>
      </c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4" t="s">
        <v>169</v>
      </c>
      <c r="AT454" s="224" t="s">
        <v>164</v>
      </c>
      <c r="AU454" s="224" t="s">
        <v>170</v>
      </c>
      <c r="AY454" s="19" t="s">
        <v>160</v>
      </c>
      <c r="BE454" s="225">
        <f>IF(N454="základní",J454,0)</f>
        <v>0</v>
      </c>
      <c r="BF454" s="225">
        <f>IF(N454="snížená",J454,0)</f>
        <v>0</v>
      </c>
      <c r="BG454" s="225">
        <f>IF(N454="zákl. přenesená",J454,0)</f>
        <v>0</v>
      </c>
      <c r="BH454" s="225">
        <f>IF(N454="sníž. přenesená",J454,0)</f>
        <v>0</v>
      </c>
      <c r="BI454" s="225">
        <f>IF(N454="nulová",J454,0)</f>
        <v>0</v>
      </c>
      <c r="BJ454" s="19" t="s">
        <v>80</v>
      </c>
      <c r="BK454" s="225">
        <f>ROUND(I454*H454,1)</f>
        <v>0</v>
      </c>
      <c r="BL454" s="19" t="s">
        <v>169</v>
      </c>
      <c r="BM454" s="224" t="s">
        <v>711</v>
      </c>
    </row>
    <row r="455" spans="1:47" s="2" customFormat="1" ht="12">
      <c r="A455" s="40"/>
      <c r="B455" s="41"/>
      <c r="C455" s="42"/>
      <c r="D455" s="226" t="s">
        <v>172</v>
      </c>
      <c r="E455" s="42"/>
      <c r="F455" s="227" t="s">
        <v>712</v>
      </c>
      <c r="G455" s="42"/>
      <c r="H455" s="42"/>
      <c r="I455" s="228"/>
      <c r="J455" s="42"/>
      <c r="K455" s="42"/>
      <c r="L455" s="46"/>
      <c r="M455" s="229"/>
      <c r="N455" s="230"/>
      <c r="O455" s="86"/>
      <c r="P455" s="86"/>
      <c r="Q455" s="86"/>
      <c r="R455" s="86"/>
      <c r="S455" s="86"/>
      <c r="T455" s="86"/>
      <c r="U455" s="87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172</v>
      </c>
      <c r="AU455" s="19" t="s">
        <v>170</v>
      </c>
    </row>
    <row r="456" spans="1:51" s="13" customFormat="1" ht="12">
      <c r="A456" s="13"/>
      <c r="B456" s="231"/>
      <c r="C456" s="232"/>
      <c r="D456" s="233" t="s">
        <v>174</v>
      </c>
      <c r="E456" s="234" t="s">
        <v>20</v>
      </c>
      <c r="F456" s="235" t="s">
        <v>713</v>
      </c>
      <c r="G456" s="232"/>
      <c r="H456" s="236">
        <v>27.85</v>
      </c>
      <c r="I456" s="237"/>
      <c r="J456" s="232"/>
      <c r="K456" s="232"/>
      <c r="L456" s="238"/>
      <c r="M456" s="239"/>
      <c r="N456" s="240"/>
      <c r="O456" s="240"/>
      <c r="P456" s="240"/>
      <c r="Q456" s="240"/>
      <c r="R456" s="240"/>
      <c r="S456" s="240"/>
      <c r="T456" s="240"/>
      <c r="U456" s="241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174</v>
      </c>
      <c r="AU456" s="242" t="s">
        <v>170</v>
      </c>
      <c r="AV456" s="13" t="s">
        <v>82</v>
      </c>
      <c r="AW456" s="13" t="s">
        <v>34</v>
      </c>
      <c r="AX456" s="13" t="s">
        <v>80</v>
      </c>
      <c r="AY456" s="242" t="s">
        <v>160</v>
      </c>
    </row>
    <row r="457" spans="1:63" s="12" customFormat="1" ht="20.85" customHeight="1">
      <c r="A457" s="12"/>
      <c r="B457" s="197"/>
      <c r="C457" s="198"/>
      <c r="D457" s="199" t="s">
        <v>72</v>
      </c>
      <c r="E457" s="211" t="s">
        <v>714</v>
      </c>
      <c r="F457" s="211" t="s">
        <v>715</v>
      </c>
      <c r="G457" s="198"/>
      <c r="H457" s="198"/>
      <c r="I457" s="201"/>
      <c r="J457" s="212">
        <f>BK457</f>
        <v>0</v>
      </c>
      <c r="K457" s="198"/>
      <c r="L457" s="203"/>
      <c r="M457" s="204"/>
      <c r="N457" s="205"/>
      <c r="O457" s="205"/>
      <c r="P457" s="206">
        <f>SUM(P458:P483)</f>
        <v>0</v>
      </c>
      <c r="Q457" s="205"/>
      <c r="R457" s="206">
        <f>SUM(R458:R483)</f>
        <v>0.0026128</v>
      </c>
      <c r="S457" s="205"/>
      <c r="T457" s="206">
        <f>SUM(T458:T483)</f>
        <v>3.41624</v>
      </c>
      <c r="U457" s="207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8" t="s">
        <v>80</v>
      </c>
      <c r="AT457" s="209" t="s">
        <v>72</v>
      </c>
      <c r="AU457" s="209" t="s">
        <v>82</v>
      </c>
      <c r="AY457" s="208" t="s">
        <v>160</v>
      </c>
      <c r="BK457" s="210">
        <f>SUM(BK458:BK483)</f>
        <v>0</v>
      </c>
    </row>
    <row r="458" spans="1:65" s="2" customFormat="1" ht="24.15" customHeight="1">
      <c r="A458" s="40"/>
      <c r="B458" s="41"/>
      <c r="C458" s="213" t="s">
        <v>716</v>
      </c>
      <c r="D458" s="213" t="s">
        <v>164</v>
      </c>
      <c r="E458" s="214" t="s">
        <v>717</v>
      </c>
      <c r="F458" s="215" t="s">
        <v>718</v>
      </c>
      <c r="G458" s="216" t="s">
        <v>195</v>
      </c>
      <c r="H458" s="217">
        <v>8.465</v>
      </c>
      <c r="I458" s="218"/>
      <c r="J458" s="219">
        <f>ROUND(I458*H458,1)</f>
        <v>0</v>
      </c>
      <c r="K458" s="215" t="s">
        <v>168</v>
      </c>
      <c r="L458" s="46"/>
      <c r="M458" s="220" t="s">
        <v>20</v>
      </c>
      <c r="N458" s="221" t="s">
        <v>44</v>
      </c>
      <c r="O458" s="86"/>
      <c r="P458" s="222">
        <f>O458*H458</f>
        <v>0</v>
      </c>
      <c r="Q458" s="222">
        <v>0</v>
      </c>
      <c r="R458" s="222">
        <f>Q458*H458</f>
        <v>0</v>
      </c>
      <c r="S458" s="222">
        <v>0.046</v>
      </c>
      <c r="T458" s="222">
        <f>S458*H458</f>
        <v>0.38939</v>
      </c>
      <c r="U458" s="223" t="s">
        <v>20</v>
      </c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4" t="s">
        <v>169</v>
      </c>
      <c r="AT458" s="224" t="s">
        <v>164</v>
      </c>
      <c r="AU458" s="224" t="s">
        <v>170</v>
      </c>
      <c r="AY458" s="19" t="s">
        <v>160</v>
      </c>
      <c r="BE458" s="225">
        <f>IF(N458="základní",J458,0)</f>
        <v>0</v>
      </c>
      <c r="BF458" s="225">
        <f>IF(N458="snížená",J458,0)</f>
        <v>0</v>
      </c>
      <c r="BG458" s="225">
        <f>IF(N458="zákl. přenesená",J458,0)</f>
        <v>0</v>
      </c>
      <c r="BH458" s="225">
        <f>IF(N458="sníž. přenesená",J458,0)</f>
        <v>0</v>
      </c>
      <c r="BI458" s="225">
        <f>IF(N458="nulová",J458,0)</f>
        <v>0</v>
      </c>
      <c r="BJ458" s="19" t="s">
        <v>80</v>
      </c>
      <c r="BK458" s="225">
        <f>ROUND(I458*H458,1)</f>
        <v>0</v>
      </c>
      <c r="BL458" s="19" t="s">
        <v>169</v>
      </c>
      <c r="BM458" s="224" t="s">
        <v>719</v>
      </c>
    </row>
    <row r="459" spans="1:47" s="2" customFormat="1" ht="12">
      <c r="A459" s="40"/>
      <c r="B459" s="41"/>
      <c r="C459" s="42"/>
      <c r="D459" s="226" t="s">
        <v>172</v>
      </c>
      <c r="E459" s="42"/>
      <c r="F459" s="227" t="s">
        <v>720</v>
      </c>
      <c r="G459" s="42"/>
      <c r="H459" s="42"/>
      <c r="I459" s="228"/>
      <c r="J459" s="42"/>
      <c r="K459" s="42"/>
      <c r="L459" s="46"/>
      <c r="M459" s="229"/>
      <c r="N459" s="230"/>
      <c r="O459" s="86"/>
      <c r="P459" s="86"/>
      <c r="Q459" s="86"/>
      <c r="R459" s="86"/>
      <c r="S459" s="86"/>
      <c r="T459" s="86"/>
      <c r="U459" s="87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172</v>
      </c>
      <c r="AU459" s="19" t="s">
        <v>170</v>
      </c>
    </row>
    <row r="460" spans="1:51" s="13" customFormat="1" ht="12">
      <c r="A460" s="13"/>
      <c r="B460" s="231"/>
      <c r="C460" s="232"/>
      <c r="D460" s="233" t="s">
        <v>174</v>
      </c>
      <c r="E460" s="234" t="s">
        <v>20</v>
      </c>
      <c r="F460" s="235" t="s">
        <v>601</v>
      </c>
      <c r="G460" s="232"/>
      <c r="H460" s="236">
        <v>1.76</v>
      </c>
      <c r="I460" s="237"/>
      <c r="J460" s="232"/>
      <c r="K460" s="232"/>
      <c r="L460" s="238"/>
      <c r="M460" s="239"/>
      <c r="N460" s="240"/>
      <c r="O460" s="240"/>
      <c r="P460" s="240"/>
      <c r="Q460" s="240"/>
      <c r="R460" s="240"/>
      <c r="S460" s="240"/>
      <c r="T460" s="240"/>
      <c r="U460" s="241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2" t="s">
        <v>174</v>
      </c>
      <c r="AU460" s="242" t="s">
        <v>170</v>
      </c>
      <c r="AV460" s="13" t="s">
        <v>82</v>
      </c>
      <c r="AW460" s="13" t="s">
        <v>34</v>
      </c>
      <c r="AX460" s="13" t="s">
        <v>73</v>
      </c>
      <c r="AY460" s="242" t="s">
        <v>160</v>
      </c>
    </row>
    <row r="461" spans="1:51" s="13" customFormat="1" ht="12">
      <c r="A461" s="13"/>
      <c r="B461" s="231"/>
      <c r="C461" s="232"/>
      <c r="D461" s="233" t="s">
        <v>174</v>
      </c>
      <c r="E461" s="234" t="s">
        <v>20</v>
      </c>
      <c r="F461" s="235" t="s">
        <v>602</v>
      </c>
      <c r="G461" s="232"/>
      <c r="H461" s="236">
        <v>6.12</v>
      </c>
      <c r="I461" s="237"/>
      <c r="J461" s="232"/>
      <c r="K461" s="232"/>
      <c r="L461" s="238"/>
      <c r="M461" s="239"/>
      <c r="N461" s="240"/>
      <c r="O461" s="240"/>
      <c r="P461" s="240"/>
      <c r="Q461" s="240"/>
      <c r="R461" s="240"/>
      <c r="S461" s="240"/>
      <c r="T461" s="240"/>
      <c r="U461" s="241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2" t="s">
        <v>174</v>
      </c>
      <c r="AU461" s="242" t="s">
        <v>170</v>
      </c>
      <c r="AV461" s="13" t="s">
        <v>82</v>
      </c>
      <c r="AW461" s="13" t="s">
        <v>34</v>
      </c>
      <c r="AX461" s="13" t="s">
        <v>73</v>
      </c>
      <c r="AY461" s="242" t="s">
        <v>160</v>
      </c>
    </row>
    <row r="462" spans="1:51" s="13" customFormat="1" ht="12">
      <c r="A462" s="13"/>
      <c r="B462" s="231"/>
      <c r="C462" s="232"/>
      <c r="D462" s="233" t="s">
        <v>174</v>
      </c>
      <c r="E462" s="234" t="s">
        <v>20</v>
      </c>
      <c r="F462" s="235" t="s">
        <v>603</v>
      </c>
      <c r="G462" s="232"/>
      <c r="H462" s="236">
        <v>0.585</v>
      </c>
      <c r="I462" s="237"/>
      <c r="J462" s="232"/>
      <c r="K462" s="232"/>
      <c r="L462" s="238"/>
      <c r="M462" s="239"/>
      <c r="N462" s="240"/>
      <c r="O462" s="240"/>
      <c r="P462" s="240"/>
      <c r="Q462" s="240"/>
      <c r="R462" s="240"/>
      <c r="S462" s="240"/>
      <c r="T462" s="240"/>
      <c r="U462" s="241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2" t="s">
        <v>174</v>
      </c>
      <c r="AU462" s="242" t="s">
        <v>170</v>
      </c>
      <c r="AV462" s="13" t="s">
        <v>82</v>
      </c>
      <c r="AW462" s="13" t="s">
        <v>34</v>
      </c>
      <c r="AX462" s="13" t="s">
        <v>73</v>
      </c>
      <c r="AY462" s="242" t="s">
        <v>160</v>
      </c>
    </row>
    <row r="463" spans="1:51" s="14" customFormat="1" ht="12">
      <c r="A463" s="14"/>
      <c r="B463" s="243"/>
      <c r="C463" s="244"/>
      <c r="D463" s="233" t="s">
        <v>174</v>
      </c>
      <c r="E463" s="245" t="s">
        <v>20</v>
      </c>
      <c r="F463" s="246" t="s">
        <v>177</v>
      </c>
      <c r="G463" s="244"/>
      <c r="H463" s="247">
        <v>8.465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1"/>
      <c r="U463" s="252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174</v>
      </c>
      <c r="AU463" s="253" t="s">
        <v>170</v>
      </c>
      <c r="AV463" s="14" t="s">
        <v>169</v>
      </c>
      <c r="AW463" s="14" t="s">
        <v>34</v>
      </c>
      <c r="AX463" s="14" t="s">
        <v>80</v>
      </c>
      <c r="AY463" s="253" t="s">
        <v>160</v>
      </c>
    </row>
    <row r="464" spans="1:65" s="2" customFormat="1" ht="24.15" customHeight="1">
      <c r="A464" s="40"/>
      <c r="B464" s="41"/>
      <c r="C464" s="213" t="s">
        <v>721</v>
      </c>
      <c r="D464" s="213" t="s">
        <v>164</v>
      </c>
      <c r="E464" s="214" t="s">
        <v>722</v>
      </c>
      <c r="F464" s="215" t="s">
        <v>723</v>
      </c>
      <c r="G464" s="216" t="s">
        <v>259</v>
      </c>
      <c r="H464" s="217">
        <v>3.68</v>
      </c>
      <c r="I464" s="218"/>
      <c r="J464" s="219">
        <f>ROUND(I464*H464,1)</f>
        <v>0</v>
      </c>
      <c r="K464" s="215" t="s">
        <v>168</v>
      </c>
      <c r="L464" s="46"/>
      <c r="M464" s="220" t="s">
        <v>20</v>
      </c>
      <c r="N464" s="221" t="s">
        <v>44</v>
      </c>
      <c r="O464" s="86"/>
      <c r="P464" s="222">
        <f>O464*H464</f>
        <v>0</v>
      </c>
      <c r="Q464" s="222">
        <v>0.00071</v>
      </c>
      <c r="R464" s="222">
        <f>Q464*H464</f>
        <v>0.0026128</v>
      </c>
      <c r="S464" s="222">
        <v>0</v>
      </c>
      <c r="T464" s="222">
        <f>S464*H464</f>
        <v>0</v>
      </c>
      <c r="U464" s="223" t="s">
        <v>20</v>
      </c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4" t="s">
        <v>169</v>
      </c>
      <c r="AT464" s="224" t="s">
        <v>164</v>
      </c>
      <c r="AU464" s="224" t="s">
        <v>170</v>
      </c>
      <c r="AY464" s="19" t="s">
        <v>160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9" t="s">
        <v>80</v>
      </c>
      <c r="BK464" s="225">
        <f>ROUND(I464*H464,1)</f>
        <v>0</v>
      </c>
      <c r="BL464" s="19" t="s">
        <v>169</v>
      </c>
      <c r="BM464" s="224" t="s">
        <v>724</v>
      </c>
    </row>
    <row r="465" spans="1:47" s="2" customFormat="1" ht="12">
      <c r="A465" s="40"/>
      <c r="B465" s="41"/>
      <c r="C465" s="42"/>
      <c r="D465" s="226" t="s">
        <v>172</v>
      </c>
      <c r="E465" s="42"/>
      <c r="F465" s="227" t="s">
        <v>725</v>
      </c>
      <c r="G465" s="42"/>
      <c r="H465" s="42"/>
      <c r="I465" s="228"/>
      <c r="J465" s="42"/>
      <c r="K465" s="42"/>
      <c r="L465" s="46"/>
      <c r="M465" s="229"/>
      <c r="N465" s="230"/>
      <c r="O465" s="86"/>
      <c r="P465" s="86"/>
      <c r="Q465" s="86"/>
      <c r="R465" s="86"/>
      <c r="S465" s="86"/>
      <c r="T465" s="86"/>
      <c r="U465" s="87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172</v>
      </c>
      <c r="AU465" s="19" t="s">
        <v>170</v>
      </c>
    </row>
    <row r="466" spans="1:51" s="13" customFormat="1" ht="12">
      <c r="A466" s="13"/>
      <c r="B466" s="231"/>
      <c r="C466" s="232"/>
      <c r="D466" s="233" t="s">
        <v>174</v>
      </c>
      <c r="E466" s="234" t="s">
        <v>20</v>
      </c>
      <c r="F466" s="235" t="s">
        <v>726</v>
      </c>
      <c r="G466" s="232"/>
      <c r="H466" s="236">
        <v>3.68</v>
      </c>
      <c r="I466" s="237"/>
      <c r="J466" s="232"/>
      <c r="K466" s="232"/>
      <c r="L466" s="238"/>
      <c r="M466" s="239"/>
      <c r="N466" s="240"/>
      <c r="O466" s="240"/>
      <c r="P466" s="240"/>
      <c r="Q466" s="240"/>
      <c r="R466" s="240"/>
      <c r="S466" s="240"/>
      <c r="T466" s="240"/>
      <c r="U466" s="241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2" t="s">
        <v>174</v>
      </c>
      <c r="AU466" s="242" t="s">
        <v>170</v>
      </c>
      <c r="AV466" s="13" t="s">
        <v>82</v>
      </c>
      <c r="AW466" s="13" t="s">
        <v>34</v>
      </c>
      <c r="AX466" s="13" t="s">
        <v>80</v>
      </c>
      <c r="AY466" s="242" t="s">
        <v>160</v>
      </c>
    </row>
    <row r="467" spans="1:65" s="2" customFormat="1" ht="16.5" customHeight="1">
      <c r="A467" s="40"/>
      <c r="B467" s="41"/>
      <c r="C467" s="213" t="s">
        <v>727</v>
      </c>
      <c r="D467" s="213" t="s">
        <v>164</v>
      </c>
      <c r="E467" s="214" t="s">
        <v>728</v>
      </c>
      <c r="F467" s="215" t="s">
        <v>729</v>
      </c>
      <c r="G467" s="216" t="s">
        <v>259</v>
      </c>
      <c r="H467" s="217">
        <v>3.68</v>
      </c>
      <c r="I467" s="218"/>
      <c r="J467" s="219">
        <f>ROUND(I467*H467,1)</f>
        <v>0</v>
      </c>
      <c r="K467" s="215" t="s">
        <v>168</v>
      </c>
      <c r="L467" s="46"/>
      <c r="M467" s="220" t="s">
        <v>20</v>
      </c>
      <c r="N467" s="221" t="s">
        <v>44</v>
      </c>
      <c r="O467" s="86"/>
      <c r="P467" s="222">
        <f>O467*H467</f>
        <v>0</v>
      </c>
      <c r="Q467" s="222">
        <v>0</v>
      </c>
      <c r="R467" s="222">
        <f>Q467*H467</f>
        <v>0</v>
      </c>
      <c r="S467" s="222">
        <v>0</v>
      </c>
      <c r="T467" s="222">
        <f>S467*H467</f>
        <v>0</v>
      </c>
      <c r="U467" s="223" t="s">
        <v>20</v>
      </c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4" t="s">
        <v>169</v>
      </c>
      <c r="AT467" s="224" t="s">
        <v>164</v>
      </c>
      <c r="AU467" s="224" t="s">
        <v>170</v>
      </c>
      <c r="AY467" s="19" t="s">
        <v>160</v>
      </c>
      <c r="BE467" s="225">
        <f>IF(N467="základní",J467,0)</f>
        <v>0</v>
      </c>
      <c r="BF467" s="225">
        <f>IF(N467="snížená",J467,0)</f>
        <v>0</v>
      </c>
      <c r="BG467" s="225">
        <f>IF(N467="zákl. přenesená",J467,0)</f>
        <v>0</v>
      </c>
      <c r="BH467" s="225">
        <f>IF(N467="sníž. přenesená",J467,0)</f>
        <v>0</v>
      </c>
      <c r="BI467" s="225">
        <f>IF(N467="nulová",J467,0)</f>
        <v>0</v>
      </c>
      <c r="BJ467" s="19" t="s">
        <v>80</v>
      </c>
      <c r="BK467" s="225">
        <f>ROUND(I467*H467,1)</f>
        <v>0</v>
      </c>
      <c r="BL467" s="19" t="s">
        <v>169</v>
      </c>
      <c r="BM467" s="224" t="s">
        <v>730</v>
      </c>
    </row>
    <row r="468" spans="1:47" s="2" customFormat="1" ht="12">
      <c r="A468" s="40"/>
      <c r="B468" s="41"/>
      <c r="C468" s="42"/>
      <c r="D468" s="226" t="s">
        <v>172</v>
      </c>
      <c r="E468" s="42"/>
      <c r="F468" s="227" t="s">
        <v>731</v>
      </c>
      <c r="G468" s="42"/>
      <c r="H468" s="42"/>
      <c r="I468" s="228"/>
      <c r="J468" s="42"/>
      <c r="K468" s="42"/>
      <c r="L468" s="46"/>
      <c r="M468" s="229"/>
      <c r="N468" s="230"/>
      <c r="O468" s="86"/>
      <c r="P468" s="86"/>
      <c r="Q468" s="86"/>
      <c r="R468" s="86"/>
      <c r="S468" s="86"/>
      <c r="T468" s="86"/>
      <c r="U468" s="87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172</v>
      </c>
      <c r="AU468" s="19" t="s">
        <v>170</v>
      </c>
    </row>
    <row r="469" spans="1:65" s="2" customFormat="1" ht="21.75" customHeight="1">
      <c r="A469" s="40"/>
      <c r="B469" s="41"/>
      <c r="C469" s="213" t="s">
        <v>732</v>
      </c>
      <c r="D469" s="213" t="s">
        <v>164</v>
      </c>
      <c r="E469" s="214" t="s">
        <v>733</v>
      </c>
      <c r="F469" s="215" t="s">
        <v>734</v>
      </c>
      <c r="G469" s="216" t="s">
        <v>167</v>
      </c>
      <c r="H469" s="217">
        <v>0.37</v>
      </c>
      <c r="I469" s="218"/>
      <c r="J469" s="219">
        <f>ROUND(I469*H469,1)</f>
        <v>0</v>
      </c>
      <c r="K469" s="215" t="s">
        <v>168</v>
      </c>
      <c r="L469" s="46"/>
      <c r="M469" s="220" t="s">
        <v>20</v>
      </c>
      <c r="N469" s="221" t="s">
        <v>44</v>
      </c>
      <c r="O469" s="86"/>
      <c r="P469" s="222">
        <f>O469*H469</f>
        <v>0</v>
      </c>
      <c r="Q469" s="222">
        <v>0</v>
      </c>
      <c r="R469" s="222">
        <f>Q469*H469</f>
        <v>0</v>
      </c>
      <c r="S469" s="222">
        <v>2.2</v>
      </c>
      <c r="T469" s="222">
        <f>S469*H469</f>
        <v>0.8140000000000001</v>
      </c>
      <c r="U469" s="223" t="s">
        <v>20</v>
      </c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4" t="s">
        <v>169</v>
      </c>
      <c r="AT469" s="224" t="s">
        <v>164</v>
      </c>
      <c r="AU469" s="224" t="s">
        <v>170</v>
      </c>
      <c r="AY469" s="19" t="s">
        <v>160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19" t="s">
        <v>80</v>
      </c>
      <c r="BK469" s="225">
        <f>ROUND(I469*H469,1)</f>
        <v>0</v>
      </c>
      <c r="BL469" s="19" t="s">
        <v>169</v>
      </c>
      <c r="BM469" s="224" t="s">
        <v>735</v>
      </c>
    </row>
    <row r="470" spans="1:47" s="2" customFormat="1" ht="12">
      <c r="A470" s="40"/>
      <c r="B470" s="41"/>
      <c r="C470" s="42"/>
      <c r="D470" s="226" t="s">
        <v>172</v>
      </c>
      <c r="E470" s="42"/>
      <c r="F470" s="227" t="s">
        <v>736</v>
      </c>
      <c r="G470" s="42"/>
      <c r="H470" s="42"/>
      <c r="I470" s="228"/>
      <c r="J470" s="42"/>
      <c r="K470" s="42"/>
      <c r="L470" s="46"/>
      <c r="M470" s="229"/>
      <c r="N470" s="230"/>
      <c r="O470" s="86"/>
      <c r="P470" s="86"/>
      <c r="Q470" s="86"/>
      <c r="R470" s="86"/>
      <c r="S470" s="86"/>
      <c r="T470" s="86"/>
      <c r="U470" s="87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172</v>
      </c>
      <c r="AU470" s="19" t="s">
        <v>170</v>
      </c>
    </row>
    <row r="471" spans="1:51" s="13" customFormat="1" ht="12">
      <c r="A471" s="13"/>
      <c r="B471" s="231"/>
      <c r="C471" s="232"/>
      <c r="D471" s="233" t="s">
        <v>174</v>
      </c>
      <c r="E471" s="234" t="s">
        <v>20</v>
      </c>
      <c r="F471" s="235" t="s">
        <v>737</v>
      </c>
      <c r="G471" s="232"/>
      <c r="H471" s="236">
        <v>0.37</v>
      </c>
      <c r="I471" s="237"/>
      <c r="J471" s="232"/>
      <c r="K471" s="232"/>
      <c r="L471" s="238"/>
      <c r="M471" s="239"/>
      <c r="N471" s="240"/>
      <c r="O471" s="240"/>
      <c r="P471" s="240"/>
      <c r="Q471" s="240"/>
      <c r="R471" s="240"/>
      <c r="S471" s="240"/>
      <c r="T471" s="240"/>
      <c r="U471" s="241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174</v>
      </c>
      <c r="AU471" s="242" t="s">
        <v>170</v>
      </c>
      <c r="AV471" s="13" t="s">
        <v>82</v>
      </c>
      <c r="AW471" s="13" t="s">
        <v>34</v>
      </c>
      <c r="AX471" s="13" t="s">
        <v>80</v>
      </c>
      <c r="AY471" s="242" t="s">
        <v>160</v>
      </c>
    </row>
    <row r="472" spans="1:65" s="2" customFormat="1" ht="16.5" customHeight="1">
      <c r="A472" s="40"/>
      <c r="B472" s="41"/>
      <c r="C472" s="213" t="s">
        <v>738</v>
      </c>
      <c r="D472" s="213" t="s">
        <v>164</v>
      </c>
      <c r="E472" s="214" t="s">
        <v>739</v>
      </c>
      <c r="F472" s="215" t="s">
        <v>740</v>
      </c>
      <c r="G472" s="216" t="s">
        <v>237</v>
      </c>
      <c r="H472" s="217">
        <v>2</v>
      </c>
      <c r="I472" s="218"/>
      <c r="J472" s="219">
        <f>ROUND(I472*H472,1)</f>
        <v>0</v>
      </c>
      <c r="K472" s="215" t="s">
        <v>168</v>
      </c>
      <c r="L472" s="46"/>
      <c r="M472" s="220" t="s">
        <v>20</v>
      </c>
      <c r="N472" s="221" t="s">
        <v>44</v>
      </c>
      <c r="O472" s="86"/>
      <c r="P472" s="222">
        <f>O472*H472</f>
        <v>0</v>
      </c>
      <c r="Q472" s="222">
        <v>0</v>
      </c>
      <c r="R472" s="222">
        <f>Q472*H472</f>
        <v>0</v>
      </c>
      <c r="S472" s="222">
        <v>0.037</v>
      </c>
      <c r="T472" s="222">
        <f>S472*H472</f>
        <v>0.074</v>
      </c>
      <c r="U472" s="223" t="s">
        <v>20</v>
      </c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4" t="s">
        <v>169</v>
      </c>
      <c r="AT472" s="224" t="s">
        <v>164</v>
      </c>
      <c r="AU472" s="224" t="s">
        <v>170</v>
      </c>
      <c r="AY472" s="19" t="s">
        <v>160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9" t="s">
        <v>80</v>
      </c>
      <c r="BK472" s="225">
        <f>ROUND(I472*H472,1)</f>
        <v>0</v>
      </c>
      <c r="BL472" s="19" t="s">
        <v>169</v>
      </c>
      <c r="BM472" s="224" t="s">
        <v>741</v>
      </c>
    </row>
    <row r="473" spans="1:47" s="2" customFormat="1" ht="12">
      <c r="A473" s="40"/>
      <c r="B473" s="41"/>
      <c r="C473" s="42"/>
      <c r="D473" s="226" t="s">
        <v>172</v>
      </c>
      <c r="E473" s="42"/>
      <c r="F473" s="227" t="s">
        <v>742</v>
      </c>
      <c r="G473" s="42"/>
      <c r="H473" s="42"/>
      <c r="I473" s="228"/>
      <c r="J473" s="42"/>
      <c r="K473" s="42"/>
      <c r="L473" s="46"/>
      <c r="M473" s="229"/>
      <c r="N473" s="230"/>
      <c r="O473" s="86"/>
      <c r="P473" s="86"/>
      <c r="Q473" s="86"/>
      <c r="R473" s="86"/>
      <c r="S473" s="86"/>
      <c r="T473" s="86"/>
      <c r="U473" s="87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172</v>
      </c>
      <c r="AU473" s="19" t="s">
        <v>170</v>
      </c>
    </row>
    <row r="474" spans="1:51" s="13" customFormat="1" ht="12">
      <c r="A474" s="13"/>
      <c r="B474" s="231"/>
      <c r="C474" s="232"/>
      <c r="D474" s="233" t="s">
        <v>174</v>
      </c>
      <c r="E474" s="234" t="s">
        <v>20</v>
      </c>
      <c r="F474" s="235" t="s">
        <v>743</v>
      </c>
      <c r="G474" s="232"/>
      <c r="H474" s="236">
        <v>2</v>
      </c>
      <c r="I474" s="237"/>
      <c r="J474" s="232"/>
      <c r="K474" s="232"/>
      <c r="L474" s="238"/>
      <c r="M474" s="239"/>
      <c r="N474" s="240"/>
      <c r="O474" s="240"/>
      <c r="P474" s="240"/>
      <c r="Q474" s="240"/>
      <c r="R474" s="240"/>
      <c r="S474" s="240"/>
      <c r="T474" s="240"/>
      <c r="U474" s="241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174</v>
      </c>
      <c r="AU474" s="242" t="s">
        <v>170</v>
      </c>
      <c r="AV474" s="13" t="s">
        <v>82</v>
      </c>
      <c r="AW474" s="13" t="s">
        <v>34</v>
      </c>
      <c r="AX474" s="13" t="s">
        <v>80</v>
      </c>
      <c r="AY474" s="242" t="s">
        <v>160</v>
      </c>
    </row>
    <row r="475" spans="1:65" s="2" customFormat="1" ht="24.15" customHeight="1">
      <c r="A475" s="40"/>
      <c r="B475" s="41"/>
      <c r="C475" s="213" t="s">
        <v>744</v>
      </c>
      <c r="D475" s="213" t="s">
        <v>164</v>
      </c>
      <c r="E475" s="214" t="s">
        <v>745</v>
      </c>
      <c r="F475" s="215" t="s">
        <v>746</v>
      </c>
      <c r="G475" s="216" t="s">
        <v>259</v>
      </c>
      <c r="H475" s="217">
        <v>10.8</v>
      </c>
      <c r="I475" s="218"/>
      <c r="J475" s="219">
        <f>ROUND(I475*H475,1)</f>
        <v>0</v>
      </c>
      <c r="K475" s="215" t="s">
        <v>168</v>
      </c>
      <c r="L475" s="46"/>
      <c r="M475" s="220" t="s">
        <v>20</v>
      </c>
      <c r="N475" s="221" t="s">
        <v>44</v>
      </c>
      <c r="O475" s="86"/>
      <c r="P475" s="222">
        <f>O475*H475</f>
        <v>0</v>
      </c>
      <c r="Q475" s="222">
        <v>0</v>
      </c>
      <c r="R475" s="222">
        <f>Q475*H475</f>
        <v>0</v>
      </c>
      <c r="S475" s="222">
        <v>0.047</v>
      </c>
      <c r="T475" s="222">
        <f>S475*H475</f>
        <v>0.5076</v>
      </c>
      <c r="U475" s="223" t="s">
        <v>20</v>
      </c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4" t="s">
        <v>169</v>
      </c>
      <c r="AT475" s="224" t="s">
        <v>164</v>
      </c>
      <c r="AU475" s="224" t="s">
        <v>170</v>
      </c>
      <c r="AY475" s="19" t="s">
        <v>160</v>
      </c>
      <c r="BE475" s="225">
        <f>IF(N475="základní",J475,0)</f>
        <v>0</v>
      </c>
      <c r="BF475" s="225">
        <f>IF(N475="snížená",J475,0)</f>
        <v>0</v>
      </c>
      <c r="BG475" s="225">
        <f>IF(N475="zákl. přenesená",J475,0)</f>
        <v>0</v>
      </c>
      <c r="BH475" s="225">
        <f>IF(N475="sníž. přenesená",J475,0)</f>
        <v>0</v>
      </c>
      <c r="BI475" s="225">
        <f>IF(N475="nulová",J475,0)</f>
        <v>0</v>
      </c>
      <c r="BJ475" s="19" t="s">
        <v>80</v>
      </c>
      <c r="BK475" s="225">
        <f>ROUND(I475*H475,1)</f>
        <v>0</v>
      </c>
      <c r="BL475" s="19" t="s">
        <v>169</v>
      </c>
      <c r="BM475" s="224" t="s">
        <v>747</v>
      </c>
    </row>
    <row r="476" spans="1:47" s="2" customFormat="1" ht="12">
      <c r="A476" s="40"/>
      <c r="B476" s="41"/>
      <c r="C476" s="42"/>
      <c r="D476" s="226" t="s">
        <v>172</v>
      </c>
      <c r="E476" s="42"/>
      <c r="F476" s="227" t="s">
        <v>748</v>
      </c>
      <c r="G476" s="42"/>
      <c r="H476" s="42"/>
      <c r="I476" s="228"/>
      <c r="J476" s="42"/>
      <c r="K476" s="42"/>
      <c r="L476" s="46"/>
      <c r="M476" s="229"/>
      <c r="N476" s="230"/>
      <c r="O476" s="86"/>
      <c r="P476" s="86"/>
      <c r="Q476" s="86"/>
      <c r="R476" s="86"/>
      <c r="S476" s="86"/>
      <c r="T476" s="86"/>
      <c r="U476" s="87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172</v>
      </c>
      <c r="AU476" s="19" t="s">
        <v>170</v>
      </c>
    </row>
    <row r="477" spans="1:51" s="13" customFormat="1" ht="12">
      <c r="A477" s="13"/>
      <c r="B477" s="231"/>
      <c r="C477" s="232"/>
      <c r="D477" s="233" t="s">
        <v>174</v>
      </c>
      <c r="E477" s="234" t="s">
        <v>20</v>
      </c>
      <c r="F477" s="235" t="s">
        <v>749</v>
      </c>
      <c r="G477" s="232"/>
      <c r="H477" s="236">
        <v>10.8</v>
      </c>
      <c r="I477" s="237"/>
      <c r="J477" s="232"/>
      <c r="K477" s="232"/>
      <c r="L477" s="238"/>
      <c r="M477" s="239"/>
      <c r="N477" s="240"/>
      <c r="O477" s="240"/>
      <c r="P477" s="240"/>
      <c r="Q477" s="240"/>
      <c r="R477" s="240"/>
      <c r="S477" s="240"/>
      <c r="T477" s="240"/>
      <c r="U477" s="241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2" t="s">
        <v>174</v>
      </c>
      <c r="AU477" s="242" t="s">
        <v>170</v>
      </c>
      <c r="AV477" s="13" t="s">
        <v>82</v>
      </c>
      <c r="AW477" s="13" t="s">
        <v>34</v>
      </c>
      <c r="AX477" s="13" t="s">
        <v>80</v>
      </c>
      <c r="AY477" s="242" t="s">
        <v>160</v>
      </c>
    </row>
    <row r="478" spans="1:65" s="2" customFormat="1" ht="24.15" customHeight="1">
      <c r="A478" s="40"/>
      <c r="B478" s="41"/>
      <c r="C478" s="213" t="s">
        <v>750</v>
      </c>
      <c r="D478" s="213" t="s">
        <v>164</v>
      </c>
      <c r="E478" s="214" t="s">
        <v>751</v>
      </c>
      <c r="F478" s="215" t="s">
        <v>752</v>
      </c>
      <c r="G478" s="216" t="s">
        <v>167</v>
      </c>
      <c r="H478" s="217">
        <v>0.525</v>
      </c>
      <c r="I478" s="218"/>
      <c r="J478" s="219">
        <f>ROUND(I478*H478,1)</f>
        <v>0</v>
      </c>
      <c r="K478" s="215" t="s">
        <v>168</v>
      </c>
      <c r="L478" s="46"/>
      <c r="M478" s="220" t="s">
        <v>20</v>
      </c>
      <c r="N478" s="221" t="s">
        <v>44</v>
      </c>
      <c r="O478" s="86"/>
      <c r="P478" s="222">
        <f>O478*H478</f>
        <v>0</v>
      </c>
      <c r="Q478" s="222">
        <v>0</v>
      </c>
      <c r="R478" s="222">
        <f>Q478*H478</f>
        <v>0</v>
      </c>
      <c r="S478" s="222">
        <v>2.5</v>
      </c>
      <c r="T478" s="222">
        <f>S478*H478</f>
        <v>1.3125</v>
      </c>
      <c r="U478" s="223" t="s">
        <v>20</v>
      </c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4" t="s">
        <v>169</v>
      </c>
      <c r="AT478" s="224" t="s">
        <v>164</v>
      </c>
      <c r="AU478" s="224" t="s">
        <v>170</v>
      </c>
      <c r="AY478" s="19" t="s">
        <v>160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19" t="s">
        <v>80</v>
      </c>
      <c r="BK478" s="225">
        <f>ROUND(I478*H478,1)</f>
        <v>0</v>
      </c>
      <c r="BL478" s="19" t="s">
        <v>169</v>
      </c>
      <c r="BM478" s="224" t="s">
        <v>753</v>
      </c>
    </row>
    <row r="479" spans="1:47" s="2" customFormat="1" ht="12">
      <c r="A479" s="40"/>
      <c r="B479" s="41"/>
      <c r="C479" s="42"/>
      <c r="D479" s="226" t="s">
        <v>172</v>
      </c>
      <c r="E479" s="42"/>
      <c r="F479" s="227" t="s">
        <v>754</v>
      </c>
      <c r="G479" s="42"/>
      <c r="H479" s="42"/>
      <c r="I479" s="228"/>
      <c r="J479" s="42"/>
      <c r="K479" s="42"/>
      <c r="L479" s="46"/>
      <c r="M479" s="229"/>
      <c r="N479" s="230"/>
      <c r="O479" s="86"/>
      <c r="P479" s="86"/>
      <c r="Q479" s="86"/>
      <c r="R479" s="86"/>
      <c r="S479" s="86"/>
      <c r="T479" s="86"/>
      <c r="U479" s="87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172</v>
      </c>
      <c r="AU479" s="19" t="s">
        <v>170</v>
      </c>
    </row>
    <row r="480" spans="1:51" s="13" customFormat="1" ht="12">
      <c r="A480" s="13"/>
      <c r="B480" s="231"/>
      <c r="C480" s="232"/>
      <c r="D480" s="233" t="s">
        <v>174</v>
      </c>
      <c r="E480" s="234" t="s">
        <v>20</v>
      </c>
      <c r="F480" s="235" t="s">
        <v>755</v>
      </c>
      <c r="G480" s="232"/>
      <c r="H480" s="236">
        <v>0.525</v>
      </c>
      <c r="I480" s="237"/>
      <c r="J480" s="232"/>
      <c r="K480" s="232"/>
      <c r="L480" s="238"/>
      <c r="M480" s="239"/>
      <c r="N480" s="240"/>
      <c r="O480" s="240"/>
      <c r="P480" s="240"/>
      <c r="Q480" s="240"/>
      <c r="R480" s="240"/>
      <c r="S480" s="240"/>
      <c r="T480" s="240"/>
      <c r="U480" s="241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2" t="s">
        <v>174</v>
      </c>
      <c r="AU480" s="242" t="s">
        <v>170</v>
      </c>
      <c r="AV480" s="13" t="s">
        <v>82</v>
      </c>
      <c r="AW480" s="13" t="s">
        <v>34</v>
      </c>
      <c r="AX480" s="13" t="s">
        <v>80</v>
      </c>
      <c r="AY480" s="242" t="s">
        <v>160</v>
      </c>
    </row>
    <row r="481" spans="1:65" s="2" customFormat="1" ht="24.15" customHeight="1">
      <c r="A481" s="40"/>
      <c r="B481" s="41"/>
      <c r="C481" s="213" t="s">
        <v>756</v>
      </c>
      <c r="D481" s="213" t="s">
        <v>164</v>
      </c>
      <c r="E481" s="214" t="s">
        <v>757</v>
      </c>
      <c r="F481" s="215" t="s">
        <v>758</v>
      </c>
      <c r="G481" s="216" t="s">
        <v>195</v>
      </c>
      <c r="H481" s="217">
        <v>4.25</v>
      </c>
      <c r="I481" s="218"/>
      <c r="J481" s="219">
        <f>ROUND(I481*H481,1)</f>
        <v>0</v>
      </c>
      <c r="K481" s="215" t="s">
        <v>168</v>
      </c>
      <c r="L481" s="46"/>
      <c r="M481" s="220" t="s">
        <v>20</v>
      </c>
      <c r="N481" s="221" t="s">
        <v>44</v>
      </c>
      <c r="O481" s="86"/>
      <c r="P481" s="222">
        <f>O481*H481</f>
        <v>0</v>
      </c>
      <c r="Q481" s="222">
        <v>0</v>
      </c>
      <c r="R481" s="222">
        <f>Q481*H481</f>
        <v>0</v>
      </c>
      <c r="S481" s="222">
        <v>0.075</v>
      </c>
      <c r="T481" s="222">
        <f>S481*H481</f>
        <v>0.31875</v>
      </c>
      <c r="U481" s="223" t="s">
        <v>20</v>
      </c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4" t="s">
        <v>169</v>
      </c>
      <c r="AT481" s="224" t="s">
        <v>164</v>
      </c>
      <c r="AU481" s="224" t="s">
        <v>170</v>
      </c>
      <c r="AY481" s="19" t="s">
        <v>160</v>
      </c>
      <c r="BE481" s="225">
        <f>IF(N481="základní",J481,0)</f>
        <v>0</v>
      </c>
      <c r="BF481" s="225">
        <f>IF(N481="snížená",J481,0)</f>
        <v>0</v>
      </c>
      <c r="BG481" s="225">
        <f>IF(N481="zákl. přenesená",J481,0)</f>
        <v>0</v>
      </c>
      <c r="BH481" s="225">
        <f>IF(N481="sníž. přenesená",J481,0)</f>
        <v>0</v>
      </c>
      <c r="BI481" s="225">
        <f>IF(N481="nulová",J481,0)</f>
        <v>0</v>
      </c>
      <c r="BJ481" s="19" t="s">
        <v>80</v>
      </c>
      <c r="BK481" s="225">
        <f>ROUND(I481*H481,1)</f>
        <v>0</v>
      </c>
      <c r="BL481" s="19" t="s">
        <v>169</v>
      </c>
      <c r="BM481" s="224" t="s">
        <v>759</v>
      </c>
    </row>
    <row r="482" spans="1:47" s="2" customFormat="1" ht="12">
      <c r="A482" s="40"/>
      <c r="B482" s="41"/>
      <c r="C482" s="42"/>
      <c r="D482" s="226" t="s">
        <v>172</v>
      </c>
      <c r="E482" s="42"/>
      <c r="F482" s="227" t="s">
        <v>760</v>
      </c>
      <c r="G482" s="42"/>
      <c r="H482" s="42"/>
      <c r="I482" s="228"/>
      <c r="J482" s="42"/>
      <c r="K482" s="42"/>
      <c r="L482" s="46"/>
      <c r="M482" s="229"/>
      <c r="N482" s="230"/>
      <c r="O482" s="86"/>
      <c r="P482" s="86"/>
      <c r="Q482" s="86"/>
      <c r="R482" s="86"/>
      <c r="S482" s="86"/>
      <c r="T482" s="86"/>
      <c r="U482" s="87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172</v>
      </c>
      <c r="AU482" s="19" t="s">
        <v>170</v>
      </c>
    </row>
    <row r="483" spans="1:51" s="13" customFormat="1" ht="12">
      <c r="A483" s="13"/>
      <c r="B483" s="231"/>
      <c r="C483" s="232"/>
      <c r="D483" s="233" t="s">
        <v>174</v>
      </c>
      <c r="E483" s="234" t="s">
        <v>20</v>
      </c>
      <c r="F483" s="235" t="s">
        <v>761</v>
      </c>
      <c r="G483" s="232"/>
      <c r="H483" s="236">
        <v>4.25</v>
      </c>
      <c r="I483" s="237"/>
      <c r="J483" s="232"/>
      <c r="K483" s="232"/>
      <c r="L483" s="238"/>
      <c r="M483" s="239"/>
      <c r="N483" s="240"/>
      <c r="O483" s="240"/>
      <c r="P483" s="240"/>
      <c r="Q483" s="240"/>
      <c r="R483" s="240"/>
      <c r="S483" s="240"/>
      <c r="T483" s="240"/>
      <c r="U483" s="241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2" t="s">
        <v>174</v>
      </c>
      <c r="AU483" s="242" t="s">
        <v>170</v>
      </c>
      <c r="AV483" s="13" t="s">
        <v>82</v>
      </c>
      <c r="AW483" s="13" t="s">
        <v>34</v>
      </c>
      <c r="AX483" s="13" t="s">
        <v>80</v>
      </c>
      <c r="AY483" s="242" t="s">
        <v>160</v>
      </c>
    </row>
    <row r="484" spans="1:63" s="12" customFormat="1" ht="22.8" customHeight="1">
      <c r="A484" s="12"/>
      <c r="B484" s="197"/>
      <c r="C484" s="198"/>
      <c r="D484" s="199" t="s">
        <v>72</v>
      </c>
      <c r="E484" s="211" t="s">
        <v>762</v>
      </c>
      <c r="F484" s="211" t="s">
        <v>763</v>
      </c>
      <c r="G484" s="198"/>
      <c r="H484" s="198"/>
      <c r="I484" s="201"/>
      <c r="J484" s="212">
        <f>BK484</f>
        <v>0</v>
      </c>
      <c r="K484" s="198"/>
      <c r="L484" s="203"/>
      <c r="M484" s="204"/>
      <c r="N484" s="205"/>
      <c r="O484" s="205"/>
      <c r="P484" s="206">
        <f>SUM(P485:P493)</f>
        <v>0</v>
      </c>
      <c r="Q484" s="205"/>
      <c r="R484" s="206">
        <f>SUM(R485:R493)</f>
        <v>0</v>
      </c>
      <c r="S484" s="205"/>
      <c r="T484" s="206">
        <f>SUM(T485:T493)</f>
        <v>0</v>
      </c>
      <c r="U484" s="207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08" t="s">
        <v>80</v>
      </c>
      <c r="AT484" s="209" t="s">
        <v>72</v>
      </c>
      <c r="AU484" s="209" t="s">
        <v>80</v>
      </c>
      <c r="AY484" s="208" t="s">
        <v>160</v>
      </c>
      <c r="BK484" s="210">
        <f>SUM(BK485:BK493)</f>
        <v>0</v>
      </c>
    </row>
    <row r="485" spans="1:65" s="2" customFormat="1" ht="24.15" customHeight="1">
      <c r="A485" s="40"/>
      <c r="B485" s="41"/>
      <c r="C485" s="213" t="s">
        <v>764</v>
      </c>
      <c r="D485" s="213" t="s">
        <v>164</v>
      </c>
      <c r="E485" s="214" t="s">
        <v>765</v>
      </c>
      <c r="F485" s="215" t="s">
        <v>766</v>
      </c>
      <c r="G485" s="216" t="s">
        <v>186</v>
      </c>
      <c r="H485" s="217">
        <v>3.416</v>
      </c>
      <c r="I485" s="218"/>
      <c r="J485" s="219">
        <f>ROUND(I485*H485,1)</f>
        <v>0</v>
      </c>
      <c r="K485" s="215" t="s">
        <v>168</v>
      </c>
      <c r="L485" s="46"/>
      <c r="M485" s="220" t="s">
        <v>20</v>
      </c>
      <c r="N485" s="221" t="s">
        <v>44</v>
      </c>
      <c r="O485" s="86"/>
      <c r="P485" s="222">
        <f>O485*H485</f>
        <v>0</v>
      </c>
      <c r="Q485" s="222">
        <v>0</v>
      </c>
      <c r="R485" s="222">
        <f>Q485*H485</f>
        <v>0</v>
      </c>
      <c r="S485" s="222">
        <v>0</v>
      </c>
      <c r="T485" s="222">
        <f>S485*H485</f>
        <v>0</v>
      </c>
      <c r="U485" s="223" t="s">
        <v>20</v>
      </c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24" t="s">
        <v>169</v>
      </c>
      <c r="AT485" s="224" t="s">
        <v>164</v>
      </c>
      <c r="AU485" s="224" t="s">
        <v>82</v>
      </c>
      <c r="AY485" s="19" t="s">
        <v>160</v>
      </c>
      <c r="BE485" s="225">
        <f>IF(N485="základní",J485,0)</f>
        <v>0</v>
      </c>
      <c r="BF485" s="225">
        <f>IF(N485="snížená",J485,0)</f>
        <v>0</v>
      </c>
      <c r="BG485" s="225">
        <f>IF(N485="zákl. přenesená",J485,0)</f>
        <v>0</v>
      </c>
      <c r="BH485" s="225">
        <f>IF(N485="sníž. přenesená",J485,0)</f>
        <v>0</v>
      </c>
      <c r="BI485" s="225">
        <f>IF(N485="nulová",J485,0)</f>
        <v>0</v>
      </c>
      <c r="BJ485" s="19" t="s">
        <v>80</v>
      </c>
      <c r="BK485" s="225">
        <f>ROUND(I485*H485,1)</f>
        <v>0</v>
      </c>
      <c r="BL485" s="19" t="s">
        <v>169</v>
      </c>
      <c r="BM485" s="224" t="s">
        <v>767</v>
      </c>
    </row>
    <row r="486" spans="1:47" s="2" customFormat="1" ht="12">
      <c r="A486" s="40"/>
      <c r="B486" s="41"/>
      <c r="C486" s="42"/>
      <c r="D486" s="226" t="s">
        <v>172</v>
      </c>
      <c r="E486" s="42"/>
      <c r="F486" s="227" t="s">
        <v>768</v>
      </c>
      <c r="G486" s="42"/>
      <c r="H486" s="42"/>
      <c r="I486" s="228"/>
      <c r="J486" s="42"/>
      <c r="K486" s="42"/>
      <c r="L486" s="46"/>
      <c r="M486" s="229"/>
      <c r="N486" s="230"/>
      <c r="O486" s="86"/>
      <c r="P486" s="86"/>
      <c r="Q486" s="86"/>
      <c r="R486" s="86"/>
      <c r="S486" s="86"/>
      <c r="T486" s="86"/>
      <c r="U486" s="87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172</v>
      </c>
      <c r="AU486" s="19" t="s">
        <v>82</v>
      </c>
    </row>
    <row r="487" spans="1:65" s="2" customFormat="1" ht="21.75" customHeight="1">
      <c r="A487" s="40"/>
      <c r="B487" s="41"/>
      <c r="C487" s="213" t="s">
        <v>769</v>
      </c>
      <c r="D487" s="213" t="s">
        <v>164</v>
      </c>
      <c r="E487" s="214" t="s">
        <v>770</v>
      </c>
      <c r="F487" s="215" t="s">
        <v>771</v>
      </c>
      <c r="G487" s="216" t="s">
        <v>186</v>
      </c>
      <c r="H487" s="217">
        <v>3.416</v>
      </c>
      <c r="I487" s="218"/>
      <c r="J487" s="219">
        <f>ROUND(I487*H487,1)</f>
        <v>0</v>
      </c>
      <c r="K487" s="215" t="s">
        <v>168</v>
      </c>
      <c r="L487" s="46"/>
      <c r="M487" s="220" t="s">
        <v>20</v>
      </c>
      <c r="N487" s="221" t="s">
        <v>44</v>
      </c>
      <c r="O487" s="86"/>
      <c r="P487" s="222">
        <f>O487*H487</f>
        <v>0</v>
      </c>
      <c r="Q487" s="222">
        <v>0</v>
      </c>
      <c r="R487" s="222">
        <f>Q487*H487</f>
        <v>0</v>
      </c>
      <c r="S487" s="222">
        <v>0</v>
      </c>
      <c r="T487" s="222">
        <f>S487*H487</f>
        <v>0</v>
      </c>
      <c r="U487" s="223" t="s">
        <v>20</v>
      </c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4" t="s">
        <v>169</v>
      </c>
      <c r="AT487" s="224" t="s">
        <v>164</v>
      </c>
      <c r="AU487" s="224" t="s">
        <v>82</v>
      </c>
      <c r="AY487" s="19" t="s">
        <v>160</v>
      </c>
      <c r="BE487" s="225">
        <f>IF(N487="základní",J487,0)</f>
        <v>0</v>
      </c>
      <c r="BF487" s="225">
        <f>IF(N487="snížená",J487,0)</f>
        <v>0</v>
      </c>
      <c r="BG487" s="225">
        <f>IF(N487="zákl. přenesená",J487,0)</f>
        <v>0</v>
      </c>
      <c r="BH487" s="225">
        <f>IF(N487="sníž. přenesená",J487,0)</f>
        <v>0</v>
      </c>
      <c r="BI487" s="225">
        <f>IF(N487="nulová",J487,0)</f>
        <v>0</v>
      </c>
      <c r="BJ487" s="19" t="s">
        <v>80</v>
      </c>
      <c r="BK487" s="225">
        <f>ROUND(I487*H487,1)</f>
        <v>0</v>
      </c>
      <c r="BL487" s="19" t="s">
        <v>169</v>
      </c>
      <c r="BM487" s="224" t="s">
        <v>772</v>
      </c>
    </row>
    <row r="488" spans="1:47" s="2" customFormat="1" ht="12">
      <c r="A488" s="40"/>
      <c r="B488" s="41"/>
      <c r="C488" s="42"/>
      <c r="D488" s="226" t="s">
        <v>172</v>
      </c>
      <c r="E488" s="42"/>
      <c r="F488" s="227" t="s">
        <v>773</v>
      </c>
      <c r="G488" s="42"/>
      <c r="H488" s="42"/>
      <c r="I488" s="228"/>
      <c r="J488" s="42"/>
      <c r="K488" s="42"/>
      <c r="L488" s="46"/>
      <c r="M488" s="229"/>
      <c r="N488" s="230"/>
      <c r="O488" s="86"/>
      <c r="P488" s="86"/>
      <c r="Q488" s="86"/>
      <c r="R488" s="86"/>
      <c r="S488" s="86"/>
      <c r="T488" s="86"/>
      <c r="U488" s="87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172</v>
      </c>
      <c r="AU488" s="19" t="s">
        <v>82</v>
      </c>
    </row>
    <row r="489" spans="1:65" s="2" customFormat="1" ht="24.15" customHeight="1">
      <c r="A489" s="40"/>
      <c r="B489" s="41"/>
      <c r="C489" s="213" t="s">
        <v>774</v>
      </c>
      <c r="D489" s="213" t="s">
        <v>164</v>
      </c>
      <c r="E489" s="214" t="s">
        <v>775</v>
      </c>
      <c r="F489" s="215" t="s">
        <v>776</v>
      </c>
      <c r="G489" s="216" t="s">
        <v>186</v>
      </c>
      <c r="H489" s="217">
        <v>30.744</v>
      </c>
      <c r="I489" s="218"/>
      <c r="J489" s="219">
        <f>ROUND(I489*H489,1)</f>
        <v>0</v>
      </c>
      <c r="K489" s="215" t="s">
        <v>168</v>
      </c>
      <c r="L489" s="46"/>
      <c r="M489" s="220" t="s">
        <v>20</v>
      </c>
      <c r="N489" s="221" t="s">
        <v>44</v>
      </c>
      <c r="O489" s="86"/>
      <c r="P489" s="222">
        <f>O489*H489</f>
        <v>0</v>
      </c>
      <c r="Q489" s="222">
        <v>0</v>
      </c>
      <c r="R489" s="222">
        <f>Q489*H489</f>
        <v>0</v>
      </c>
      <c r="S489" s="222">
        <v>0</v>
      </c>
      <c r="T489" s="222">
        <f>S489*H489</f>
        <v>0</v>
      </c>
      <c r="U489" s="223" t="s">
        <v>20</v>
      </c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4" t="s">
        <v>169</v>
      </c>
      <c r="AT489" s="224" t="s">
        <v>164</v>
      </c>
      <c r="AU489" s="224" t="s">
        <v>82</v>
      </c>
      <c r="AY489" s="19" t="s">
        <v>160</v>
      </c>
      <c r="BE489" s="225">
        <f>IF(N489="základní",J489,0)</f>
        <v>0</v>
      </c>
      <c r="BF489" s="225">
        <f>IF(N489="snížená",J489,0)</f>
        <v>0</v>
      </c>
      <c r="BG489" s="225">
        <f>IF(N489="zákl. přenesená",J489,0)</f>
        <v>0</v>
      </c>
      <c r="BH489" s="225">
        <f>IF(N489="sníž. přenesená",J489,0)</f>
        <v>0</v>
      </c>
      <c r="BI489" s="225">
        <f>IF(N489="nulová",J489,0)</f>
        <v>0</v>
      </c>
      <c r="BJ489" s="19" t="s">
        <v>80</v>
      </c>
      <c r="BK489" s="225">
        <f>ROUND(I489*H489,1)</f>
        <v>0</v>
      </c>
      <c r="BL489" s="19" t="s">
        <v>169</v>
      </c>
      <c r="BM489" s="224" t="s">
        <v>777</v>
      </c>
    </row>
    <row r="490" spans="1:47" s="2" customFormat="1" ht="12">
      <c r="A490" s="40"/>
      <c r="B490" s="41"/>
      <c r="C490" s="42"/>
      <c r="D490" s="226" t="s">
        <v>172</v>
      </c>
      <c r="E490" s="42"/>
      <c r="F490" s="227" t="s">
        <v>778</v>
      </c>
      <c r="G490" s="42"/>
      <c r="H490" s="42"/>
      <c r="I490" s="228"/>
      <c r="J490" s="42"/>
      <c r="K490" s="42"/>
      <c r="L490" s="46"/>
      <c r="M490" s="229"/>
      <c r="N490" s="230"/>
      <c r="O490" s="86"/>
      <c r="P490" s="86"/>
      <c r="Q490" s="86"/>
      <c r="R490" s="86"/>
      <c r="S490" s="86"/>
      <c r="T490" s="86"/>
      <c r="U490" s="87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172</v>
      </c>
      <c r="AU490" s="19" t="s">
        <v>82</v>
      </c>
    </row>
    <row r="491" spans="1:51" s="13" customFormat="1" ht="12">
      <c r="A491" s="13"/>
      <c r="B491" s="231"/>
      <c r="C491" s="232"/>
      <c r="D491" s="233" t="s">
        <v>174</v>
      </c>
      <c r="E491" s="234" t="s">
        <v>20</v>
      </c>
      <c r="F491" s="235" t="s">
        <v>779</v>
      </c>
      <c r="G491" s="232"/>
      <c r="H491" s="236">
        <v>30.744</v>
      </c>
      <c r="I491" s="237"/>
      <c r="J491" s="232"/>
      <c r="K491" s="232"/>
      <c r="L491" s="238"/>
      <c r="M491" s="239"/>
      <c r="N491" s="240"/>
      <c r="O491" s="240"/>
      <c r="P491" s="240"/>
      <c r="Q491" s="240"/>
      <c r="R491" s="240"/>
      <c r="S491" s="240"/>
      <c r="T491" s="240"/>
      <c r="U491" s="241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2" t="s">
        <v>174</v>
      </c>
      <c r="AU491" s="242" t="s">
        <v>82</v>
      </c>
      <c r="AV491" s="13" t="s">
        <v>82</v>
      </c>
      <c r="AW491" s="13" t="s">
        <v>34</v>
      </c>
      <c r="AX491" s="13" t="s">
        <v>80</v>
      </c>
      <c r="AY491" s="242" t="s">
        <v>160</v>
      </c>
    </row>
    <row r="492" spans="1:65" s="2" customFormat="1" ht="24.15" customHeight="1">
      <c r="A492" s="40"/>
      <c r="B492" s="41"/>
      <c r="C492" s="213" t="s">
        <v>780</v>
      </c>
      <c r="D492" s="213" t="s">
        <v>164</v>
      </c>
      <c r="E492" s="214" t="s">
        <v>781</v>
      </c>
      <c r="F492" s="215" t="s">
        <v>782</v>
      </c>
      <c r="G492" s="216" t="s">
        <v>186</v>
      </c>
      <c r="H492" s="217">
        <v>3.416</v>
      </c>
      <c r="I492" s="218"/>
      <c r="J492" s="219">
        <f>ROUND(I492*H492,1)</f>
        <v>0</v>
      </c>
      <c r="K492" s="215" t="s">
        <v>168</v>
      </c>
      <c r="L492" s="46"/>
      <c r="M492" s="220" t="s">
        <v>20</v>
      </c>
      <c r="N492" s="221" t="s">
        <v>44</v>
      </c>
      <c r="O492" s="86"/>
      <c r="P492" s="222">
        <f>O492*H492</f>
        <v>0</v>
      </c>
      <c r="Q492" s="222">
        <v>0</v>
      </c>
      <c r="R492" s="222">
        <f>Q492*H492</f>
        <v>0</v>
      </c>
      <c r="S492" s="222">
        <v>0</v>
      </c>
      <c r="T492" s="222">
        <f>S492*H492</f>
        <v>0</v>
      </c>
      <c r="U492" s="223" t="s">
        <v>20</v>
      </c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4" t="s">
        <v>169</v>
      </c>
      <c r="AT492" s="224" t="s">
        <v>164</v>
      </c>
      <c r="AU492" s="224" t="s">
        <v>82</v>
      </c>
      <c r="AY492" s="19" t="s">
        <v>160</v>
      </c>
      <c r="BE492" s="225">
        <f>IF(N492="základní",J492,0)</f>
        <v>0</v>
      </c>
      <c r="BF492" s="225">
        <f>IF(N492="snížená",J492,0)</f>
        <v>0</v>
      </c>
      <c r="BG492" s="225">
        <f>IF(N492="zákl. přenesená",J492,0)</f>
        <v>0</v>
      </c>
      <c r="BH492" s="225">
        <f>IF(N492="sníž. přenesená",J492,0)</f>
        <v>0</v>
      </c>
      <c r="BI492" s="225">
        <f>IF(N492="nulová",J492,0)</f>
        <v>0</v>
      </c>
      <c r="BJ492" s="19" t="s">
        <v>80</v>
      </c>
      <c r="BK492" s="225">
        <f>ROUND(I492*H492,1)</f>
        <v>0</v>
      </c>
      <c r="BL492" s="19" t="s">
        <v>169</v>
      </c>
      <c r="BM492" s="224" t="s">
        <v>783</v>
      </c>
    </row>
    <row r="493" spans="1:47" s="2" customFormat="1" ht="12">
      <c r="A493" s="40"/>
      <c r="B493" s="41"/>
      <c r="C493" s="42"/>
      <c r="D493" s="226" t="s">
        <v>172</v>
      </c>
      <c r="E493" s="42"/>
      <c r="F493" s="227" t="s">
        <v>784</v>
      </c>
      <c r="G493" s="42"/>
      <c r="H493" s="42"/>
      <c r="I493" s="228"/>
      <c r="J493" s="42"/>
      <c r="K493" s="42"/>
      <c r="L493" s="46"/>
      <c r="M493" s="229"/>
      <c r="N493" s="230"/>
      <c r="O493" s="86"/>
      <c r="P493" s="86"/>
      <c r="Q493" s="86"/>
      <c r="R493" s="86"/>
      <c r="S493" s="86"/>
      <c r="T493" s="86"/>
      <c r="U493" s="87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172</v>
      </c>
      <c r="AU493" s="19" t="s">
        <v>82</v>
      </c>
    </row>
    <row r="494" spans="1:63" s="12" customFormat="1" ht="22.8" customHeight="1">
      <c r="A494" s="12"/>
      <c r="B494" s="197"/>
      <c r="C494" s="198"/>
      <c r="D494" s="199" t="s">
        <v>72</v>
      </c>
      <c r="E494" s="211" t="s">
        <v>785</v>
      </c>
      <c r="F494" s="211" t="s">
        <v>786</v>
      </c>
      <c r="G494" s="198"/>
      <c r="H494" s="198"/>
      <c r="I494" s="201"/>
      <c r="J494" s="212">
        <f>BK494</f>
        <v>0</v>
      </c>
      <c r="K494" s="198"/>
      <c r="L494" s="203"/>
      <c r="M494" s="204"/>
      <c r="N494" s="205"/>
      <c r="O494" s="205"/>
      <c r="P494" s="206">
        <f>SUM(P495:P496)</f>
        <v>0</v>
      </c>
      <c r="Q494" s="205"/>
      <c r="R494" s="206">
        <f>SUM(R495:R496)</f>
        <v>0</v>
      </c>
      <c r="S494" s="205"/>
      <c r="T494" s="206">
        <f>SUM(T495:T496)</f>
        <v>0</v>
      </c>
      <c r="U494" s="207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08" t="s">
        <v>80</v>
      </c>
      <c r="AT494" s="209" t="s">
        <v>72</v>
      </c>
      <c r="AU494" s="209" t="s">
        <v>80</v>
      </c>
      <c r="AY494" s="208" t="s">
        <v>160</v>
      </c>
      <c r="BK494" s="210">
        <f>SUM(BK495:BK496)</f>
        <v>0</v>
      </c>
    </row>
    <row r="495" spans="1:65" s="2" customFormat="1" ht="33" customHeight="1">
      <c r="A495" s="40"/>
      <c r="B495" s="41"/>
      <c r="C495" s="213" t="s">
        <v>787</v>
      </c>
      <c r="D495" s="213" t="s">
        <v>164</v>
      </c>
      <c r="E495" s="214" t="s">
        <v>788</v>
      </c>
      <c r="F495" s="215" t="s">
        <v>789</v>
      </c>
      <c r="G495" s="216" t="s">
        <v>186</v>
      </c>
      <c r="H495" s="217">
        <v>48.167</v>
      </c>
      <c r="I495" s="218"/>
      <c r="J495" s="219">
        <f>ROUND(I495*H495,1)</f>
        <v>0</v>
      </c>
      <c r="K495" s="215" t="s">
        <v>168</v>
      </c>
      <c r="L495" s="46"/>
      <c r="M495" s="220" t="s">
        <v>20</v>
      </c>
      <c r="N495" s="221" t="s">
        <v>44</v>
      </c>
      <c r="O495" s="86"/>
      <c r="P495" s="222">
        <f>O495*H495</f>
        <v>0</v>
      </c>
      <c r="Q495" s="222">
        <v>0</v>
      </c>
      <c r="R495" s="222">
        <f>Q495*H495</f>
        <v>0</v>
      </c>
      <c r="S495" s="222">
        <v>0</v>
      </c>
      <c r="T495" s="222">
        <f>S495*H495</f>
        <v>0</v>
      </c>
      <c r="U495" s="223" t="s">
        <v>20</v>
      </c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4" t="s">
        <v>169</v>
      </c>
      <c r="AT495" s="224" t="s">
        <v>164</v>
      </c>
      <c r="AU495" s="224" t="s">
        <v>82</v>
      </c>
      <c r="AY495" s="19" t="s">
        <v>160</v>
      </c>
      <c r="BE495" s="225">
        <f>IF(N495="základní",J495,0)</f>
        <v>0</v>
      </c>
      <c r="BF495" s="225">
        <f>IF(N495="snížená",J495,0)</f>
        <v>0</v>
      </c>
      <c r="BG495" s="225">
        <f>IF(N495="zákl. přenesená",J495,0)</f>
        <v>0</v>
      </c>
      <c r="BH495" s="225">
        <f>IF(N495="sníž. přenesená",J495,0)</f>
        <v>0</v>
      </c>
      <c r="BI495" s="225">
        <f>IF(N495="nulová",J495,0)</f>
        <v>0</v>
      </c>
      <c r="BJ495" s="19" t="s">
        <v>80</v>
      </c>
      <c r="BK495" s="225">
        <f>ROUND(I495*H495,1)</f>
        <v>0</v>
      </c>
      <c r="BL495" s="19" t="s">
        <v>169</v>
      </c>
      <c r="BM495" s="224" t="s">
        <v>790</v>
      </c>
    </row>
    <row r="496" spans="1:47" s="2" customFormat="1" ht="12">
      <c r="A496" s="40"/>
      <c r="B496" s="41"/>
      <c r="C496" s="42"/>
      <c r="D496" s="226" t="s">
        <v>172</v>
      </c>
      <c r="E496" s="42"/>
      <c r="F496" s="227" t="s">
        <v>791</v>
      </c>
      <c r="G496" s="42"/>
      <c r="H496" s="42"/>
      <c r="I496" s="228"/>
      <c r="J496" s="42"/>
      <c r="K496" s="42"/>
      <c r="L496" s="46"/>
      <c r="M496" s="229"/>
      <c r="N496" s="230"/>
      <c r="O496" s="86"/>
      <c r="P496" s="86"/>
      <c r="Q496" s="86"/>
      <c r="R496" s="86"/>
      <c r="S496" s="86"/>
      <c r="T496" s="86"/>
      <c r="U496" s="87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172</v>
      </c>
      <c r="AU496" s="19" t="s">
        <v>82</v>
      </c>
    </row>
    <row r="497" spans="1:63" s="12" customFormat="1" ht="25.9" customHeight="1">
      <c r="A497" s="12"/>
      <c r="B497" s="197"/>
      <c r="C497" s="198"/>
      <c r="D497" s="199" t="s">
        <v>72</v>
      </c>
      <c r="E497" s="200" t="s">
        <v>792</v>
      </c>
      <c r="F497" s="200" t="s">
        <v>793</v>
      </c>
      <c r="G497" s="198"/>
      <c r="H497" s="198"/>
      <c r="I497" s="201"/>
      <c r="J497" s="202">
        <f>BK497</f>
        <v>0</v>
      </c>
      <c r="K497" s="198"/>
      <c r="L497" s="203"/>
      <c r="M497" s="204"/>
      <c r="N497" s="205"/>
      <c r="O497" s="205"/>
      <c r="P497" s="206">
        <f>P498+P571+P622+P644</f>
        <v>0</v>
      </c>
      <c r="Q497" s="205"/>
      <c r="R497" s="206">
        <f>R498+R571+R622+R644</f>
        <v>1.79990412</v>
      </c>
      <c r="S497" s="205"/>
      <c r="T497" s="206">
        <f>T498+T571+T622+T644</f>
        <v>0</v>
      </c>
      <c r="U497" s="207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08" t="s">
        <v>82</v>
      </c>
      <c r="AT497" s="209" t="s">
        <v>72</v>
      </c>
      <c r="AU497" s="209" t="s">
        <v>73</v>
      </c>
      <c r="AY497" s="208" t="s">
        <v>160</v>
      </c>
      <c r="BK497" s="210">
        <f>BK498+BK571+BK622+BK644</f>
        <v>0</v>
      </c>
    </row>
    <row r="498" spans="1:63" s="12" customFormat="1" ht="22.8" customHeight="1">
      <c r="A498" s="12"/>
      <c r="B498" s="197"/>
      <c r="C498" s="198"/>
      <c r="D498" s="199" t="s">
        <v>72</v>
      </c>
      <c r="E498" s="211" t="s">
        <v>794</v>
      </c>
      <c r="F498" s="211" t="s">
        <v>795</v>
      </c>
      <c r="G498" s="198"/>
      <c r="H498" s="198"/>
      <c r="I498" s="201"/>
      <c r="J498" s="212">
        <f>BK498</f>
        <v>0</v>
      </c>
      <c r="K498" s="198"/>
      <c r="L498" s="203"/>
      <c r="M498" s="204"/>
      <c r="N498" s="205"/>
      <c r="O498" s="205"/>
      <c r="P498" s="206">
        <f>SUM(P499:P570)</f>
        <v>0</v>
      </c>
      <c r="Q498" s="205"/>
      <c r="R498" s="206">
        <f>SUM(R499:R570)</f>
        <v>0.18845240000000002</v>
      </c>
      <c r="S498" s="205"/>
      <c r="T498" s="206">
        <f>SUM(T499:T570)</f>
        <v>0</v>
      </c>
      <c r="U498" s="207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R498" s="208" t="s">
        <v>82</v>
      </c>
      <c r="AT498" s="209" t="s">
        <v>72</v>
      </c>
      <c r="AU498" s="209" t="s">
        <v>80</v>
      </c>
      <c r="AY498" s="208" t="s">
        <v>160</v>
      </c>
      <c r="BK498" s="210">
        <f>SUM(BK499:BK570)</f>
        <v>0</v>
      </c>
    </row>
    <row r="499" spans="1:65" s="2" customFormat="1" ht="21.75" customHeight="1">
      <c r="A499" s="40"/>
      <c r="B499" s="41"/>
      <c r="C499" s="213" t="s">
        <v>796</v>
      </c>
      <c r="D499" s="213" t="s">
        <v>164</v>
      </c>
      <c r="E499" s="214" t="s">
        <v>797</v>
      </c>
      <c r="F499" s="215" t="s">
        <v>798</v>
      </c>
      <c r="G499" s="216" t="s">
        <v>195</v>
      </c>
      <c r="H499" s="217">
        <v>16.465</v>
      </c>
      <c r="I499" s="218"/>
      <c r="J499" s="219">
        <f>ROUND(I499*H499,1)</f>
        <v>0</v>
      </c>
      <c r="K499" s="215" t="s">
        <v>168</v>
      </c>
      <c r="L499" s="46"/>
      <c r="M499" s="220" t="s">
        <v>20</v>
      </c>
      <c r="N499" s="221" t="s">
        <v>44</v>
      </c>
      <c r="O499" s="86"/>
      <c r="P499" s="222">
        <f>O499*H499</f>
        <v>0</v>
      </c>
      <c r="Q499" s="222">
        <v>0</v>
      </c>
      <c r="R499" s="222">
        <f>Q499*H499</f>
        <v>0</v>
      </c>
      <c r="S499" s="222">
        <v>0</v>
      </c>
      <c r="T499" s="222">
        <f>S499*H499</f>
        <v>0</v>
      </c>
      <c r="U499" s="223" t="s">
        <v>20</v>
      </c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4" t="s">
        <v>178</v>
      </c>
      <c r="AT499" s="224" t="s">
        <v>164</v>
      </c>
      <c r="AU499" s="224" t="s">
        <v>82</v>
      </c>
      <c r="AY499" s="19" t="s">
        <v>160</v>
      </c>
      <c r="BE499" s="225">
        <f>IF(N499="základní",J499,0)</f>
        <v>0</v>
      </c>
      <c r="BF499" s="225">
        <f>IF(N499="snížená",J499,0)</f>
        <v>0</v>
      </c>
      <c r="BG499" s="225">
        <f>IF(N499="zákl. přenesená",J499,0)</f>
        <v>0</v>
      </c>
      <c r="BH499" s="225">
        <f>IF(N499="sníž. přenesená",J499,0)</f>
        <v>0</v>
      </c>
      <c r="BI499" s="225">
        <f>IF(N499="nulová",J499,0)</f>
        <v>0</v>
      </c>
      <c r="BJ499" s="19" t="s">
        <v>80</v>
      </c>
      <c r="BK499" s="225">
        <f>ROUND(I499*H499,1)</f>
        <v>0</v>
      </c>
      <c r="BL499" s="19" t="s">
        <v>178</v>
      </c>
      <c r="BM499" s="224" t="s">
        <v>799</v>
      </c>
    </row>
    <row r="500" spans="1:47" s="2" customFormat="1" ht="12">
      <c r="A500" s="40"/>
      <c r="B500" s="41"/>
      <c r="C500" s="42"/>
      <c r="D500" s="226" t="s">
        <v>172</v>
      </c>
      <c r="E500" s="42"/>
      <c r="F500" s="227" t="s">
        <v>800</v>
      </c>
      <c r="G500" s="42"/>
      <c r="H500" s="42"/>
      <c r="I500" s="228"/>
      <c r="J500" s="42"/>
      <c r="K500" s="42"/>
      <c r="L500" s="46"/>
      <c r="M500" s="229"/>
      <c r="N500" s="230"/>
      <c r="O500" s="86"/>
      <c r="P500" s="86"/>
      <c r="Q500" s="86"/>
      <c r="R500" s="86"/>
      <c r="S500" s="86"/>
      <c r="T500" s="86"/>
      <c r="U500" s="87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172</v>
      </c>
      <c r="AU500" s="19" t="s">
        <v>82</v>
      </c>
    </row>
    <row r="501" spans="1:51" s="13" customFormat="1" ht="12">
      <c r="A501" s="13"/>
      <c r="B501" s="231"/>
      <c r="C501" s="232"/>
      <c r="D501" s="233" t="s">
        <v>174</v>
      </c>
      <c r="E501" s="234" t="s">
        <v>20</v>
      </c>
      <c r="F501" s="235" t="s">
        <v>601</v>
      </c>
      <c r="G501" s="232"/>
      <c r="H501" s="236">
        <v>1.76</v>
      </c>
      <c r="I501" s="237"/>
      <c r="J501" s="232"/>
      <c r="K501" s="232"/>
      <c r="L501" s="238"/>
      <c r="M501" s="239"/>
      <c r="N501" s="240"/>
      <c r="O501" s="240"/>
      <c r="P501" s="240"/>
      <c r="Q501" s="240"/>
      <c r="R501" s="240"/>
      <c r="S501" s="240"/>
      <c r="T501" s="240"/>
      <c r="U501" s="241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2" t="s">
        <v>174</v>
      </c>
      <c r="AU501" s="242" t="s">
        <v>82</v>
      </c>
      <c r="AV501" s="13" t="s">
        <v>82</v>
      </c>
      <c r="AW501" s="13" t="s">
        <v>34</v>
      </c>
      <c r="AX501" s="13" t="s">
        <v>73</v>
      </c>
      <c r="AY501" s="242" t="s">
        <v>160</v>
      </c>
    </row>
    <row r="502" spans="1:51" s="13" customFormat="1" ht="12">
      <c r="A502" s="13"/>
      <c r="B502" s="231"/>
      <c r="C502" s="232"/>
      <c r="D502" s="233" t="s">
        <v>174</v>
      </c>
      <c r="E502" s="234" t="s">
        <v>20</v>
      </c>
      <c r="F502" s="235" t="s">
        <v>602</v>
      </c>
      <c r="G502" s="232"/>
      <c r="H502" s="236">
        <v>6.12</v>
      </c>
      <c r="I502" s="237"/>
      <c r="J502" s="232"/>
      <c r="K502" s="232"/>
      <c r="L502" s="238"/>
      <c r="M502" s="239"/>
      <c r="N502" s="240"/>
      <c r="O502" s="240"/>
      <c r="P502" s="240"/>
      <c r="Q502" s="240"/>
      <c r="R502" s="240"/>
      <c r="S502" s="240"/>
      <c r="T502" s="240"/>
      <c r="U502" s="241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174</v>
      </c>
      <c r="AU502" s="242" t="s">
        <v>82</v>
      </c>
      <c r="AV502" s="13" t="s">
        <v>82</v>
      </c>
      <c r="AW502" s="13" t="s">
        <v>34</v>
      </c>
      <c r="AX502" s="13" t="s">
        <v>73</v>
      </c>
      <c r="AY502" s="242" t="s">
        <v>160</v>
      </c>
    </row>
    <row r="503" spans="1:51" s="13" customFormat="1" ht="12">
      <c r="A503" s="13"/>
      <c r="B503" s="231"/>
      <c r="C503" s="232"/>
      <c r="D503" s="233" t="s">
        <v>174</v>
      </c>
      <c r="E503" s="234" t="s">
        <v>20</v>
      </c>
      <c r="F503" s="235" t="s">
        <v>603</v>
      </c>
      <c r="G503" s="232"/>
      <c r="H503" s="236">
        <v>0.585</v>
      </c>
      <c r="I503" s="237"/>
      <c r="J503" s="232"/>
      <c r="K503" s="232"/>
      <c r="L503" s="238"/>
      <c r="M503" s="239"/>
      <c r="N503" s="240"/>
      <c r="O503" s="240"/>
      <c r="P503" s="240"/>
      <c r="Q503" s="240"/>
      <c r="R503" s="240"/>
      <c r="S503" s="240"/>
      <c r="T503" s="240"/>
      <c r="U503" s="241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2" t="s">
        <v>174</v>
      </c>
      <c r="AU503" s="242" t="s">
        <v>82</v>
      </c>
      <c r="AV503" s="13" t="s">
        <v>82</v>
      </c>
      <c r="AW503" s="13" t="s">
        <v>34</v>
      </c>
      <c r="AX503" s="13" t="s">
        <v>73</v>
      </c>
      <c r="AY503" s="242" t="s">
        <v>160</v>
      </c>
    </row>
    <row r="504" spans="1:51" s="15" customFormat="1" ht="12">
      <c r="A504" s="15"/>
      <c r="B504" s="264"/>
      <c r="C504" s="265"/>
      <c r="D504" s="233" t="s">
        <v>174</v>
      </c>
      <c r="E504" s="266" t="s">
        <v>20</v>
      </c>
      <c r="F504" s="267" t="s">
        <v>801</v>
      </c>
      <c r="G504" s="265"/>
      <c r="H504" s="268">
        <v>8.465</v>
      </c>
      <c r="I504" s="269"/>
      <c r="J504" s="265"/>
      <c r="K504" s="265"/>
      <c r="L504" s="270"/>
      <c r="M504" s="271"/>
      <c r="N504" s="272"/>
      <c r="O504" s="272"/>
      <c r="P504" s="272"/>
      <c r="Q504" s="272"/>
      <c r="R504" s="272"/>
      <c r="S504" s="272"/>
      <c r="T504" s="272"/>
      <c r="U504" s="273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4" t="s">
        <v>174</v>
      </c>
      <c r="AU504" s="274" t="s">
        <v>82</v>
      </c>
      <c r="AV504" s="15" t="s">
        <v>170</v>
      </c>
      <c r="AW504" s="15" t="s">
        <v>34</v>
      </c>
      <c r="AX504" s="15" t="s">
        <v>73</v>
      </c>
      <c r="AY504" s="274" t="s">
        <v>160</v>
      </c>
    </row>
    <row r="505" spans="1:51" s="13" customFormat="1" ht="12">
      <c r="A505" s="13"/>
      <c r="B505" s="231"/>
      <c r="C505" s="232"/>
      <c r="D505" s="233" t="s">
        <v>174</v>
      </c>
      <c r="E505" s="234" t="s">
        <v>20</v>
      </c>
      <c r="F505" s="235" t="s">
        <v>802</v>
      </c>
      <c r="G505" s="232"/>
      <c r="H505" s="236">
        <v>4</v>
      </c>
      <c r="I505" s="237"/>
      <c r="J505" s="232"/>
      <c r="K505" s="232"/>
      <c r="L505" s="238"/>
      <c r="M505" s="239"/>
      <c r="N505" s="240"/>
      <c r="O505" s="240"/>
      <c r="P505" s="240"/>
      <c r="Q505" s="240"/>
      <c r="R505" s="240"/>
      <c r="S505" s="240"/>
      <c r="T505" s="240"/>
      <c r="U505" s="241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2" t="s">
        <v>174</v>
      </c>
      <c r="AU505" s="242" t="s">
        <v>82</v>
      </c>
      <c r="AV505" s="13" t="s">
        <v>82</v>
      </c>
      <c r="AW505" s="13" t="s">
        <v>34</v>
      </c>
      <c r="AX505" s="13" t="s">
        <v>73</v>
      </c>
      <c r="AY505" s="242" t="s">
        <v>160</v>
      </c>
    </row>
    <row r="506" spans="1:51" s="15" customFormat="1" ht="12">
      <c r="A506" s="15"/>
      <c r="B506" s="264"/>
      <c r="C506" s="265"/>
      <c r="D506" s="233" t="s">
        <v>174</v>
      </c>
      <c r="E506" s="266" t="s">
        <v>20</v>
      </c>
      <c r="F506" s="267" t="s">
        <v>803</v>
      </c>
      <c r="G506" s="265"/>
      <c r="H506" s="268">
        <v>4</v>
      </c>
      <c r="I506" s="269"/>
      <c r="J506" s="265"/>
      <c r="K506" s="265"/>
      <c r="L506" s="270"/>
      <c r="M506" s="271"/>
      <c r="N506" s="272"/>
      <c r="O506" s="272"/>
      <c r="P506" s="272"/>
      <c r="Q506" s="272"/>
      <c r="R506" s="272"/>
      <c r="S506" s="272"/>
      <c r="T506" s="272"/>
      <c r="U506" s="273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4" t="s">
        <v>174</v>
      </c>
      <c r="AU506" s="274" t="s">
        <v>82</v>
      </c>
      <c r="AV506" s="15" t="s">
        <v>170</v>
      </c>
      <c r="AW506" s="15" t="s">
        <v>34</v>
      </c>
      <c r="AX506" s="15" t="s">
        <v>73</v>
      </c>
      <c r="AY506" s="274" t="s">
        <v>160</v>
      </c>
    </row>
    <row r="507" spans="1:51" s="13" customFormat="1" ht="12">
      <c r="A507" s="13"/>
      <c r="B507" s="231"/>
      <c r="C507" s="232"/>
      <c r="D507" s="233" t="s">
        <v>174</v>
      </c>
      <c r="E507" s="234" t="s">
        <v>20</v>
      </c>
      <c r="F507" s="235" t="s">
        <v>663</v>
      </c>
      <c r="G507" s="232"/>
      <c r="H507" s="236">
        <v>4</v>
      </c>
      <c r="I507" s="237"/>
      <c r="J507" s="232"/>
      <c r="K507" s="232"/>
      <c r="L507" s="238"/>
      <c r="M507" s="239"/>
      <c r="N507" s="240"/>
      <c r="O507" s="240"/>
      <c r="P507" s="240"/>
      <c r="Q507" s="240"/>
      <c r="R507" s="240"/>
      <c r="S507" s="240"/>
      <c r="T507" s="240"/>
      <c r="U507" s="241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2" t="s">
        <v>174</v>
      </c>
      <c r="AU507" s="242" t="s">
        <v>82</v>
      </c>
      <c r="AV507" s="13" t="s">
        <v>82</v>
      </c>
      <c r="AW507" s="13" t="s">
        <v>34</v>
      </c>
      <c r="AX507" s="13" t="s">
        <v>73</v>
      </c>
      <c r="AY507" s="242" t="s">
        <v>160</v>
      </c>
    </row>
    <row r="508" spans="1:51" s="15" customFormat="1" ht="12">
      <c r="A508" s="15"/>
      <c r="B508" s="264"/>
      <c r="C508" s="265"/>
      <c r="D508" s="233" t="s">
        <v>174</v>
      </c>
      <c r="E508" s="266" t="s">
        <v>20</v>
      </c>
      <c r="F508" s="267" t="s">
        <v>664</v>
      </c>
      <c r="G508" s="265"/>
      <c r="H508" s="268">
        <v>4</v>
      </c>
      <c r="I508" s="269"/>
      <c r="J508" s="265"/>
      <c r="K508" s="265"/>
      <c r="L508" s="270"/>
      <c r="M508" s="271"/>
      <c r="N508" s="272"/>
      <c r="O508" s="272"/>
      <c r="P508" s="272"/>
      <c r="Q508" s="272"/>
      <c r="R508" s="272"/>
      <c r="S508" s="272"/>
      <c r="T508" s="272"/>
      <c r="U508" s="273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74" t="s">
        <v>174</v>
      </c>
      <c r="AU508" s="274" t="s">
        <v>82</v>
      </c>
      <c r="AV508" s="15" t="s">
        <v>170</v>
      </c>
      <c r="AW508" s="15" t="s">
        <v>34</v>
      </c>
      <c r="AX508" s="15" t="s">
        <v>73</v>
      </c>
      <c r="AY508" s="274" t="s">
        <v>160</v>
      </c>
    </row>
    <row r="509" spans="1:51" s="14" customFormat="1" ht="12">
      <c r="A509" s="14"/>
      <c r="B509" s="243"/>
      <c r="C509" s="244"/>
      <c r="D509" s="233" t="s">
        <v>174</v>
      </c>
      <c r="E509" s="245" t="s">
        <v>20</v>
      </c>
      <c r="F509" s="246" t="s">
        <v>177</v>
      </c>
      <c r="G509" s="244"/>
      <c r="H509" s="247">
        <v>16.465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1"/>
      <c r="U509" s="252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174</v>
      </c>
      <c r="AU509" s="253" t="s">
        <v>82</v>
      </c>
      <c r="AV509" s="14" t="s">
        <v>169</v>
      </c>
      <c r="AW509" s="14" t="s">
        <v>34</v>
      </c>
      <c r="AX509" s="14" t="s">
        <v>80</v>
      </c>
      <c r="AY509" s="253" t="s">
        <v>160</v>
      </c>
    </row>
    <row r="510" spans="1:65" s="2" customFormat="1" ht="16.5" customHeight="1">
      <c r="A510" s="40"/>
      <c r="B510" s="41"/>
      <c r="C510" s="254" t="s">
        <v>804</v>
      </c>
      <c r="D510" s="254" t="s">
        <v>252</v>
      </c>
      <c r="E510" s="255" t="s">
        <v>805</v>
      </c>
      <c r="F510" s="256" t="s">
        <v>806</v>
      </c>
      <c r="G510" s="257" t="s">
        <v>359</v>
      </c>
      <c r="H510" s="258">
        <v>3.293</v>
      </c>
      <c r="I510" s="259"/>
      <c r="J510" s="260">
        <f>ROUND(I510*H510,1)</f>
        <v>0</v>
      </c>
      <c r="K510" s="256" t="s">
        <v>168</v>
      </c>
      <c r="L510" s="261"/>
      <c r="M510" s="262" t="s">
        <v>20</v>
      </c>
      <c r="N510" s="263" t="s">
        <v>44</v>
      </c>
      <c r="O510" s="86"/>
      <c r="P510" s="222">
        <f>O510*H510</f>
        <v>0</v>
      </c>
      <c r="Q510" s="222">
        <v>0.001</v>
      </c>
      <c r="R510" s="222">
        <f>Q510*H510</f>
        <v>0.0032930000000000004</v>
      </c>
      <c r="S510" s="222">
        <v>0</v>
      </c>
      <c r="T510" s="222">
        <f>S510*H510</f>
        <v>0</v>
      </c>
      <c r="U510" s="223" t="s">
        <v>20</v>
      </c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4" t="s">
        <v>353</v>
      </c>
      <c r="AT510" s="224" t="s">
        <v>252</v>
      </c>
      <c r="AU510" s="224" t="s">
        <v>82</v>
      </c>
      <c r="AY510" s="19" t="s">
        <v>160</v>
      </c>
      <c r="BE510" s="225">
        <f>IF(N510="základní",J510,0)</f>
        <v>0</v>
      </c>
      <c r="BF510" s="225">
        <f>IF(N510="snížená",J510,0)</f>
        <v>0</v>
      </c>
      <c r="BG510" s="225">
        <f>IF(N510="zákl. přenesená",J510,0)</f>
        <v>0</v>
      </c>
      <c r="BH510" s="225">
        <f>IF(N510="sníž. přenesená",J510,0)</f>
        <v>0</v>
      </c>
      <c r="BI510" s="225">
        <f>IF(N510="nulová",J510,0)</f>
        <v>0</v>
      </c>
      <c r="BJ510" s="19" t="s">
        <v>80</v>
      </c>
      <c r="BK510" s="225">
        <f>ROUND(I510*H510,1)</f>
        <v>0</v>
      </c>
      <c r="BL510" s="19" t="s">
        <v>178</v>
      </c>
      <c r="BM510" s="224" t="s">
        <v>807</v>
      </c>
    </row>
    <row r="511" spans="1:51" s="13" customFormat="1" ht="12">
      <c r="A511" s="13"/>
      <c r="B511" s="231"/>
      <c r="C511" s="232"/>
      <c r="D511" s="233" t="s">
        <v>174</v>
      </c>
      <c r="E511" s="234" t="s">
        <v>20</v>
      </c>
      <c r="F511" s="235" t="s">
        <v>808</v>
      </c>
      <c r="G511" s="232"/>
      <c r="H511" s="236">
        <v>3.293</v>
      </c>
      <c r="I511" s="237"/>
      <c r="J511" s="232"/>
      <c r="K511" s="232"/>
      <c r="L511" s="238"/>
      <c r="M511" s="239"/>
      <c r="N511" s="240"/>
      <c r="O511" s="240"/>
      <c r="P511" s="240"/>
      <c r="Q511" s="240"/>
      <c r="R511" s="240"/>
      <c r="S511" s="240"/>
      <c r="T511" s="240"/>
      <c r="U511" s="241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174</v>
      </c>
      <c r="AU511" s="242" t="s">
        <v>82</v>
      </c>
      <c r="AV511" s="13" t="s">
        <v>82</v>
      </c>
      <c r="AW511" s="13" t="s">
        <v>34</v>
      </c>
      <c r="AX511" s="13" t="s">
        <v>80</v>
      </c>
      <c r="AY511" s="242" t="s">
        <v>160</v>
      </c>
    </row>
    <row r="512" spans="1:65" s="2" customFormat="1" ht="21.75" customHeight="1">
      <c r="A512" s="40"/>
      <c r="B512" s="41"/>
      <c r="C512" s="213" t="s">
        <v>809</v>
      </c>
      <c r="D512" s="213" t="s">
        <v>164</v>
      </c>
      <c r="E512" s="214" t="s">
        <v>810</v>
      </c>
      <c r="F512" s="215" t="s">
        <v>811</v>
      </c>
      <c r="G512" s="216" t="s">
        <v>195</v>
      </c>
      <c r="H512" s="217">
        <v>16.465</v>
      </c>
      <c r="I512" s="218"/>
      <c r="J512" s="219">
        <f>ROUND(I512*H512,1)</f>
        <v>0</v>
      </c>
      <c r="K512" s="215" t="s">
        <v>168</v>
      </c>
      <c r="L512" s="46"/>
      <c r="M512" s="220" t="s">
        <v>20</v>
      </c>
      <c r="N512" s="221" t="s">
        <v>44</v>
      </c>
      <c r="O512" s="86"/>
      <c r="P512" s="222">
        <f>O512*H512</f>
        <v>0</v>
      </c>
      <c r="Q512" s="222">
        <v>0</v>
      </c>
      <c r="R512" s="222">
        <f>Q512*H512</f>
        <v>0</v>
      </c>
      <c r="S512" s="222">
        <v>0</v>
      </c>
      <c r="T512" s="222">
        <f>S512*H512</f>
        <v>0</v>
      </c>
      <c r="U512" s="223" t="s">
        <v>20</v>
      </c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4" t="s">
        <v>178</v>
      </c>
      <c r="AT512" s="224" t="s">
        <v>164</v>
      </c>
      <c r="AU512" s="224" t="s">
        <v>82</v>
      </c>
      <c r="AY512" s="19" t="s">
        <v>160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9" t="s">
        <v>80</v>
      </c>
      <c r="BK512" s="225">
        <f>ROUND(I512*H512,1)</f>
        <v>0</v>
      </c>
      <c r="BL512" s="19" t="s">
        <v>178</v>
      </c>
      <c r="BM512" s="224" t="s">
        <v>812</v>
      </c>
    </row>
    <row r="513" spans="1:47" s="2" customFormat="1" ht="12">
      <c r="A513" s="40"/>
      <c r="B513" s="41"/>
      <c r="C513" s="42"/>
      <c r="D513" s="226" t="s">
        <v>172</v>
      </c>
      <c r="E513" s="42"/>
      <c r="F513" s="227" t="s">
        <v>813</v>
      </c>
      <c r="G513" s="42"/>
      <c r="H513" s="42"/>
      <c r="I513" s="228"/>
      <c r="J513" s="42"/>
      <c r="K513" s="42"/>
      <c r="L513" s="46"/>
      <c r="M513" s="229"/>
      <c r="N513" s="230"/>
      <c r="O513" s="86"/>
      <c r="P513" s="86"/>
      <c r="Q513" s="86"/>
      <c r="R513" s="86"/>
      <c r="S513" s="86"/>
      <c r="T513" s="86"/>
      <c r="U513" s="87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172</v>
      </c>
      <c r="AU513" s="19" t="s">
        <v>82</v>
      </c>
    </row>
    <row r="514" spans="1:51" s="16" customFormat="1" ht="12">
      <c r="A514" s="16"/>
      <c r="B514" s="275"/>
      <c r="C514" s="276"/>
      <c r="D514" s="233" t="s">
        <v>174</v>
      </c>
      <c r="E514" s="277" t="s">
        <v>20</v>
      </c>
      <c r="F514" s="278" t="s">
        <v>814</v>
      </c>
      <c r="G514" s="276"/>
      <c r="H514" s="277" t="s">
        <v>20</v>
      </c>
      <c r="I514" s="279"/>
      <c r="J514" s="276"/>
      <c r="K514" s="276"/>
      <c r="L514" s="280"/>
      <c r="M514" s="281"/>
      <c r="N514" s="282"/>
      <c r="O514" s="282"/>
      <c r="P514" s="282"/>
      <c r="Q514" s="282"/>
      <c r="R514" s="282"/>
      <c r="S514" s="282"/>
      <c r="T514" s="282"/>
      <c r="U514" s="283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284" t="s">
        <v>174</v>
      </c>
      <c r="AU514" s="284" t="s">
        <v>82</v>
      </c>
      <c r="AV514" s="16" t="s">
        <v>80</v>
      </c>
      <c r="AW514" s="16" t="s">
        <v>34</v>
      </c>
      <c r="AX514" s="16" t="s">
        <v>73</v>
      </c>
      <c r="AY514" s="284" t="s">
        <v>160</v>
      </c>
    </row>
    <row r="515" spans="1:51" s="13" customFormat="1" ht="12">
      <c r="A515" s="13"/>
      <c r="B515" s="231"/>
      <c r="C515" s="232"/>
      <c r="D515" s="233" t="s">
        <v>174</v>
      </c>
      <c r="E515" s="234" t="s">
        <v>20</v>
      </c>
      <c r="F515" s="235" t="s">
        <v>601</v>
      </c>
      <c r="G515" s="232"/>
      <c r="H515" s="236">
        <v>1.76</v>
      </c>
      <c r="I515" s="237"/>
      <c r="J515" s="232"/>
      <c r="K515" s="232"/>
      <c r="L515" s="238"/>
      <c r="M515" s="239"/>
      <c r="N515" s="240"/>
      <c r="O515" s="240"/>
      <c r="P515" s="240"/>
      <c r="Q515" s="240"/>
      <c r="R515" s="240"/>
      <c r="S515" s="240"/>
      <c r="T515" s="240"/>
      <c r="U515" s="241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2" t="s">
        <v>174</v>
      </c>
      <c r="AU515" s="242" t="s">
        <v>82</v>
      </c>
      <c r="AV515" s="13" t="s">
        <v>82</v>
      </c>
      <c r="AW515" s="13" t="s">
        <v>34</v>
      </c>
      <c r="AX515" s="13" t="s">
        <v>73</v>
      </c>
      <c r="AY515" s="242" t="s">
        <v>160</v>
      </c>
    </row>
    <row r="516" spans="1:51" s="13" customFormat="1" ht="12">
      <c r="A516" s="13"/>
      <c r="B516" s="231"/>
      <c r="C516" s="232"/>
      <c r="D516" s="233" t="s">
        <v>174</v>
      </c>
      <c r="E516" s="234" t="s">
        <v>20</v>
      </c>
      <c r="F516" s="235" t="s">
        <v>602</v>
      </c>
      <c r="G516" s="232"/>
      <c r="H516" s="236">
        <v>6.12</v>
      </c>
      <c r="I516" s="237"/>
      <c r="J516" s="232"/>
      <c r="K516" s="232"/>
      <c r="L516" s="238"/>
      <c r="M516" s="239"/>
      <c r="N516" s="240"/>
      <c r="O516" s="240"/>
      <c r="P516" s="240"/>
      <c r="Q516" s="240"/>
      <c r="R516" s="240"/>
      <c r="S516" s="240"/>
      <c r="T516" s="240"/>
      <c r="U516" s="241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2" t="s">
        <v>174</v>
      </c>
      <c r="AU516" s="242" t="s">
        <v>82</v>
      </c>
      <c r="AV516" s="13" t="s">
        <v>82</v>
      </c>
      <c r="AW516" s="13" t="s">
        <v>34</v>
      </c>
      <c r="AX516" s="13" t="s">
        <v>73</v>
      </c>
      <c r="AY516" s="242" t="s">
        <v>160</v>
      </c>
    </row>
    <row r="517" spans="1:51" s="13" customFormat="1" ht="12">
      <c r="A517" s="13"/>
      <c r="B517" s="231"/>
      <c r="C517" s="232"/>
      <c r="D517" s="233" t="s">
        <v>174</v>
      </c>
      <c r="E517" s="234" t="s">
        <v>20</v>
      </c>
      <c r="F517" s="235" t="s">
        <v>603</v>
      </c>
      <c r="G517" s="232"/>
      <c r="H517" s="236">
        <v>0.585</v>
      </c>
      <c r="I517" s="237"/>
      <c r="J517" s="232"/>
      <c r="K517" s="232"/>
      <c r="L517" s="238"/>
      <c r="M517" s="239"/>
      <c r="N517" s="240"/>
      <c r="O517" s="240"/>
      <c r="P517" s="240"/>
      <c r="Q517" s="240"/>
      <c r="R517" s="240"/>
      <c r="S517" s="240"/>
      <c r="T517" s="240"/>
      <c r="U517" s="241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2" t="s">
        <v>174</v>
      </c>
      <c r="AU517" s="242" t="s">
        <v>82</v>
      </c>
      <c r="AV517" s="13" t="s">
        <v>82</v>
      </c>
      <c r="AW517" s="13" t="s">
        <v>34</v>
      </c>
      <c r="AX517" s="13" t="s">
        <v>73</v>
      </c>
      <c r="AY517" s="242" t="s">
        <v>160</v>
      </c>
    </row>
    <row r="518" spans="1:51" s="15" customFormat="1" ht="12">
      <c r="A518" s="15"/>
      <c r="B518" s="264"/>
      <c r="C518" s="265"/>
      <c r="D518" s="233" t="s">
        <v>174</v>
      </c>
      <c r="E518" s="266" t="s">
        <v>20</v>
      </c>
      <c r="F518" s="267" t="s">
        <v>801</v>
      </c>
      <c r="G518" s="265"/>
      <c r="H518" s="268">
        <v>8.465</v>
      </c>
      <c r="I518" s="269"/>
      <c r="J518" s="265"/>
      <c r="K518" s="265"/>
      <c r="L518" s="270"/>
      <c r="M518" s="271"/>
      <c r="N518" s="272"/>
      <c r="O518" s="272"/>
      <c r="P518" s="272"/>
      <c r="Q518" s="272"/>
      <c r="R518" s="272"/>
      <c r="S518" s="272"/>
      <c r="T518" s="272"/>
      <c r="U518" s="273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4" t="s">
        <v>174</v>
      </c>
      <c r="AU518" s="274" t="s">
        <v>82</v>
      </c>
      <c r="AV518" s="15" t="s">
        <v>170</v>
      </c>
      <c r="AW518" s="15" t="s">
        <v>34</v>
      </c>
      <c r="AX518" s="15" t="s">
        <v>73</v>
      </c>
      <c r="AY518" s="274" t="s">
        <v>160</v>
      </c>
    </row>
    <row r="519" spans="1:51" s="16" customFormat="1" ht="12">
      <c r="A519" s="16"/>
      <c r="B519" s="275"/>
      <c r="C519" s="276"/>
      <c r="D519" s="233" t="s">
        <v>174</v>
      </c>
      <c r="E519" s="277" t="s">
        <v>20</v>
      </c>
      <c r="F519" s="278" t="s">
        <v>814</v>
      </c>
      <c r="G519" s="276"/>
      <c r="H519" s="277" t="s">
        <v>20</v>
      </c>
      <c r="I519" s="279"/>
      <c r="J519" s="276"/>
      <c r="K519" s="276"/>
      <c r="L519" s="280"/>
      <c r="M519" s="281"/>
      <c r="N519" s="282"/>
      <c r="O519" s="282"/>
      <c r="P519" s="282"/>
      <c r="Q519" s="282"/>
      <c r="R519" s="282"/>
      <c r="S519" s="282"/>
      <c r="T519" s="282"/>
      <c r="U519" s="283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84" t="s">
        <v>174</v>
      </c>
      <c r="AU519" s="284" t="s">
        <v>82</v>
      </c>
      <c r="AV519" s="16" t="s">
        <v>80</v>
      </c>
      <c r="AW519" s="16" t="s">
        <v>34</v>
      </c>
      <c r="AX519" s="16" t="s">
        <v>73</v>
      </c>
      <c r="AY519" s="284" t="s">
        <v>160</v>
      </c>
    </row>
    <row r="520" spans="1:51" s="13" customFormat="1" ht="12">
      <c r="A520" s="13"/>
      <c r="B520" s="231"/>
      <c r="C520" s="232"/>
      <c r="D520" s="233" t="s">
        <v>174</v>
      </c>
      <c r="E520" s="234" t="s">
        <v>20</v>
      </c>
      <c r="F520" s="235" t="s">
        <v>802</v>
      </c>
      <c r="G520" s="232"/>
      <c r="H520" s="236">
        <v>4</v>
      </c>
      <c r="I520" s="237"/>
      <c r="J520" s="232"/>
      <c r="K520" s="232"/>
      <c r="L520" s="238"/>
      <c r="M520" s="239"/>
      <c r="N520" s="240"/>
      <c r="O520" s="240"/>
      <c r="P520" s="240"/>
      <c r="Q520" s="240"/>
      <c r="R520" s="240"/>
      <c r="S520" s="240"/>
      <c r="T520" s="240"/>
      <c r="U520" s="241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2" t="s">
        <v>174</v>
      </c>
      <c r="AU520" s="242" t="s">
        <v>82</v>
      </c>
      <c r="AV520" s="13" t="s">
        <v>82</v>
      </c>
      <c r="AW520" s="13" t="s">
        <v>34</v>
      </c>
      <c r="AX520" s="13" t="s">
        <v>73</v>
      </c>
      <c r="AY520" s="242" t="s">
        <v>160</v>
      </c>
    </row>
    <row r="521" spans="1:51" s="15" customFormat="1" ht="12">
      <c r="A521" s="15"/>
      <c r="B521" s="264"/>
      <c r="C521" s="265"/>
      <c r="D521" s="233" t="s">
        <v>174</v>
      </c>
      <c r="E521" s="266" t="s">
        <v>20</v>
      </c>
      <c r="F521" s="267" t="s">
        <v>803</v>
      </c>
      <c r="G521" s="265"/>
      <c r="H521" s="268">
        <v>4</v>
      </c>
      <c r="I521" s="269"/>
      <c r="J521" s="265"/>
      <c r="K521" s="265"/>
      <c r="L521" s="270"/>
      <c r="M521" s="271"/>
      <c r="N521" s="272"/>
      <c r="O521" s="272"/>
      <c r="P521" s="272"/>
      <c r="Q521" s="272"/>
      <c r="R521" s="272"/>
      <c r="S521" s="272"/>
      <c r="T521" s="272"/>
      <c r="U521" s="273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4" t="s">
        <v>174</v>
      </c>
      <c r="AU521" s="274" t="s">
        <v>82</v>
      </c>
      <c r="AV521" s="15" t="s">
        <v>170</v>
      </c>
      <c r="AW521" s="15" t="s">
        <v>34</v>
      </c>
      <c r="AX521" s="15" t="s">
        <v>73</v>
      </c>
      <c r="AY521" s="274" t="s">
        <v>160</v>
      </c>
    </row>
    <row r="522" spans="1:51" s="16" customFormat="1" ht="12">
      <c r="A522" s="16"/>
      <c r="B522" s="275"/>
      <c r="C522" s="276"/>
      <c r="D522" s="233" t="s">
        <v>174</v>
      </c>
      <c r="E522" s="277" t="s">
        <v>20</v>
      </c>
      <c r="F522" s="278" t="s">
        <v>814</v>
      </c>
      <c r="G522" s="276"/>
      <c r="H522" s="277" t="s">
        <v>20</v>
      </c>
      <c r="I522" s="279"/>
      <c r="J522" s="276"/>
      <c r="K522" s="276"/>
      <c r="L522" s="280"/>
      <c r="M522" s="281"/>
      <c r="N522" s="282"/>
      <c r="O522" s="282"/>
      <c r="P522" s="282"/>
      <c r="Q522" s="282"/>
      <c r="R522" s="282"/>
      <c r="S522" s="282"/>
      <c r="T522" s="282"/>
      <c r="U522" s="283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T522" s="284" t="s">
        <v>174</v>
      </c>
      <c r="AU522" s="284" t="s">
        <v>82</v>
      </c>
      <c r="AV522" s="16" t="s">
        <v>80</v>
      </c>
      <c r="AW522" s="16" t="s">
        <v>34</v>
      </c>
      <c r="AX522" s="16" t="s">
        <v>73</v>
      </c>
      <c r="AY522" s="284" t="s">
        <v>160</v>
      </c>
    </row>
    <row r="523" spans="1:51" s="13" customFormat="1" ht="12">
      <c r="A523" s="13"/>
      <c r="B523" s="231"/>
      <c r="C523" s="232"/>
      <c r="D523" s="233" t="s">
        <v>174</v>
      </c>
      <c r="E523" s="234" t="s">
        <v>20</v>
      </c>
      <c r="F523" s="235" t="s">
        <v>663</v>
      </c>
      <c r="G523" s="232"/>
      <c r="H523" s="236">
        <v>4</v>
      </c>
      <c r="I523" s="237"/>
      <c r="J523" s="232"/>
      <c r="K523" s="232"/>
      <c r="L523" s="238"/>
      <c r="M523" s="239"/>
      <c r="N523" s="240"/>
      <c r="O523" s="240"/>
      <c r="P523" s="240"/>
      <c r="Q523" s="240"/>
      <c r="R523" s="240"/>
      <c r="S523" s="240"/>
      <c r="T523" s="240"/>
      <c r="U523" s="241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2" t="s">
        <v>174</v>
      </c>
      <c r="AU523" s="242" t="s">
        <v>82</v>
      </c>
      <c r="AV523" s="13" t="s">
        <v>82</v>
      </c>
      <c r="AW523" s="13" t="s">
        <v>34</v>
      </c>
      <c r="AX523" s="13" t="s">
        <v>73</v>
      </c>
      <c r="AY523" s="242" t="s">
        <v>160</v>
      </c>
    </row>
    <row r="524" spans="1:51" s="15" customFormat="1" ht="12">
      <c r="A524" s="15"/>
      <c r="B524" s="264"/>
      <c r="C524" s="265"/>
      <c r="D524" s="233" t="s">
        <v>174</v>
      </c>
      <c r="E524" s="266" t="s">
        <v>20</v>
      </c>
      <c r="F524" s="267" t="s">
        <v>664</v>
      </c>
      <c r="G524" s="265"/>
      <c r="H524" s="268">
        <v>4</v>
      </c>
      <c r="I524" s="269"/>
      <c r="J524" s="265"/>
      <c r="K524" s="265"/>
      <c r="L524" s="270"/>
      <c r="M524" s="271"/>
      <c r="N524" s="272"/>
      <c r="O524" s="272"/>
      <c r="P524" s="272"/>
      <c r="Q524" s="272"/>
      <c r="R524" s="272"/>
      <c r="S524" s="272"/>
      <c r="T524" s="272"/>
      <c r="U524" s="273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4" t="s">
        <v>174</v>
      </c>
      <c r="AU524" s="274" t="s">
        <v>82</v>
      </c>
      <c r="AV524" s="15" t="s">
        <v>170</v>
      </c>
      <c r="AW524" s="15" t="s">
        <v>34</v>
      </c>
      <c r="AX524" s="15" t="s">
        <v>73</v>
      </c>
      <c r="AY524" s="274" t="s">
        <v>160</v>
      </c>
    </row>
    <row r="525" spans="1:51" s="14" customFormat="1" ht="12">
      <c r="A525" s="14"/>
      <c r="B525" s="243"/>
      <c r="C525" s="244"/>
      <c r="D525" s="233" t="s">
        <v>174</v>
      </c>
      <c r="E525" s="245" t="s">
        <v>20</v>
      </c>
      <c r="F525" s="246" t="s">
        <v>177</v>
      </c>
      <c r="G525" s="244"/>
      <c r="H525" s="247">
        <v>16.465</v>
      </c>
      <c r="I525" s="248"/>
      <c r="J525" s="244"/>
      <c r="K525" s="244"/>
      <c r="L525" s="249"/>
      <c r="M525" s="250"/>
      <c r="N525" s="251"/>
      <c r="O525" s="251"/>
      <c r="P525" s="251"/>
      <c r="Q525" s="251"/>
      <c r="R525" s="251"/>
      <c r="S525" s="251"/>
      <c r="T525" s="251"/>
      <c r="U525" s="252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3" t="s">
        <v>174</v>
      </c>
      <c r="AU525" s="253" t="s">
        <v>82</v>
      </c>
      <c r="AV525" s="14" t="s">
        <v>169</v>
      </c>
      <c r="AW525" s="14" t="s">
        <v>34</v>
      </c>
      <c r="AX525" s="14" t="s">
        <v>80</v>
      </c>
      <c r="AY525" s="253" t="s">
        <v>160</v>
      </c>
    </row>
    <row r="526" spans="1:65" s="2" customFormat="1" ht="21.75" customHeight="1">
      <c r="A526" s="40"/>
      <c r="B526" s="41"/>
      <c r="C526" s="254" t="s">
        <v>815</v>
      </c>
      <c r="D526" s="254" t="s">
        <v>252</v>
      </c>
      <c r="E526" s="255" t="s">
        <v>816</v>
      </c>
      <c r="F526" s="256" t="s">
        <v>817</v>
      </c>
      <c r="G526" s="257" t="s">
        <v>359</v>
      </c>
      <c r="H526" s="258">
        <v>26.344</v>
      </c>
      <c r="I526" s="259"/>
      <c r="J526" s="260">
        <f>ROUND(I526*H526,1)</f>
        <v>0</v>
      </c>
      <c r="K526" s="256" t="s">
        <v>168</v>
      </c>
      <c r="L526" s="261"/>
      <c r="M526" s="262" t="s">
        <v>20</v>
      </c>
      <c r="N526" s="263" t="s">
        <v>44</v>
      </c>
      <c r="O526" s="86"/>
      <c r="P526" s="222">
        <f>O526*H526</f>
        <v>0</v>
      </c>
      <c r="Q526" s="222">
        <v>0.001</v>
      </c>
      <c r="R526" s="222">
        <f>Q526*H526</f>
        <v>0.026344000000000003</v>
      </c>
      <c r="S526" s="222">
        <v>0</v>
      </c>
      <c r="T526" s="222">
        <f>S526*H526</f>
        <v>0</v>
      </c>
      <c r="U526" s="223" t="s">
        <v>20</v>
      </c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4" t="s">
        <v>353</v>
      </c>
      <c r="AT526" s="224" t="s">
        <v>252</v>
      </c>
      <c r="AU526" s="224" t="s">
        <v>82</v>
      </c>
      <c r="AY526" s="19" t="s">
        <v>160</v>
      </c>
      <c r="BE526" s="225">
        <f>IF(N526="základní",J526,0)</f>
        <v>0</v>
      </c>
      <c r="BF526" s="225">
        <f>IF(N526="snížená",J526,0)</f>
        <v>0</v>
      </c>
      <c r="BG526" s="225">
        <f>IF(N526="zákl. přenesená",J526,0)</f>
        <v>0</v>
      </c>
      <c r="BH526" s="225">
        <f>IF(N526="sníž. přenesená",J526,0)</f>
        <v>0</v>
      </c>
      <c r="BI526" s="225">
        <f>IF(N526="nulová",J526,0)</f>
        <v>0</v>
      </c>
      <c r="BJ526" s="19" t="s">
        <v>80</v>
      </c>
      <c r="BK526" s="225">
        <f>ROUND(I526*H526,1)</f>
        <v>0</v>
      </c>
      <c r="BL526" s="19" t="s">
        <v>178</v>
      </c>
      <c r="BM526" s="224" t="s">
        <v>818</v>
      </c>
    </row>
    <row r="527" spans="1:51" s="13" customFormat="1" ht="12">
      <c r="A527" s="13"/>
      <c r="B527" s="231"/>
      <c r="C527" s="232"/>
      <c r="D527" s="233" t="s">
        <v>174</v>
      </c>
      <c r="E527" s="234" t="s">
        <v>20</v>
      </c>
      <c r="F527" s="235" t="s">
        <v>819</v>
      </c>
      <c r="G527" s="232"/>
      <c r="H527" s="236">
        <v>26.344</v>
      </c>
      <c r="I527" s="237"/>
      <c r="J527" s="232"/>
      <c r="K527" s="232"/>
      <c r="L527" s="238"/>
      <c r="M527" s="239"/>
      <c r="N527" s="240"/>
      <c r="O527" s="240"/>
      <c r="P527" s="240"/>
      <c r="Q527" s="240"/>
      <c r="R527" s="240"/>
      <c r="S527" s="240"/>
      <c r="T527" s="240"/>
      <c r="U527" s="241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2" t="s">
        <v>174</v>
      </c>
      <c r="AU527" s="242" t="s">
        <v>82</v>
      </c>
      <c r="AV527" s="13" t="s">
        <v>82</v>
      </c>
      <c r="AW527" s="13" t="s">
        <v>34</v>
      </c>
      <c r="AX527" s="13" t="s">
        <v>80</v>
      </c>
      <c r="AY527" s="242" t="s">
        <v>160</v>
      </c>
    </row>
    <row r="528" spans="1:65" s="2" customFormat="1" ht="16.5" customHeight="1">
      <c r="A528" s="40"/>
      <c r="B528" s="41"/>
      <c r="C528" s="213" t="s">
        <v>820</v>
      </c>
      <c r="D528" s="213" t="s">
        <v>164</v>
      </c>
      <c r="E528" s="214" t="s">
        <v>821</v>
      </c>
      <c r="F528" s="215" t="s">
        <v>822</v>
      </c>
      <c r="G528" s="216" t="s">
        <v>195</v>
      </c>
      <c r="H528" s="217">
        <v>16.465</v>
      </c>
      <c r="I528" s="218"/>
      <c r="J528" s="219">
        <f>ROUND(I528*H528,1)</f>
        <v>0</v>
      </c>
      <c r="K528" s="215" t="s">
        <v>20</v>
      </c>
      <c r="L528" s="46"/>
      <c r="M528" s="220" t="s">
        <v>20</v>
      </c>
      <c r="N528" s="221" t="s">
        <v>44</v>
      </c>
      <c r="O528" s="86"/>
      <c r="P528" s="222">
        <f>O528*H528</f>
        <v>0</v>
      </c>
      <c r="Q528" s="222">
        <v>0</v>
      </c>
      <c r="R528" s="222">
        <f>Q528*H528</f>
        <v>0</v>
      </c>
      <c r="S528" s="222">
        <v>0</v>
      </c>
      <c r="T528" s="222">
        <f>S528*H528</f>
        <v>0</v>
      </c>
      <c r="U528" s="223" t="s">
        <v>20</v>
      </c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4" t="s">
        <v>178</v>
      </c>
      <c r="AT528" s="224" t="s">
        <v>164</v>
      </c>
      <c r="AU528" s="224" t="s">
        <v>82</v>
      </c>
      <c r="AY528" s="19" t="s">
        <v>160</v>
      </c>
      <c r="BE528" s="225">
        <f>IF(N528="základní",J528,0)</f>
        <v>0</v>
      </c>
      <c r="BF528" s="225">
        <f>IF(N528="snížená",J528,0)</f>
        <v>0</v>
      </c>
      <c r="BG528" s="225">
        <f>IF(N528="zákl. přenesená",J528,0)</f>
        <v>0</v>
      </c>
      <c r="BH528" s="225">
        <f>IF(N528="sníž. přenesená",J528,0)</f>
        <v>0</v>
      </c>
      <c r="BI528" s="225">
        <f>IF(N528="nulová",J528,0)</f>
        <v>0</v>
      </c>
      <c r="BJ528" s="19" t="s">
        <v>80</v>
      </c>
      <c r="BK528" s="225">
        <f>ROUND(I528*H528,1)</f>
        <v>0</v>
      </c>
      <c r="BL528" s="19" t="s">
        <v>178</v>
      </c>
      <c r="BM528" s="224" t="s">
        <v>823</v>
      </c>
    </row>
    <row r="529" spans="1:51" s="13" customFormat="1" ht="12">
      <c r="A529" s="13"/>
      <c r="B529" s="231"/>
      <c r="C529" s="232"/>
      <c r="D529" s="233" t="s">
        <v>174</v>
      </c>
      <c r="E529" s="234" t="s">
        <v>20</v>
      </c>
      <c r="F529" s="235" t="s">
        <v>601</v>
      </c>
      <c r="G529" s="232"/>
      <c r="H529" s="236">
        <v>1.76</v>
      </c>
      <c r="I529" s="237"/>
      <c r="J529" s="232"/>
      <c r="K529" s="232"/>
      <c r="L529" s="238"/>
      <c r="M529" s="239"/>
      <c r="N529" s="240"/>
      <c r="O529" s="240"/>
      <c r="P529" s="240"/>
      <c r="Q529" s="240"/>
      <c r="R529" s="240"/>
      <c r="S529" s="240"/>
      <c r="T529" s="240"/>
      <c r="U529" s="241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2" t="s">
        <v>174</v>
      </c>
      <c r="AU529" s="242" t="s">
        <v>82</v>
      </c>
      <c r="AV529" s="13" t="s">
        <v>82</v>
      </c>
      <c r="AW529" s="13" t="s">
        <v>34</v>
      </c>
      <c r="AX529" s="13" t="s">
        <v>73</v>
      </c>
      <c r="AY529" s="242" t="s">
        <v>160</v>
      </c>
    </row>
    <row r="530" spans="1:51" s="13" customFormat="1" ht="12">
      <c r="A530" s="13"/>
      <c r="B530" s="231"/>
      <c r="C530" s="232"/>
      <c r="D530" s="233" t="s">
        <v>174</v>
      </c>
      <c r="E530" s="234" t="s">
        <v>20</v>
      </c>
      <c r="F530" s="235" t="s">
        <v>602</v>
      </c>
      <c r="G530" s="232"/>
      <c r="H530" s="236">
        <v>6.12</v>
      </c>
      <c r="I530" s="237"/>
      <c r="J530" s="232"/>
      <c r="K530" s="232"/>
      <c r="L530" s="238"/>
      <c r="M530" s="239"/>
      <c r="N530" s="240"/>
      <c r="O530" s="240"/>
      <c r="P530" s="240"/>
      <c r="Q530" s="240"/>
      <c r="R530" s="240"/>
      <c r="S530" s="240"/>
      <c r="T530" s="240"/>
      <c r="U530" s="241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2" t="s">
        <v>174</v>
      </c>
      <c r="AU530" s="242" t="s">
        <v>82</v>
      </c>
      <c r="AV530" s="13" t="s">
        <v>82</v>
      </c>
      <c r="AW530" s="13" t="s">
        <v>34</v>
      </c>
      <c r="AX530" s="13" t="s">
        <v>73</v>
      </c>
      <c r="AY530" s="242" t="s">
        <v>160</v>
      </c>
    </row>
    <row r="531" spans="1:51" s="13" customFormat="1" ht="12">
      <c r="A531" s="13"/>
      <c r="B531" s="231"/>
      <c r="C531" s="232"/>
      <c r="D531" s="233" t="s">
        <v>174</v>
      </c>
      <c r="E531" s="234" t="s">
        <v>20</v>
      </c>
      <c r="F531" s="235" t="s">
        <v>603</v>
      </c>
      <c r="G531" s="232"/>
      <c r="H531" s="236">
        <v>0.585</v>
      </c>
      <c r="I531" s="237"/>
      <c r="J531" s="232"/>
      <c r="K531" s="232"/>
      <c r="L531" s="238"/>
      <c r="M531" s="239"/>
      <c r="N531" s="240"/>
      <c r="O531" s="240"/>
      <c r="P531" s="240"/>
      <c r="Q531" s="240"/>
      <c r="R531" s="240"/>
      <c r="S531" s="240"/>
      <c r="T531" s="240"/>
      <c r="U531" s="241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2" t="s">
        <v>174</v>
      </c>
      <c r="AU531" s="242" t="s">
        <v>82</v>
      </c>
      <c r="AV531" s="13" t="s">
        <v>82</v>
      </c>
      <c r="AW531" s="13" t="s">
        <v>34</v>
      </c>
      <c r="AX531" s="13" t="s">
        <v>73</v>
      </c>
      <c r="AY531" s="242" t="s">
        <v>160</v>
      </c>
    </row>
    <row r="532" spans="1:51" s="15" customFormat="1" ht="12">
      <c r="A532" s="15"/>
      <c r="B532" s="264"/>
      <c r="C532" s="265"/>
      <c r="D532" s="233" t="s">
        <v>174</v>
      </c>
      <c r="E532" s="266" t="s">
        <v>20</v>
      </c>
      <c r="F532" s="267" t="s">
        <v>801</v>
      </c>
      <c r="G532" s="265"/>
      <c r="H532" s="268">
        <v>8.465</v>
      </c>
      <c r="I532" s="269"/>
      <c r="J532" s="265"/>
      <c r="K532" s="265"/>
      <c r="L532" s="270"/>
      <c r="M532" s="271"/>
      <c r="N532" s="272"/>
      <c r="O532" s="272"/>
      <c r="P532" s="272"/>
      <c r="Q532" s="272"/>
      <c r="R532" s="272"/>
      <c r="S532" s="272"/>
      <c r="T532" s="272"/>
      <c r="U532" s="273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4" t="s">
        <v>174</v>
      </c>
      <c r="AU532" s="274" t="s">
        <v>82</v>
      </c>
      <c r="AV532" s="15" t="s">
        <v>170</v>
      </c>
      <c r="AW532" s="15" t="s">
        <v>34</v>
      </c>
      <c r="AX532" s="15" t="s">
        <v>73</v>
      </c>
      <c r="AY532" s="274" t="s">
        <v>160</v>
      </c>
    </row>
    <row r="533" spans="1:51" s="13" customFormat="1" ht="12">
      <c r="A533" s="13"/>
      <c r="B533" s="231"/>
      <c r="C533" s="232"/>
      <c r="D533" s="233" t="s">
        <v>174</v>
      </c>
      <c r="E533" s="234" t="s">
        <v>20</v>
      </c>
      <c r="F533" s="235" t="s">
        <v>802</v>
      </c>
      <c r="G533" s="232"/>
      <c r="H533" s="236">
        <v>4</v>
      </c>
      <c r="I533" s="237"/>
      <c r="J533" s="232"/>
      <c r="K533" s="232"/>
      <c r="L533" s="238"/>
      <c r="M533" s="239"/>
      <c r="N533" s="240"/>
      <c r="O533" s="240"/>
      <c r="P533" s="240"/>
      <c r="Q533" s="240"/>
      <c r="R533" s="240"/>
      <c r="S533" s="240"/>
      <c r="T533" s="240"/>
      <c r="U533" s="241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2" t="s">
        <v>174</v>
      </c>
      <c r="AU533" s="242" t="s">
        <v>82</v>
      </c>
      <c r="AV533" s="13" t="s">
        <v>82</v>
      </c>
      <c r="AW533" s="13" t="s">
        <v>34</v>
      </c>
      <c r="AX533" s="13" t="s">
        <v>73</v>
      </c>
      <c r="AY533" s="242" t="s">
        <v>160</v>
      </c>
    </row>
    <row r="534" spans="1:51" s="15" customFormat="1" ht="12">
      <c r="A534" s="15"/>
      <c r="B534" s="264"/>
      <c r="C534" s="265"/>
      <c r="D534" s="233" t="s">
        <v>174</v>
      </c>
      <c r="E534" s="266" t="s">
        <v>20</v>
      </c>
      <c r="F534" s="267" t="s">
        <v>803</v>
      </c>
      <c r="G534" s="265"/>
      <c r="H534" s="268">
        <v>4</v>
      </c>
      <c r="I534" s="269"/>
      <c r="J534" s="265"/>
      <c r="K534" s="265"/>
      <c r="L534" s="270"/>
      <c r="M534" s="271"/>
      <c r="N534" s="272"/>
      <c r="O534" s="272"/>
      <c r="P534" s="272"/>
      <c r="Q534" s="272"/>
      <c r="R534" s="272"/>
      <c r="S534" s="272"/>
      <c r="T534" s="272"/>
      <c r="U534" s="273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74" t="s">
        <v>174</v>
      </c>
      <c r="AU534" s="274" t="s">
        <v>82</v>
      </c>
      <c r="AV534" s="15" t="s">
        <v>170</v>
      </c>
      <c r="AW534" s="15" t="s">
        <v>34</v>
      </c>
      <c r="AX534" s="15" t="s">
        <v>73</v>
      </c>
      <c r="AY534" s="274" t="s">
        <v>160</v>
      </c>
    </row>
    <row r="535" spans="1:51" s="13" customFormat="1" ht="12">
      <c r="A535" s="13"/>
      <c r="B535" s="231"/>
      <c r="C535" s="232"/>
      <c r="D535" s="233" t="s">
        <v>174</v>
      </c>
      <c r="E535" s="234" t="s">
        <v>20</v>
      </c>
      <c r="F535" s="235" t="s">
        <v>663</v>
      </c>
      <c r="G535" s="232"/>
      <c r="H535" s="236">
        <v>4</v>
      </c>
      <c r="I535" s="237"/>
      <c r="J535" s="232"/>
      <c r="K535" s="232"/>
      <c r="L535" s="238"/>
      <c r="M535" s="239"/>
      <c r="N535" s="240"/>
      <c r="O535" s="240"/>
      <c r="P535" s="240"/>
      <c r="Q535" s="240"/>
      <c r="R535" s="240"/>
      <c r="S535" s="240"/>
      <c r="T535" s="240"/>
      <c r="U535" s="241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174</v>
      </c>
      <c r="AU535" s="242" t="s">
        <v>82</v>
      </c>
      <c r="AV535" s="13" t="s">
        <v>82</v>
      </c>
      <c r="AW535" s="13" t="s">
        <v>34</v>
      </c>
      <c r="AX535" s="13" t="s">
        <v>73</v>
      </c>
      <c r="AY535" s="242" t="s">
        <v>160</v>
      </c>
    </row>
    <row r="536" spans="1:51" s="15" customFormat="1" ht="12">
      <c r="A536" s="15"/>
      <c r="B536" s="264"/>
      <c r="C536" s="265"/>
      <c r="D536" s="233" t="s">
        <v>174</v>
      </c>
      <c r="E536" s="266" t="s">
        <v>20</v>
      </c>
      <c r="F536" s="267" t="s">
        <v>664</v>
      </c>
      <c r="G536" s="265"/>
      <c r="H536" s="268">
        <v>4</v>
      </c>
      <c r="I536" s="269"/>
      <c r="J536" s="265"/>
      <c r="K536" s="265"/>
      <c r="L536" s="270"/>
      <c r="M536" s="271"/>
      <c r="N536" s="272"/>
      <c r="O536" s="272"/>
      <c r="P536" s="272"/>
      <c r="Q536" s="272"/>
      <c r="R536" s="272"/>
      <c r="S536" s="272"/>
      <c r="T536" s="272"/>
      <c r="U536" s="273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4" t="s">
        <v>174</v>
      </c>
      <c r="AU536" s="274" t="s">
        <v>82</v>
      </c>
      <c r="AV536" s="15" t="s">
        <v>170</v>
      </c>
      <c r="AW536" s="15" t="s">
        <v>34</v>
      </c>
      <c r="AX536" s="15" t="s">
        <v>73</v>
      </c>
      <c r="AY536" s="274" t="s">
        <v>160</v>
      </c>
    </row>
    <row r="537" spans="1:51" s="14" customFormat="1" ht="12">
      <c r="A537" s="14"/>
      <c r="B537" s="243"/>
      <c r="C537" s="244"/>
      <c r="D537" s="233" t="s">
        <v>174</v>
      </c>
      <c r="E537" s="245" t="s">
        <v>20</v>
      </c>
      <c r="F537" s="246" t="s">
        <v>177</v>
      </c>
      <c r="G537" s="244"/>
      <c r="H537" s="247">
        <v>16.465</v>
      </c>
      <c r="I537" s="248"/>
      <c r="J537" s="244"/>
      <c r="K537" s="244"/>
      <c r="L537" s="249"/>
      <c r="M537" s="250"/>
      <c r="N537" s="251"/>
      <c r="O537" s="251"/>
      <c r="P537" s="251"/>
      <c r="Q537" s="251"/>
      <c r="R537" s="251"/>
      <c r="S537" s="251"/>
      <c r="T537" s="251"/>
      <c r="U537" s="252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3" t="s">
        <v>174</v>
      </c>
      <c r="AU537" s="253" t="s">
        <v>82</v>
      </c>
      <c r="AV537" s="14" t="s">
        <v>169</v>
      </c>
      <c r="AW537" s="14" t="s">
        <v>34</v>
      </c>
      <c r="AX537" s="14" t="s">
        <v>80</v>
      </c>
      <c r="AY537" s="253" t="s">
        <v>160</v>
      </c>
    </row>
    <row r="538" spans="1:65" s="2" customFormat="1" ht="16.5" customHeight="1">
      <c r="A538" s="40"/>
      <c r="B538" s="41"/>
      <c r="C538" s="254" t="s">
        <v>824</v>
      </c>
      <c r="D538" s="254" t="s">
        <v>252</v>
      </c>
      <c r="E538" s="255" t="s">
        <v>825</v>
      </c>
      <c r="F538" s="256" t="s">
        <v>826</v>
      </c>
      <c r="G538" s="257" t="s">
        <v>359</v>
      </c>
      <c r="H538" s="258">
        <v>82.325</v>
      </c>
      <c r="I538" s="259"/>
      <c r="J538" s="260">
        <f>ROUND(I538*H538,1)</f>
        <v>0</v>
      </c>
      <c r="K538" s="256" t="s">
        <v>168</v>
      </c>
      <c r="L538" s="261"/>
      <c r="M538" s="262" t="s">
        <v>20</v>
      </c>
      <c r="N538" s="263" t="s">
        <v>44</v>
      </c>
      <c r="O538" s="86"/>
      <c r="P538" s="222">
        <f>O538*H538</f>
        <v>0</v>
      </c>
      <c r="Q538" s="222">
        <v>0.001</v>
      </c>
      <c r="R538" s="222">
        <f>Q538*H538</f>
        <v>0.08232500000000001</v>
      </c>
      <c r="S538" s="222">
        <v>0</v>
      </c>
      <c r="T538" s="222">
        <f>S538*H538</f>
        <v>0</v>
      </c>
      <c r="U538" s="223" t="s">
        <v>20</v>
      </c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4" t="s">
        <v>353</v>
      </c>
      <c r="AT538" s="224" t="s">
        <v>252</v>
      </c>
      <c r="AU538" s="224" t="s">
        <v>82</v>
      </c>
      <c r="AY538" s="19" t="s">
        <v>160</v>
      </c>
      <c r="BE538" s="225">
        <f>IF(N538="základní",J538,0)</f>
        <v>0</v>
      </c>
      <c r="BF538" s="225">
        <f>IF(N538="snížená",J538,0)</f>
        <v>0</v>
      </c>
      <c r="BG538" s="225">
        <f>IF(N538="zákl. přenesená",J538,0)</f>
        <v>0</v>
      </c>
      <c r="BH538" s="225">
        <f>IF(N538="sníž. přenesená",J538,0)</f>
        <v>0</v>
      </c>
      <c r="BI538" s="225">
        <f>IF(N538="nulová",J538,0)</f>
        <v>0</v>
      </c>
      <c r="BJ538" s="19" t="s">
        <v>80</v>
      </c>
      <c r="BK538" s="225">
        <f>ROUND(I538*H538,1)</f>
        <v>0</v>
      </c>
      <c r="BL538" s="19" t="s">
        <v>178</v>
      </c>
      <c r="BM538" s="224" t="s">
        <v>827</v>
      </c>
    </row>
    <row r="539" spans="1:51" s="13" customFormat="1" ht="12">
      <c r="A539" s="13"/>
      <c r="B539" s="231"/>
      <c r="C539" s="232"/>
      <c r="D539" s="233" t="s">
        <v>174</v>
      </c>
      <c r="E539" s="234" t="s">
        <v>20</v>
      </c>
      <c r="F539" s="235" t="s">
        <v>828</v>
      </c>
      <c r="G539" s="232"/>
      <c r="H539" s="236">
        <v>82.325</v>
      </c>
      <c r="I539" s="237"/>
      <c r="J539" s="232"/>
      <c r="K539" s="232"/>
      <c r="L539" s="238"/>
      <c r="M539" s="239"/>
      <c r="N539" s="240"/>
      <c r="O539" s="240"/>
      <c r="P539" s="240"/>
      <c r="Q539" s="240"/>
      <c r="R539" s="240"/>
      <c r="S539" s="240"/>
      <c r="T539" s="240"/>
      <c r="U539" s="241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2" t="s">
        <v>174</v>
      </c>
      <c r="AU539" s="242" t="s">
        <v>82</v>
      </c>
      <c r="AV539" s="13" t="s">
        <v>82</v>
      </c>
      <c r="AW539" s="13" t="s">
        <v>34</v>
      </c>
      <c r="AX539" s="13" t="s">
        <v>80</v>
      </c>
      <c r="AY539" s="242" t="s">
        <v>160</v>
      </c>
    </row>
    <row r="540" spans="1:65" s="2" customFormat="1" ht="16.5" customHeight="1">
      <c r="A540" s="40"/>
      <c r="B540" s="41"/>
      <c r="C540" s="213" t="s">
        <v>829</v>
      </c>
      <c r="D540" s="213" t="s">
        <v>164</v>
      </c>
      <c r="E540" s="214" t="s">
        <v>830</v>
      </c>
      <c r="F540" s="215" t="s">
        <v>831</v>
      </c>
      <c r="G540" s="216" t="s">
        <v>259</v>
      </c>
      <c r="H540" s="217">
        <v>4</v>
      </c>
      <c r="I540" s="218"/>
      <c r="J540" s="219">
        <f>ROUND(I540*H540,1)</f>
        <v>0</v>
      </c>
      <c r="K540" s="215" t="s">
        <v>20</v>
      </c>
      <c r="L540" s="46"/>
      <c r="M540" s="220" t="s">
        <v>20</v>
      </c>
      <c r="N540" s="221" t="s">
        <v>44</v>
      </c>
      <c r="O540" s="86"/>
      <c r="P540" s="222">
        <f>O540*H540</f>
        <v>0</v>
      </c>
      <c r="Q540" s="222">
        <v>0</v>
      </c>
      <c r="R540" s="222">
        <f>Q540*H540</f>
        <v>0</v>
      </c>
      <c r="S540" s="222">
        <v>0</v>
      </c>
      <c r="T540" s="222">
        <f>S540*H540</f>
        <v>0</v>
      </c>
      <c r="U540" s="223" t="s">
        <v>20</v>
      </c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4" t="s">
        <v>178</v>
      </c>
      <c r="AT540" s="224" t="s">
        <v>164</v>
      </c>
      <c r="AU540" s="224" t="s">
        <v>82</v>
      </c>
      <c r="AY540" s="19" t="s">
        <v>160</v>
      </c>
      <c r="BE540" s="225">
        <f>IF(N540="základní",J540,0)</f>
        <v>0</v>
      </c>
      <c r="BF540" s="225">
        <f>IF(N540="snížená",J540,0)</f>
        <v>0</v>
      </c>
      <c r="BG540" s="225">
        <f>IF(N540="zákl. přenesená",J540,0)</f>
        <v>0</v>
      </c>
      <c r="BH540" s="225">
        <f>IF(N540="sníž. přenesená",J540,0)</f>
        <v>0</v>
      </c>
      <c r="BI540" s="225">
        <f>IF(N540="nulová",J540,0)</f>
        <v>0</v>
      </c>
      <c r="BJ540" s="19" t="s">
        <v>80</v>
      </c>
      <c r="BK540" s="225">
        <f>ROUND(I540*H540,1)</f>
        <v>0</v>
      </c>
      <c r="BL540" s="19" t="s">
        <v>178</v>
      </c>
      <c r="BM540" s="224" t="s">
        <v>832</v>
      </c>
    </row>
    <row r="541" spans="1:51" s="13" customFormat="1" ht="12">
      <c r="A541" s="13"/>
      <c r="B541" s="231"/>
      <c r="C541" s="232"/>
      <c r="D541" s="233" t="s">
        <v>174</v>
      </c>
      <c r="E541" s="234" t="s">
        <v>20</v>
      </c>
      <c r="F541" s="235" t="s">
        <v>833</v>
      </c>
      <c r="G541" s="232"/>
      <c r="H541" s="236">
        <v>0.8</v>
      </c>
      <c r="I541" s="237"/>
      <c r="J541" s="232"/>
      <c r="K541" s="232"/>
      <c r="L541" s="238"/>
      <c r="M541" s="239"/>
      <c r="N541" s="240"/>
      <c r="O541" s="240"/>
      <c r="P541" s="240"/>
      <c r="Q541" s="240"/>
      <c r="R541" s="240"/>
      <c r="S541" s="240"/>
      <c r="T541" s="240"/>
      <c r="U541" s="241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2" t="s">
        <v>174</v>
      </c>
      <c r="AU541" s="242" t="s">
        <v>82</v>
      </c>
      <c r="AV541" s="13" t="s">
        <v>82</v>
      </c>
      <c r="AW541" s="13" t="s">
        <v>34</v>
      </c>
      <c r="AX541" s="13" t="s">
        <v>73</v>
      </c>
      <c r="AY541" s="242" t="s">
        <v>160</v>
      </c>
    </row>
    <row r="542" spans="1:51" s="13" customFormat="1" ht="12">
      <c r="A542" s="13"/>
      <c r="B542" s="231"/>
      <c r="C542" s="232"/>
      <c r="D542" s="233" t="s">
        <v>174</v>
      </c>
      <c r="E542" s="234" t="s">
        <v>20</v>
      </c>
      <c r="F542" s="235" t="s">
        <v>834</v>
      </c>
      <c r="G542" s="232"/>
      <c r="H542" s="236">
        <v>2.55</v>
      </c>
      <c r="I542" s="237"/>
      <c r="J542" s="232"/>
      <c r="K542" s="232"/>
      <c r="L542" s="238"/>
      <c r="M542" s="239"/>
      <c r="N542" s="240"/>
      <c r="O542" s="240"/>
      <c r="P542" s="240"/>
      <c r="Q542" s="240"/>
      <c r="R542" s="240"/>
      <c r="S542" s="240"/>
      <c r="T542" s="240"/>
      <c r="U542" s="241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2" t="s">
        <v>174</v>
      </c>
      <c r="AU542" s="242" t="s">
        <v>82</v>
      </c>
      <c r="AV542" s="13" t="s">
        <v>82</v>
      </c>
      <c r="AW542" s="13" t="s">
        <v>34</v>
      </c>
      <c r="AX542" s="13" t="s">
        <v>73</v>
      </c>
      <c r="AY542" s="242" t="s">
        <v>160</v>
      </c>
    </row>
    <row r="543" spans="1:51" s="13" customFormat="1" ht="12">
      <c r="A543" s="13"/>
      <c r="B543" s="231"/>
      <c r="C543" s="232"/>
      <c r="D543" s="233" t="s">
        <v>174</v>
      </c>
      <c r="E543" s="234" t="s">
        <v>20</v>
      </c>
      <c r="F543" s="235" t="s">
        <v>835</v>
      </c>
      <c r="G543" s="232"/>
      <c r="H543" s="236">
        <v>0.65</v>
      </c>
      <c r="I543" s="237"/>
      <c r="J543" s="232"/>
      <c r="K543" s="232"/>
      <c r="L543" s="238"/>
      <c r="M543" s="239"/>
      <c r="N543" s="240"/>
      <c r="O543" s="240"/>
      <c r="P543" s="240"/>
      <c r="Q543" s="240"/>
      <c r="R543" s="240"/>
      <c r="S543" s="240"/>
      <c r="T543" s="240"/>
      <c r="U543" s="241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2" t="s">
        <v>174</v>
      </c>
      <c r="AU543" s="242" t="s">
        <v>82</v>
      </c>
      <c r="AV543" s="13" t="s">
        <v>82</v>
      </c>
      <c r="AW543" s="13" t="s">
        <v>34</v>
      </c>
      <c r="AX543" s="13" t="s">
        <v>73</v>
      </c>
      <c r="AY543" s="242" t="s">
        <v>160</v>
      </c>
    </row>
    <row r="544" spans="1:51" s="14" customFormat="1" ht="12">
      <c r="A544" s="14"/>
      <c r="B544" s="243"/>
      <c r="C544" s="244"/>
      <c r="D544" s="233" t="s">
        <v>174</v>
      </c>
      <c r="E544" s="245" t="s">
        <v>20</v>
      </c>
      <c r="F544" s="246" t="s">
        <v>604</v>
      </c>
      <c r="G544" s="244"/>
      <c r="H544" s="247">
        <v>3.9999999999999996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1"/>
      <c r="U544" s="252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3" t="s">
        <v>174</v>
      </c>
      <c r="AU544" s="253" t="s">
        <v>82</v>
      </c>
      <c r="AV544" s="14" t="s">
        <v>169</v>
      </c>
      <c r="AW544" s="14" t="s">
        <v>34</v>
      </c>
      <c r="AX544" s="14" t="s">
        <v>80</v>
      </c>
      <c r="AY544" s="253" t="s">
        <v>160</v>
      </c>
    </row>
    <row r="545" spans="1:65" s="2" customFormat="1" ht="16.5" customHeight="1">
      <c r="A545" s="40"/>
      <c r="B545" s="41"/>
      <c r="C545" s="254" t="s">
        <v>836</v>
      </c>
      <c r="D545" s="254" t="s">
        <v>252</v>
      </c>
      <c r="E545" s="255" t="s">
        <v>825</v>
      </c>
      <c r="F545" s="256" t="s">
        <v>826</v>
      </c>
      <c r="G545" s="257" t="s">
        <v>359</v>
      </c>
      <c r="H545" s="258">
        <v>6.8</v>
      </c>
      <c r="I545" s="259"/>
      <c r="J545" s="260">
        <f>ROUND(I545*H545,1)</f>
        <v>0</v>
      </c>
      <c r="K545" s="256" t="s">
        <v>168</v>
      </c>
      <c r="L545" s="261"/>
      <c r="M545" s="262" t="s">
        <v>20</v>
      </c>
      <c r="N545" s="263" t="s">
        <v>44</v>
      </c>
      <c r="O545" s="86"/>
      <c r="P545" s="222">
        <f>O545*H545</f>
        <v>0</v>
      </c>
      <c r="Q545" s="222">
        <v>0.001</v>
      </c>
      <c r="R545" s="222">
        <f>Q545*H545</f>
        <v>0.0068</v>
      </c>
      <c r="S545" s="222">
        <v>0</v>
      </c>
      <c r="T545" s="222">
        <f>S545*H545</f>
        <v>0</v>
      </c>
      <c r="U545" s="223" t="s">
        <v>20</v>
      </c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4" t="s">
        <v>353</v>
      </c>
      <c r="AT545" s="224" t="s">
        <v>252</v>
      </c>
      <c r="AU545" s="224" t="s">
        <v>82</v>
      </c>
      <c r="AY545" s="19" t="s">
        <v>160</v>
      </c>
      <c r="BE545" s="225">
        <f>IF(N545="základní",J545,0)</f>
        <v>0</v>
      </c>
      <c r="BF545" s="225">
        <f>IF(N545="snížená",J545,0)</f>
        <v>0</v>
      </c>
      <c r="BG545" s="225">
        <f>IF(N545="zákl. přenesená",J545,0)</f>
        <v>0</v>
      </c>
      <c r="BH545" s="225">
        <f>IF(N545="sníž. přenesená",J545,0)</f>
        <v>0</v>
      </c>
      <c r="BI545" s="225">
        <f>IF(N545="nulová",J545,0)</f>
        <v>0</v>
      </c>
      <c r="BJ545" s="19" t="s">
        <v>80</v>
      </c>
      <c r="BK545" s="225">
        <f>ROUND(I545*H545,1)</f>
        <v>0</v>
      </c>
      <c r="BL545" s="19" t="s">
        <v>178</v>
      </c>
      <c r="BM545" s="224" t="s">
        <v>837</v>
      </c>
    </row>
    <row r="546" spans="1:51" s="13" customFormat="1" ht="12">
      <c r="A546" s="13"/>
      <c r="B546" s="231"/>
      <c r="C546" s="232"/>
      <c r="D546" s="233" t="s">
        <v>174</v>
      </c>
      <c r="E546" s="234" t="s">
        <v>20</v>
      </c>
      <c r="F546" s="235" t="s">
        <v>838</v>
      </c>
      <c r="G546" s="232"/>
      <c r="H546" s="236">
        <v>6.8</v>
      </c>
      <c r="I546" s="237"/>
      <c r="J546" s="232"/>
      <c r="K546" s="232"/>
      <c r="L546" s="238"/>
      <c r="M546" s="239"/>
      <c r="N546" s="240"/>
      <c r="O546" s="240"/>
      <c r="P546" s="240"/>
      <c r="Q546" s="240"/>
      <c r="R546" s="240"/>
      <c r="S546" s="240"/>
      <c r="T546" s="240"/>
      <c r="U546" s="241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2" t="s">
        <v>174</v>
      </c>
      <c r="AU546" s="242" t="s">
        <v>82</v>
      </c>
      <c r="AV546" s="13" t="s">
        <v>82</v>
      </c>
      <c r="AW546" s="13" t="s">
        <v>34</v>
      </c>
      <c r="AX546" s="13" t="s">
        <v>80</v>
      </c>
      <c r="AY546" s="242" t="s">
        <v>160</v>
      </c>
    </row>
    <row r="547" spans="1:65" s="2" customFormat="1" ht="16.5" customHeight="1">
      <c r="A547" s="40"/>
      <c r="B547" s="41"/>
      <c r="C547" s="213" t="s">
        <v>839</v>
      </c>
      <c r="D547" s="213" t="s">
        <v>164</v>
      </c>
      <c r="E547" s="214" t="s">
        <v>840</v>
      </c>
      <c r="F547" s="215" t="s">
        <v>841</v>
      </c>
      <c r="G547" s="216" t="s">
        <v>195</v>
      </c>
      <c r="H547" s="217">
        <v>16.465</v>
      </c>
      <c r="I547" s="218"/>
      <c r="J547" s="219">
        <f>ROUND(I547*H547,1)</f>
        <v>0</v>
      </c>
      <c r="K547" s="215" t="s">
        <v>168</v>
      </c>
      <c r="L547" s="46"/>
      <c r="M547" s="220" t="s">
        <v>20</v>
      </c>
      <c r="N547" s="221" t="s">
        <v>44</v>
      </c>
      <c r="O547" s="86"/>
      <c r="P547" s="222">
        <f>O547*H547</f>
        <v>0</v>
      </c>
      <c r="Q547" s="222">
        <v>0</v>
      </c>
      <c r="R547" s="222">
        <f>Q547*H547</f>
        <v>0</v>
      </c>
      <c r="S547" s="222">
        <v>0</v>
      </c>
      <c r="T547" s="222">
        <f>S547*H547</f>
        <v>0</v>
      </c>
      <c r="U547" s="223" t="s">
        <v>20</v>
      </c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4" t="s">
        <v>178</v>
      </c>
      <c r="AT547" s="224" t="s">
        <v>164</v>
      </c>
      <c r="AU547" s="224" t="s">
        <v>82</v>
      </c>
      <c r="AY547" s="19" t="s">
        <v>160</v>
      </c>
      <c r="BE547" s="225">
        <f>IF(N547="základní",J547,0)</f>
        <v>0</v>
      </c>
      <c r="BF547" s="225">
        <f>IF(N547="snížená",J547,0)</f>
        <v>0</v>
      </c>
      <c r="BG547" s="225">
        <f>IF(N547="zákl. přenesená",J547,0)</f>
        <v>0</v>
      </c>
      <c r="BH547" s="225">
        <f>IF(N547="sníž. přenesená",J547,0)</f>
        <v>0</v>
      </c>
      <c r="BI547" s="225">
        <f>IF(N547="nulová",J547,0)</f>
        <v>0</v>
      </c>
      <c r="BJ547" s="19" t="s">
        <v>80</v>
      </c>
      <c r="BK547" s="225">
        <f>ROUND(I547*H547,1)</f>
        <v>0</v>
      </c>
      <c r="BL547" s="19" t="s">
        <v>178</v>
      </c>
      <c r="BM547" s="224" t="s">
        <v>842</v>
      </c>
    </row>
    <row r="548" spans="1:47" s="2" customFormat="1" ht="12">
      <c r="A548" s="40"/>
      <c r="B548" s="41"/>
      <c r="C548" s="42"/>
      <c r="D548" s="226" t="s">
        <v>172</v>
      </c>
      <c r="E548" s="42"/>
      <c r="F548" s="227" t="s">
        <v>843</v>
      </c>
      <c r="G548" s="42"/>
      <c r="H548" s="42"/>
      <c r="I548" s="228"/>
      <c r="J548" s="42"/>
      <c r="K548" s="42"/>
      <c r="L548" s="46"/>
      <c r="M548" s="229"/>
      <c r="N548" s="230"/>
      <c r="O548" s="86"/>
      <c r="P548" s="86"/>
      <c r="Q548" s="86"/>
      <c r="R548" s="86"/>
      <c r="S548" s="86"/>
      <c r="T548" s="86"/>
      <c r="U548" s="87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172</v>
      </c>
      <c r="AU548" s="19" t="s">
        <v>82</v>
      </c>
    </row>
    <row r="549" spans="1:51" s="13" customFormat="1" ht="12">
      <c r="A549" s="13"/>
      <c r="B549" s="231"/>
      <c r="C549" s="232"/>
      <c r="D549" s="233" t="s">
        <v>174</v>
      </c>
      <c r="E549" s="234" t="s">
        <v>20</v>
      </c>
      <c r="F549" s="235" t="s">
        <v>601</v>
      </c>
      <c r="G549" s="232"/>
      <c r="H549" s="236">
        <v>1.76</v>
      </c>
      <c r="I549" s="237"/>
      <c r="J549" s="232"/>
      <c r="K549" s="232"/>
      <c r="L549" s="238"/>
      <c r="M549" s="239"/>
      <c r="N549" s="240"/>
      <c r="O549" s="240"/>
      <c r="P549" s="240"/>
      <c r="Q549" s="240"/>
      <c r="R549" s="240"/>
      <c r="S549" s="240"/>
      <c r="T549" s="240"/>
      <c r="U549" s="241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2" t="s">
        <v>174</v>
      </c>
      <c r="AU549" s="242" t="s">
        <v>82</v>
      </c>
      <c r="AV549" s="13" t="s">
        <v>82</v>
      </c>
      <c r="AW549" s="13" t="s">
        <v>34</v>
      </c>
      <c r="AX549" s="13" t="s">
        <v>73</v>
      </c>
      <c r="AY549" s="242" t="s">
        <v>160</v>
      </c>
    </row>
    <row r="550" spans="1:51" s="13" customFormat="1" ht="12">
      <c r="A550" s="13"/>
      <c r="B550" s="231"/>
      <c r="C550" s="232"/>
      <c r="D550" s="233" t="s">
        <v>174</v>
      </c>
      <c r="E550" s="234" t="s">
        <v>20</v>
      </c>
      <c r="F550" s="235" t="s">
        <v>602</v>
      </c>
      <c r="G550" s="232"/>
      <c r="H550" s="236">
        <v>6.12</v>
      </c>
      <c r="I550" s="237"/>
      <c r="J550" s="232"/>
      <c r="K550" s="232"/>
      <c r="L550" s="238"/>
      <c r="M550" s="239"/>
      <c r="N550" s="240"/>
      <c r="O550" s="240"/>
      <c r="P550" s="240"/>
      <c r="Q550" s="240"/>
      <c r="R550" s="240"/>
      <c r="S550" s="240"/>
      <c r="T550" s="240"/>
      <c r="U550" s="241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2" t="s">
        <v>174</v>
      </c>
      <c r="AU550" s="242" t="s">
        <v>82</v>
      </c>
      <c r="AV550" s="13" t="s">
        <v>82</v>
      </c>
      <c r="AW550" s="13" t="s">
        <v>34</v>
      </c>
      <c r="AX550" s="13" t="s">
        <v>73</v>
      </c>
      <c r="AY550" s="242" t="s">
        <v>160</v>
      </c>
    </row>
    <row r="551" spans="1:51" s="13" customFormat="1" ht="12">
      <c r="A551" s="13"/>
      <c r="B551" s="231"/>
      <c r="C551" s="232"/>
      <c r="D551" s="233" t="s">
        <v>174</v>
      </c>
      <c r="E551" s="234" t="s">
        <v>20</v>
      </c>
      <c r="F551" s="235" t="s">
        <v>603</v>
      </c>
      <c r="G551" s="232"/>
      <c r="H551" s="236">
        <v>0.585</v>
      </c>
      <c r="I551" s="237"/>
      <c r="J551" s="232"/>
      <c r="K551" s="232"/>
      <c r="L551" s="238"/>
      <c r="M551" s="239"/>
      <c r="N551" s="240"/>
      <c r="O551" s="240"/>
      <c r="P551" s="240"/>
      <c r="Q551" s="240"/>
      <c r="R551" s="240"/>
      <c r="S551" s="240"/>
      <c r="T551" s="240"/>
      <c r="U551" s="241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2" t="s">
        <v>174</v>
      </c>
      <c r="AU551" s="242" t="s">
        <v>82</v>
      </c>
      <c r="AV551" s="13" t="s">
        <v>82</v>
      </c>
      <c r="AW551" s="13" t="s">
        <v>34</v>
      </c>
      <c r="AX551" s="13" t="s">
        <v>73</v>
      </c>
      <c r="AY551" s="242" t="s">
        <v>160</v>
      </c>
    </row>
    <row r="552" spans="1:51" s="15" customFormat="1" ht="12">
      <c r="A552" s="15"/>
      <c r="B552" s="264"/>
      <c r="C552" s="265"/>
      <c r="D552" s="233" t="s">
        <v>174</v>
      </c>
      <c r="E552" s="266" t="s">
        <v>20</v>
      </c>
      <c r="F552" s="267" t="s">
        <v>801</v>
      </c>
      <c r="G552" s="265"/>
      <c r="H552" s="268">
        <v>8.465</v>
      </c>
      <c r="I552" s="269"/>
      <c r="J552" s="265"/>
      <c r="K552" s="265"/>
      <c r="L552" s="270"/>
      <c r="M552" s="271"/>
      <c r="N552" s="272"/>
      <c r="O552" s="272"/>
      <c r="P552" s="272"/>
      <c r="Q552" s="272"/>
      <c r="R552" s="272"/>
      <c r="S552" s="272"/>
      <c r="T552" s="272"/>
      <c r="U552" s="273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4" t="s">
        <v>174</v>
      </c>
      <c r="AU552" s="274" t="s">
        <v>82</v>
      </c>
      <c r="AV552" s="15" t="s">
        <v>170</v>
      </c>
      <c r="AW552" s="15" t="s">
        <v>34</v>
      </c>
      <c r="AX552" s="15" t="s">
        <v>73</v>
      </c>
      <c r="AY552" s="274" t="s">
        <v>160</v>
      </c>
    </row>
    <row r="553" spans="1:51" s="13" customFormat="1" ht="12">
      <c r="A553" s="13"/>
      <c r="B553" s="231"/>
      <c r="C553" s="232"/>
      <c r="D553" s="233" t="s">
        <v>174</v>
      </c>
      <c r="E553" s="234" t="s">
        <v>20</v>
      </c>
      <c r="F553" s="235" t="s">
        <v>802</v>
      </c>
      <c r="G553" s="232"/>
      <c r="H553" s="236">
        <v>4</v>
      </c>
      <c r="I553" s="237"/>
      <c r="J553" s="232"/>
      <c r="K553" s="232"/>
      <c r="L553" s="238"/>
      <c r="M553" s="239"/>
      <c r="N553" s="240"/>
      <c r="O553" s="240"/>
      <c r="P553" s="240"/>
      <c r="Q553" s="240"/>
      <c r="R553" s="240"/>
      <c r="S553" s="240"/>
      <c r="T553" s="240"/>
      <c r="U553" s="241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2" t="s">
        <v>174</v>
      </c>
      <c r="AU553" s="242" t="s">
        <v>82</v>
      </c>
      <c r="AV553" s="13" t="s">
        <v>82</v>
      </c>
      <c r="AW553" s="13" t="s">
        <v>34</v>
      </c>
      <c r="AX553" s="13" t="s">
        <v>73</v>
      </c>
      <c r="AY553" s="242" t="s">
        <v>160</v>
      </c>
    </row>
    <row r="554" spans="1:51" s="15" customFormat="1" ht="12">
      <c r="A554" s="15"/>
      <c r="B554" s="264"/>
      <c r="C554" s="265"/>
      <c r="D554" s="233" t="s">
        <v>174</v>
      </c>
      <c r="E554" s="266" t="s">
        <v>20</v>
      </c>
      <c r="F554" s="267" t="s">
        <v>803</v>
      </c>
      <c r="G554" s="265"/>
      <c r="H554" s="268">
        <v>4</v>
      </c>
      <c r="I554" s="269"/>
      <c r="J554" s="265"/>
      <c r="K554" s="265"/>
      <c r="L554" s="270"/>
      <c r="M554" s="271"/>
      <c r="N554" s="272"/>
      <c r="O554" s="272"/>
      <c r="P554" s="272"/>
      <c r="Q554" s="272"/>
      <c r="R554" s="272"/>
      <c r="S554" s="272"/>
      <c r="T554" s="272"/>
      <c r="U554" s="273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74" t="s">
        <v>174</v>
      </c>
      <c r="AU554" s="274" t="s">
        <v>82</v>
      </c>
      <c r="AV554" s="15" t="s">
        <v>170</v>
      </c>
      <c r="AW554" s="15" t="s">
        <v>34</v>
      </c>
      <c r="AX554" s="15" t="s">
        <v>73</v>
      </c>
      <c r="AY554" s="274" t="s">
        <v>160</v>
      </c>
    </row>
    <row r="555" spans="1:51" s="13" customFormat="1" ht="12">
      <c r="A555" s="13"/>
      <c r="B555" s="231"/>
      <c r="C555" s="232"/>
      <c r="D555" s="233" t="s">
        <v>174</v>
      </c>
      <c r="E555" s="234" t="s">
        <v>20</v>
      </c>
      <c r="F555" s="235" t="s">
        <v>663</v>
      </c>
      <c r="G555" s="232"/>
      <c r="H555" s="236">
        <v>4</v>
      </c>
      <c r="I555" s="237"/>
      <c r="J555" s="232"/>
      <c r="K555" s="232"/>
      <c r="L555" s="238"/>
      <c r="M555" s="239"/>
      <c r="N555" s="240"/>
      <c r="O555" s="240"/>
      <c r="P555" s="240"/>
      <c r="Q555" s="240"/>
      <c r="R555" s="240"/>
      <c r="S555" s="240"/>
      <c r="T555" s="240"/>
      <c r="U555" s="241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174</v>
      </c>
      <c r="AU555" s="242" t="s">
        <v>82</v>
      </c>
      <c r="AV555" s="13" t="s">
        <v>82</v>
      </c>
      <c r="AW555" s="13" t="s">
        <v>34</v>
      </c>
      <c r="AX555" s="13" t="s">
        <v>73</v>
      </c>
      <c r="AY555" s="242" t="s">
        <v>160</v>
      </c>
    </row>
    <row r="556" spans="1:51" s="15" customFormat="1" ht="12">
      <c r="A556" s="15"/>
      <c r="B556" s="264"/>
      <c r="C556" s="265"/>
      <c r="D556" s="233" t="s">
        <v>174</v>
      </c>
      <c r="E556" s="266" t="s">
        <v>20</v>
      </c>
      <c r="F556" s="267" t="s">
        <v>664</v>
      </c>
      <c r="G556" s="265"/>
      <c r="H556" s="268">
        <v>4</v>
      </c>
      <c r="I556" s="269"/>
      <c r="J556" s="265"/>
      <c r="K556" s="265"/>
      <c r="L556" s="270"/>
      <c r="M556" s="271"/>
      <c r="N556" s="272"/>
      <c r="O556" s="272"/>
      <c r="P556" s="272"/>
      <c r="Q556" s="272"/>
      <c r="R556" s="272"/>
      <c r="S556" s="272"/>
      <c r="T556" s="272"/>
      <c r="U556" s="273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4" t="s">
        <v>174</v>
      </c>
      <c r="AU556" s="274" t="s">
        <v>82</v>
      </c>
      <c r="AV556" s="15" t="s">
        <v>170</v>
      </c>
      <c r="AW556" s="15" t="s">
        <v>34</v>
      </c>
      <c r="AX556" s="15" t="s">
        <v>73</v>
      </c>
      <c r="AY556" s="274" t="s">
        <v>160</v>
      </c>
    </row>
    <row r="557" spans="1:51" s="14" customFormat="1" ht="12">
      <c r="A557" s="14"/>
      <c r="B557" s="243"/>
      <c r="C557" s="244"/>
      <c r="D557" s="233" t="s">
        <v>174</v>
      </c>
      <c r="E557" s="245" t="s">
        <v>20</v>
      </c>
      <c r="F557" s="246" t="s">
        <v>177</v>
      </c>
      <c r="G557" s="244"/>
      <c r="H557" s="247">
        <v>16.465</v>
      </c>
      <c r="I557" s="248"/>
      <c r="J557" s="244"/>
      <c r="K557" s="244"/>
      <c r="L557" s="249"/>
      <c r="M557" s="250"/>
      <c r="N557" s="251"/>
      <c r="O557" s="251"/>
      <c r="P557" s="251"/>
      <c r="Q557" s="251"/>
      <c r="R557" s="251"/>
      <c r="S557" s="251"/>
      <c r="T557" s="251"/>
      <c r="U557" s="252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3" t="s">
        <v>174</v>
      </c>
      <c r="AU557" s="253" t="s">
        <v>82</v>
      </c>
      <c r="AV557" s="14" t="s">
        <v>169</v>
      </c>
      <c r="AW557" s="14" t="s">
        <v>34</v>
      </c>
      <c r="AX557" s="14" t="s">
        <v>80</v>
      </c>
      <c r="AY557" s="253" t="s">
        <v>160</v>
      </c>
    </row>
    <row r="558" spans="1:65" s="2" customFormat="1" ht="21.75" customHeight="1">
      <c r="A558" s="40"/>
      <c r="B558" s="41"/>
      <c r="C558" s="254" t="s">
        <v>844</v>
      </c>
      <c r="D558" s="254" t="s">
        <v>252</v>
      </c>
      <c r="E558" s="255" t="s">
        <v>816</v>
      </c>
      <c r="F558" s="256" t="s">
        <v>817</v>
      </c>
      <c r="G558" s="257" t="s">
        <v>359</v>
      </c>
      <c r="H558" s="258">
        <v>59.274</v>
      </c>
      <c r="I558" s="259"/>
      <c r="J558" s="260">
        <f>ROUND(I558*H558,1)</f>
        <v>0</v>
      </c>
      <c r="K558" s="256" t="s">
        <v>168</v>
      </c>
      <c r="L558" s="261"/>
      <c r="M558" s="262" t="s">
        <v>20</v>
      </c>
      <c r="N558" s="263" t="s">
        <v>44</v>
      </c>
      <c r="O558" s="86"/>
      <c r="P558" s="222">
        <f>O558*H558</f>
        <v>0</v>
      </c>
      <c r="Q558" s="222">
        <v>0.001</v>
      </c>
      <c r="R558" s="222">
        <f>Q558*H558</f>
        <v>0.059274</v>
      </c>
      <c r="S558" s="222">
        <v>0</v>
      </c>
      <c r="T558" s="222">
        <f>S558*H558</f>
        <v>0</v>
      </c>
      <c r="U558" s="223" t="s">
        <v>20</v>
      </c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24" t="s">
        <v>353</v>
      </c>
      <c r="AT558" s="224" t="s">
        <v>252</v>
      </c>
      <c r="AU558" s="224" t="s">
        <v>82</v>
      </c>
      <c r="AY558" s="19" t="s">
        <v>160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19" t="s">
        <v>80</v>
      </c>
      <c r="BK558" s="225">
        <f>ROUND(I558*H558,1)</f>
        <v>0</v>
      </c>
      <c r="BL558" s="19" t="s">
        <v>178</v>
      </c>
      <c r="BM558" s="224" t="s">
        <v>845</v>
      </c>
    </row>
    <row r="559" spans="1:51" s="13" customFormat="1" ht="12">
      <c r="A559" s="13"/>
      <c r="B559" s="231"/>
      <c r="C559" s="232"/>
      <c r="D559" s="233" t="s">
        <v>174</v>
      </c>
      <c r="E559" s="234" t="s">
        <v>20</v>
      </c>
      <c r="F559" s="235" t="s">
        <v>846</v>
      </c>
      <c r="G559" s="232"/>
      <c r="H559" s="236">
        <v>59.274</v>
      </c>
      <c r="I559" s="237"/>
      <c r="J559" s="232"/>
      <c r="K559" s="232"/>
      <c r="L559" s="238"/>
      <c r="M559" s="239"/>
      <c r="N559" s="240"/>
      <c r="O559" s="240"/>
      <c r="P559" s="240"/>
      <c r="Q559" s="240"/>
      <c r="R559" s="240"/>
      <c r="S559" s="240"/>
      <c r="T559" s="240"/>
      <c r="U559" s="241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2" t="s">
        <v>174</v>
      </c>
      <c r="AU559" s="242" t="s">
        <v>82</v>
      </c>
      <c r="AV559" s="13" t="s">
        <v>82</v>
      </c>
      <c r="AW559" s="13" t="s">
        <v>34</v>
      </c>
      <c r="AX559" s="13" t="s">
        <v>80</v>
      </c>
      <c r="AY559" s="242" t="s">
        <v>160</v>
      </c>
    </row>
    <row r="560" spans="1:65" s="2" customFormat="1" ht="16.5" customHeight="1">
      <c r="A560" s="40"/>
      <c r="B560" s="41"/>
      <c r="C560" s="213" t="s">
        <v>847</v>
      </c>
      <c r="D560" s="213" t="s">
        <v>164</v>
      </c>
      <c r="E560" s="214" t="s">
        <v>848</v>
      </c>
      <c r="F560" s="215" t="s">
        <v>849</v>
      </c>
      <c r="G560" s="216" t="s">
        <v>195</v>
      </c>
      <c r="H560" s="217">
        <v>4</v>
      </c>
      <c r="I560" s="218"/>
      <c r="J560" s="219">
        <f>ROUND(I560*H560,1)</f>
        <v>0</v>
      </c>
      <c r="K560" s="215" t="s">
        <v>168</v>
      </c>
      <c r="L560" s="46"/>
      <c r="M560" s="220" t="s">
        <v>20</v>
      </c>
      <c r="N560" s="221" t="s">
        <v>44</v>
      </c>
      <c r="O560" s="86"/>
      <c r="P560" s="222">
        <f>O560*H560</f>
        <v>0</v>
      </c>
      <c r="Q560" s="222">
        <v>4E-05</v>
      </c>
      <c r="R560" s="222">
        <f>Q560*H560</f>
        <v>0.00016</v>
      </c>
      <c r="S560" s="222">
        <v>0</v>
      </c>
      <c r="T560" s="222">
        <f>S560*H560</f>
        <v>0</v>
      </c>
      <c r="U560" s="223" t="s">
        <v>20</v>
      </c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4" t="s">
        <v>178</v>
      </c>
      <c r="AT560" s="224" t="s">
        <v>164</v>
      </c>
      <c r="AU560" s="224" t="s">
        <v>82</v>
      </c>
      <c r="AY560" s="19" t="s">
        <v>160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19" t="s">
        <v>80</v>
      </c>
      <c r="BK560" s="225">
        <f>ROUND(I560*H560,1)</f>
        <v>0</v>
      </c>
      <c r="BL560" s="19" t="s">
        <v>178</v>
      </c>
      <c r="BM560" s="224" t="s">
        <v>850</v>
      </c>
    </row>
    <row r="561" spans="1:47" s="2" customFormat="1" ht="12">
      <c r="A561" s="40"/>
      <c r="B561" s="41"/>
      <c r="C561" s="42"/>
      <c r="D561" s="226" t="s">
        <v>172</v>
      </c>
      <c r="E561" s="42"/>
      <c r="F561" s="227" t="s">
        <v>851</v>
      </c>
      <c r="G561" s="42"/>
      <c r="H561" s="42"/>
      <c r="I561" s="228"/>
      <c r="J561" s="42"/>
      <c r="K561" s="42"/>
      <c r="L561" s="46"/>
      <c r="M561" s="229"/>
      <c r="N561" s="230"/>
      <c r="O561" s="86"/>
      <c r="P561" s="86"/>
      <c r="Q561" s="86"/>
      <c r="R561" s="86"/>
      <c r="S561" s="86"/>
      <c r="T561" s="86"/>
      <c r="U561" s="87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172</v>
      </c>
      <c r="AU561" s="19" t="s">
        <v>82</v>
      </c>
    </row>
    <row r="562" spans="1:51" s="13" customFormat="1" ht="12">
      <c r="A562" s="13"/>
      <c r="B562" s="231"/>
      <c r="C562" s="232"/>
      <c r="D562" s="233" t="s">
        <v>174</v>
      </c>
      <c r="E562" s="234" t="s">
        <v>20</v>
      </c>
      <c r="F562" s="235" t="s">
        <v>802</v>
      </c>
      <c r="G562" s="232"/>
      <c r="H562" s="236">
        <v>4</v>
      </c>
      <c r="I562" s="237"/>
      <c r="J562" s="232"/>
      <c r="K562" s="232"/>
      <c r="L562" s="238"/>
      <c r="M562" s="239"/>
      <c r="N562" s="240"/>
      <c r="O562" s="240"/>
      <c r="P562" s="240"/>
      <c r="Q562" s="240"/>
      <c r="R562" s="240"/>
      <c r="S562" s="240"/>
      <c r="T562" s="240"/>
      <c r="U562" s="241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2" t="s">
        <v>174</v>
      </c>
      <c r="AU562" s="242" t="s">
        <v>82</v>
      </c>
      <c r="AV562" s="13" t="s">
        <v>82</v>
      </c>
      <c r="AW562" s="13" t="s">
        <v>34</v>
      </c>
      <c r="AX562" s="13" t="s">
        <v>73</v>
      </c>
      <c r="AY562" s="242" t="s">
        <v>160</v>
      </c>
    </row>
    <row r="563" spans="1:51" s="15" customFormat="1" ht="12">
      <c r="A563" s="15"/>
      <c r="B563" s="264"/>
      <c r="C563" s="265"/>
      <c r="D563" s="233" t="s">
        <v>174</v>
      </c>
      <c r="E563" s="266" t="s">
        <v>20</v>
      </c>
      <c r="F563" s="267" t="s">
        <v>803</v>
      </c>
      <c r="G563" s="265"/>
      <c r="H563" s="268">
        <v>4</v>
      </c>
      <c r="I563" s="269"/>
      <c r="J563" s="265"/>
      <c r="K563" s="265"/>
      <c r="L563" s="270"/>
      <c r="M563" s="271"/>
      <c r="N563" s="272"/>
      <c r="O563" s="272"/>
      <c r="P563" s="272"/>
      <c r="Q563" s="272"/>
      <c r="R563" s="272"/>
      <c r="S563" s="272"/>
      <c r="T563" s="272"/>
      <c r="U563" s="273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4" t="s">
        <v>174</v>
      </c>
      <c r="AU563" s="274" t="s">
        <v>82</v>
      </c>
      <c r="AV563" s="15" t="s">
        <v>170</v>
      </c>
      <c r="AW563" s="15" t="s">
        <v>34</v>
      </c>
      <c r="AX563" s="15" t="s">
        <v>73</v>
      </c>
      <c r="AY563" s="274" t="s">
        <v>160</v>
      </c>
    </row>
    <row r="564" spans="1:51" s="14" customFormat="1" ht="12">
      <c r="A564" s="14"/>
      <c r="B564" s="243"/>
      <c r="C564" s="244"/>
      <c r="D564" s="233" t="s">
        <v>174</v>
      </c>
      <c r="E564" s="245" t="s">
        <v>20</v>
      </c>
      <c r="F564" s="246" t="s">
        <v>177</v>
      </c>
      <c r="G564" s="244"/>
      <c r="H564" s="247">
        <v>4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1"/>
      <c r="U564" s="252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3" t="s">
        <v>174</v>
      </c>
      <c r="AU564" s="253" t="s">
        <v>82</v>
      </c>
      <c r="AV564" s="14" t="s">
        <v>169</v>
      </c>
      <c r="AW564" s="14" t="s">
        <v>34</v>
      </c>
      <c r="AX564" s="14" t="s">
        <v>80</v>
      </c>
      <c r="AY564" s="253" t="s">
        <v>160</v>
      </c>
    </row>
    <row r="565" spans="1:65" s="2" customFormat="1" ht="16.5" customHeight="1">
      <c r="A565" s="40"/>
      <c r="B565" s="41"/>
      <c r="C565" s="213" t="s">
        <v>852</v>
      </c>
      <c r="D565" s="213" t="s">
        <v>164</v>
      </c>
      <c r="E565" s="214" t="s">
        <v>853</v>
      </c>
      <c r="F565" s="215" t="s">
        <v>854</v>
      </c>
      <c r="G565" s="216" t="s">
        <v>195</v>
      </c>
      <c r="H565" s="217">
        <v>4</v>
      </c>
      <c r="I565" s="218"/>
      <c r="J565" s="219">
        <f>ROUND(I565*H565,1)</f>
        <v>0</v>
      </c>
      <c r="K565" s="215" t="s">
        <v>168</v>
      </c>
      <c r="L565" s="46"/>
      <c r="M565" s="220" t="s">
        <v>20</v>
      </c>
      <c r="N565" s="221" t="s">
        <v>44</v>
      </c>
      <c r="O565" s="86"/>
      <c r="P565" s="222">
        <f>O565*H565</f>
        <v>0</v>
      </c>
      <c r="Q565" s="222">
        <v>0</v>
      </c>
      <c r="R565" s="222">
        <f>Q565*H565</f>
        <v>0</v>
      </c>
      <c r="S565" s="222">
        <v>0</v>
      </c>
      <c r="T565" s="222">
        <f>S565*H565</f>
        <v>0</v>
      </c>
      <c r="U565" s="223" t="s">
        <v>20</v>
      </c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4" t="s">
        <v>178</v>
      </c>
      <c r="AT565" s="224" t="s">
        <v>164</v>
      </c>
      <c r="AU565" s="224" t="s">
        <v>82</v>
      </c>
      <c r="AY565" s="19" t="s">
        <v>160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9" t="s">
        <v>80</v>
      </c>
      <c r="BK565" s="225">
        <f>ROUND(I565*H565,1)</f>
        <v>0</v>
      </c>
      <c r="BL565" s="19" t="s">
        <v>178</v>
      </c>
      <c r="BM565" s="224" t="s">
        <v>855</v>
      </c>
    </row>
    <row r="566" spans="1:47" s="2" customFormat="1" ht="12">
      <c r="A566" s="40"/>
      <c r="B566" s="41"/>
      <c r="C566" s="42"/>
      <c r="D566" s="226" t="s">
        <v>172</v>
      </c>
      <c r="E566" s="42"/>
      <c r="F566" s="227" t="s">
        <v>856</v>
      </c>
      <c r="G566" s="42"/>
      <c r="H566" s="42"/>
      <c r="I566" s="228"/>
      <c r="J566" s="42"/>
      <c r="K566" s="42"/>
      <c r="L566" s="46"/>
      <c r="M566" s="229"/>
      <c r="N566" s="230"/>
      <c r="O566" s="86"/>
      <c r="P566" s="86"/>
      <c r="Q566" s="86"/>
      <c r="R566" s="86"/>
      <c r="S566" s="86"/>
      <c r="T566" s="86"/>
      <c r="U566" s="87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172</v>
      </c>
      <c r="AU566" s="19" t="s">
        <v>82</v>
      </c>
    </row>
    <row r="567" spans="1:65" s="2" customFormat="1" ht="16.5" customHeight="1">
      <c r="A567" s="40"/>
      <c r="B567" s="41"/>
      <c r="C567" s="254" t="s">
        <v>857</v>
      </c>
      <c r="D567" s="254" t="s">
        <v>252</v>
      </c>
      <c r="E567" s="255" t="s">
        <v>858</v>
      </c>
      <c r="F567" s="256" t="s">
        <v>859</v>
      </c>
      <c r="G567" s="257" t="s">
        <v>195</v>
      </c>
      <c r="H567" s="258">
        <v>4.884</v>
      </c>
      <c r="I567" s="259"/>
      <c r="J567" s="260">
        <f>ROUND(I567*H567,1)</f>
        <v>0</v>
      </c>
      <c r="K567" s="256" t="s">
        <v>20</v>
      </c>
      <c r="L567" s="261"/>
      <c r="M567" s="262" t="s">
        <v>20</v>
      </c>
      <c r="N567" s="263" t="s">
        <v>44</v>
      </c>
      <c r="O567" s="86"/>
      <c r="P567" s="222">
        <f>O567*H567</f>
        <v>0</v>
      </c>
      <c r="Q567" s="222">
        <v>0.0021</v>
      </c>
      <c r="R567" s="222">
        <f>Q567*H567</f>
        <v>0.0102564</v>
      </c>
      <c r="S567" s="222">
        <v>0</v>
      </c>
      <c r="T567" s="222">
        <f>S567*H567</f>
        <v>0</v>
      </c>
      <c r="U567" s="223" t="s">
        <v>20</v>
      </c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4" t="s">
        <v>353</v>
      </c>
      <c r="AT567" s="224" t="s">
        <v>252</v>
      </c>
      <c r="AU567" s="224" t="s">
        <v>82</v>
      </c>
      <c r="AY567" s="19" t="s">
        <v>160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9" t="s">
        <v>80</v>
      </c>
      <c r="BK567" s="225">
        <f>ROUND(I567*H567,1)</f>
        <v>0</v>
      </c>
      <c r="BL567" s="19" t="s">
        <v>178</v>
      </c>
      <c r="BM567" s="224" t="s">
        <v>860</v>
      </c>
    </row>
    <row r="568" spans="1:51" s="13" customFormat="1" ht="12">
      <c r="A568" s="13"/>
      <c r="B568" s="231"/>
      <c r="C568" s="232"/>
      <c r="D568" s="233" t="s">
        <v>174</v>
      </c>
      <c r="E568" s="234" t="s">
        <v>20</v>
      </c>
      <c r="F568" s="235" t="s">
        <v>861</v>
      </c>
      <c r="G568" s="232"/>
      <c r="H568" s="236">
        <v>4.884</v>
      </c>
      <c r="I568" s="237"/>
      <c r="J568" s="232"/>
      <c r="K568" s="232"/>
      <c r="L568" s="238"/>
      <c r="M568" s="239"/>
      <c r="N568" s="240"/>
      <c r="O568" s="240"/>
      <c r="P568" s="240"/>
      <c r="Q568" s="240"/>
      <c r="R568" s="240"/>
      <c r="S568" s="240"/>
      <c r="T568" s="240"/>
      <c r="U568" s="241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2" t="s">
        <v>174</v>
      </c>
      <c r="AU568" s="242" t="s">
        <v>82</v>
      </c>
      <c r="AV568" s="13" t="s">
        <v>82</v>
      </c>
      <c r="AW568" s="13" t="s">
        <v>34</v>
      </c>
      <c r="AX568" s="13" t="s">
        <v>80</v>
      </c>
      <c r="AY568" s="242" t="s">
        <v>160</v>
      </c>
    </row>
    <row r="569" spans="1:65" s="2" customFormat="1" ht="24.15" customHeight="1">
      <c r="A569" s="40"/>
      <c r="B569" s="41"/>
      <c r="C569" s="213" t="s">
        <v>862</v>
      </c>
      <c r="D569" s="213" t="s">
        <v>164</v>
      </c>
      <c r="E569" s="214" t="s">
        <v>863</v>
      </c>
      <c r="F569" s="215" t="s">
        <v>864</v>
      </c>
      <c r="G569" s="216" t="s">
        <v>865</v>
      </c>
      <c r="H569" s="285"/>
      <c r="I569" s="218"/>
      <c r="J569" s="219">
        <f>ROUND(I569*H569,1)</f>
        <v>0</v>
      </c>
      <c r="K569" s="215" t="s">
        <v>168</v>
      </c>
      <c r="L569" s="46"/>
      <c r="M569" s="220" t="s">
        <v>20</v>
      </c>
      <c r="N569" s="221" t="s">
        <v>44</v>
      </c>
      <c r="O569" s="86"/>
      <c r="P569" s="222">
        <f>O569*H569</f>
        <v>0</v>
      </c>
      <c r="Q569" s="222">
        <v>0</v>
      </c>
      <c r="R569" s="222">
        <f>Q569*H569</f>
        <v>0</v>
      </c>
      <c r="S569" s="222">
        <v>0</v>
      </c>
      <c r="T569" s="222">
        <f>S569*H569</f>
        <v>0</v>
      </c>
      <c r="U569" s="223" t="s">
        <v>20</v>
      </c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4" t="s">
        <v>178</v>
      </c>
      <c r="AT569" s="224" t="s">
        <v>164</v>
      </c>
      <c r="AU569" s="224" t="s">
        <v>82</v>
      </c>
      <c r="AY569" s="19" t="s">
        <v>160</v>
      </c>
      <c r="BE569" s="225">
        <f>IF(N569="základní",J569,0)</f>
        <v>0</v>
      </c>
      <c r="BF569" s="225">
        <f>IF(N569="snížená",J569,0)</f>
        <v>0</v>
      </c>
      <c r="BG569" s="225">
        <f>IF(N569="zákl. přenesená",J569,0)</f>
        <v>0</v>
      </c>
      <c r="BH569" s="225">
        <f>IF(N569="sníž. přenesená",J569,0)</f>
        <v>0</v>
      </c>
      <c r="BI569" s="225">
        <f>IF(N569="nulová",J569,0)</f>
        <v>0</v>
      </c>
      <c r="BJ569" s="19" t="s">
        <v>80</v>
      </c>
      <c r="BK569" s="225">
        <f>ROUND(I569*H569,1)</f>
        <v>0</v>
      </c>
      <c r="BL569" s="19" t="s">
        <v>178</v>
      </c>
      <c r="BM569" s="224" t="s">
        <v>866</v>
      </c>
    </row>
    <row r="570" spans="1:47" s="2" customFormat="1" ht="12">
      <c r="A570" s="40"/>
      <c r="B570" s="41"/>
      <c r="C570" s="42"/>
      <c r="D570" s="226" t="s">
        <v>172</v>
      </c>
      <c r="E570" s="42"/>
      <c r="F570" s="227" t="s">
        <v>867</v>
      </c>
      <c r="G570" s="42"/>
      <c r="H570" s="42"/>
      <c r="I570" s="228"/>
      <c r="J570" s="42"/>
      <c r="K570" s="42"/>
      <c r="L570" s="46"/>
      <c r="M570" s="229"/>
      <c r="N570" s="230"/>
      <c r="O570" s="86"/>
      <c r="P570" s="86"/>
      <c r="Q570" s="86"/>
      <c r="R570" s="86"/>
      <c r="S570" s="86"/>
      <c r="T570" s="86"/>
      <c r="U570" s="87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172</v>
      </c>
      <c r="AU570" s="19" t="s">
        <v>82</v>
      </c>
    </row>
    <row r="571" spans="1:63" s="12" customFormat="1" ht="22.8" customHeight="1">
      <c r="A571" s="12"/>
      <c r="B571" s="197"/>
      <c r="C571" s="198"/>
      <c r="D571" s="199" t="s">
        <v>72</v>
      </c>
      <c r="E571" s="211" t="s">
        <v>868</v>
      </c>
      <c r="F571" s="211" t="s">
        <v>869</v>
      </c>
      <c r="G571" s="198"/>
      <c r="H571" s="198"/>
      <c r="I571" s="201"/>
      <c r="J571" s="212">
        <f>BK571</f>
        <v>0</v>
      </c>
      <c r="K571" s="198"/>
      <c r="L571" s="203"/>
      <c r="M571" s="204"/>
      <c r="N571" s="205"/>
      <c r="O571" s="205"/>
      <c r="P571" s="206">
        <f>SUM(P572:P621)</f>
        <v>0</v>
      </c>
      <c r="Q571" s="205"/>
      <c r="R571" s="206">
        <f>SUM(R572:R621)</f>
        <v>1.53902395</v>
      </c>
      <c r="S571" s="205"/>
      <c r="T571" s="206">
        <f>SUM(T572:T621)</f>
        <v>0</v>
      </c>
      <c r="U571" s="207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R571" s="208" t="s">
        <v>82</v>
      </c>
      <c r="AT571" s="209" t="s">
        <v>72</v>
      </c>
      <c r="AU571" s="209" t="s">
        <v>80</v>
      </c>
      <c r="AY571" s="208" t="s">
        <v>160</v>
      </c>
      <c r="BK571" s="210">
        <f>SUM(BK572:BK621)</f>
        <v>0</v>
      </c>
    </row>
    <row r="572" spans="1:65" s="2" customFormat="1" ht="16.5" customHeight="1">
      <c r="A572" s="40"/>
      <c r="B572" s="41"/>
      <c r="C572" s="213" t="s">
        <v>870</v>
      </c>
      <c r="D572" s="213" t="s">
        <v>164</v>
      </c>
      <c r="E572" s="214" t="s">
        <v>871</v>
      </c>
      <c r="F572" s="215" t="s">
        <v>872</v>
      </c>
      <c r="G572" s="216" t="s">
        <v>195</v>
      </c>
      <c r="H572" s="217">
        <v>166.417</v>
      </c>
      <c r="I572" s="218"/>
      <c r="J572" s="219">
        <f>ROUND(I572*H572,1)</f>
        <v>0</v>
      </c>
      <c r="K572" s="215" t="s">
        <v>168</v>
      </c>
      <c r="L572" s="46"/>
      <c r="M572" s="220" t="s">
        <v>20</v>
      </c>
      <c r="N572" s="221" t="s">
        <v>44</v>
      </c>
      <c r="O572" s="86"/>
      <c r="P572" s="222">
        <f>O572*H572</f>
        <v>0</v>
      </c>
      <c r="Q572" s="222">
        <v>0.00013</v>
      </c>
      <c r="R572" s="222">
        <f>Q572*H572</f>
        <v>0.021634209999999997</v>
      </c>
      <c r="S572" s="222">
        <v>0</v>
      </c>
      <c r="T572" s="222">
        <f>S572*H572</f>
        <v>0</v>
      </c>
      <c r="U572" s="223" t="s">
        <v>20</v>
      </c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4" t="s">
        <v>178</v>
      </c>
      <c r="AT572" s="224" t="s">
        <v>164</v>
      </c>
      <c r="AU572" s="224" t="s">
        <v>82</v>
      </c>
      <c r="AY572" s="19" t="s">
        <v>160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19" t="s">
        <v>80</v>
      </c>
      <c r="BK572" s="225">
        <f>ROUND(I572*H572,1)</f>
        <v>0</v>
      </c>
      <c r="BL572" s="19" t="s">
        <v>178</v>
      </c>
      <c r="BM572" s="224" t="s">
        <v>873</v>
      </c>
    </row>
    <row r="573" spans="1:47" s="2" customFormat="1" ht="12">
      <c r="A573" s="40"/>
      <c r="B573" s="41"/>
      <c r="C573" s="42"/>
      <c r="D573" s="226" t="s">
        <v>172</v>
      </c>
      <c r="E573" s="42"/>
      <c r="F573" s="227" t="s">
        <v>874</v>
      </c>
      <c r="G573" s="42"/>
      <c r="H573" s="42"/>
      <c r="I573" s="228"/>
      <c r="J573" s="42"/>
      <c r="K573" s="42"/>
      <c r="L573" s="46"/>
      <c r="M573" s="229"/>
      <c r="N573" s="230"/>
      <c r="O573" s="86"/>
      <c r="P573" s="86"/>
      <c r="Q573" s="86"/>
      <c r="R573" s="86"/>
      <c r="S573" s="86"/>
      <c r="T573" s="86"/>
      <c r="U573" s="87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172</v>
      </c>
      <c r="AU573" s="19" t="s">
        <v>82</v>
      </c>
    </row>
    <row r="574" spans="1:51" s="13" customFormat="1" ht="12">
      <c r="A574" s="13"/>
      <c r="B574" s="231"/>
      <c r="C574" s="232"/>
      <c r="D574" s="233" t="s">
        <v>174</v>
      </c>
      <c r="E574" s="234" t="s">
        <v>20</v>
      </c>
      <c r="F574" s="235" t="s">
        <v>875</v>
      </c>
      <c r="G574" s="232"/>
      <c r="H574" s="236">
        <v>7.56</v>
      </c>
      <c r="I574" s="237"/>
      <c r="J574" s="232"/>
      <c r="K574" s="232"/>
      <c r="L574" s="238"/>
      <c r="M574" s="239"/>
      <c r="N574" s="240"/>
      <c r="O574" s="240"/>
      <c r="P574" s="240"/>
      <c r="Q574" s="240"/>
      <c r="R574" s="240"/>
      <c r="S574" s="240"/>
      <c r="T574" s="240"/>
      <c r="U574" s="241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2" t="s">
        <v>174</v>
      </c>
      <c r="AU574" s="242" t="s">
        <v>82</v>
      </c>
      <c r="AV574" s="13" t="s">
        <v>82</v>
      </c>
      <c r="AW574" s="13" t="s">
        <v>34</v>
      </c>
      <c r="AX574" s="13" t="s">
        <v>73</v>
      </c>
      <c r="AY574" s="242" t="s">
        <v>160</v>
      </c>
    </row>
    <row r="575" spans="1:51" s="13" customFormat="1" ht="12">
      <c r="A575" s="13"/>
      <c r="B575" s="231"/>
      <c r="C575" s="232"/>
      <c r="D575" s="233" t="s">
        <v>174</v>
      </c>
      <c r="E575" s="234" t="s">
        <v>20</v>
      </c>
      <c r="F575" s="235" t="s">
        <v>876</v>
      </c>
      <c r="G575" s="232"/>
      <c r="H575" s="236">
        <v>2.704</v>
      </c>
      <c r="I575" s="237"/>
      <c r="J575" s="232"/>
      <c r="K575" s="232"/>
      <c r="L575" s="238"/>
      <c r="M575" s="239"/>
      <c r="N575" s="240"/>
      <c r="O575" s="240"/>
      <c r="P575" s="240"/>
      <c r="Q575" s="240"/>
      <c r="R575" s="240"/>
      <c r="S575" s="240"/>
      <c r="T575" s="240"/>
      <c r="U575" s="241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2" t="s">
        <v>174</v>
      </c>
      <c r="AU575" s="242" t="s">
        <v>82</v>
      </c>
      <c r="AV575" s="13" t="s">
        <v>82</v>
      </c>
      <c r="AW575" s="13" t="s">
        <v>34</v>
      </c>
      <c r="AX575" s="13" t="s">
        <v>73</v>
      </c>
      <c r="AY575" s="242" t="s">
        <v>160</v>
      </c>
    </row>
    <row r="576" spans="1:51" s="13" customFormat="1" ht="12">
      <c r="A576" s="13"/>
      <c r="B576" s="231"/>
      <c r="C576" s="232"/>
      <c r="D576" s="233" t="s">
        <v>174</v>
      </c>
      <c r="E576" s="234" t="s">
        <v>20</v>
      </c>
      <c r="F576" s="235" t="s">
        <v>877</v>
      </c>
      <c r="G576" s="232"/>
      <c r="H576" s="236">
        <v>8.326</v>
      </c>
      <c r="I576" s="237"/>
      <c r="J576" s="232"/>
      <c r="K576" s="232"/>
      <c r="L576" s="238"/>
      <c r="M576" s="239"/>
      <c r="N576" s="240"/>
      <c r="O576" s="240"/>
      <c r="P576" s="240"/>
      <c r="Q576" s="240"/>
      <c r="R576" s="240"/>
      <c r="S576" s="240"/>
      <c r="T576" s="240"/>
      <c r="U576" s="241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2" t="s">
        <v>174</v>
      </c>
      <c r="AU576" s="242" t="s">
        <v>82</v>
      </c>
      <c r="AV576" s="13" t="s">
        <v>82</v>
      </c>
      <c r="AW576" s="13" t="s">
        <v>34</v>
      </c>
      <c r="AX576" s="13" t="s">
        <v>73</v>
      </c>
      <c r="AY576" s="242" t="s">
        <v>160</v>
      </c>
    </row>
    <row r="577" spans="1:51" s="13" customFormat="1" ht="12">
      <c r="A577" s="13"/>
      <c r="B577" s="231"/>
      <c r="C577" s="232"/>
      <c r="D577" s="233" t="s">
        <v>174</v>
      </c>
      <c r="E577" s="234" t="s">
        <v>20</v>
      </c>
      <c r="F577" s="235" t="s">
        <v>878</v>
      </c>
      <c r="G577" s="232"/>
      <c r="H577" s="236">
        <v>104.041</v>
      </c>
      <c r="I577" s="237"/>
      <c r="J577" s="232"/>
      <c r="K577" s="232"/>
      <c r="L577" s="238"/>
      <c r="M577" s="239"/>
      <c r="N577" s="240"/>
      <c r="O577" s="240"/>
      <c r="P577" s="240"/>
      <c r="Q577" s="240"/>
      <c r="R577" s="240"/>
      <c r="S577" s="240"/>
      <c r="T577" s="240"/>
      <c r="U577" s="241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2" t="s">
        <v>174</v>
      </c>
      <c r="AU577" s="242" t="s">
        <v>82</v>
      </c>
      <c r="AV577" s="13" t="s">
        <v>82</v>
      </c>
      <c r="AW577" s="13" t="s">
        <v>34</v>
      </c>
      <c r="AX577" s="13" t="s">
        <v>73</v>
      </c>
      <c r="AY577" s="242" t="s">
        <v>160</v>
      </c>
    </row>
    <row r="578" spans="1:51" s="15" customFormat="1" ht="12">
      <c r="A578" s="15"/>
      <c r="B578" s="264"/>
      <c r="C578" s="265"/>
      <c r="D578" s="233" t="s">
        <v>174</v>
      </c>
      <c r="E578" s="266" t="s">
        <v>20</v>
      </c>
      <c r="F578" s="267" t="s">
        <v>879</v>
      </c>
      <c r="G578" s="265"/>
      <c r="H578" s="268">
        <v>122.631</v>
      </c>
      <c r="I578" s="269"/>
      <c r="J578" s="265"/>
      <c r="K578" s="265"/>
      <c r="L578" s="270"/>
      <c r="M578" s="271"/>
      <c r="N578" s="272"/>
      <c r="O578" s="272"/>
      <c r="P578" s="272"/>
      <c r="Q578" s="272"/>
      <c r="R578" s="272"/>
      <c r="S578" s="272"/>
      <c r="T578" s="272"/>
      <c r="U578" s="273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74" t="s">
        <v>174</v>
      </c>
      <c r="AU578" s="274" t="s">
        <v>82</v>
      </c>
      <c r="AV578" s="15" t="s">
        <v>170</v>
      </c>
      <c r="AW578" s="15" t="s">
        <v>34</v>
      </c>
      <c r="AX578" s="15" t="s">
        <v>73</v>
      </c>
      <c r="AY578" s="274" t="s">
        <v>160</v>
      </c>
    </row>
    <row r="579" spans="1:51" s="13" customFormat="1" ht="12">
      <c r="A579" s="13"/>
      <c r="B579" s="231"/>
      <c r="C579" s="232"/>
      <c r="D579" s="233" t="s">
        <v>174</v>
      </c>
      <c r="E579" s="234" t="s">
        <v>20</v>
      </c>
      <c r="F579" s="235" t="s">
        <v>880</v>
      </c>
      <c r="G579" s="232"/>
      <c r="H579" s="236">
        <v>1.882</v>
      </c>
      <c r="I579" s="237"/>
      <c r="J579" s="232"/>
      <c r="K579" s="232"/>
      <c r="L579" s="238"/>
      <c r="M579" s="239"/>
      <c r="N579" s="240"/>
      <c r="O579" s="240"/>
      <c r="P579" s="240"/>
      <c r="Q579" s="240"/>
      <c r="R579" s="240"/>
      <c r="S579" s="240"/>
      <c r="T579" s="240"/>
      <c r="U579" s="241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2" t="s">
        <v>174</v>
      </c>
      <c r="AU579" s="242" t="s">
        <v>82</v>
      </c>
      <c r="AV579" s="13" t="s">
        <v>82</v>
      </c>
      <c r="AW579" s="13" t="s">
        <v>34</v>
      </c>
      <c r="AX579" s="13" t="s">
        <v>73</v>
      </c>
      <c r="AY579" s="242" t="s">
        <v>160</v>
      </c>
    </row>
    <row r="580" spans="1:51" s="13" customFormat="1" ht="12">
      <c r="A580" s="13"/>
      <c r="B580" s="231"/>
      <c r="C580" s="232"/>
      <c r="D580" s="233" t="s">
        <v>174</v>
      </c>
      <c r="E580" s="234" t="s">
        <v>20</v>
      </c>
      <c r="F580" s="235" t="s">
        <v>881</v>
      </c>
      <c r="G580" s="232"/>
      <c r="H580" s="236">
        <v>5.244</v>
      </c>
      <c r="I580" s="237"/>
      <c r="J580" s="232"/>
      <c r="K580" s="232"/>
      <c r="L580" s="238"/>
      <c r="M580" s="239"/>
      <c r="N580" s="240"/>
      <c r="O580" s="240"/>
      <c r="P580" s="240"/>
      <c r="Q580" s="240"/>
      <c r="R580" s="240"/>
      <c r="S580" s="240"/>
      <c r="T580" s="240"/>
      <c r="U580" s="241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2" t="s">
        <v>174</v>
      </c>
      <c r="AU580" s="242" t="s">
        <v>82</v>
      </c>
      <c r="AV580" s="13" t="s">
        <v>82</v>
      </c>
      <c r="AW580" s="13" t="s">
        <v>34</v>
      </c>
      <c r="AX580" s="13" t="s">
        <v>73</v>
      </c>
      <c r="AY580" s="242" t="s">
        <v>160</v>
      </c>
    </row>
    <row r="581" spans="1:51" s="13" customFormat="1" ht="12">
      <c r="A581" s="13"/>
      <c r="B581" s="231"/>
      <c r="C581" s="232"/>
      <c r="D581" s="233" t="s">
        <v>174</v>
      </c>
      <c r="E581" s="234" t="s">
        <v>20</v>
      </c>
      <c r="F581" s="235" t="s">
        <v>882</v>
      </c>
      <c r="G581" s="232"/>
      <c r="H581" s="236">
        <v>36.66</v>
      </c>
      <c r="I581" s="237"/>
      <c r="J581" s="232"/>
      <c r="K581" s="232"/>
      <c r="L581" s="238"/>
      <c r="M581" s="239"/>
      <c r="N581" s="240"/>
      <c r="O581" s="240"/>
      <c r="P581" s="240"/>
      <c r="Q581" s="240"/>
      <c r="R581" s="240"/>
      <c r="S581" s="240"/>
      <c r="T581" s="240"/>
      <c r="U581" s="241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2" t="s">
        <v>174</v>
      </c>
      <c r="AU581" s="242" t="s">
        <v>82</v>
      </c>
      <c r="AV581" s="13" t="s">
        <v>82</v>
      </c>
      <c r="AW581" s="13" t="s">
        <v>34</v>
      </c>
      <c r="AX581" s="13" t="s">
        <v>73</v>
      </c>
      <c r="AY581" s="242" t="s">
        <v>160</v>
      </c>
    </row>
    <row r="582" spans="1:51" s="15" customFormat="1" ht="12">
      <c r="A582" s="15"/>
      <c r="B582" s="264"/>
      <c r="C582" s="265"/>
      <c r="D582" s="233" t="s">
        <v>174</v>
      </c>
      <c r="E582" s="266" t="s">
        <v>20</v>
      </c>
      <c r="F582" s="267" t="s">
        <v>883</v>
      </c>
      <c r="G582" s="265"/>
      <c r="H582" s="268">
        <v>43.785999999999994</v>
      </c>
      <c r="I582" s="269"/>
      <c r="J582" s="265"/>
      <c r="K582" s="265"/>
      <c r="L582" s="270"/>
      <c r="M582" s="271"/>
      <c r="N582" s="272"/>
      <c r="O582" s="272"/>
      <c r="P582" s="272"/>
      <c r="Q582" s="272"/>
      <c r="R582" s="272"/>
      <c r="S582" s="272"/>
      <c r="T582" s="272"/>
      <c r="U582" s="273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74" t="s">
        <v>174</v>
      </c>
      <c r="AU582" s="274" t="s">
        <v>82</v>
      </c>
      <c r="AV582" s="15" t="s">
        <v>170</v>
      </c>
      <c r="AW582" s="15" t="s">
        <v>34</v>
      </c>
      <c r="AX582" s="15" t="s">
        <v>73</v>
      </c>
      <c r="AY582" s="274" t="s">
        <v>160</v>
      </c>
    </row>
    <row r="583" spans="1:51" s="14" customFormat="1" ht="12">
      <c r="A583" s="14"/>
      <c r="B583" s="243"/>
      <c r="C583" s="244"/>
      <c r="D583" s="233" t="s">
        <v>174</v>
      </c>
      <c r="E583" s="245" t="s">
        <v>20</v>
      </c>
      <c r="F583" s="246" t="s">
        <v>177</v>
      </c>
      <c r="G583" s="244"/>
      <c r="H583" s="247">
        <v>166.417</v>
      </c>
      <c r="I583" s="248"/>
      <c r="J583" s="244"/>
      <c r="K583" s="244"/>
      <c r="L583" s="249"/>
      <c r="M583" s="250"/>
      <c r="N583" s="251"/>
      <c r="O583" s="251"/>
      <c r="P583" s="251"/>
      <c r="Q583" s="251"/>
      <c r="R583" s="251"/>
      <c r="S583" s="251"/>
      <c r="T583" s="251"/>
      <c r="U583" s="252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3" t="s">
        <v>174</v>
      </c>
      <c r="AU583" s="253" t="s">
        <v>82</v>
      </c>
      <c r="AV583" s="14" t="s">
        <v>169</v>
      </c>
      <c r="AW583" s="14" t="s">
        <v>34</v>
      </c>
      <c r="AX583" s="14" t="s">
        <v>80</v>
      </c>
      <c r="AY583" s="253" t="s">
        <v>160</v>
      </c>
    </row>
    <row r="584" spans="1:65" s="2" customFormat="1" ht="16.5" customHeight="1">
      <c r="A584" s="40"/>
      <c r="B584" s="41"/>
      <c r="C584" s="213" t="s">
        <v>884</v>
      </c>
      <c r="D584" s="213" t="s">
        <v>164</v>
      </c>
      <c r="E584" s="214" t="s">
        <v>885</v>
      </c>
      <c r="F584" s="215" t="s">
        <v>886</v>
      </c>
      <c r="G584" s="216" t="s">
        <v>195</v>
      </c>
      <c r="H584" s="217">
        <v>166.417</v>
      </c>
      <c r="I584" s="218"/>
      <c r="J584" s="219">
        <f>ROUND(I584*H584,1)</f>
        <v>0</v>
      </c>
      <c r="K584" s="215" t="s">
        <v>168</v>
      </c>
      <c r="L584" s="46"/>
      <c r="M584" s="220" t="s">
        <v>20</v>
      </c>
      <c r="N584" s="221" t="s">
        <v>44</v>
      </c>
      <c r="O584" s="86"/>
      <c r="P584" s="222">
        <f>O584*H584</f>
        <v>0</v>
      </c>
      <c r="Q584" s="222">
        <v>0.00012</v>
      </c>
      <c r="R584" s="222">
        <f>Q584*H584</f>
        <v>0.01997004</v>
      </c>
      <c r="S584" s="222">
        <v>0</v>
      </c>
      <c r="T584" s="222">
        <f>S584*H584</f>
        <v>0</v>
      </c>
      <c r="U584" s="223" t="s">
        <v>20</v>
      </c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24" t="s">
        <v>178</v>
      </c>
      <c r="AT584" s="224" t="s">
        <v>164</v>
      </c>
      <c r="AU584" s="224" t="s">
        <v>82</v>
      </c>
      <c r="AY584" s="19" t="s">
        <v>160</v>
      </c>
      <c r="BE584" s="225">
        <f>IF(N584="základní",J584,0)</f>
        <v>0</v>
      </c>
      <c r="BF584" s="225">
        <f>IF(N584="snížená",J584,0)</f>
        <v>0</v>
      </c>
      <c r="BG584" s="225">
        <f>IF(N584="zákl. přenesená",J584,0)</f>
        <v>0</v>
      </c>
      <c r="BH584" s="225">
        <f>IF(N584="sníž. přenesená",J584,0)</f>
        <v>0</v>
      </c>
      <c r="BI584" s="225">
        <f>IF(N584="nulová",J584,0)</f>
        <v>0</v>
      </c>
      <c r="BJ584" s="19" t="s">
        <v>80</v>
      </c>
      <c r="BK584" s="225">
        <f>ROUND(I584*H584,1)</f>
        <v>0</v>
      </c>
      <c r="BL584" s="19" t="s">
        <v>178</v>
      </c>
      <c r="BM584" s="224" t="s">
        <v>887</v>
      </c>
    </row>
    <row r="585" spans="1:47" s="2" customFormat="1" ht="12">
      <c r="A585" s="40"/>
      <c r="B585" s="41"/>
      <c r="C585" s="42"/>
      <c r="D585" s="226" t="s">
        <v>172</v>
      </c>
      <c r="E585" s="42"/>
      <c r="F585" s="227" t="s">
        <v>888</v>
      </c>
      <c r="G585" s="42"/>
      <c r="H585" s="42"/>
      <c r="I585" s="228"/>
      <c r="J585" s="42"/>
      <c r="K585" s="42"/>
      <c r="L585" s="46"/>
      <c r="M585" s="229"/>
      <c r="N585" s="230"/>
      <c r="O585" s="86"/>
      <c r="P585" s="86"/>
      <c r="Q585" s="86"/>
      <c r="R585" s="86"/>
      <c r="S585" s="86"/>
      <c r="T585" s="86"/>
      <c r="U585" s="87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172</v>
      </c>
      <c r="AU585" s="19" t="s">
        <v>82</v>
      </c>
    </row>
    <row r="586" spans="1:51" s="13" customFormat="1" ht="12">
      <c r="A586" s="13"/>
      <c r="B586" s="231"/>
      <c r="C586" s="232"/>
      <c r="D586" s="233" t="s">
        <v>174</v>
      </c>
      <c r="E586" s="234" t="s">
        <v>20</v>
      </c>
      <c r="F586" s="235" t="s">
        <v>875</v>
      </c>
      <c r="G586" s="232"/>
      <c r="H586" s="236">
        <v>7.56</v>
      </c>
      <c r="I586" s="237"/>
      <c r="J586" s="232"/>
      <c r="K586" s="232"/>
      <c r="L586" s="238"/>
      <c r="M586" s="239"/>
      <c r="N586" s="240"/>
      <c r="O586" s="240"/>
      <c r="P586" s="240"/>
      <c r="Q586" s="240"/>
      <c r="R586" s="240"/>
      <c r="S586" s="240"/>
      <c r="T586" s="240"/>
      <c r="U586" s="241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2" t="s">
        <v>174</v>
      </c>
      <c r="AU586" s="242" t="s">
        <v>82</v>
      </c>
      <c r="AV586" s="13" t="s">
        <v>82</v>
      </c>
      <c r="AW586" s="13" t="s">
        <v>34</v>
      </c>
      <c r="AX586" s="13" t="s">
        <v>73</v>
      </c>
      <c r="AY586" s="242" t="s">
        <v>160</v>
      </c>
    </row>
    <row r="587" spans="1:51" s="13" customFormat="1" ht="12">
      <c r="A587" s="13"/>
      <c r="B587" s="231"/>
      <c r="C587" s="232"/>
      <c r="D587" s="233" t="s">
        <v>174</v>
      </c>
      <c r="E587" s="234" t="s">
        <v>20</v>
      </c>
      <c r="F587" s="235" t="s">
        <v>876</v>
      </c>
      <c r="G587" s="232"/>
      <c r="H587" s="236">
        <v>2.704</v>
      </c>
      <c r="I587" s="237"/>
      <c r="J587" s="232"/>
      <c r="K587" s="232"/>
      <c r="L587" s="238"/>
      <c r="M587" s="239"/>
      <c r="N587" s="240"/>
      <c r="O587" s="240"/>
      <c r="P587" s="240"/>
      <c r="Q587" s="240"/>
      <c r="R587" s="240"/>
      <c r="S587" s="240"/>
      <c r="T587" s="240"/>
      <c r="U587" s="241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2" t="s">
        <v>174</v>
      </c>
      <c r="AU587" s="242" t="s">
        <v>82</v>
      </c>
      <c r="AV587" s="13" t="s">
        <v>82</v>
      </c>
      <c r="AW587" s="13" t="s">
        <v>34</v>
      </c>
      <c r="AX587" s="13" t="s">
        <v>73</v>
      </c>
      <c r="AY587" s="242" t="s">
        <v>160</v>
      </c>
    </row>
    <row r="588" spans="1:51" s="13" customFormat="1" ht="12">
      <c r="A588" s="13"/>
      <c r="B588" s="231"/>
      <c r="C588" s="232"/>
      <c r="D588" s="233" t="s">
        <v>174</v>
      </c>
      <c r="E588" s="234" t="s">
        <v>20</v>
      </c>
      <c r="F588" s="235" t="s">
        <v>877</v>
      </c>
      <c r="G588" s="232"/>
      <c r="H588" s="236">
        <v>8.326</v>
      </c>
      <c r="I588" s="237"/>
      <c r="J588" s="232"/>
      <c r="K588" s="232"/>
      <c r="L588" s="238"/>
      <c r="M588" s="239"/>
      <c r="N588" s="240"/>
      <c r="O588" s="240"/>
      <c r="P588" s="240"/>
      <c r="Q588" s="240"/>
      <c r="R588" s="240"/>
      <c r="S588" s="240"/>
      <c r="T588" s="240"/>
      <c r="U588" s="241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2" t="s">
        <v>174</v>
      </c>
      <c r="AU588" s="242" t="s">
        <v>82</v>
      </c>
      <c r="AV588" s="13" t="s">
        <v>82</v>
      </c>
      <c r="AW588" s="13" t="s">
        <v>34</v>
      </c>
      <c r="AX588" s="13" t="s">
        <v>73</v>
      </c>
      <c r="AY588" s="242" t="s">
        <v>160</v>
      </c>
    </row>
    <row r="589" spans="1:51" s="13" customFormat="1" ht="12">
      <c r="A589" s="13"/>
      <c r="B589" s="231"/>
      <c r="C589" s="232"/>
      <c r="D589" s="233" t="s">
        <v>174</v>
      </c>
      <c r="E589" s="234" t="s">
        <v>20</v>
      </c>
      <c r="F589" s="235" t="s">
        <v>878</v>
      </c>
      <c r="G589" s="232"/>
      <c r="H589" s="236">
        <v>104.041</v>
      </c>
      <c r="I589" s="237"/>
      <c r="J589" s="232"/>
      <c r="K589" s="232"/>
      <c r="L589" s="238"/>
      <c r="M589" s="239"/>
      <c r="N589" s="240"/>
      <c r="O589" s="240"/>
      <c r="P589" s="240"/>
      <c r="Q589" s="240"/>
      <c r="R589" s="240"/>
      <c r="S589" s="240"/>
      <c r="T589" s="240"/>
      <c r="U589" s="241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2" t="s">
        <v>174</v>
      </c>
      <c r="AU589" s="242" t="s">
        <v>82</v>
      </c>
      <c r="AV589" s="13" t="s">
        <v>82</v>
      </c>
      <c r="AW589" s="13" t="s">
        <v>34</v>
      </c>
      <c r="AX589" s="13" t="s">
        <v>73</v>
      </c>
      <c r="AY589" s="242" t="s">
        <v>160</v>
      </c>
    </row>
    <row r="590" spans="1:51" s="15" customFormat="1" ht="12">
      <c r="A590" s="15"/>
      <c r="B590" s="264"/>
      <c r="C590" s="265"/>
      <c r="D590" s="233" t="s">
        <v>174</v>
      </c>
      <c r="E590" s="266" t="s">
        <v>20</v>
      </c>
      <c r="F590" s="267" t="s">
        <v>879</v>
      </c>
      <c r="G590" s="265"/>
      <c r="H590" s="268">
        <v>122.631</v>
      </c>
      <c r="I590" s="269"/>
      <c r="J590" s="265"/>
      <c r="K590" s="265"/>
      <c r="L590" s="270"/>
      <c r="M590" s="271"/>
      <c r="N590" s="272"/>
      <c r="O590" s="272"/>
      <c r="P590" s="272"/>
      <c r="Q590" s="272"/>
      <c r="R590" s="272"/>
      <c r="S590" s="272"/>
      <c r="T590" s="272"/>
      <c r="U590" s="273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74" t="s">
        <v>174</v>
      </c>
      <c r="AU590" s="274" t="s">
        <v>82</v>
      </c>
      <c r="AV590" s="15" t="s">
        <v>170</v>
      </c>
      <c r="AW590" s="15" t="s">
        <v>34</v>
      </c>
      <c r="AX590" s="15" t="s">
        <v>73</v>
      </c>
      <c r="AY590" s="274" t="s">
        <v>160</v>
      </c>
    </row>
    <row r="591" spans="1:51" s="13" customFormat="1" ht="12">
      <c r="A591" s="13"/>
      <c r="B591" s="231"/>
      <c r="C591" s="232"/>
      <c r="D591" s="233" t="s">
        <v>174</v>
      </c>
      <c r="E591" s="234" t="s">
        <v>20</v>
      </c>
      <c r="F591" s="235" t="s">
        <v>880</v>
      </c>
      <c r="G591" s="232"/>
      <c r="H591" s="236">
        <v>1.882</v>
      </c>
      <c r="I591" s="237"/>
      <c r="J591" s="232"/>
      <c r="K591" s="232"/>
      <c r="L591" s="238"/>
      <c r="M591" s="239"/>
      <c r="N591" s="240"/>
      <c r="O591" s="240"/>
      <c r="P591" s="240"/>
      <c r="Q591" s="240"/>
      <c r="R591" s="240"/>
      <c r="S591" s="240"/>
      <c r="T591" s="240"/>
      <c r="U591" s="241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2" t="s">
        <v>174</v>
      </c>
      <c r="AU591" s="242" t="s">
        <v>82</v>
      </c>
      <c r="AV591" s="13" t="s">
        <v>82</v>
      </c>
      <c r="AW591" s="13" t="s">
        <v>34</v>
      </c>
      <c r="AX591" s="13" t="s">
        <v>73</v>
      </c>
      <c r="AY591" s="242" t="s">
        <v>160</v>
      </c>
    </row>
    <row r="592" spans="1:51" s="13" customFormat="1" ht="12">
      <c r="A592" s="13"/>
      <c r="B592" s="231"/>
      <c r="C592" s="232"/>
      <c r="D592" s="233" t="s">
        <v>174</v>
      </c>
      <c r="E592" s="234" t="s">
        <v>20</v>
      </c>
      <c r="F592" s="235" t="s">
        <v>881</v>
      </c>
      <c r="G592" s="232"/>
      <c r="H592" s="236">
        <v>5.244</v>
      </c>
      <c r="I592" s="237"/>
      <c r="J592" s="232"/>
      <c r="K592" s="232"/>
      <c r="L592" s="238"/>
      <c r="M592" s="239"/>
      <c r="N592" s="240"/>
      <c r="O592" s="240"/>
      <c r="P592" s="240"/>
      <c r="Q592" s="240"/>
      <c r="R592" s="240"/>
      <c r="S592" s="240"/>
      <c r="T592" s="240"/>
      <c r="U592" s="241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2" t="s">
        <v>174</v>
      </c>
      <c r="AU592" s="242" t="s">
        <v>82</v>
      </c>
      <c r="AV592" s="13" t="s">
        <v>82</v>
      </c>
      <c r="AW592" s="13" t="s">
        <v>34</v>
      </c>
      <c r="AX592" s="13" t="s">
        <v>73</v>
      </c>
      <c r="AY592" s="242" t="s">
        <v>160</v>
      </c>
    </row>
    <row r="593" spans="1:51" s="13" customFormat="1" ht="12">
      <c r="A593" s="13"/>
      <c r="B593" s="231"/>
      <c r="C593" s="232"/>
      <c r="D593" s="233" t="s">
        <v>174</v>
      </c>
      <c r="E593" s="234" t="s">
        <v>20</v>
      </c>
      <c r="F593" s="235" t="s">
        <v>882</v>
      </c>
      <c r="G593" s="232"/>
      <c r="H593" s="236">
        <v>36.66</v>
      </c>
      <c r="I593" s="237"/>
      <c r="J593" s="232"/>
      <c r="K593" s="232"/>
      <c r="L593" s="238"/>
      <c r="M593" s="239"/>
      <c r="N593" s="240"/>
      <c r="O593" s="240"/>
      <c r="P593" s="240"/>
      <c r="Q593" s="240"/>
      <c r="R593" s="240"/>
      <c r="S593" s="240"/>
      <c r="T593" s="240"/>
      <c r="U593" s="241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2" t="s">
        <v>174</v>
      </c>
      <c r="AU593" s="242" t="s">
        <v>82</v>
      </c>
      <c r="AV593" s="13" t="s">
        <v>82</v>
      </c>
      <c r="AW593" s="13" t="s">
        <v>34</v>
      </c>
      <c r="AX593" s="13" t="s">
        <v>73</v>
      </c>
      <c r="AY593" s="242" t="s">
        <v>160</v>
      </c>
    </row>
    <row r="594" spans="1:51" s="15" customFormat="1" ht="12">
      <c r="A594" s="15"/>
      <c r="B594" s="264"/>
      <c r="C594" s="265"/>
      <c r="D594" s="233" t="s">
        <v>174</v>
      </c>
      <c r="E594" s="266" t="s">
        <v>20</v>
      </c>
      <c r="F594" s="267" t="s">
        <v>883</v>
      </c>
      <c r="G594" s="265"/>
      <c r="H594" s="268">
        <v>43.785999999999994</v>
      </c>
      <c r="I594" s="269"/>
      <c r="J594" s="265"/>
      <c r="K594" s="265"/>
      <c r="L594" s="270"/>
      <c r="M594" s="271"/>
      <c r="N594" s="272"/>
      <c r="O594" s="272"/>
      <c r="P594" s="272"/>
      <c r="Q594" s="272"/>
      <c r="R594" s="272"/>
      <c r="S594" s="272"/>
      <c r="T594" s="272"/>
      <c r="U594" s="273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4" t="s">
        <v>174</v>
      </c>
      <c r="AU594" s="274" t="s">
        <v>82</v>
      </c>
      <c r="AV594" s="15" t="s">
        <v>170</v>
      </c>
      <c r="AW594" s="15" t="s">
        <v>34</v>
      </c>
      <c r="AX594" s="15" t="s">
        <v>73</v>
      </c>
      <c r="AY594" s="274" t="s">
        <v>160</v>
      </c>
    </row>
    <row r="595" spans="1:51" s="14" customFormat="1" ht="12">
      <c r="A595" s="14"/>
      <c r="B595" s="243"/>
      <c r="C595" s="244"/>
      <c r="D595" s="233" t="s">
        <v>174</v>
      </c>
      <c r="E595" s="245" t="s">
        <v>20</v>
      </c>
      <c r="F595" s="246" t="s">
        <v>177</v>
      </c>
      <c r="G595" s="244"/>
      <c r="H595" s="247">
        <v>166.417</v>
      </c>
      <c r="I595" s="248"/>
      <c r="J595" s="244"/>
      <c r="K595" s="244"/>
      <c r="L595" s="249"/>
      <c r="M595" s="250"/>
      <c r="N595" s="251"/>
      <c r="O595" s="251"/>
      <c r="P595" s="251"/>
      <c r="Q595" s="251"/>
      <c r="R595" s="251"/>
      <c r="S595" s="251"/>
      <c r="T595" s="251"/>
      <c r="U595" s="252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3" t="s">
        <v>174</v>
      </c>
      <c r="AU595" s="253" t="s">
        <v>82</v>
      </c>
      <c r="AV595" s="14" t="s">
        <v>169</v>
      </c>
      <c r="AW595" s="14" t="s">
        <v>34</v>
      </c>
      <c r="AX595" s="14" t="s">
        <v>80</v>
      </c>
      <c r="AY595" s="253" t="s">
        <v>160</v>
      </c>
    </row>
    <row r="596" spans="1:65" s="2" customFormat="1" ht="16.5" customHeight="1">
      <c r="A596" s="40"/>
      <c r="B596" s="41"/>
      <c r="C596" s="213" t="s">
        <v>889</v>
      </c>
      <c r="D596" s="213" t="s">
        <v>164</v>
      </c>
      <c r="E596" s="214" t="s">
        <v>890</v>
      </c>
      <c r="F596" s="215" t="s">
        <v>891</v>
      </c>
      <c r="G596" s="216" t="s">
        <v>195</v>
      </c>
      <c r="H596" s="217">
        <v>29.098</v>
      </c>
      <c r="I596" s="218"/>
      <c r="J596" s="219">
        <f>ROUND(I596*H596,1)</f>
        <v>0</v>
      </c>
      <c r="K596" s="215" t="s">
        <v>168</v>
      </c>
      <c r="L596" s="46"/>
      <c r="M596" s="220" t="s">
        <v>20</v>
      </c>
      <c r="N596" s="221" t="s">
        <v>44</v>
      </c>
      <c r="O596" s="86"/>
      <c r="P596" s="222">
        <f>O596*H596</f>
        <v>0</v>
      </c>
      <c r="Q596" s="222">
        <v>0.048</v>
      </c>
      <c r="R596" s="222">
        <f>Q596*H596</f>
        <v>1.396704</v>
      </c>
      <c r="S596" s="222">
        <v>0</v>
      </c>
      <c r="T596" s="222">
        <f>S596*H596</f>
        <v>0</v>
      </c>
      <c r="U596" s="223" t="s">
        <v>20</v>
      </c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4" t="s">
        <v>178</v>
      </c>
      <c r="AT596" s="224" t="s">
        <v>164</v>
      </c>
      <c r="AU596" s="224" t="s">
        <v>82</v>
      </c>
      <c r="AY596" s="19" t="s">
        <v>160</v>
      </c>
      <c r="BE596" s="225">
        <f>IF(N596="základní",J596,0)</f>
        <v>0</v>
      </c>
      <c r="BF596" s="225">
        <f>IF(N596="snížená",J596,0)</f>
        <v>0</v>
      </c>
      <c r="BG596" s="225">
        <f>IF(N596="zákl. přenesená",J596,0)</f>
        <v>0</v>
      </c>
      <c r="BH596" s="225">
        <f>IF(N596="sníž. přenesená",J596,0)</f>
        <v>0</v>
      </c>
      <c r="BI596" s="225">
        <f>IF(N596="nulová",J596,0)</f>
        <v>0</v>
      </c>
      <c r="BJ596" s="19" t="s">
        <v>80</v>
      </c>
      <c r="BK596" s="225">
        <f>ROUND(I596*H596,1)</f>
        <v>0</v>
      </c>
      <c r="BL596" s="19" t="s">
        <v>178</v>
      </c>
      <c r="BM596" s="224" t="s">
        <v>892</v>
      </c>
    </row>
    <row r="597" spans="1:47" s="2" customFormat="1" ht="12">
      <c r="A597" s="40"/>
      <c r="B597" s="41"/>
      <c r="C597" s="42"/>
      <c r="D597" s="226" t="s">
        <v>172</v>
      </c>
      <c r="E597" s="42"/>
      <c r="F597" s="227" t="s">
        <v>893</v>
      </c>
      <c r="G597" s="42"/>
      <c r="H597" s="42"/>
      <c r="I597" s="228"/>
      <c r="J597" s="42"/>
      <c r="K597" s="42"/>
      <c r="L597" s="46"/>
      <c r="M597" s="229"/>
      <c r="N597" s="230"/>
      <c r="O597" s="86"/>
      <c r="P597" s="86"/>
      <c r="Q597" s="86"/>
      <c r="R597" s="86"/>
      <c r="S597" s="86"/>
      <c r="T597" s="86"/>
      <c r="U597" s="87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172</v>
      </c>
      <c r="AU597" s="19" t="s">
        <v>82</v>
      </c>
    </row>
    <row r="598" spans="1:51" s="13" customFormat="1" ht="12">
      <c r="A598" s="13"/>
      <c r="B598" s="231"/>
      <c r="C598" s="232"/>
      <c r="D598" s="233" t="s">
        <v>174</v>
      </c>
      <c r="E598" s="234" t="s">
        <v>20</v>
      </c>
      <c r="F598" s="235" t="s">
        <v>894</v>
      </c>
      <c r="G598" s="232"/>
      <c r="H598" s="236">
        <v>27.85</v>
      </c>
      <c r="I598" s="237"/>
      <c r="J598" s="232"/>
      <c r="K598" s="232"/>
      <c r="L598" s="238"/>
      <c r="M598" s="239"/>
      <c r="N598" s="240"/>
      <c r="O598" s="240"/>
      <c r="P598" s="240"/>
      <c r="Q598" s="240"/>
      <c r="R598" s="240"/>
      <c r="S598" s="240"/>
      <c r="T598" s="240"/>
      <c r="U598" s="241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2" t="s">
        <v>174</v>
      </c>
      <c r="AU598" s="242" t="s">
        <v>82</v>
      </c>
      <c r="AV598" s="13" t="s">
        <v>82</v>
      </c>
      <c r="AW598" s="13" t="s">
        <v>34</v>
      </c>
      <c r="AX598" s="13" t="s">
        <v>73</v>
      </c>
      <c r="AY598" s="242" t="s">
        <v>160</v>
      </c>
    </row>
    <row r="599" spans="1:51" s="13" customFormat="1" ht="12">
      <c r="A599" s="13"/>
      <c r="B599" s="231"/>
      <c r="C599" s="232"/>
      <c r="D599" s="233" t="s">
        <v>174</v>
      </c>
      <c r="E599" s="234" t="s">
        <v>20</v>
      </c>
      <c r="F599" s="235" t="s">
        <v>895</v>
      </c>
      <c r="G599" s="232"/>
      <c r="H599" s="236">
        <v>1.248</v>
      </c>
      <c r="I599" s="237"/>
      <c r="J599" s="232"/>
      <c r="K599" s="232"/>
      <c r="L599" s="238"/>
      <c r="M599" s="239"/>
      <c r="N599" s="240"/>
      <c r="O599" s="240"/>
      <c r="P599" s="240"/>
      <c r="Q599" s="240"/>
      <c r="R599" s="240"/>
      <c r="S599" s="240"/>
      <c r="T599" s="240"/>
      <c r="U599" s="241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2" t="s">
        <v>174</v>
      </c>
      <c r="AU599" s="242" t="s">
        <v>82</v>
      </c>
      <c r="AV599" s="13" t="s">
        <v>82</v>
      </c>
      <c r="AW599" s="13" t="s">
        <v>34</v>
      </c>
      <c r="AX599" s="13" t="s">
        <v>73</v>
      </c>
      <c r="AY599" s="242" t="s">
        <v>160</v>
      </c>
    </row>
    <row r="600" spans="1:51" s="14" customFormat="1" ht="12">
      <c r="A600" s="14"/>
      <c r="B600" s="243"/>
      <c r="C600" s="244"/>
      <c r="D600" s="233" t="s">
        <v>174</v>
      </c>
      <c r="E600" s="245" t="s">
        <v>20</v>
      </c>
      <c r="F600" s="246" t="s">
        <v>604</v>
      </c>
      <c r="G600" s="244"/>
      <c r="H600" s="247">
        <v>29.098000000000003</v>
      </c>
      <c r="I600" s="248"/>
      <c r="J600" s="244"/>
      <c r="K600" s="244"/>
      <c r="L600" s="249"/>
      <c r="M600" s="250"/>
      <c r="N600" s="251"/>
      <c r="O600" s="251"/>
      <c r="P600" s="251"/>
      <c r="Q600" s="251"/>
      <c r="R600" s="251"/>
      <c r="S600" s="251"/>
      <c r="T600" s="251"/>
      <c r="U600" s="252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3" t="s">
        <v>174</v>
      </c>
      <c r="AU600" s="253" t="s">
        <v>82</v>
      </c>
      <c r="AV600" s="14" t="s">
        <v>169</v>
      </c>
      <c r="AW600" s="14" t="s">
        <v>34</v>
      </c>
      <c r="AX600" s="14" t="s">
        <v>80</v>
      </c>
      <c r="AY600" s="253" t="s">
        <v>160</v>
      </c>
    </row>
    <row r="601" spans="1:65" s="2" customFormat="1" ht="16.5" customHeight="1">
      <c r="A601" s="40"/>
      <c r="B601" s="41"/>
      <c r="C601" s="213" t="s">
        <v>896</v>
      </c>
      <c r="D601" s="213" t="s">
        <v>164</v>
      </c>
      <c r="E601" s="214" t="s">
        <v>897</v>
      </c>
      <c r="F601" s="215" t="s">
        <v>898</v>
      </c>
      <c r="G601" s="216" t="s">
        <v>195</v>
      </c>
      <c r="H601" s="217">
        <v>29.098</v>
      </c>
      <c r="I601" s="218"/>
      <c r="J601" s="219">
        <f>ROUND(I601*H601,1)</f>
        <v>0</v>
      </c>
      <c r="K601" s="215" t="s">
        <v>168</v>
      </c>
      <c r="L601" s="46"/>
      <c r="M601" s="220" t="s">
        <v>20</v>
      </c>
      <c r="N601" s="221" t="s">
        <v>44</v>
      </c>
      <c r="O601" s="86"/>
      <c r="P601" s="222">
        <f>O601*H601</f>
        <v>0</v>
      </c>
      <c r="Q601" s="222">
        <v>0</v>
      </c>
      <c r="R601" s="222">
        <f>Q601*H601</f>
        <v>0</v>
      </c>
      <c r="S601" s="222">
        <v>0</v>
      </c>
      <c r="T601" s="222">
        <f>S601*H601</f>
        <v>0</v>
      </c>
      <c r="U601" s="223" t="s">
        <v>20</v>
      </c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4" t="s">
        <v>178</v>
      </c>
      <c r="AT601" s="224" t="s">
        <v>164</v>
      </c>
      <c r="AU601" s="224" t="s">
        <v>82</v>
      </c>
      <c r="AY601" s="19" t="s">
        <v>160</v>
      </c>
      <c r="BE601" s="225">
        <f>IF(N601="základní",J601,0)</f>
        <v>0</v>
      </c>
      <c r="BF601" s="225">
        <f>IF(N601="snížená",J601,0)</f>
        <v>0</v>
      </c>
      <c r="BG601" s="225">
        <f>IF(N601="zákl. přenesená",J601,0)</f>
        <v>0</v>
      </c>
      <c r="BH601" s="225">
        <f>IF(N601="sníž. přenesená",J601,0)</f>
        <v>0</v>
      </c>
      <c r="BI601" s="225">
        <f>IF(N601="nulová",J601,0)</f>
        <v>0</v>
      </c>
      <c r="BJ601" s="19" t="s">
        <v>80</v>
      </c>
      <c r="BK601" s="225">
        <f>ROUND(I601*H601,1)</f>
        <v>0</v>
      </c>
      <c r="BL601" s="19" t="s">
        <v>178</v>
      </c>
      <c r="BM601" s="224" t="s">
        <v>899</v>
      </c>
    </row>
    <row r="602" spans="1:47" s="2" customFormat="1" ht="12">
      <c r="A602" s="40"/>
      <c r="B602" s="41"/>
      <c r="C602" s="42"/>
      <c r="D602" s="226" t="s">
        <v>172</v>
      </c>
      <c r="E602" s="42"/>
      <c r="F602" s="227" t="s">
        <v>900</v>
      </c>
      <c r="G602" s="42"/>
      <c r="H602" s="42"/>
      <c r="I602" s="228"/>
      <c r="J602" s="42"/>
      <c r="K602" s="42"/>
      <c r="L602" s="46"/>
      <c r="M602" s="229"/>
      <c r="N602" s="230"/>
      <c r="O602" s="86"/>
      <c r="P602" s="86"/>
      <c r="Q602" s="86"/>
      <c r="R602" s="86"/>
      <c r="S602" s="86"/>
      <c r="T602" s="86"/>
      <c r="U602" s="87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172</v>
      </c>
      <c r="AU602" s="19" t="s">
        <v>82</v>
      </c>
    </row>
    <row r="603" spans="1:51" s="13" customFormat="1" ht="12">
      <c r="A603" s="13"/>
      <c r="B603" s="231"/>
      <c r="C603" s="232"/>
      <c r="D603" s="233" t="s">
        <v>174</v>
      </c>
      <c r="E603" s="234" t="s">
        <v>20</v>
      </c>
      <c r="F603" s="235" t="s">
        <v>894</v>
      </c>
      <c r="G603" s="232"/>
      <c r="H603" s="236">
        <v>27.85</v>
      </c>
      <c r="I603" s="237"/>
      <c r="J603" s="232"/>
      <c r="K603" s="232"/>
      <c r="L603" s="238"/>
      <c r="M603" s="239"/>
      <c r="N603" s="240"/>
      <c r="O603" s="240"/>
      <c r="P603" s="240"/>
      <c r="Q603" s="240"/>
      <c r="R603" s="240"/>
      <c r="S603" s="240"/>
      <c r="T603" s="240"/>
      <c r="U603" s="241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2" t="s">
        <v>174</v>
      </c>
      <c r="AU603" s="242" t="s">
        <v>82</v>
      </c>
      <c r="AV603" s="13" t="s">
        <v>82</v>
      </c>
      <c r="AW603" s="13" t="s">
        <v>34</v>
      </c>
      <c r="AX603" s="13" t="s">
        <v>73</v>
      </c>
      <c r="AY603" s="242" t="s">
        <v>160</v>
      </c>
    </row>
    <row r="604" spans="1:51" s="13" customFormat="1" ht="12">
      <c r="A604" s="13"/>
      <c r="B604" s="231"/>
      <c r="C604" s="232"/>
      <c r="D604" s="233" t="s">
        <v>174</v>
      </c>
      <c r="E604" s="234" t="s">
        <v>20</v>
      </c>
      <c r="F604" s="235" t="s">
        <v>895</v>
      </c>
      <c r="G604" s="232"/>
      <c r="H604" s="236">
        <v>1.248</v>
      </c>
      <c r="I604" s="237"/>
      <c r="J604" s="232"/>
      <c r="K604" s="232"/>
      <c r="L604" s="238"/>
      <c r="M604" s="239"/>
      <c r="N604" s="240"/>
      <c r="O604" s="240"/>
      <c r="P604" s="240"/>
      <c r="Q604" s="240"/>
      <c r="R604" s="240"/>
      <c r="S604" s="240"/>
      <c r="T604" s="240"/>
      <c r="U604" s="241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174</v>
      </c>
      <c r="AU604" s="242" t="s">
        <v>82</v>
      </c>
      <c r="AV604" s="13" t="s">
        <v>82</v>
      </c>
      <c r="AW604" s="13" t="s">
        <v>34</v>
      </c>
      <c r="AX604" s="13" t="s">
        <v>73</v>
      </c>
      <c r="AY604" s="242" t="s">
        <v>160</v>
      </c>
    </row>
    <row r="605" spans="1:51" s="14" customFormat="1" ht="12">
      <c r="A605" s="14"/>
      <c r="B605" s="243"/>
      <c r="C605" s="244"/>
      <c r="D605" s="233" t="s">
        <v>174</v>
      </c>
      <c r="E605" s="245" t="s">
        <v>20</v>
      </c>
      <c r="F605" s="246" t="s">
        <v>604</v>
      </c>
      <c r="G605" s="244"/>
      <c r="H605" s="247">
        <v>29.098000000000003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1"/>
      <c r="U605" s="252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3" t="s">
        <v>174</v>
      </c>
      <c r="AU605" s="253" t="s">
        <v>82</v>
      </c>
      <c r="AV605" s="14" t="s">
        <v>169</v>
      </c>
      <c r="AW605" s="14" t="s">
        <v>34</v>
      </c>
      <c r="AX605" s="14" t="s">
        <v>80</v>
      </c>
      <c r="AY605" s="253" t="s">
        <v>160</v>
      </c>
    </row>
    <row r="606" spans="1:65" s="2" customFormat="1" ht="24.15" customHeight="1">
      <c r="A606" s="40"/>
      <c r="B606" s="41"/>
      <c r="C606" s="213" t="s">
        <v>901</v>
      </c>
      <c r="D606" s="213" t="s">
        <v>164</v>
      </c>
      <c r="E606" s="214" t="s">
        <v>902</v>
      </c>
      <c r="F606" s="215" t="s">
        <v>903</v>
      </c>
      <c r="G606" s="216" t="s">
        <v>195</v>
      </c>
      <c r="H606" s="217">
        <v>29.098</v>
      </c>
      <c r="I606" s="218"/>
      <c r="J606" s="219">
        <f>ROUND(I606*H606,1)</f>
        <v>0</v>
      </c>
      <c r="K606" s="215" t="s">
        <v>168</v>
      </c>
      <c r="L606" s="46"/>
      <c r="M606" s="220" t="s">
        <v>20</v>
      </c>
      <c r="N606" s="221" t="s">
        <v>44</v>
      </c>
      <c r="O606" s="86"/>
      <c r="P606" s="222">
        <f>O606*H606</f>
        <v>0</v>
      </c>
      <c r="Q606" s="222">
        <v>0.00029</v>
      </c>
      <c r="R606" s="222">
        <f>Q606*H606</f>
        <v>0.00843842</v>
      </c>
      <c r="S606" s="222">
        <v>0</v>
      </c>
      <c r="T606" s="222">
        <f>S606*H606</f>
        <v>0</v>
      </c>
      <c r="U606" s="223" t="s">
        <v>20</v>
      </c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24" t="s">
        <v>178</v>
      </c>
      <c r="AT606" s="224" t="s">
        <v>164</v>
      </c>
      <c r="AU606" s="224" t="s">
        <v>82</v>
      </c>
      <c r="AY606" s="19" t="s">
        <v>160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9" t="s">
        <v>80</v>
      </c>
      <c r="BK606" s="225">
        <f>ROUND(I606*H606,1)</f>
        <v>0</v>
      </c>
      <c r="BL606" s="19" t="s">
        <v>178</v>
      </c>
      <c r="BM606" s="224" t="s">
        <v>904</v>
      </c>
    </row>
    <row r="607" spans="1:47" s="2" customFormat="1" ht="12">
      <c r="A607" s="40"/>
      <c r="B607" s="41"/>
      <c r="C607" s="42"/>
      <c r="D607" s="226" t="s">
        <v>172</v>
      </c>
      <c r="E607" s="42"/>
      <c r="F607" s="227" t="s">
        <v>905</v>
      </c>
      <c r="G607" s="42"/>
      <c r="H607" s="42"/>
      <c r="I607" s="228"/>
      <c r="J607" s="42"/>
      <c r="K607" s="42"/>
      <c r="L607" s="46"/>
      <c r="M607" s="229"/>
      <c r="N607" s="230"/>
      <c r="O607" s="86"/>
      <c r="P607" s="86"/>
      <c r="Q607" s="86"/>
      <c r="R607" s="86"/>
      <c r="S607" s="86"/>
      <c r="T607" s="86"/>
      <c r="U607" s="87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172</v>
      </c>
      <c r="AU607" s="19" t="s">
        <v>82</v>
      </c>
    </row>
    <row r="608" spans="1:51" s="13" customFormat="1" ht="12">
      <c r="A608" s="13"/>
      <c r="B608" s="231"/>
      <c r="C608" s="232"/>
      <c r="D608" s="233" t="s">
        <v>174</v>
      </c>
      <c r="E608" s="234" t="s">
        <v>20</v>
      </c>
      <c r="F608" s="235" t="s">
        <v>894</v>
      </c>
      <c r="G608" s="232"/>
      <c r="H608" s="236">
        <v>27.85</v>
      </c>
      <c r="I608" s="237"/>
      <c r="J608" s="232"/>
      <c r="K608" s="232"/>
      <c r="L608" s="238"/>
      <c r="M608" s="239"/>
      <c r="N608" s="240"/>
      <c r="O608" s="240"/>
      <c r="P608" s="240"/>
      <c r="Q608" s="240"/>
      <c r="R608" s="240"/>
      <c r="S608" s="240"/>
      <c r="T608" s="240"/>
      <c r="U608" s="241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2" t="s">
        <v>174</v>
      </c>
      <c r="AU608" s="242" t="s">
        <v>82</v>
      </c>
      <c r="AV608" s="13" t="s">
        <v>82</v>
      </c>
      <c r="AW608" s="13" t="s">
        <v>34</v>
      </c>
      <c r="AX608" s="13" t="s">
        <v>73</v>
      </c>
      <c r="AY608" s="242" t="s">
        <v>160</v>
      </c>
    </row>
    <row r="609" spans="1:51" s="13" customFormat="1" ht="12">
      <c r="A609" s="13"/>
      <c r="B609" s="231"/>
      <c r="C609" s="232"/>
      <c r="D609" s="233" t="s">
        <v>174</v>
      </c>
      <c r="E609" s="234" t="s">
        <v>20</v>
      </c>
      <c r="F609" s="235" t="s">
        <v>895</v>
      </c>
      <c r="G609" s="232"/>
      <c r="H609" s="236">
        <v>1.248</v>
      </c>
      <c r="I609" s="237"/>
      <c r="J609" s="232"/>
      <c r="K609" s="232"/>
      <c r="L609" s="238"/>
      <c r="M609" s="239"/>
      <c r="N609" s="240"/>
      <c r="O609" s="240"/>
      <c r="P609" s="240"/>
      <c r="Q609" s="240"/>
      <c r="R609" s="240"/>
      <c r="S609" s="240"/>
      <c r="T609" s="240"/>
      <c r="U609" s="241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2" t="s">
        <v>174</v>
      </c>
      <c r="AU609" s="242" t="s">
        <v>82</v>
      </c>
      <c r="AV609" s="13" t="s">
        <v>82</v>
      </c>
      <c r="AW609" s="13" t="s">
        <v>34</v>
      </c>
      <c r="AX609" s="13" t="s">
        <v>73</v>
      </c>
      <c r="AY609" s="242" t="s">
        <v>160</v>
      </c>
    </row>
    <row r="610" spans="1:51" s="14" customFormat="1" ht="12">
      <c r="A610" s="14"/>
      <c r="B610" s="243"/>
      <c r="C610" s="244"/>
      <c r="D610" s="233" t="s">
        <v>174</v>
      </c>
      <c r="E610" s="245" t="s">
        <v>20</v>
      </c>
      <c r="F610" s="246" t="s">
        <v>604</v>
      </c>
      <c r="G610" s="244"/>
      <c r="H610" s="247">
        <v>29.098000000000003</v>
      </c>
      <c r="I610" s="248"/>
      <c r="J610" s="244"/>
      <c r="K610" s="244"/>
      <c r="L610" s="249"/>
      <c r="M610" s="250"/>
      <c r="N610" s="251"/>
      <c r="O610" s="251"/>
      <c r="P610" s="251"/>
      <c r="Q610" s="251"/>
      <c r="R610" s="251"/>
      <c r="S610" s="251"/>
      <c r="T610" s="251"/>
      <c r="U610" s="252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3" t="s">
        <v>174</v>
      </c>
      <c r="AU610" s="253" t="s">
        <v>82</v>
      </c>
      <c r="AV610" s="14" t="s">
        <v>169</v>
      </c>
      <c r="AW610" s="14" t="s">
        <v>34</v>
      </c>
      <c r="AX610" s="14" t="s">
        <v>80</v>
      </c>
      <c r="AY610" s="253" t="s">
        <v>160</v>
      </c>
    </row>
    <row r="611" spans="1:65" s="2" customFormat="1" ht="16.5" customHeight="1">
      <c r="A611" s="40"/>
      <c r="B611" s="41"/>
      <c r="C611" s="213" t="s">
        <v>906</v>
      </c>
      <c r="D611" s="213" t="s">
        <v>164</v>
      </c>
      <c r="E611" s="214" t="s">
        <v>907</v>
      </c>
      <c r="F611" s="215" t="s">
        <v>908</v>
      </c>
      <c r="G611" s="216" t="s">
        <v>195</v>
      </c>
      <c r="H611" s="217">
        <v>29.098</v>
      </c>
      <c r="I611" s="218"/>
      <c r="J611" s="219">
        <f>ROUND(I611*H611,1)</f>
        <v>0</v>
      </c>
      <c r="K611" s="215" t="s">
        <v>168</v>
      </c>
      <c r="L611" s="46"/>
      <c r="M611" s="220" t="s">
        <v>20</v>
      </c>
      <c r="N611" s="221" t="s">
        <v>44</v>
      </c>
      <c r="O611" s="86"/>
      <c r="P611" s="222">
        <f>O611*H611</f>
        <v>0</v>
      </c>
      <c r="Q611" s="222">
        <v>0.00066</v>
      </c>
      <c r="R611" s="222">
        <f>Q611*H611</f>
        <v>0.01920468</v>
      </c>
      <c r="S611" s="222">
        <v>0</v>
      </c>
      <c r="T611" s="222">
        <f>S611*H611</f>
        <v>0</v>
      </c>
      <c r="U611" s="223" t="s">
        <v>20</v>
      </c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4" t="s">
        <v>178</v>
      </c>
      <c r="AT611" s="224" t="s">
        <v>164</v>
      </c>
      <c r="AU611" s="224" t="s">
        <v>82</v>
      </c>
      <c r="AY611" s="19" t="s">
        <v>160</v>
      </c>
      <c r="BE611" s="225">
        <f>IF(N611="základní",J611,0)</f>
        <v>0</v>
      </c>
      <c r="BF611" s="225">
        <f>IF(N611="snížená",J611,0)</f>
        <v>0</v>
      </c>
      <c r="BG611" s="225">
        <f>IF(N611="zákl. přenesená",J611,0)</f>
        <v>0</v>
      </c>
      <c r="BH611" s="225">
        <f>IF(N611="sníž. přenesená",J611,0)</f>
        <v>0</v>
      </c>
      <c r="BI611" s="225">
        <f>IF(N611="nulová",J611,0)</f>
        <v>0</v>
      </c>
      <c r="BJ611" s="19" t="s">
        <v>80</v>
      </c>
      <c r="BK611" s="225">
        <f>ROUND(I611*H611,1)</f>
        <v>0</v>
      </c>
      <c r="BL611" s="19" t="s">
        <v>178</v>
      </c>
      <c r="BM611" s="224" t="s">
        <v>909</v>
      </c>
    </row>
    <row r="612" spans="1:47" s="2" customFormat="1" ht="12">
      <c r="A612" s="40"/>
      <c r="B612" s="41"/>
      <c r="C612" s="42"/>
      <c r="D612" s="226" t="s">
        <v>172</v>
      </c>
      <c r="E612" s="42"/>
      <c r="F612" s="227" t="s">
        <v>910</v>
      </c>
      <c r="G612" s="42"/>
      <c r="H612" s="42"/>
      <c r="I612" s="228"/>
      <c r="J612" s="42"/>
      <c r="K612" s="42"/>
      <c r="L612" s="46"/>
      <c r="M612" s="229"/>
      <c r="N612" s="230"/>
      <c r="O612" s="86"/>
      <c r="P612" s="86"/>
      <c r="Q612" s="86"/>
      <c r="R612" s="86"/>
      <c r="S612" s="86"/>
      <c r="T612" s="86"/>
      <c r="U612" s="87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172</v>
      </c>
      <c r="AU612" s="19" t="s">
        <v>82</v>
      </c>
    </row>
    <row r="613" spans="1:51" s="13" customFormat="1" ht="12">
      <c r="A613" s="13"/>
      <c r="B613" s="231"/>
      <c r="C613" s="232"/>
      <c r="D613" s="233" t="s">
        <v>174</v>
      </c>
      <c r="E613" s="234" t="s">
        <v>20</v>
      </c>
      <c r="F613" s="235" t="s">
        <v>894</v>
      </c>
      <c r="G613" s="232"/>
      <c r="H613" s="236">
        <v>27.85</v>
      </c>
      <c r="I613" s="237"/>
      <c r="J613" s="232"/>
      <c r="K613" s="232"/>
      <c r="L613" s="238"/>
      <c r="M613" s="239"/>
      <c r="N613" s="240"/>
      <c r="O613" s="240"/>
      <c r="P613" s="240"/>
      <c r="Q613" s="240"/>
      <c r="R613" s="240"/>
      <c r="S613" s="240"/>
      <c r="T613" s="240"/>
      <c r="U613" s="241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2" t="s">
        <v>174</v>
      </c>
      <c r="AU613" s="242" t="s">
        <v>82</v>
      </c>
      <c r="AV613" s="13" t="s">
        <v>82</v>
      </c>
      <c r="AW613" s="13" t="s">
        <v>34</v>
      </c>
      <c r="AX613" s="13" t="s">
        <v>73</v>
      </c>
      <c r="AY613" s="242" t="s">
        <v>160</v>
      </c>
    </row>
    <row r="614" spans="1:51" s="13" customFormat="1" ht="12">
      <c r="A614" s="13"/>
      <c r="B614" s="231"/>
      <c r="C614" s="232"/>
      <c r="D614" s="233" t="s">
        <v>174</v>
      </c>
      <c r="E614" s="234" t="s">
        <v>20</v>
      </c>
      <c r="F614" s="235" t="s">
        <v>895</v>
      </c>
      <c r="G614" s="232"/>
      <c r="H614" s="236">
        <v>1.248</v>
      </c>
      <c r="I614" s="237"/>
      <c r="J614" s="232"/>
      <c r="K614" s="232"/>
      <c r="L614" s="238"/>
      <c r="M614" s="239"/>
      <c r="N614" s="240"/>
      <c r="O614" s="240"/>
      <c r="P614" s="240"/>
      <c r="Q614" s="240"/>
      <c r="R614" s="240"/>
      <c r="S614" s="240"/>
      <c r="T614" s="240"/>
      <c r="U614" s="241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2" t="s">
        <v>174</v>
      </c>
      <c r="AU614" s="242" t="s">
        <v>82</v>
      </c>
      <c r="AV614" s="13" t="s">
        <v>82</v>
      </c>
      <c r="AW614" s="13" t="s">
        <v>34</v>
      </c>
      <c r="AX614" s="13" t="s">
        <v>73</v>
      </c>
      <c r="AY614" s="242" t="s">
        <v>160</v>
      </c>
    </row>
    <row r="615" spans="1:51" s="14" customFormat="1" ht="12">
      <c r="A615" s="14"/>
      <c r="B615" s="243"/>
      <c r="C615" s="244"/>
      <c r="D615" s="233" t="s">
        <v>174</v>
      </c>
      <c r="E615" s="245" t="s">
        <v>20</v>
      </c>
      <c r="F615" s="246" t="s">
        <v>604</v>
      </c>
      <c r="G615" s="244"/>
      <c r="H615" s="247">
        <v>29.098000000000003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1"/>
      <c r="U615" s="252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3" t="s">
        <v>174</v>
      </c>
      <c r="AU615" s="253" t="s">
        <v>82</v>
      </c>
      <c r="AV615" s="14" t="s">
        <v>169</v>
      </c>
      <c r="AW615" s="14" t="s">
        <v>34</v>
      </c>
      <c r="AX615" s="14" t="s">
        <v>80</v>
      </c>
      <c r="AY615" s="253" t="s">
        <v>160</v>
      </c>
    </row>
    <row r="616" spans="1:65" s="2" customFormat="1" ht="24.15" customHeight="1">
      <c r="A616" s="40"/>
      <c r="B616" s="41"/>
      <c r="C616" s="213" t="s">
        <v>911</v>
      </c>
      <c r="D616" s="213" t="s">
        <v>164</v>
      </c>
      <c r="E616" s="214" t="s">
        <v>912</v>
      </c>
      <c r="F616" s="215" t="s">
        <v>913</v>
      </c>
      <c r="G616" s="216" t="s">
        <v>195</v>
      </c>
      <c r="H616" s="217">
        <v>29.098</v>
      </c>
      <c r="I616" s="218"/>
      <c r="J616" s="219">
        <f>ROUND(I616*H616,1)</f>
        <v>0</v>
      </c>
      <c r="K616" s="215" t="s">
        <v>168</v>
      </c>
      <c r="L616" s="46"/>
      <c r="M616" s="220" t="s">
        <v>20</v>
      </c>
      <c r="N616" s="221" t="s">
        <v>44</v>
      </c>
      <c r="O616" s="86"/>
      <c r="P616" s="222">
        <f>O616*H616</f>
        <v>0</v>
      </c>
      <c r="Q616" s="222">
        <v>0.0025</v>
      </c>
      <c r="R616" s="222">
        <f>Q616*H616</f>
        <v>0.072745</v>
      </c>
      <c r="S616" s="222">
        <v>0</v>
      </c>
      <c r="T616" s="222">
        <f>S616*H616</f>
        <v>0</v>
      </c>
      <c r="U616" s="223" t="s">
        <v>20</v>
      </c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4" t="s">
        <v>178</v>
      </c>
      <c r="AT616" s="224" t="s">
        <v>164</v>
      </c>
      <c r="AU616" s="224" t="s">
        <v>82</v>
      </c>
      <c r="AY616" s="19" t="s">
        <v>160</v>
      </c>
      <c r="BE616" s="225">
        <f>IF(N616="základní",J616,0)</f>
        <v>0</v>
      </c>
      <c r="BF616" s="225">
        <f>IF(N616="snížená",J616,0)</f>
        <v>0</v>
      </c>
      <c r="BG616" s="225">
        <f>IF(N616="zákl. přenesená",J616,0)</f>
        <v>0</v>
      </c>
      <c r="BH616" s="225">
        <f>IF(N616="sníž. přenesená",J616,0)</f>
        <v>0</v>
      </c>
      <c r="BI616" s="225">
        <f>IF(N616="nulová",J616,0)</f>
        <v>0</v>
      </c>
      <c r="BJ616" s="19" t="s">
        <v>80</v>
      </c>
      <c r="BK616" s="225">
        <f>ROUND(I616*H616,1)</f>
        <v>0</v>
      </c>
      <c r="BL616" s="19" t="s">
        <v>178</v>
      </c>
      <c r="BM616" s="224" t="s">
        <v>914</v>
      </c>
    </row>
    <row r="617" spans="1:47" s="2" customFormat="1" ht="12">
      <c r="A617" s="40"/>
      <c r="B617" s="41"/>
      <c r="C617" s="42"/>
      <c r="D617" s="226" t="s">
        <v>172</v>
      </c>
      <c r="E617" s="42"/>
      <c r="F617" s="227" t="s">
        <v>915</v>
      </c>
      <c r="G617" s="42"/>
      <c r="H617" s="42"/>
      <c r="I617" s="228"/>
      <c r="J617" s="42"/>
      <c r="K617" s="42"/>
      <c r="L617" s="46"/>
      <c r="M617" s="229"/>
      <c r="N617" s="230"/>
      <c r="O617" s="86"/>
      <c r="P617" s="86"/>
      <c r="Q617" s="86"/>
      <c r="R617" s="86"/>
      <c r="S617" s="86"/>
      <c r="T617" s="86"/>
      <c r="U617" s="87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172</v>
      </c>
      <c r="AU617" s="19" t="s">
        <v>82</v>
      </c>
    </row>
    <row r="618" spans="1:65" s="2" customFormat="1" ht="16.5" customHeight="1">
      <c r="A618" s="40"/>
      <c r="B618" s="41"/>
      <c r="C618" s="213" t="s">
        <v>916</v>
      </c>
      <c r="D618" s="213" t="s">
        <v>164</v>
      </c>
      <c r="E618" s="214" t="s">
        <v>917</v>
      </c>
      <c r="F618" s="215" t="s">
        <v>918</v>
      </c>
      <c r="G618" s="216" t="s">
        <v>259</v>
      </c>
      <c r="H618" s="217">
        <v>1.56</v>
      </c>
      <c r="I618" s="218"/>
      <c r="J618" s="219">
        <f>ROUND(I618*H618,1)</f>
        <v>0</v>
      </c>
      <c r="K618" s="215" t="s">
        <v>168</v>
      </c>
      <c r="L618" s="46"/>
      <c r="M618" s="220" t="s">
        <v>20</v>
      </c>
      <c r="N618" s="221" t="s">
        <v>44</v>
      </c>
      <c r="O618" s="86"/>
      <c r="P618" s="222">
        <f>O618*H618</f>
        <v>0</v>
      </c>
      <c r="Q618" s="222">
        <v>0.00021</v>
      </c>
      <c r="R618" s="222">
        <f>Q618*H618</f>
        <v>0.00032760000000000005</v>
      </c>
      <c r="S618" s="222">
        <v>0</v>
      </c>
      <c r="T618" s="222">
        <f>S618*H618</f>
        <v>0</v>
      </c>
      <c r="U618" s="223" t="s">
        <v>20</v>
      </c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24" t="s">
        <v>178</v>
      </c>
      <c r="AT618" s="224" t="s">
        <v>164</v>
      </c>
      <c r="AU618" s="224" t="s">
        <v>82</v>
      </c>
      <c r="AY618" s="19" t="s">
        <v>160</v>
      </c>
      <c r="BE618" s="225">
        <f>IF(N618="základní",J618,0)</f>
        <v>0</v>
      </c>
      <c r="BF618" s="225">
        <f>IF(N618="snížená",J618,0)</f>
        <v>0</v>
      </c>
      <c r="BG618" s="225">
        <f>IF(N618="zákl. přenesená",J618,0)</f>
        <v>0</v>
      </c>
      <c r="BH618" s="225">
        <f>IF(N618="sníž. přenesená",J618,0)</f>
        <v>0</v>
      </c>
      <c r="BI618" s="225">
        <f>IF(N618="nulová",J618,0)</f>
        <v>0</v>
      </c>
      <c r="BJ618" s="19" t="s">
        <v>80</v>
      </c>
      <c r="BK618" s="225">
        <f>ROUND(I618*H618,1)</f>
        <v>0</v>
      </c>
      <c r="BL618" s="19" t="s">
        <v>178</v>
      </c>
      <c r="BM618" s="224" t="s">
        <v>919</v>
      </c>
    </row>
    <row r="619" spans="1:47" s="2" customFormat="1" ht="12">
      <c r="A619" s="40"/>
      <c r="B619" s="41"/>
      <c r="C619" s="42"/>
      <c r="D619" s="226" t="s">
        <v>172</v>
      </c>
      <c r="E619" s="42"/>
      <c r="F619" s="227" t="s">
        <v>920</v>
      </c>
      <c r="G619" s="42"/>
      <c r="H619" s="42"/>
      <c r="I619" s="228"/>
      <c r="J619" s="42"/>
      <c r="K619" s="42"/>
      <c r="L619" s="46"/>
      <c r="M619" s="229"/>
      <c r="N619" s="230"/>
      <c r="O619" s="86"/>
      <c r="P619" s="86"/>
      <c r="Q619" s="86"/>
      <c r="R619" s="86"/>
      <c r="S619" s="86"/>
      <c r="T619" s="86"/>
      <c r="U619" s="87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172</v>
      </c>
      <c r="AU619" s="19" t="s">
        <v>82</v>
      </c>
    </row>
    <row r="620" spans="1:51" s="13" customFormat="1" ht="12">
      <c r="A620" s="13"/>
      <c r="B620" s="231"/>
      <c r="C620" s="232"/>
      <c r="D620" s="233" t="s">
        <v>174</v>
      </c>
      <c r="E620" s="234" t="s">
        <v>20</v>
      </c>
      <c r="F620" s="235" t="s">
        <v>921</v>
      </c>
      <c r="G620" s="232"/>
      <c r="H620" s="236">
        <v>1.56</v>
      </c>
      <c r="I620" s="237"/>
      <c r="J620" s="232"/>
      <c r="K620" s="232"/>
      <c r="L620" s="238"/>
      <c r="M620" s="239"/>
      <c r="N620" s="240"/>
      <c r="O620" s="240"/>
      <c r="P620" s="240"/>
      <c r="Q620" s="240"/>
      <c r="R620" s="240"/>
      <c r="S620" s="240"/>
      <c r="T620" s="240"/>
      <c r="U620" s="241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2" t="s">
        <v>174</v>
      </c>
      <c r="AU620" s="242" t="s">
        <v>82</v>
      </c>
      <c r="AV620" s="13" t="s">
        <v>82</v>
      </c>
      <c r="AW620" s="13" t="s">
        <v>34</v>
      </c>
      <c r="AX620" s="13" t="s">
        <v>73</v>
      </c>
      <c r="AY620" s="242" t="s">
        <v>160</v>
      </c>
    </row>
    <row r="621" spans="1:51" s="14" customFormat="1" ht="12">
      <c r="A621" s="14"/>
      <c r="B621" s="243"/>
      <c r="C621" s="244"/>
      <c r="D621" s="233" t="s">
        <v>174</v>
      </c>
      <c r="E621" s="245" t="s">
        <v>20</v>
      </c>
      <c r="F621" s="246" t="s">
        <v>604</v>
      </c>
      <c r="G621" s="244"/>
      <c r="H621" s="247">
        <v>1.56</v>
      </c>
      <c r="I621" s="248"/>
      <c r="J621" s="244"/>
      <c r="K621" s="244"/>
      <c r="L621" s="249"/>
      <c r="M621" s="250"/>
      <c r="N621" s="251"/>
      <c r="O621" s="251"/>
      <c r="P621" s="251"/>
      <c r="Q621" s="251"/>
      <c r="R621" s="251"/>
      <c r="S621" s="251"/>
      <c r="T621" s="251"/>
      <c r="U621" s="252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3" t="s">
        <v>174</v>
      </c>
      <c r="AU621" s="253" t="s">
        <v>82</v>
      </c>
      <c r="AV621" s="14" t="s">
        <v>169</v>
      </c>
      <c r="AW621" s="14" t="s">
        <v>34</v>
      </c>
      <c r="AX621" s="14" t="s">
        <v>80</v>
      </c>
      <c r="AY621" s="253" t="s">
        <v>160</v>
      </c>
    </row>
    <row r="622" spans="1:63" s="12" customFormat="1" ht="22.8" customHeight="1">
      <c r="A622" s="12"/>
      <c r="B622" s="197"/>
      <c r="C622" s="198"/>
      <c r="D622" s="199" t="s">
        <v>72</v>
      </c>
      <c r="E622" s="211" t="s">
        <v>922</v>
      </c>
      <c r="F622" s="211" t="s">
        <v>923</v>
      </c>
      <c r="G622" s="198"/>
      <c r="H622" s="198"/>
      <c r="I622" s="201"/>
      <c r="J622" s="212">
        <f>BK622</f>
        <v>0</v>
      </c>
      <c r="K622" s="198"/>
      <c r="L622" s="203"/>
      <c r="M622" s="204"/>
      <c r="N622" s="205"/>
      <c r="O622" s="205"/>
      <c r="P622" s="206">
        <f>SUM(P623:P643)</f>
        <v>0</v>
      </c>
      <c r="Q622" s="205"/>
      <c r="R622" s="206">
        <f>SUM(R623:R643)</f>
        <v>0.05350536</v>
      </c>
      <c r="S622" s="205"/>
      <c r="T622" s="206">
        <f>SUM(T623:T643)</f>
        <v>0</v>
      </c>
      <c r="U622" s="207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208" t="s">
        <v>82</v>
      </c>
      <c r="AT622" s="209" t="s">
        <v>72</v>
      </c>
      <c r="AU622" s="209" t="s">
        <v>80</v>
      </c>
      <c r="AY622" s="208" t="s">
        <v>160</v>
      </c>
      <c r="BK622" s="210">
        <f>SUM(BK623:BK643)</f>
        <v>0</v>
      </c>
    </row>
    <row r="623" spans="1:65" s="2" customFormat="1" ht="16.5" customHeight="1">
      <c r="A623" s="40"/>
      <c r="B623" s="41"/>
      <c r="C623" s="213" t="s">
        <v>924</v>
      </c>
      <c r="D623" s="213" t="s">
        <v>164</v>
      </c>
      <c r="E623" s="214" t="s">
        <v>925</v>
      </c>
      <c r="F623" s="215" t="s">
        <v>926</v>
      </c>
      <c r="G623" s="216" t="s">
        <v>195</v>
      </c>
      <c r="H623" s="217">
        <v>99.084</v>
      </c>
      <c r="I623" s="218"/>
      <c r="J623" s="219">
        <f>ROUND(I623*H623,1)</f>
        <v>0</v>
      </c>
      <c r="K623" s="215" t="s">
        <v>168</v>
      </c>
      <c r="L623" s="46"/>
      <c r="M623" s="220" t="s">
        <v>20</v>
      </c>
      <c r="N623" s="221" t="s">
        <v>44</v>
      </c>
      <c r="O623" s="86"/>
      <c r="P623" s="222">
        <f>O623*H623</f>
        <v>0</v>
      </c>
      <c r="Q623" s="222">
        <v>0</v>
      </c>
      <c r="R623" s="222">
        <f>Q623*H623</f>
        <v>0</v>
      </c>
      <c r="S623" s="222">
        <v>0</v>
      </c>
      <c r="T623" s="222">
        <f>S623*H623</f>
        <v>0</v>
      </c>
      <c r="U623" s="223" t="s">
        <v>20</v>
      </c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4" t="s">
        <v>178</v>
      </c>
      <c r="AT623" s="224" t="s">
        <v>164</v>
      </c>
      <c r="AU623" s="224" t="s">
        <v>82</v>
      </c>
      <c r="AY623" s="19" t="s">
        <v>160</v>
      </c>
      <c r="BE623" s="225">
        <f>IF(N623="základní",J623,0)</f>
        <v>0</v>
      </c>
      <c r="BF623" s="225">
        <f>IF(N623="snížená",J623,0)</f>
        <v>0</v>
      </c>
      <c r="BG623" s="225">
        <f>IF(N623="zákl. přenesená",J623,0)</f>
        <v>0</v>
      </c>
      <c r="BH623" s="225">
        <f>IF(N623="sníž. přenesená",J623,0)</f>
        <v>0</v>
      </c>
      <c r="BI623" s="225">
        <f>IF(N623="nulová",J623,0)</f>
        <v>0</v>
      </c>
      <c r="BJ623" s="19" t="s">
        <v>80</v>
      </c>
      <c r="BK623" s="225">
        <f>ROUND(I623*H623,1)</f>
        <v>0</v>
      </c>
      <c r="BL623" s="19" t="s">
        <v>178</v>
      </c>
      <c r="BM623" s="224" t="s">
        <v>927</v>
      </c>
    </row>
    <row r="624" spans="1:47" s="2" customFormat="1" ht="12">
      <c r="A624" s="40"/>
      <c r="B624" s="41"/>
      <c r="C624" s="42"/>
      <c r="D624" s="226" t="s">
        <v>172</v>
      </c>
      <c r="E624" s="42"/>
      <c r="F624" s="227" t="s">
        <v>928</v>
      </c>
      <c r="G624" s="42"/>
      <c r="H624" s="42"/>
      <c r="I624" s="228"/>
      <c r="J624" s="42"/>
      <c r="K624" s="42"/>
      <c r="L624" s="46"/>
      <c r="M624" s="229"/>
      <c r="N624" s="230"/>
      <c r="O624" s="86"/>
      <c r="P624" s="86"/>
      <c r="Q624" s="86"/>
      <c r="R624" s="86"/>
      <c r="S624" s="86"/>
      <c r="T624" s="86"/>
      <c r="U624" s="87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172</v>
      </c>
      <c r="AU624" s="19" t="s">
        <v>82</v>
      </c>
    </row>
    <row r="625" spans="1:51" s="13" customFormat="1" ht="12">
      <c r="A625" s="13"/>
      <c r="B625" s="231"/>
      <c r="C625" s="232"/>
      <c r="D625" s="233" t="s">
        <v>174</v>
      </c>
      <c r="E625" s="234" t="s">
        <v>20</v>
      </c>
      <c r="F625" s="235" t="s">
        <v>929</v>
      </c>
      <c r="G625" s="232"/>
      <c r="H625" s="236">
        <v>33.42</v>
      </c>
      <c r="I625" s="237"/>
      <c r="J625" s="232"/>
      <c r="K625" s="232"/>
      <c r="L625" s="238"/>
      <c r="M625" s="239"/>
      <c r="N625" s="240"/>
      <c r="O625" s="240"/>
      <c r="P625" s="240"/>
      <c r="Q625" s="240"/>
      <c r="R625" s="240"/>
      <c r="S625" s="240"/>
      <c r="T625" s="240"/>
      <c r="U625" s="241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174</v>
      </c>
      <c r="AU625" s="242" t="s">
        <v>82</v>
      </c>
      <c r="AV625" s="13" t="s">
        <v>82</v>
      </c>
      <c r="AW625" s="13" t="s">
        <v>34</v>
      </c>
      <c r="AX625" s="13" t="s">
        <v>73</v>
      </c>
      <c r="AY625" s="242" t="s">
        <v>160</v>
      </c>
    </row>
    <row r="626" spans="1:51" s="13" customFormat="1" ht="12">
      <c r="A626" s="13"/>
      <c r="B626" s="231"/>
      <c r="C626" s="232"/>
      <c r="D626" s="233" t="s">
        <v>174</v>
      </c>
      <c r="E626" s="234" t="s">
        <v>20</v>
      </c>
      <c r="F626" s="235" t="s">
        <v>930</v>
      </c>
      <c r="G626" s="232"/>
      <c r="H626" s="236">
        <v>65.664</v>
      </c>
      <c r="I626" s="237"/>
      <c r="J626" s="232"/>
      <c r="K626" s="232"/>
      <c r="L626" s="238"/>
      <c r="M626" s="239"/>
      <c r="N626" s="240"/>
      <c r="O626" s="240"/>
      <c r="P626" s="240"/>
      <c r="Q626" s="240"/>
      <c r="R626" s="240"/>
      <c r="S626" s="240"/>
      <c r="T626" s="240"/>
      <c r="U626" s="241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2" t="s">
        <v>174</v>
      </c>
      <c r="AU626" s="242" t="s">
        <v>82</v>
      </c>
      <c r="AV626" s="13" t="s">
        <v>82</v>
      </c>
      <c r="AW626" s="13" t="s">
        <v>34</v>
      </c>
      <c r="AX626" s="13" t="s">
        <v>73</v>
      </c>
      <c r="AY626" s="242" t="s">
        <v>160</v>
      </c>
    </row>
    <row r="627" spans="1:51" s="14" customFormat="1" ht="12">
      <c r="A627" s="14"/>
      <c r="B627" s="243"/>
      <c r="C627" s="244"/>
      <c r="D627" s="233" t="s">
        <v>174</v>
      </c>
      <c r="E627" s="245" t="s">
        <v>20</v>
      </c>
      <c r="F627" s="246" t="s">
        <v>177</v>
      </c>
      <c r="G627" s="244"/>
      <c r="H627" s="247">
        <v>99.084</v>
      </c>
      <c r="I627" s="248"/>
      <c r="J627" s="244"/>
      <c r="K627" s="244"/>
      <c r="L627" s="249"/>
      <c r="M627" s="250"/>
      <c r="N627" s="251"/>
      <c r="O627" s="251"/>
      <c r="P627" s="251"/>
      <c r="Q627" s="251"/>
      <c r="R627" s="251"/>
      <c r="S627" s="251"/>
      <c r="T627" s="251"/>
      <c r="U627" s="252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3" t="s">
        <v>174</v>
      </c>
      <c r="AU627" s="253" t="s">
        <v>82</v>
      </c>
      <c r="AV627" s="14" t="s">
        <v>169</v>
      </c>
      <c r="AW627" s="14" t="s">
        <v>34</v>
      </c>
      <c r="AX627" s="14" t="s">
        <v>80</v>
      </c>
      <c r="AY627" s="253" t="s">
        <v>160</v>
      </c>
    </row>
    <row r="628" spans="1:65" s="2" customFormat="1" ht="16.5" customHeight="1">
      <c r="A628" s="40"/>
      <c r="B628" s="41"/>
      <c r="C628" s="213" t="s">
        <v>931</v>
      </c>
      <c r="D628" s="213" t="s">
        <v>164</v>
      </c>
      <c r="E628" s="214" t="s">
        <v>932</v>
      </c>
      <c r="F628" s="215" t="s">
        <v>933</v>
      </c>
      <c r="G628" s="216" t="s">
        <v>195</v>
      </c>
      <c r="H628" s="217">
        <v>99.084</v>
      </c>
      <c r="I628" s="218"/>
      <c r="J628" s="219">
        <f>ROUND(I628*H628,1)</f>
        <v>0</v>
      </c>
      <c r="K628" s="215" t="s">
        <v>168</v>
      </c>
      <c r="L628" s="46"/>
      <c r="M628" s="220" t="s">
        <v>20</v>
      </c>
      <c r="N628" s="221" t="s">
        <v>44</v>
      </c>
      <c r="O628" s="86"/>
      <c r="P628" s="222">
        <f>O628*H628</f>
        <v>0</v>
      </c>
      <c r="Q628" s="222">
        <v>0.00021</v>
      </c>
      <c r="R628" s="222">
        <f>Q628*H628</f>
        <v>0.020807640000000002</v>
      </c>
      <c r="S628" s="222">
        <v>0</v>
      </c>
      <c r="T628" s="222">
        <f>S628*H628</f>
        <v>0</v>
      </c>
      <c r="U628" s="223" t="s">
        <v>20</v>
      </c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4" t="s">
        <v>178</v>
      </c>
      <c r="AT628" s="224" t="s">
        <v>164</v>
      </c>
      <c r="AU628" s="224" t="s">
        <v>82</v>
      </c>
      <c r="AY628" s="19" t="s">
        <v>160</v>
      </c>
      <c r="BE628" s="225">
        <f>IF(N628="základní",J628,0)</f>
        <v>0</v>
      </c>
      <c r="BF628" s="225">
        <f>IF(N628="snížená",J628,0)</f>
        <v>0</v>
      </c>
      <c r="BG628" s="225">
        <f>IF(N628="zákl. přenesená",J628,0)</f>
        <v>0</v>
      </c>
      <c r="BH628" s="225">
        <f>IF(N628="sníž. přenesená",J628,0)</f>
        <v>0</v>
      </c>
      <c r="BI628" s="225">
        <f>IF(N628="nulová",J628,0)</f>
        <v>0</v>
      </c>
      <c r="BJ628" s="19" t="s">
        <v>80</v>
      </c>
      <c r="BK628" s="225">
        <f>ROUND(I628*H628,1)</f>
        <v>0</v>
      </c>
      <c r="BL628" s="19" t="s">
        <v>178</v>
      </c>
      <c r="BM628" s="224" t="s">
        <v>934</v>
      </c>
    </row>
    <row r="629" spans="1:47" s="2" customFormat="1" ht="12">
      <c r="A629" s="40"/>
      <c r="B629" s="41"/>
      <c r="C629" s="42"/>
      <c r="D629" s="226" t="s">
        <v>172</v>
      </c>
      <c r="E629" s="42"/>
      <c r="F629" s="227" t="s">
        <v>935</v>
      </c>
      <c r="G629" s="42"/>
      <c r="H629" s="42"/>
      <c r="I629" s="228"/>
      <c r="J629" s="42"/>
      <c r="K629" s="42"/>
      <c r="L629" s="46"/>
      <c r="M629" s="229"/>
      <c r="N629" s="230"/>
      <c r="O629" s="86"/>
      <c r="P629" s="86"/>
      <c r="Q629" s="86"/>
      <c r="R629" s="86"/>
      <c r="S629" s="86"/>
      <c r="T629" s="86"/>
      <c r="U629" s="87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172</v>
      </c>
      <c r="AU629" s="19" t="s">
        <v>82</v>
      </c>
    </row>
    <row r="630" spans="1:51" s="13" customFormat="1" ht="12">
      <c r="A630" s="13"/>
      <c r="B630" s="231"/>
      <c r="C630" s="232"/>
      <c r="D630" s="233" t="s">
        <v>174</v>
      </c>
      <c r="E630" s="234" t="s">
        <v>20</v>
      </c>
      <c r="F630" s="235" t="s">
        <v>929</v>
      </c>
      <c r="G630" s="232"/>
      <c r="H630" s="236">
        <v>33.42</v>
      </c>
      <c r="I630" s="237"/>
      <c r="J630" s="232"/>
      <c r="K630" s="232"/>
      <c r="L630" s="238"/>
      <c r="M630" s="239"/>
      <c r="N630" s="240"/>
      <c r="O630" s="240"/>
      <c r="P630" s="240"/>
      <c r="Q630" s="240"/>
      <c r="R630" s="240"/>
      <c r="S630" s="240"/>
      <c r="T630" s="240"/>
      <c r="U630" s="241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2" t="s">
        <v>174</v>
      </c>
      <c r="AU630" s="242" t="s">
        <v>82</v>
      </c>
      <c r="AV630" s="13" t="s">
        <v>82</v>
      </c>
      <c r="AW630" s="13" t="s">
        <v>34</v>
      </c>
      <c r="AX630" s="13" t="s">
        <v>73</v>
      </c>
      <c r="AY630" s="242" t="s">
        <v>160</v>
      </c>
    </row>
    <row r="631" spans="1:51" s="13" customFormat="1" ht="12">
      <c r="A631" s="13"/>
      <c r="B631" s="231"/>
      <c r="C631" s="232"/>
      <c r="D631" s="233" t="s">
        <v>174</v>
      </c>
      <c r="E631" s="234" t="s">
        <v>20</v>
      </c>
      <c r="F631" s="235" t="s">
        <v>930</v>
      </c>
      <c r="G631" s="232"/>
      <c r="H631" s="236">
        <v>65.664</v>
      </c>
      <c r="I631" s="237"/>
      <c r="J631" s="232"/>
      <c r="K631" s="232"/>
      <c r="L631" s="238"/>
      <c r="M631" s="239"/>
      <c r="N631" s="240"/>
      <c r="O631" s="240"/>
      <c r="P631" s="240"/>
      <c r="Q631" s="240"/>
      <c r="R631" s="240"/>
      <c r="S631" s="240"/>
      <c r="T631" s="240"/>
      <c r="U631" s="241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2" t="s">
        <v>174</v>
      </c>
      <c r="AU631" s="242" t="s">
        <v>82</v>
      </c>
      <c r="AV631" s="13" t="s">
        <v>82</v>
      </c>
      <c r="AW631" s="13" t="s">
        <v>34</v>
      </c>
      <c r="AX631" s="13" t="s">
        <v>73</v>
      </c>
      <c r="AY631" s="242" t="s">
        <v>160</v>
      </c>
    </row>
    <row r="632" spans="1:51" s="14" customFormat="1" ht="12">
      <c r="A632" s="14"/>
      <c r="B632" s="243"/>
      <c r="C632" s="244"/>
      <c r="D632" s="233" t="s">
        <v>174</v>
      </c>
      <c r="E632" s="245" t="s">
        <v>20</v>
      </c>
      <c r="F632" s="246" t="s">
        <v>604</v>
      </c>
      <c r="G632" s="244"/>
      <c r="H632" s="247">
        <v>99.084</v>
      </c>
      <c r="I632" s="248"/>
      <c r="J632" s="244"/>
      <c r="K632" s="244"/>
      <c r="L632" s="249"/>
      <c r="M632" s="250"/>
      <c r="N632" s="251"/>
      <c r="O632" s="251"/>
      <c r="P632" s="251"/>
      <c r="Q632" s="251"/>
      <c r="R632" s="251"/>
      <c r="S632" s="251"/>
      <c r="T632" s="251"/>
      <c r="U632" s="252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3" t="s">
        <v>174</v>
      </c>
      <c r="AU632" s="253" t="s">
        <v>82</v>
      </c>
      <c r="AV632" s="14" t="s">
        <v>169</v>
      </c>
      <c r="AW632" s="14" t="s">
        <v>34</v>
      </c>
      <c r="AX632" s="14" t="s">
        <v>80</v>
      </c>
      <c r="AY632" s="253" t="s">
        <v>160</v>
      </c>
    </row>
    <row r="633" spans="1:65" s="2" customFormat="1" ht="16.5" customHeight="1">
      <c r="A633" s="40"/>
      <c r="B633" s="41"/>
      <c r="C633" s="213" t="s">
        <v>936</v>
      </c>
      <c r="D633" s="213" t="s">
        <v>164</v>
      </c>
      <c r="E633" s="214" t="s">
        <v>937</v>
      </c>
      <c r="F633" s="215" t="s">
        <v>938</v>
      </c>
      <c r="G633" s="216" t="s">
        <v>195</v>
      </c>
      <c r="H633" s="217">
        <v>99.084</v>
      </c>
      <c r="I633" s="218"/>
      <c r="J633" s="219">
        <f>ROUND(I633*H633,1)</f>
        <v>0</v>
      </c>
      <c r="K633" s="215" t="s">
        <v>168</v>
      </c>
      <c r="L633" s="46"/>
      <c r="M633" s="220" t="s">
        <v>20</v>
      </c>
      <c r="N633" s="221" t="s">
        <v>44</v>
      </c>
      <c r="O633" s="86"/>
      <c r="P633" s="222">
        <f>O633*H633</f>
        <v>0</v>
      </c>
      <c r="Q633" s="222">
        <v>0.00033</v>
      </c>
      <c r="R633" s="222">
        <f>Q633*H633</f>
        <v>0.03269772</v>
      </c>
      <c r="S633" s="222">
        <v>0</v>
      </c>
      <c r="T633" s="222">
        <f>S633*H633</f>
        <v>0</v>
      </c>
      <c r="U633" s="223" t="s">
        <v>20</v>
      </c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4" t="s">
        <v>178</v>
      </c>
      <c r="AT633" s="224" t="s">
        <v>164</v>
      </c>
      <c r="AU633" s="224" t="s">
        <v>82</v>
      </c>
      <c r="AY633" s="19" t="s">
        <v>160</v>
      </c>
      <c r="BE633" s="225">
        <f>IF(N633="základní",J633,0)</f>
        <v>0</v>
      </c>
      <c r="BF633" s="225">
        <f>IF(N633="snížená",J633,0)</f>
        <v>0</v>
      </c>
      <c r="BG633" s="225">
        <f>IF(N633="zákl. přenesená",J633,0)</f>
        <v>0</v>
      </c>
      <c r="BH633" s="225">
        <f>IF(N633="sníž. přenesená",J633,0)</f>
        <v>0</v>
      </c>
      <c r="BI633" s="225">
        <f>IF(N633="nulová",J633,0)</f>
        <v>0</v>
      </c>
      <c r="BJ633" s="19" t="s">
        <v>80</v>
      </c>
      <c r="BK633" s="225">
        <f>ROUND(I633*H633,1)</f>
        <v>0</v>
      </c>
      <c r="BL633" s="19" t="s">
        <v>178</v>
      </c>
      <c r="BM633" s="224" t="s">
        <v>939</v>
      </c>
    </row>
    <row r="634" spans="1:47" s="2" customFormat="1" ht="12">
      <c r="A634" s="40"/>
      <c r="B634" s="41"/>
      <c r="C634" s="42"/>
      <c r="D634" s="226" t="s">
        <v>172</v>
      </c>
      <c r="E634" s="42"/>
      <c r="F634" s="227" t="s">
        <v>940</v>
      </c>
      <c r="G634" s="42"/>
      <c r="H634" s="42"/>
      <c r="I634" s="228"/>
      <c r="J634" s="42"/>
      <c r="K634" s="42"/>
      <c r="L634" s="46"/>
      <c r="M634" s="229"/>
      <c r="N634" s="230"/>
      <c r="O634" s="86"/>
      <c r="P634" s="86"/>
      <c r="Q634" s="86"/>
      <c r="R634" s="86"/>
      <c r="S634" s="86"/>
      <c r="T634" s="86"/>
      <c r="U634" s="87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172</v>
      </c>
      <c r="AU634" s="19" t="s">
        <v>82</v>
      </c>
    </row>
    <row r="635" spans="1:65" s="2" customFormat="1" ht="16.5" customHeight="1">
      <c r="A635" s="40"/>
      <c r="B635" s="41"/>
      <c r="C635" s="213" t="s">
        <v>941</v>
      </c>
      <c r="D635" s="213" t="s">
        <v>164</v>
      </c>
      <c r="E635" s="214" t="s">
        <v>942</v>
      </c>
      <c r="F635" s="215" t="s">
        <v>943</v>
      </c>
      <c r="G635" s="216" t="s">
        <v>195</v>
      </c>
      <c r="H635" s="217">
        <v>28</v>
      </c>
      <c r="I635" s="218"/>
      <c r="J635" s="219">
        <f>ROUND(I635*H635,1)</f>
        <v>0</v>
      </c>
      <c r="K635" s="215" t="s">
        <v>168</v>
      </c>
      <c r="L635" s="46"/>
      <c r="M635" s="220" t="s">
        <v>20</v>
      </c>
      <c r="N635" s="221" t="s">
        <v>44</v>
      </c>
      <c r="O635" s="86"/>
      <c r="P635" s="222">
        <f>O635*H635</f>
        <v>0</v>
      </c>
      <c r="Q635" s="222">
        <v>0</v>
      </c>
      <c r="R635" s="222">
        <f>Q635*H635</f>
        <v>0</v>
      </c>
      <c r="S635" s="222">
        <v>0</v>
      </c>
      <c r="T635" s="222">
        <f>S635*H635</f>
        <v>0</v>
      </c>
      <c r="U635" s="223" t="s">
        <v>20</v>
      </c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4" t="s">
        <v>178</v>
      </c>
      <c r="AT635" s="224" t="s">
        <v>164</v>
      </c>
      <c r="AU635" s="224" t="s">
        <v>82</v>
      </c>
      <c r="AY635" s="19" t="s">
        <v>160</v>
      </c>
      <c r="BE635" s="225">
        <f>IF(N635="základní",J635,0)</f>
        <v>0</v>
      </c>
      <c r="BF635" s="225">
        <f>IF(N635="snížená",J635,0)</f>
        <v>0</v>
      </c>
      <c r="BG635" s="225">
        <f>IF(N635="zákl. přenesená",J635,0)</f>
        <v>0</v>
      </c>
      <c r="BH635" s="225">
        <f>IF(N635="sníž. přenesená",J635,0)</f>
        <v>0</v>
      </c>
      <c r="BI635" s="225">
        <f>IF(N635="nulová",J635,0)</f>
        <v>0</v>
      </c>
      <c r="BJ635" s="19" t="s">
        <v>80</v>
      </c>
      <c r="BK635" s="225">
        <f>ROUND(I635*H635,1)</f>
        <v>0</v>
      </c>
      <c r="BL635" s="19" t="s">
        <v>178</v>
      </c>
      <c r="BM635" s="224" t="s">
        <v>944</v>
      </c>
    </row>
    <row r="636" spans="1:47" s="2" customFormat="1" ht="12">
      <c r="A636" s="40"/>
      <c r="B636" s="41"/>
      <c r="C636" s="42"/>
      <c r="D636" s="226" t="s">
        <v>172</v>
      </c>
      <c r="E636" s="42"/>
      <c r="F636" s="227" t="s">
        <v>945</v>
      </c>
      <c r="G636" s="42"/>
      <c r="H636" s="42"/>
      <c r="I636" s="228"/>
      <c r="J636" s="42"/>
      <c r="K636" s="42"/>
      <c r="L636" s="46"/>
      <c r="M636" s="229"/>
      <c r="N636" s="230"/>
      <c r="O636" s="86"/>
      <c r="P636" s="86"/>
      <c r="Q636" s="86"/>
      <c r="R636" s="86"/>
      <c r="S636" s="86"/>
      <c r="T636" s="86"/>
      <c r="U636" s="87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172</v>
      </c>
      <c r="AU636" s="19" t="s">
        <v>82</v>
      </c>
    </row>
    <row r="637" spans="1:65" s="2" customFormat="1" ht="16.5" customHeight="1">
      <c r="A637" s="40"/>
      <c r="B637" s="41"/>
      <c r="C637" s="254" t="s">
        <v>946</v>
      </c>
      <c r="D637" s="254" t="s">
        <v>252</v>
      </c>
      <c r="E637" s="255" t="s">
        <v>947</v>
      </c>
      <c r="F637" s="256" t="s">
        <v>948</v>
      </c>
      <c r="G637" s="257" t="s">
        <v>195</v>
      </c>
      <c r="H637" s="258">
        <v>29.4</v>
      </c>
      <c r="I637" s="259"/>
      <c r="J637" s="260">
        <f>ROUND(I637*H637,1)</f>
        <v>0</v>
      </c>
      <c r="K637" s="256" t="s">
        <v>168</v>
      </c>
      <c r="L637" s="261"/>
      <c r="M637" s="262" t="s">
        <v>20</v>
      </c>
      <c r="N637" s="263" t="s">
        <v>44</v>
      </c>
      <c r="O637" s="86"/>
      <c r="P637" s="222">
        <f>O637*H637</f>
        <v>0</v>
      </c>
      <c r="Q637" s="222">
        <v>0</v>
      </c>
      <c r="R637" s="222">
        <f>Q637*H637</f>
        <v>0</v>
      </c>
      <c r="S637" s="222">
        <v>0</v>
      </c>
      <c r="T637" s="222">
        <f>S637*H637</f>
        <v>0</v>
      </c>
      <c r="U637" s="223" t="s">
        <v>20</v>
      </c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4" t="s">
        <v>353</v>
      </c>
      <c r="AT637" s="224" t="s">
        <v>252</v>
      </c>
      <c r="AU637" s="224" t="s">
        <v>82</v>
      </c>
      <c r="AY637" s="19" t="s">
        <v>160</v>
      </c>
      <c r="BE637" s="225">
        <f>IF(N637="základní",J637,0)</f>
        <v>0</v>
      </c>
      <c r="BF637" s="225">
        <f>IF(N637="snížená",J637,0)</f>
        <v>0</v>
      </c>
      <c r="BG637" s="225">
        <f>IF(N637="zákl. přenesená",J637,0)</f>
        <v>0</v>
      </c>
      <c r="BH637" s="225">
        <f>IF(N637="sníž. přenesená",J637,0)</f>
        <v>0</v>
      </c>
      <c r="BI637" s="225">
        <f>IF(N637="nulová",J637,0)</f>
        <v>0</v>
      </c>
      <c r="BJ637" s="19" t="s">
        <v>80</v>
      </c>
      <c r="BK637" s="225">
        <f>ROUND(I637*H637,1)</f>
        <v>0</v>
      </c>
      <c r="BL637" s="19" t="s">
        <v>178</v>
      </c>
      <c r="BM637" s="224" t="s">
        <v>949</v>
      </c>
    </row>
    <row r="638" spans="1:51" s="13" customFormat="1" ht="12">
      <c r="A638" s="13"/>
      <c r="B638" s="231"/>
      <c r="C638" s="232"/>
      <c r="D638" s="233" t="s">
        <v>174</v>
      </c>
      <c r="E638" s="234" t="s">
        <v>20</v>
      </c>
      <c r="F638" s="235" t="s">
        <v>950</v>
      </c>
      <c r="G638" s="232"/>
      <c r="H638" s="236">
        <v>29.4</v>
      </c>
      <c r="I638" s="237"/>
      <c r="J638" s="232"/>
      <c r="K638" s="232"/>
      <c r="L638" s="238"/>
      <c r="M638" s="239"/>
      <c r="N638" s="240"/>
      <c r="O638" s="240"/>
      <c r="P638" s="240"/>
      <c r="Q638" s="240"/>
      <c r="R638" s="240"/>
      <c r="S638" s="240"/>
      <c r="T638" s="240"/>
      <c r="U638" s="241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174</v>
      </c>
      <c r="AU638" s="242" t="s">
        <v>82</v>
      </c>
      <c r="AV638" s="13" t="s">
        <v>82</v>
      </c>
      <c r="AW638" s="13" t="s">
        <v>34</v>
      </c>
      <c r="AX638" s="13" t="s">
        <v>80</v>
      </c>
      <c r="AY638" s="242" t="s">
        <v>160</v>
      </c>
    </row>
    <row r="639" spans="1:65" s="2" customFormat="1" ht="24.15" customHeight="1">
      <c r="A639" s="40"/>
      <c r="B639" s="41"/>
      <c r="C639" s="213" t="s">
        <v>951</v>
      </c>
      <c r="D639" s="213" t="s">
        <v>164</v>
      </c>
      <c r="E639" s="214" t="s">
        <v>952</v>
      </c>
      <c r="F639" s="215" t="s">
        <v>953</v>
      </c>
      <c r="G639" s="216" t="s">
        <v>195</v>
      </c>
      <c r="H639" s="217">
        <v>5.08</v>
      </c>
      <c r="I639" s="218"/>
      <c r="J639" s="219">
        <f>ROUND(I639*H639,1)</f>
        <v>0</v>
      </c>
      <c r="K639" s="215" t="s">
        <v>168</v>
      </c>
      <c r="L639" s="46"/>
      <c r="M639" s="220" t="s">
        <v>20</v>
      </c>
      <c r="N639" s="221" t="s">
        <v>44</v>
      </c>
      <c r="O639" s="86"/>
      <c r="P639" s="222">
        <f>O639*H639</f>
        <v>0</v>
      </c>
      <c r="Q639" s="222">
        <v>0</v>
      </c>
      <c r="R639" s="222">
        <f>Q639*H639</f>
        <v>0</v>
      </c>
      <c r="S639" s="222">
        <v>0</v>
      </c>
      <c r="T639" s="222">
        <f>S639*H639</f>
        <v>0</v>
      </c>
      <c r="U639" s="223" t="s">
        <v>20</v>
      </c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4" t="s">
        <v>178</v>
      </c>
      <c r="AT639" s="224" t="s">
        <v>164</v>
      </c>
      <c r="AU639" s="224" t="s">
        <v>82</v>
      </c>
      <c r="AY639" s="19" t="s">
        <v>160</v>
      </c>
      <c r="BE639" s="225">
        <f>IF(N639="základní",J639,0)</f>
        <v>0</v>
      </c>
      <c r="BF639" s="225">
        <f>IF(N639="snížená",J639,0)</f>
        <v>0</v>
      </c>
      <c r="BG639" s="225">
        <f>IF(N639="zákl. přenesená",J639,0)</f>
        <v>0</v>
      </c>
      <c r="BH639" s="225">
        <f>IF(N639="sníž. přenesená",J639,0)</f>
        <v>0</v>
      </c>
      <c r="BI639" s="225">
        <f>IF(N639="nulová",J639,0)</f>
        <v>0</v>
      </c>
      <c r="BJ639" s="19" t="s">
        <v>80</v>
      </c>
      <c r="BK639" s="225">
        <f>ROUND(I639*H639,1)</f>
        <v>0</v>
      </c>
      <c r="BL639" s="19" t="s">
        <v>178</v>
      </c>
      <c r="BM639" s="224" t="s">
        <v>954</v>
      </c>
    </row>
    <row r="640" spans="1:47" s="2" customFormat="1" ht="12">
      <c r="A640" s="40"/>
      <c r="B640" s="41"/>
      <c r="C640" s="42"/>
      <c r="D640" s="226" t="s">
        <v>172</v>
      </c>
      <c r="E640" s="42"/>
      <c r="F640" s="227" t="s">
        <v>955</v>
      </c>
      <c r="G640" s="42"/>
      <c r="H640" s="42"/>
      <c r="I640" s="228"/>
      <c r="J640" s="42"/>
      <c r="K640" s="42"/>
      <c r="L640" s="46"/>
      <c r="M640" s="229"/>
      <c r="N640" s="230"/>
      <c r="O640" s="86"/>
      <c r="P640" s="86"/>
      <c r="Q640" s="86"/>
      <c r="R640" s="86"/>
      <c r="S640" s="86"/>
      <c r="T640" s="86"/>
      <c r="U640" s="87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172</v>
      </c>
      <c r="AU640" s="19" t="s">
        <v>82</v>
      </c>
    </row>
    <row r="641" spans="1:51" s="13" customFormat="1" ht="12">
      <c r="A641" s="13"/>
      <c r="B641" s="231"/>
      <c r="C641" s="232"/>
      <c r="D641" s="233" t="s">
        <v>174</v>
      </c>
      <c r="E641" s="234" t="s">
        <v>20</v>
      </c>
      <c r="F641" s="235" t="s">
        <v>956</v>
      </c>
      <c r="G641" s="232"/>
      <c r="H641" s="236">
        <v>5.08</v>
      </c>
      <c r="I641" s="237"/>
      <c r="J641" s="232"/>
      <c r="K641" s="232"/>
      <c r="L641" s="238"/>
      <c r="M641" s="239"/>
      <c r="N641" s="240"/>
      <c r="O641" s="240"/>
      <c r="P641" s="240"/>
      <c r="Q641" s="240"/>
      <c r="R641" s="240"/>
      <c r="S641" s="240"/>
      <c r="T641" s="240"/>
      <c r="U641" s="241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2" t="s">
        <v>174</v>
      </c>
      <c r="AU641" s="242" t="s">
        <v>82</v>
      </c>
      <c r="AV641" s="13" t="s">
        <v>82</v>
      </c>
      <c r="AW641" s="13" t="s">
        <v>34</v>
      </c>
      <c r="AX641" s="13" t="s">
        <v>80</v>
      </c>
      <c r="AY641" s="242" t="s">
        <v>160</v>
      </c>
    </row>
    <row r="642" spans="1:65" s="2" customFormat="1" ht="16.5" customHeight="1">
      <c r="A642" s="40"/>
      <c r="B642" s="41"/>
      <c r="C642" s="254" t="s">
        <v>957</v>
      </c>
      <c r="D642" s="254" t="s">
        <v>252</v>
      </c>
      <c r="E642" s="255" t="s">
        <v>947</v>
      </c>
      <c r="F642" s="256" t="s">
        <v>948</v>
      </c>
      <c r="G642" s="257" t="s">
        <v>195</v>
      </c>
      <c r="H642" s="258">
        <v>5.334</v>
      </c>
      <c r="I642" s="259"/>
      <c r="J642" s="260">
        <f>ROUND(I642*H642,1)</f>
        <v>0</v>
      </c>
      <c r="K642" s="256" t="s">
        <v>168</v>
      </c>
      <c r="L642" s="261"/>
      <c r="M642" s="262" t="s">
        <v>20</v>
      </c>
      <c r="N642" s="263" t="s">
        <v>44</v>
      </c>
      <c r="O642" s="86"/>
      <c r="P642" s="222">
        <f>O642*H642</f>
        <v>0</v>
      </c>
      <c r="Q642" s="222">
        <v>0</v>
      </c>
      <c r="R642" s="222">
        <f>Q642*H642</f>
        <v>0</v>
      </c>
      <c r="S642" s="222">
        <v>0</v>
      </c>
      <c r="T642" s="222">
        <f>S642*H642</f>
        <v>0</v>
      </c>
      <c r="U642" s="223" t="s">
        <v>20</v>
      </c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4" t="s">
        <v>353</v>
      </c>
      <c r="AT642" s="224" t="s">
        <v>252</v>
      </c>
      <c r="AU642" s="224" t="s">
        <v>82</v>
      </c>
      <c r="AY642" s="19" t="s">
        <v>160</v>
      </c>
      <c r="BE642" s="225">
        <f>IF(N642="základní",J642,0)</f>
        <v>0</v>
      </c>
      <c r="BF642" s="225">
        <f>IF(N642="snížená",J642,0)</f>
        <v>0</v>
      </c>
      <c r="BG642" s="225">
        <f>IF(N642="zákl. přenesená",J642,0)</f>
        <v>0</v>
      </c>
      <c r="BH642" s="225">
        <f>IF(N642="sníž. přenesená",J642,0)</f>
        <v>0</v>
      </c>
      <c r="BI642" s="225">
        <f>IF(N642="nulová",J642,0)</f>
        <v>0</v>
      </c>
      <c r="BJ642" s="19" t="s">
        <v>80</v>
      </c>
      <c r="BK642" s="225">
        <f>ROUND(I642*H642,1)</f>
        <v>0</v>
      </c>
      <c r="BL642" s="19" t="s">
        <v>178</v>
      </c>
      <c r="BM642" s="224" t="s">
        <v>958</v>
      </c>
    </row>
    <row r="643" spans="1:51" s="13" customFormat="1" ht="12">
      <c r="A643" s="13"/>
      <c r="B643" s="231"/>
      <c r="C643" s="232"/>
      <c r="D643" s="233" t="s">
        <v>174</v>
      </c>
      <c r="E643" s="234" t="s">
        <v>20</v>
      </c>
      <c r="F643" s="235" t="s">
        <v>959</v>
      </c>
      <c r="G643" s="232"/>
      <c r="H643" s="236">
        <v>5.334</v>
      </c>
      <c r="I643" s="237"/>
      <c r="J643" s="232"/>
      <c r="K643" s="232"/>
      <c r="L643" s="238"/>
      <c r="M643" s="239"/>
      <c r="N643" s="240"/>
      <c r="O643" s="240"/>
      <c r="P643" s="240"/>
      <c r="Q643" s="240"/>
      <c r="R643" s="240"/>
      <c r="S643" s="240"/>
      <c r="T643" s="240"/>
      <c r="U643" s="241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2" t="s">
        <v>174</v>
      </c>
      <c r="AU643" s="242" t="s">
        <v>82</v>
      </c>
      <c r="AV643" s="13" t="s">
        <v>82</v>
      </c>
      <c r="AW643" s="13" t="s">
        <v>34</v>
      </c>
      <c r="AX643" s="13" t="s">
        <v>80</v>
      </c>
      <c r="AY643" s="242" t="s">
        <v>160</v>
      </c>
    </row>
    <row r="644" spans="1:63" s="12" customFormat="1" ht="22.8" customHeight="1">
      <c r="A644" s="12"/>
      <c r="B644" s="197"/>
      <c r="C644" s="198"/>
      <c r="D644" s="199" t="s">
        <v>72</v>
      </c>
      <c r="E644" s="211" t="s">
        <v>960</v>
      </c>
      <c r="F644" s="211" t="s">
        <v>961</v>
      </c>
      <c r="G644" s="198"/>
      <c r="H644" s="198"/>
      <c r="I644" s="201"/>
      <c r="J644" s="212">
        <f>BK644</f>
        <v>0</v>
      </c>
      <c r="K644" s="198"/>
      <c r="L644" s="203"/>
      <c r="M644" s="204"/>
      <c r="N644" s="205"/>
      <c r="O644" s="205"/>
      <c r="P644" s="206">
        <f>SUM(P645:P650)</f>
        <v>0</v>
      </c>
      <c r="Q644" s="205"/>
      <c r="R644" s="206">
        <f>SUM(R645:R650)</f>
        <v>0.01892241</v>
      </c>
      <c r="S644" s="205"/>
      <c r="T644" s="206">
        <f>SUM(T645:T650)</f>
        <v>0</v>
      </c>
      <c r="U644" s="207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08" t="s">
        <v>82</v>
      </c>
      <c r="AT644" s="209" t="s">
        <v>72</v>
      </c>
      <c r="AU644" s="209" t="s">
        <v>80</v>
      </c>
      <c r="AY644" s="208" t="s">
        <v>160</v>
      </c>
      <c r="BK644" s="210">
        <f>SUM(BK645:BK650)</f>
        <v>0</v>
      </c>
    </row>
    <row r="645" spans="1:65" s="2" customFormat="1" ht="16.5" customHeight="1">
      <c r="A645" s="40"/>
      <c r="B645" s="41"/>
      <c r="C645" s="213" t="s">
        <v>962</v>
      </c>
      <c r="D645" s="213" t="s">
        <v>164</v>
      </c>
      <c r="E645" s="214" t="s">
        <v>963</v>
      </c>
      <c r="F645" s="215" t="s">
        <v>964</v>
      </c>
      <c r="G645" s="216" t="s">
        <v>195</v>
      </c>
      <c r="H645" s="217">
        <v>7.079</v>
      </c>
      <c r="I645" s="218"/>
      <c r="J645" s="219">
        <f>ROUND(I645*H645,1)</f>
        <v>0</v>
      </c>
      <c r="K645" s="215" t="s">
        <v>168</v>
      </c>
      <c r="L645" s="46"/>
      <c r="M645" s="220" t="s">
        <v>20</v>
      </c>
      <c r="N645" s="221" t="s">
        <v>44</v>
      </c>
      <c r="O645" s="86"/>
      <c r="P645" s="222">
        <f>O645*H645</f>
        <v>0</v>
      </c>
      <c r="Q645" s="222">
        <v>0.00238</v>
      </c>
      <c r="R645" s="222">
        <f>Q645*H645</f>
        <v>0.016848020000000002</v>
      </c>
      <c r="S645" s="222">
        <v>0</v>
      </c>
      <c r="T645" s="222">
        <f>S645*H645</f>
        <v>0</v>
      </c>
      <c r="U645" s="223" t="s">
        <v>20</v>
      </c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24" t="s">
        <v>178</v>
      </c>
      <c r="AT645" s="224" t="s">
        <v>164</v>
      </c>
      <c r="AU645" s="224" t="s">
        <v>82</v>
      </c>
      <c r="AY645" s="19" t="s">
        <v>160</v>
      </c>
      <c r="BE645" s="225">
        <f>IF(N645="základní",J645,0)</f>
        <v>0</v>
      </c>
      <c r="BF645" s="225">
        <f>IF(N645="snížená",J645,0)</f>
        <v>0</v>
      </c>
      <c r="BG645" s="225">
        <f>IF(N645="zákl. přenesená",J645,0)</f>
        <v>0</v>
      </c>
      <c r="BH645" s="225">
        <f>IF(N645="sníž. přenesená",J645,0)</f>
        <v>0</v>
      </c>
      <c r="BI645" s="225">
        <f>IF(N645="nulová",J645,0)</f>
        <v>0</v>
      </c>
      <c r="BJ645" s="19" t="s">
        <v>80</v>
      </c>
      <c r="BK645" s="225">
        <f>ROUND(I645*H645,1)</f>
        <v>0</v>
      </c>
      <c r="BL645" s="19" t="s">
        <v>178</v>
      </c>
      <c r="BM645" s="224" t="s">
        <v>965</v>
      </c>
    </row>
    <row r="646" spans="1:47" s="2" customFormat="1" ht="12">
      <c r="A646" s="40"/>
      <c r="B646" s="41"/>
      <c r="C646" s="42"/>
      <c r="D646" s="226" t="s">
        <v>172</v>
      </c>
      <c r="E646" s="42"/>
      <c r="F646" s="227" t="s">
        <v>966</v>
      </c>
      <c r="G646" s="42"/>
      <c r="H646" s="42"/>
      <c r="I646" s="228"/>
      <c r="J646" s="42"/>
      <c r="K646" s="42"/>
      <c r="L646" s="46"/>
      <c r="M646" s="229"/>
      <c r="N646" s="230"/>
      <c r="O646" s="86"/>
      <c r="P646" s="86"/>
      <c r="Q646" s="86"/>
      <c r="R646" s="86"/>
      <c r="S646" s="86"/>
      <c r="T646" s="86"/>
      <c r="U646" s="87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172</v>
      </c>
      <c r="AU646" s="19" t="s">
        <v>82</v>
      </c>
    </row>
    <row r="647" spans="1:51" s="13" customFormat="1" ht="12">
      <c r="A647" s="13"/>
      <c r="B647" s="231"/>
      <c r="C647" s="232"/>
      <c r="D647" s="233" t="s">
        <v>174</v>
      </c>
      <c r="E647" s="234" t="s">
        <v>20</v>
      </c>
      <c r="F647" s="235" t="s">
        <v>967</v>
      </c>
      <c r="G647" s="232"/>
      <c r="H647" s="236">
        <v>7.079</v>
      </c>
      <c r="I647" s="237"/>
      <c r="J647" s="232"/>
      <c r="K647" s="232"/>
      <c r="L647" s="238"/>
      <c r="M647" s="239"/>
      <c r="N647" s="240"/>
      <c r="O647" s="240"/>
      <c r="P647" s="240"/>
      <c r="Q647" s="240"/>
      <c r="R647" s="240"/>
      <c r="S647" s="240"/>
      <c r="T647" s="240"/>
      <c r="U647" s="241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2" t="s">
        <v>174</v>
      </c>
      <c r="AU647" s="242" t="s">
        <v>82</v>
      </c>
      <c r="AV647" s="13" t="s">
        <v>82</v>
      </c>
      <c r="AW647" s="13" t="s">
        <v>34</v>
      </c>
      <c r="AX647" s="13" t="s">
        <v>80</v>
      </c>
      <c r="AY647" s="242" t="s">
        <v>160</v>
      </c>
    </row>
    <row r="648" spans="1:65" s="2" customFormat="1" ht="16.5" customHeight="1">
      <c r="A648" s="40"/>
      <c r="B648" s="41"/>
      <c r="C648" s="213" t="s">
        <v>968</v>
      </c>
      <c r="D648" s="213" t="s">
        <v>164</v>
      </c>
      <c r="E648" s="214" t="s">
        <v>969</v>
      </c>
      <c r="F648" s="215" t="s">
        <v>970</v>
      </c>
      <c r="G648" s="216" t="s">
        <v>195</v>
      </c>
      <c r="H648" s="217">
        <v>0.733</v>
      </c>
      <c r="I648" s="218"/>
      <c r="J648" s="219">
        <f>ROUND(I648*H648,1)</f>
        <v>0</v>
      </c>
      <c r="K648" s="215" t="s">
        <v>168</v>
      </c>
      <c r="L648" s="46"/>
      <c r="M648" s="220" t="s">
        <v>20</v>
      </c>
      <c r="N648" s="221" t="s">
        <v>44</v>
      </c>
      <c r="O648" s="86"/>
      <c r="P648" s="222">
        <f>O648*H648</f>
        <v>0</v>
      </c>
      <c r="Q648" s="222">
        <v>0.00283</v>
      </c>
      <c r="R648" s="222">
        <f>Q648*H648</f>
        <v>0.00207439</v>
      </c>
      <c r="S648" s="222">
        <v>0</v>
      </c>
      <c r="T648" s="222">
        <f>S648*H648</f>
        <v>0</v>
      </c>
      <c r="U648" s="223" t="s">
        <v>20</v>
      </c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4" t="s">
        <v>178</v>
      </c>
      <c r="AT648" s="224" t="s">
        <v>164</v>
      </c>
      <c r="AU648" s="224" t="s">
        <v>82</v>
      </c>
      <c r="AY648" s="19" t="s">
        <v>160</v>
      </c>
      <c r="BE648" s="225">
        <f>IF(N648="základní",J648,0)</f>
        <v>0</v>
      </c>
      <c r="BF648" s="225">
        <f>IF(N648="snížená",J648,0)</f>
        <v>0</v>
      </c>
      <c r="BG648" s="225">
        <f>IF(N648="zákl. přenesená",J648,0)</f>
        <v>0</v>
      </c>
      <c r="BH648" s="225">
        <f>IF(N648="sníž. přenesená",J648,0)</f>
        <v>0</v>
      </c>
      <c r="BI648" s="225">
        <f>IF(N648="nulová",J648,0)</f>
        <v>0</v>
      </c>
      <c r="BJ648" s="19" t="s">
        <v>80</v>
      </c>
      <c r="BK648" s="225">
        <f>ROUND(I648*H648,1)</f>
        <v>0</v>
      </c>
      <c r="BL648" s="19" t="s">
        <v>178</v>
      </c>
      <c r="BM648" s="224" t="s">
        <v>971</v>
      </c>
    </row>
    <row r="649" spans="1:47" s="2" customFormat="1" ht="12">
      <c r="A649" s="40"/>
      <c r="B649" s="41"/>
      <c r="C649" s="42"/>
      <c r="D649" s="226" t="s">
        <v>172</v>
      </c>
      <c r="E649" s="42"/>
      <c r="F649" s="227" t="s">
        <v>972</v>
      </c>
      <c r="G649" s="42"/>
      <c r="H649" s="42"/>
      <c r="I649" s="228"/>
      <c r="J649" s="42"/>
      <c r="K649" s="42"/>
      <c r="L649" s="46"/>
      <c r="M649" s="229"/>
      <c r="N649" s="230"/>
      <c r="O649" s="86"/>
      <c r="P649" s="86"/>
      <c r="Q649" s="86"/>
      <c r="R649" s="86"/>
      <c r="S649" s="86"/>
      <c r="T649" s="86"/>
      <c r="U649" s="87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172</v>
      </c>
      <c r="AU649" s="19" t="s">
        <v>82</v>
      </c>
    </row>
    <row r="650" spans="1:51" s="13" customFormat="1" ht="12">
      <c r="A650" s="13"/>
      <c r="B650" s="231"/>
      <c r="C650" s="232"/>
      <c r="D650" s="233" t="s">
        <v>174</v>
      </c>
      <c r="E650" s="234" t="s">
        <v>20</v>
      </c>
      <c r="F650" s="235" t="s">
        <v>973</v>
      </c>
      <c r="G650" s="232"/>
      <c r="H650" s="236">
        <v>0.733</v>
      </c>
      <c r="I650" s="237"/>
      <c r="J650" s="232"/>
      <c r="K650" s="232"/>
      <c r="L650" s="238"/>
      <c r="M650" s="286"/>
      <c r="N650" s="287"/>
      <c r="O650" s="287"/>
      <c r="P650" s="287"/>
      <c r="Q650" s="287"/>
      <c r="R650" s="287"/>
      <c r="S650" s="287"/>
      <c r="T650" s="287"/>
      <c r="U650" s="288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2" t="s">
        <v>174</v>
      </c>
      <c r="AU650" s="242" t="s">
        <v>82</v>
      </c>
      <c r="AV650" s="13" t="s">
        <v>82</v>
      </c>
      <c r="AW650" s="13" t="s">
        <v>34</v>
      </c>
      <c r="AX650" s="13" t="s">
        <v>80</v>
      </c>
      <c r="AY650" s="242" t="s">
        <v>160</v>
      </c>
    </row>
    <row r="651" spans="1:31" s="2" customFormat="1" ht="6.95" customHeight="1">
      <c r="A651" s="40"/>
      <c r="B651" s="61"/>
      <c r="C651" s="62"/>
      <c r="D651" s="62"/>
      <c r="E651" s="62"/>
      <c r="F651" s="62"/>
      <c r="G651" s="62"/>
      <c r="H651" s="62"/>
      <c r="I651" s="62"/>
      <c r="J651" s="62"/>
      <c r="K651" s="62"/>
      <c r="L651" s="46"/>
      <c r="M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</row>
  </sheetData>
  <sheetProtection password="DDC5" sheet="1" objects="1" scenarios="1" formatColumns="0" formatRows="0" autoFilter="0"/>
  <autoFilter ref="C113:K65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2:H102"/>
    <mergeCell ref="E104:H104"/>
    <mergeCell ref="E106:H106"/>
    <mergeCell ref="L2:V2"/>
  </mergeCells>
  <hyperlinks>
    <hyperlink ref="F119" r:id="rId1" display="https://podminky.urs.cz/item/CS_URS_2022_02/122351101"/>
    <hyperlink ref="F125" r:id="rId2" display="https://podminky.urs.cz/item/CS_URS_2022_02/162751137"/>
    <hyperlink ref="F127" r:id="rId3" display="https://podminky.urs.cz/item/CS_URS_2022_02/171201231"/>
    <hyperlink ref="F132" r:id="rId4" display="https://podminky.urs.cz/item/CS_URS_2022_02/171152501"/>
    <hyperlink ref="F135" r:id="rId5" display="https://podminky.urs.cz/item/CS_URS_2022_02/271532211"/>
    <hyperlink ref="F138" r:id="rId6" display="https://podminky.urs.cz/item/CS_URS_2022_02/271572211"/>
    <hyperlink ref="F141" r:id="rId7" display="https://podminky.urs.cz/item/CS_URS_2022_02/273313711"/>
    <hyperlink ref="F144" r:id="rId8" display="https://podminky.urs.cz/item/CS_URS_2022_02/273321511"/>
    <hyperlink ref="F147" r:id="rId9" display="https://podminky.urs.cz/item/CS_URS_2022_02/273351121"/>
    <hyperlink ref="F152" r:id="rId10" display="https://podminky.urs.cz/item/CS_URS_2022_02/273351122"/>
    <hyperlink ref="F154" r:id="rId11" display="https://podminky.urs.cz/item/CS_URS_2022_02/273353121"/>
    <hyperlink ref="F156" r:id="rId12" display="https://podminky.urs.cz/item/CS_URS_2022_02/273361821"/>
    <hyperlink ref="F159" r:id="rId13" display="https://podminky.urs.cz/item/CS_URS_2022_02/273362021"/>
    <hyperlink ref="F167" r:id="rId14" display="https://podminky.urs.cz/item/CS_URS_2022_02/317944323"/>
    <hyperlink ref="F172" r:id="rId15" display="https://podminky.urs.cz/item/CS_URS_2022_02/317234410"/>
    <hyperlink ref="F177" r:id="rId16" display="https://podminky.urs.cz/item/CS_URS_2022_02/615142012"/>
    <hyperlink ref="F183" r:id="rId17" display="https://podminky.urs.cz/item/CS_URS_2022_02/342272245"/>
    <hyperlink ref="F186" r:id="rId18" display="https://podminky.urs.cz/item/CS_URS_2022_02/342291121"/>
    <hyperlink ref="F190" r:id="rId19" display="https://podminky.urs.cz/item/CS_URS_2022_02/233211120"/>
    <hyperlink ref="F192" r:id="rId20" display="https://podminky.urs.cz/item/CS_URS_2022_02/338951113"/>
    <hyperlink ref="F201" r:id="rId21" display="https://podminky.urs.cz/item/CS_URS_2022_02/762085112"/>
    <hyperlink ref="F210" r:id="rId22" display="https://podminky.urs.cz/item/CS_URS_2022_02/953961113"/>
    <hyperlink ref="F213" r:id="rId23" display="https://podminky.urs.cz/item/CS_URS_2022_02/762085112"/>
    <hyperlink ref="F222" r:id="rId24" display="https://podminky.urs.cz/item/CS_URS_2022_02/762086111"/>
    <hyperlink ref="F237" r:id="rId25" display="https://podminky.urs.cz/item/CS_URS_2022_02/233211119"/>
    <hyperlink ref="F266" r:id="rId26" display="https://podminky.urs.cz/item/CS_URS_2022_02/348101310"/>
    <hyperlink ref="F269" r:id="rId27" display="https://podminky.urs.cz/item/CS_URS_2022_02/762081150"/>
    <hyperlink ref="F282" r:id="rId28" display="https://podminky.urs.cz/item/CS_URS_2022_02/762085103"/>
    <hyperlink ref="F291" r:id="rId29" display="https://podminky.urs.cz/item/CS_URS_2022_02/762713121"/>
    <hyperlink ref="F296" r:id="rId30" display="https://podminky.urs.cz/item/CS_URS_2022_02/762085112"/>
    <hyperlink ref="F331" r:id="rId31" display="https://podminky.urs.cz/item/CS_URS_2022_02/762081150"/>
    <hyperlink ref="F340" r:id="rId32" display="https://podminky.urs.cz/item/CS_URS_2022_02/171152501"/>
    <hyperlink ref="F343" r:id="rId33" display="https://podminky.urs.cz/item/CS_URS_2022_02/213141111"/>
    <hyperlink ref="F357" r:id="rId34" display="https://podminky.urs.cz/item/CS_URS_2022_02/611131101"/>
    <hyperlink ref="F362" r:id="rId35" display="https://podminky.urs.cz/item/CS_URS_2022_02/612335301"/>
    <hyperlink ref="F367" r:id="rId36" display="https://podminky.urs.cz/item/CS_URS_2022_02/612325223"/>
    <hyperlink ref="F370" r:id="rId37" display="https://podminky.urs.cz/item/CS_URS_2022_02/612131121"/>
    <hyperlink ref="F373" r:id="rId38" display="https://podminky.urs.cz/item/CS_URS_2022_02/612142001"/>
    <hyperlink ref="F376" r:id="rId39" display="https://podminky.urs.cz/item/CS_URS_2022_02/612321131"/>
    <hyperlink ref="F389" r:id="rId40" display="https://podminky.urs.cz/item/CS_URS_2022_02/621131101"/>
    <hyperlink ref="F394" r:id="rId41" display="https://podminky.urs.cz/item/CS_URS_2022_02/612335301"/>
    <hyperlink ref="F399" r:id="rId42" display="https://podminky.urs.cz/item/CS_URS_2022_02/629999030"/>
    <hyperlink ref="F401" r:id="rId43" display="https://podminky.urs.cz/item/CS_URS_2022_02/629995101"/>
    <hyperlink ref="F406" r:id="rId44" display="https://podminky.urs.cz/item/CS_URS_2022_02/622131121"/>
    <hyperlink ref="F409" r:id="rId45" display="https://podminky.urs.cz/item/CS_URS_2022_02/622331141"/>
    <hyperlink ref="F412" r:id="rId46" display="https://podminky.urs.cz/item/CS_URS_2022_02/622331191"/>
    <hyperlink ref="F416" r:id="rId47" display="https://podminky.urs.cz/item/CS_URS_2022_02/629995101"/>
    <hyperlink ref="F435" r:id="rId48" display="https://podminky.urs.cz/item/CS_URS_2022_02/783823133"/>
    <hyperlink ref="F440" r:id="rId49" display="https://podminky.urs.cz/item/CS_URS_2022_02/783827423"/>
    <hyperlink ref="F447" r:id="rId50" display="https://podminky.urs.cz/item/CS_URS_2022_02/949121111"/>
    <hyperlink ref="F449" r:id="rId51" display="https://podminky.urs.cz/item/CS_URS_2022_02/949121211"/>
    <hyperlink ref="F452" r:id="rId52" display="https://podminky.urs.cz/item/CS_URS_2022_02/949121811"/>
    <hyperlink ref="F455" r:id="rId53" display="https://podminky.urs.cz/item/CS_URS_2022_02/952901111"/>
    <hyperlink ref="F459" r:id="rId54" display="https://podminky.urs.cz/item/CS_URS_2022_02/978013191"/>
    <hyperlink ref="F465" r:id="rId55" display="https://podminky.urs.cz/item/CS_URS_2022_02/977211115"/>
    <hyperlink ref="F468" r:id="rId56" display="https://podminky.urs.cz/item/CS_URS_2022_02/977211191"/>
    <hyperlink ref="F470" r:id="rId57" display="https://podminky.urs.cz/item/CS_URS_2022_02/971042551"/>
    <hyperlink ref="F473" r:id="rId58" display="https://podminky.urs.cz/item/CS_URS_2022_02/973042251"/>
    <hyperlink ref="F476" r:id="rId59" display="https://podminky.urs.cz/item/CS_URS_2022_02/974029664"/>
    <hyperlink ref="F479" r:id="rId60" display="https://podminky.urs.cz/item/CS_URS_2022_02/971024591"/>
    <hyperlink ref="F482" r:id="rId61" display="https://podminky.urs.cz/item/CS_URS_2022_02/967021112"/>
    <hyperlink ref="F486" r:id="rId62" display="https://podminky.urs.cz/item/CS_URS_2022_02/997013211"/>
    <hyperlink ref="F488" r:id="rId63" display="https://podminky.urs.cz/item/CS_URS_2022_02/997013501"/>
    <hyperlink ref="F490" r:id="rId64" display="https://podminky.urs.cz/item/CS_URS_2022_02/997013509"/>
    <hyperlink ref="F493" r:id="rId65" display="https://podminky.urs.cz/item/CS_URS_2022_02/997013631"/>
    <hyperlink ref="F496" r:id="rId66" display="https://podminky.urs.cz/item/CS_URS_2022_02/998011001"/>
    <hyperlink ref="F500" r:id="rId67" display="https://podminky.urs.cz/item/CS_URS_2022_02/711112001"/>
    <hyperlink ref="F513" r:id="rId68" display="https://podminky.urs.cz/item/CS_URS_2022_02/711192102"/>
    <hyperlink ref="F548" r:id="rId69" display="https://podminky.urs.cz/item/CS_URS_2022_02/711192202"/>
    <hyperlink ref="F561" r:id="rId70" display="https://podminky.urs.cz/item/CS_URS_2022_02/711161273"/>
    <hyperlink ref="F566" r:id="rId71" display="https://podminky.urs.cz/item/CS_URS_2022_02/711199098"/>
    <hyperlink ref="F570" r:id="rId72" display="https://podminky.urs.cz/item/CS_URS_2022_02/998711202"/>
    <hyperlink ref="F573" r:id="rId73" display="https://podminky.urs.cz/item/CS_URS_2022_02/783114101"/>
    <hyperlink ref="F585" r:id="rId74" display="https://podminky.urs.cz/item/CS_URS_2022_02/783118101"/>
    <hyperlink ref="F597" r:id="rId75" display="https://podminky.urs.cz/item/CS_URS_2022_02/783906861"/>
    <hyperlink ref="F602" r:id="rId76" display="https://podminky.urs.cz/item/CS_URS_2022_02/783901453"/>
    <hyperlink ref="F607" r:id="rId77" display="https://podminky.urs.cz/item/CS_URS_2022_02/783933151"/>
    <hyperlink ref="F612" r:id="rId78" display="https://podminky.urs.cz/item/CS_URS_2022_02/783937163"/>
    <hyperlink ref="F617" r:id="rId79" display="https://podminky.urs.cz/item/CS_URS_2022_02/783997151"/>
    <hyperlink ref="F619" r:id="rId80" display="https://podminky.urs.cz/item/CS_URS_2022_02/783009421"/>
    <hyperlink ref="F624" r:id="rId81" display="https://podminky.urs.cz/item/CS_URS_2022_02/784111001"/>
    <hyperlink ref="F629" r:id="rId82" display="https://podminky.urs.cz/item/CS_URS_2022_02/784181111"/>
    <hyperlink ref="F634" r:id="rId83" display="https://podminky.urs.cz/item/CS_URS_2022_02/784321031"/>
    <hyperlink ref="F636" r:id="rId84" display="https://podminky.urs.cz/item/CS_URS_2022_02/784171101"/>
    <hyperlink ref="F640" r:id="rId85" display="https://podminky.urs.cz/item/CS_URS_2022_02/784171111"/>
    <hyperlink ref="F646" r:id="rId86" display="https://podminky.urs.cz/item/CS_URS_2022_02/789421532"/>
    <hyperlink ref="F649" r:id="rId87" display="https://podminky.urs.cz/item/CS_URS_2022_02/78942153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1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974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25. 5. 2023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975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ROUND(J93,1)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ROUND((SUM(BE93:BE177)),1)</f>
        <v>0</v>
      </c>
      <c r="G35" s="40"/>
      <c r="H35" s="40"/>
      <c r="I35" s="159">
        <v>0.21</v>
      </c>
      <c r="J35" s="158">
        <f>ROUND(((SUM(BE93:BE177))*I35),1)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ROUND((SUM(BF93:BF177)),1)</f>
        <v>0</v>
      </c>
      <c r="G36" s="40"/>
      <c r="H36" s="40"/>
      <c r="I36" s="159">
        <v>0.15</v>
      </c>
      <c r="J36" s="158">
        <f>ROUND(((SUM(BF93:BF177))*I36),1)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ROUND((SUM(BG93:BG177)),1)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ROUND((SUM(BH93:BH177)),1)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ROUND((SUM(BI93:BI177)),1)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1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SO01.2 - VENKOVNÍ KANALIZACE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25. 5. 2023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AK Jiřího z Poděbrad 56/1, Děčín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 xml:space="preserve"> Jana Veselá Děčín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115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116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126</v>
      </c>
      <c r="E66" s="184"/>
      <c r="F66" s="184"/>
      <c r="G66" s="184"/>
      <c r="H66" s="184"/>
      <c r="I66" s="184"/>
      <c r="J66" s="185">
        <f>J124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976</v>
      </c>
      <c r="E67" s="184"/>
      <c r="F67" s="184"/>
      <c r="G67" s="184"/>
      <c r="H67" s="184"/>
      <c r="I67" s="184"/>
      <c r="J67" s="185">
        <f>J130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977</v>
      </c>
      <c r="E68" s="184"/>
      <c r="F68" s="184"/>
      <c r="G68" s="184"/>
      <c r="H68" s="184"/>
      <c r="I68" s="184"/>
      <c r="J68" s="185">
        <f>J140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978</v>
      </c>
      <c r="E69" s="184"/>
      <c r="F69" s="184"/>
      <c r="G69" s="184"/>
      <c r="H69" s="184"/>
      <c r="I69" s="184"/>
      <c r="J69" s="185">
        <f>J156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137</v>
      </c>
      <c r="E70" s="184"/>
      <c r="F70" s="184"/>
      <c r="G70" s="184"/>
      <c r="H70" s="184"/>
      <c r="I70" s="184"/>
      <c r="J70" s="185">
        <f>J162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138</v>
      </c>
      <c r="E71" s="184"/>
      <c r="F71" s="184"/>
      <c r="G71" s="184"/>
      <c r="H71" s="184"/>
      <c r="I71" s="184"/>
      <c r="J71" s="185">
        <f>J170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144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25" customHeight="1">
      <c r="A81" s="40"/>
      <c r="B81" s="41"/>
      <c r="C81" s="42"/>
      <c r="D81" s="42"/>
      <c r="E81" s="171" t="str">
        <f>E7</f>
        <v>VŠ KOLEJE, NÁROŽNÍ 6, DĚČÍN 1-výměna tepelných čerpadel-osazení na parcele č.p.2368,2370-REVIZE 1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107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1" t="s">
        <v>108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109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SO01.2 - VENKOVNÍ KANALIZACE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22</v>
      </c>
      <c r="D87" s="42"/>
      <c r="E87" s="42"/>
      <c r="F87" s="29" t="str">
        <f>F14</f>
        <v>k.ú. DĚČÍN</v>
      </c>
      <c r="G87" s="42"/>
      <c r="H87" s="42"/>
      <c r="I87" s="34" t="s">
        <v>24</v>
      </c>
      <c r="J87" s="74" t="str">
        <f>IF(J14="","",J14)</f>
        <v>25. 5. 2023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26</v>
      </c>
      <c r="D89" s="42"/>
      <c r="E89" s="42"/>
      <c r="F89" s="29" t="str">
        <f>E17</f>
        <v>STATUTÁRNÍ MĚSTO DĚČÍN Mírové nám.1175/5</v>
      </c>
      <c r="G89" s="42"/>
      <c r="H89" s="42"/>
      <c r="I89" s="34" t="s">
        <v>32</v>
      </c>
      <c r="J89" s="38" t="str">
        <f>E23</f>
        <v>AK Jiřího z Poděbrad 56/1, Děčín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IF(E20="","",E20)</f>
        <v>Vyplň údaj</v>
      </c>
      <c r="G90" s="42"/>
      <c r="H90" s="42"/>
      <c r="I90" s="34" t="s">
        <v>35</v>
      </c>
      <c r="J90" s="38" t="str">
        <f>E26</f>
        <v xml:space="preserve"> Jana Veselá Děčín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145</v>
      </c>
      <c r="D92" s="190" t="s">
        <v>58</v>
      </c>
      <c r="E92" s="190" t="s">
        <v>54</v>
      </c>
      <c r="F92" s="190" t="s">
        <v>55</v>
      </c>
      <c r="G92" s="190" t="s">
        <v>146</v>
      </c>
      <c r="H92" s="190" t="s">
        <v>147</v>
      </c>
      <c r="I92" s="190" t="s">
        <v>148</v>
      </c>
      <c r="J92" s="190" t="s">
        <v>113</v>
      </c>
      <c r="K92" s="191" t="s">
        <v>149</v>
      </c>
      <c r="L92" s="192"/>
      <c r="M92" s="94" t="s">
        <v>20</v>
      </c>
      <c r="N92" s="95" t="s">
        <v>43</v>
      </c>
      <c r="O92" s="95" t="s">
        <v>150</v>
      </c>
      <c r="P92" s="95" t="s">
        <v>151</v>
      </c>
      <c r="Q92" s="95" t="s">
        <v>152</v>
      </c>
      <c r="R92" s="95" t="s">
        <v>153</v>
      </c>
      <c r="S92" s="95" t="s">
        <v>154</v>
      </c>
      <c r="T92" s="95" t="s">
        <v>155</v>
      </c>
      <c r="U92" s="96" t="s">
        <v>156</v>
      </c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157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</f>
        <v>0</v>
      </c>
      <c r="Q93" s="98"/>
      <c r="R93" s="195">
        <f>R94</f>
        <v>15.46469985</v>
      </c>
      <c r="S93" s="98"/>
      <c r="T93" s="195">
        <f>T94</f>
        <v>6.002999999999999</v>
      </c>
      <c r="U93" s="99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114</v>
      </c>
      <c r="BK93" s="196">
        <f>BK94</f>
        <v>0</v>
      </c>
    </row>
    <row r="94" spans="1:63" s="12" customFormat="1" ht="25.9" customHeight="1">
      <c r="A94" s="12"/>
      <c r="B94" s="197"/>
      <c r="C94" s="198"/>
      <c r="D94" s="199" t="s">
        <v>72</v>
      </c>
      <c r="E94" s="200" t="s">
        <v>158</v>
      </c>
      <c r="F94" s="200" t="s">
        <v>159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P95+P124+P130+P140+P156+P162+P170</f>
        <v>0</v>
      </c>
      <c r="Q94" s="205"/>
      <c r="R94" s="206">
        <f>R95+R124+R130+R140+R156+R162+R170</f>
        <v>15.46469985</v>
      </c>
      <c r="S94" s="205"/>
      <c r="T94" s="206">
        <f>T95+T124+T130+T140+T156+T162+T170</f>
        <v>6.002999999999999</v>
      </c>
      <c r="U94" s="207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80</v>
      </c>
      <c r="AT94" s="209" t="s">
        <v>72</v>
      </c>
      <c r="AU94" s="209" t="s">
        <v>73</v>
      </c>
      <c r="AY94" s="208" t="s">
        <v>160</v>
      </c>
      <c r="BK94" s="210">
        <f>BK95+BK124+BK130+BK140+BK156+BK162+BK170</f>
        <v>0</v>
      </c>
    </row>
    <row r="95" spans="1:63" s="12" customFormat="1" ht="22.8" customHeight="1">
      <c r="A95" s="12"/>
      <c r="B95" s="197"/>
      <c r="C95" s="198"/>
      <c r="D95" s="199" t="s">
        <v>72</v>
      </c>
      <c r="E95" s="211" t="s">
        <v>80</v>
      </c>
      <c r="F95" s="211" t="s">
        <v>161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SUM(P96:P123)</f>
        <v>0</v>
      </c>
      <c r="Q95" s="205"/>
      <c r="R95" s="206">
        <f>SUM(R96:R123)</f>
        <v>0</v>
      </c>
      <c r="S95" s="205"/>
      <c r="T95" s="206">
        <f>SUM(T96:T123)</f>
        <v>0</v>
      </c>
      <c r="U95" s="207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80</v>
      </c>
      <c r="AT95" s="209" t="s">
        <v>72</v>
      </c>
      <c r="AU95" s="209" t="s">
        <v>80</v>
      </c>
      <c r="AY95" s="208" t="s">
        <v>160</v>
      </c>
      <c r="BK95" s="210">
        <f>SUM(BK96:BK123)</f>
        <v>0</v>
      </c>
    </row>
    <row r="96" spans="1:65" s="2" customFormat="1" ht="24.15" customHeight="1">
      <c r="A96" s="40"/>
      <c r="B96" s="41"/>
      <c r="C96" s="213" t="s">
        <v>80</v>
      </c>
      <c r="D96" s="213" t="s">
        <v>164</v>
      </c>
      <c r="E96" s="214" t="s">
        <v>979</v>
      </c>
      <c r="F96" s="215" t="s">
        <v>980</v>
      </c>
      <c r="G96" s="216" t="s">
        <v>167</v>
      </c>
      <c r="H96" s="217">
        <v>19.665</v>
      </c>
      <c r="I96" s="218"/>
      <c r="J96" s="219">
        <f>ROUND(I96*H96,1)</f>
        <v>0</v>
      </c>
      <c r="K96" s="215" t="s">
        <v>168</v>
      </c>
      <c r="L96" s="46"/>
      <c r="M96" s="220" t="s">
        <v>20</v>
      </c>
      <c r="N96" s="221" t="s">
        <v>44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2">
        <f>S96*H96</f>
        <v>0</v>
      </c>
      <c r="U96" s="223" t="s">
        <v>20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169</v>
      </c>
      <c r="AT96" s="224" t="s">
        <v>164</v>
      </c>
      <c r="AU96" s="224" t="s">
        <v>82</v>
      </c>
      <c r="AY96" s="19" t="s">
        <v>160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80</v>
      </c>
      <c r="BK96" s="225">
        <f>ROUND(I96*H96,1)</f>
        <v>0</v>
      </c>
      <c r="BL96" s="19" t="s">
        <v>169</v>
      </c>
      <c r="BM96" s="224" t="s">
        <v>981</v>
      </c>
    </row>
    <row r="97" spans="1:47" s="2" customFormat="1" ht="12">
      <c r="A97" s="40"/>
      <c r="B97" s="41"/>
      <c r="C97" s="42"/>
      <c r="D97" s="226" t="s">
        <v>172</v>
      </c>
      <c r="E97" s="42"/>
      <c r="F97" s="227" t="s">
        <v>982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6"/>
      <c r="U97" s="87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172</v>
      </c>
      <c r="AU97" s="19" t="s">
        <v>82</v>
      </c>
    </row>
    <row r="98" spans="1:51" s="13" customFormat="1" ht="12">
      <c r="A98" s="13"/>
      <c r="B98" s="231"/>
      <c r="C98" s="232"/>
      <c r="D98" s="233" t="s">
        <v>174</v>
      </c>
      <c r="E98" s="234" t="s">
        <v>20</v>
      </c>
      <c r="F98" s="235" t="s">
        <v>983</v>
      </c>
      <c r="G98" s="232"/>
      <c r="H98" s="236">
        <v>3.42</v>
      </c>
      <c r="I98" s="237"/>
      <c r="J98" s="232"/>
      <c r="K98" s="232"/>
      <c r="L98" s="238"/>
      <c r="M98" s="239"/>
      <c r="N98" s="240"/>
      <c r="O98" s="240"/>
      <c r="P98" s="240"/>
      <c r="Q98" s="240"/>
      <c r="R98" s="240"/>
      <c r="S98" s="240"/>
      <c r="T98" s="240"/>
      <c r="U98" s="241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2" t="s">
        <v>174</v>
      </c>
      <c r="AU98" s="242" t="s">
        <v>82</v>
      </c>
      <c r="AV98" s="13" t="s">
        <v>82</v>
      </c>
      <c r="AW98" s="13" t="s">
        <v>34</v>
      </c>
      <c r="AX98" s="13" t="s">
        <v>73</v>
      </c>
      <c r="AY98" s="242" t="s">
        <v>160</v>
      </c>
    </row>
    <row r="99" spans="1:51" s="13" customFormat="1" ht="12">
      <c r="A99" s="13"/>
      <c r="B99" s="231"/>
      <c r="C99" s="232"/>
      <c r="D99" s="233" t="s">
        <v>174</v>
      </c>
      <c r="E99" s="234" t="s">
        <v>20</v>
      </c>
      <c r="F99" s="235" t="s">
        <v>984</v>
      </c>
      <c r="G99" s="232"/>
      <c r="H99" s="236">
        <v>16.245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0"/>
      <c r="U99" s="241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174</v>
      </c>
      <c r="AU99" s="242" t="s">
        <v>82</v>
      </c>
      <c r="AV99" s="13" t="s">
        <v>82</v>
      </c>
      <c r="AW99" s="13" t="s">
        <v>34</v>
      </c>
      <c r="AX99" s="13" t="s">
        <v>73</v>
      </c>
      <c r="AY99" s="242" t="s">
        <v>160</v>
      </c>
    </row>
    <row r="100" spans="1:51" s="14" customFormat="1" ht="12">
      <c r="A100" s="14"/>
      <c r="B100" s="243"/>
      <c r="C100" s="244"/>
      <c r="D100" s="233" t="s">
        <v>174</v>
      </c>
      <c r="E100" s="245" t="s">
        <v>20</v>
      </c>
      <c r="F100" s="246" t="s">
        <v>177</v>
      </c>
      <c r="G100" s="244"/>
      <c r="H100" s="247">
        <v>19.665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1"/>
      <c r="U100" s="252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174</v>
      </c>
      <c r="AU100" s="253" t="s">
        <v>82</v>
      </c>
      <c r="AV100" s="14" t="s">
        <v>169</v>
      </c>
      <c r="AW100" s="14" t="s">
        <v>34</v>
      </c>
      <c r="AX100" s="14" t="s">
        <v>80</v>
      </c>
      <c r="AY100" s="253" t="s">
        <v>160</v>
      </c>
    </row>
    <row r="101" spans="1:65" s="2" customFormat="1" ht="37.8" customHeight="1">
      <c r="A101" s="40"/>
      <c r="B101" s="41"/>
      <c r="C101" s="213" t="s">
        <v>82</v>
      </c>
      <c r="D101" s="213" t="s">
        <v>164</v>
      </c>
      <c r="E101" s="214" t="s">
        <v>180</v>
      </c>
      <c r="F101" s="215" t="s">
        <v>181</v>
      </c>
      <c r="G101" s="216" t="s">
        <v>167</v>
      </c>
      <c r="H101" s="217">
        <v>19.655</v>
      </c>
      <c r="I101" s="218"/>
      <c r="J101" s="219">
        <f>ROUND(I101*H101,1)</f>
        <v>0</v>
      </c>
      <c r="K101" s="215" t="s">
        <v>168</v>
      </c>
      <c r="L101" s="46"/>
      <c r="M101" s="220" t="s">
        <v>20</v>
      </c>
      <c r="N101" s="221" t="s">
        <v>44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2">
        <f>S101*H101</f>
        <v>0</v>
      </c>
      <c r="U101" s="223" t="s">
        <v>20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169</v>
      </c>
      <c r="AT101" s="224" t="s">
        <v>164</v>
      </c>
      <c r="AU101" s="224" t="s">
        <v>82</v>
      </c>
      <c r="AY101" s="19" t="s">
        <v>160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80</v>
      </c>
      <c r="BK101" s="225">
        <f>ROUND(I101*H101,1)</f>
        <v>0</v>
      </c>
      <c r="BL101" s="19" t="s">
        <v>169</v>
      </c>
      <c r="BM101" s="224" t="s">
        <v>985</v>
      </c>
    </row>
    <row r="102" spans="1:47" s="2" customFormat="1" ht="12">
      <c r="A102" s="40"/>
      <c r="B102" s="41"/>
      <c r="C102" s="42"/>
      <c r="D102" s="226" t="s">
        <v>172</v>
      </c>
      <c r="E102" s="42"/>
      <c r="F102" s="227" t="s">
        <v>183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6"/>
      <c r="U102" s="87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pans="1:51" s="13" customFormat="1" ht="12">
      <c r="A103" s="13"/>
      <c r="B103" s="231"/>
      <c r="C103" s="232"/>
      <c r="D103" s="233" t="s">
        <v>174</v>
      </c>
      <c r="E103" s="234" t="s">
        <v>20</v>
      </c>
      <c r="F103" s="235" t="s">
        <v>986</v>
      </c>
      <c r="G103" s="232"/>
      <c r="H103" s="236">
        <v>19.655</v>
      </c>
      <c r="I103" s="237"/>
      <c r="J103" s="232"/>
      <c r="K103" s="232"/>
      <c r="L103" s="238"/>
      <c r="M103" s="239"/>
      <c r="N103" s="240"/>
      <c r="O103" s="240"/>
      <c r="P103" s="240"/>
      <c r="Q103" s="240"/>
      <c r="R103" s="240"/>
      <c r="S103" s="240"/>
      <c r="T103" s="240"/>
      <c r="U103" s="241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174</v>
      </c>
      <c r="AU103" s="242" t="s">
        <v>82</v>
      </c>
      <c r="AV103" s="13" t="s">
        <v>82</v>
      </c>
      <c r="AW103" s="13" t="s">
        <v>34</v>
      </c>
      <c r="AX103" s="13" t="s">
        <v>80</v>
      </c>
      <c r="AY103" s="242" t="s">
        <v>160</v>
      </c>
    </row>
    <row r="104" spans="1:65" s="2" customFormat="1" ht="24.15" customHeight="1">
      <c r="A104" s="40"/>
      <c r="B104" s="41"/>
      <c r="C104" s="213" t="s">
        <v>170</v>
      </c>
      <c r="D104" s="213" t="s">
        <v>164</v>
      </c>
      <c r="E104" s="214" t="s">
        <v>987</v>
      </c>
      <c r="F104" s="215" t="s">
        <v>988</v>
      </c>
      <c r="G104" s="216" t="s">
        <v>167</v>
      </c>
      <c r="H104" s="217">
        <v>19.655</v>
      </c>
      <c r="I104" s="218"/>
      <c r="J104" s="219">
        <f>ROUND(I104*H104,1)</f>
        <v>0</v>
      </c>
      <c r="K104" s="215" t="s">
        <v>168</v>
      </c>
      <c r="L104" s="46"/>
      <c r="M104" s="220" t="s">
        <v>20</v>
      </c>
      <c r="N104" s="221" t="s">
        <v>44</v>
      </c>
      <c r="O104" s="8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169</v>
      </c>
      <c r="AT104" s="224" t="s">
        <v>164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169</v>
      </c>
      <c r="BM104" s="224" t="s">
        <v>989</v>
      </c>
    </row>
    <row r="105" spans="1:47" s="2" customFormat="1" ht="12">
      <c r="A105" s="40"/>
      <c r="B105" s="41"/>
      <c r="C105" s="42"/>
      <c r="D105" s="226" t="s">
        <v>172</v>
      </c>
      <c r="E105" s="42"/>
      <c r="F105" s="227" t="s">
        <v>990</v>
      </c>
      <c r="G105" s="42"/>
      <c r="H105" s="42"/>
      <c r="I105" s="228"/>
      <c r="J105" s="42"/>
      <c r="K105" s="42"/>
      <c r="L105" s="46"/>
      <c r="M105" s="229"/>
      <c r="N105" s="230"/>
      <c r="O105" s="86"/>
      <c r="P105" s="86"/>
      <c r="Q105" s="86"/>
      <c r="R105" s="86"/>
      <c r="S105" s="86"/>
      <c r="T105" s="86"/>
      <c r="U105" s="87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82</v>
      </c>
    </row>
    <row r="106" spans="1:65" s="2" customFormat="1" ht="24.15" customHeight="1">
      <c r="A106" s="40"/>
      <c r="B106" s="41"/>
      <c r="C106" s="213" t="s">
        <v>169</v>
      </c>
      <c r="D106" s="213" t="s">
        <v>164</v>
      </c>
      <c r="E106" s="214" t="s">
        <v>184</v>
      </c>
      <c r="F106" s="215" t="s">
        <v>185</v>
      </c>
      <c r="G106" s="216" t="s">
        <v>186</v>
      </c>
      <c r="H106" s="217">
        <v>39.31</v>
      </c>
      <c r="I106" s="218"/>
      <c r="J106" s="219">
        <f>ROUND(I106*H106,1)</f>
        <v>0</v>
      </c>
      <c r="K106" s="215" t="s">
        <v>168</v>
      </c>
      <c r="L106" s="46"/>
      <c r="M106" s="220" t="s">
        <v>20</v>
      </c>
      <c r="N106" s="221" t="s">
        <v>44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2">
        <f>S106*H106</f>
        <v>0</v>
      </c>
      <c r="U106" s="223" t="s">
        <v>20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169</v>
      </c>
      <c r="AT106" s="224" t="s">
        <v>164</v>
      </c>
      <c r="AU106" s="224" t="s">
        <v>82</v>
      </c>
      <c r="AY106" s="19" t="s">
        <v>160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80</v>
      </c>
      <c r="BK106" s="225">
        <f>ROUND(I106*H106,1)</f>
        <v>0</v>
      </c>
      <c r="BL106" s="19" t="s">
        <v>169</v>
      </c>
      <c r="BM106" s="224" t="s">
        <v>991</v>
      </c>
    </row>
    <row r="107" spans="1:47" s="2" customFormat="1" ht="12">
      <c r="A107" s="40"/>
      <c r="B107" s="41"/>
      <c r="C107" s="42"/>
      <c r="D107" s="226" t="s">
        <v>172</v>
      </c>
      <c r="E107" s="42"/>
      <c r="F107" s="227" t="s">
        <v>188</v>
      </c>
      <c r="G107" s="42"/>
      <c r="H107" s="42"/>
      <c r="I107" s="228"/>
      <c r="J107" s="42"/>
      <c r="K107" s="42"/>
      <c r="L107" s="46"/>
      <c r="M107" s="229"/>
      <c r="N107" s="230"/>
      <c r="O107" s="86"/>
      <c r="P107" s="86"/>
      <c r="Q107" s="86"/>
      <c r="R107" s="86"/>
      <c r="S107" s="86"/>
      <c r="T107" s="86"/>
      <c r="U107" s="87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172</v>
      </c>
      <c r="AU107" s="19" t="s">
        <v>82</v>
      </c>
    </row>
    <row r="108" spans="1:51" s="13" customFormat="1" ht="12">
      <c r="A108" s="13"/>
      <c r="B108" s="231"/>
      <c r="C108" s="232"/>
      <c r="D108" s="233" t="s">
        <v>174</v>
      </c>
      <c r="E108" s="234" t="s">
        <v>20</v>
      </c>
      <c r="F108" s="235" t="s">
        <v>992</v>
      </c>
      <c r="G108" s="232"/>
      <c r="H108" s="236">
        <v>39.31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0"/>
      <c r="U108" s="241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174</v>
      </c>
      <c r="AU108" s="242" t="s">
        <v>82</v>
      </c>
      <c r="AV108" s="13" t="s">
        <v>82</v>
      </c>
      <c r="AW108" s="13" t="s">
        <v>34</v>
      </c>
      <c r="AX108" s="13" t="s">
        <v>80</v>
      </c>
      <c r="AY108" s="242" t="s">
        <v>160</v>
      </c>
    </row>
    <row r="109" spans="1:65" s="2" customFormat="1" ht="37.8" customHeight="1">
      <c r="A109" s="40"/>
      <c r="B109" s="41"/>
      <c r="C109" s="213" t="s">
        <v>199</v>
      </c>
      <c r="D109" s="213" t="s">
        <v>164</v>
      </c>
      <c r="E109" s="214" t="s">
        <v>993</v>
      </c>
      <c r="F109" s="215" t="s">
        <v>994</v>
      </c>
      <c r="G109" s="216" t="s">
        <v>167</v>
      </c>
      <c r="H109" s="217">
        <v>8.28</v>
      </c>
      <c r="I109" s="218"/>
      <c r="J109" s="219">
        <f>ROUND(I109*H109,1)</f>
        <v>0</v>
      </c>
      <c r="K109" s="215" t="s">
        <v>168</v>
      </c>
      <c r="L109" s="46"/>
      <c r="M109" s="220" t="s">
        <v>20</v>
      </c>
      <c r="N109" s="221" t="s">
        <v>44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2">
        <f>S109*H109</f>
        <v>0</v>
      </c>
      <c r="U109" s="223" t="s">
        <v>20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169</v>
      </c>
      <c r="AT109" s="224" t="s">
        <v>164</v>
      </c>
      <c r="AU109" s="224" t="s">
        <v>82</v>
      </c>
      <c r="AY109" s="19" t="s">
        <v>160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80</v>
      </c>
      <c r="BK109" s="225">
        <f>ROUND(I109*H109,1)</f>
        <v>0</v>
      </c>
      <c r="BL109" s="19" t="s">
        <v>169</v>
      </c>
      <c r="BM109" s="224" t="s">
        <v>995</v>
      </c>
    </row>
    <row r="110" spans="1:47" s="2" customFormat="1" ht="12">
      <c r="A110" s="40"/>
      <c r="B110" s="41"/>
      <c r="C110" s="42"/>
      <c r="D110" s="226" t="s">
        <v>172</v>
      </c>
      <c r="E110" s="42"/>
      <c r="F110" s="227" t="s">
        <v>996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6"/>
      <c r="U110" s="87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172</v>
      </c>
      <c r="AU110" s="19" t="s">
        <v>82</v>
      </c>
    </row>
    <row r="111" spans="1:51" s="13" customFormat="1" ht="12">
      <c r="A111" s="13"/>
      <c r="B111" s="231"/>
      <c r="C111" s="232"/>
      <c r="D111" s="233" t="s">
        <v>174</v>
      </c>
      <c r="E111" s="234" t="s">
        <v>20</v>
      </c>
      <c r="F111" s="235" t="s">
        <v>997</v>
      </c>
      <c r="G111" s="232"/>
      <c r="H111" s="236">
        <v>1.44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0"/>
      <c r="U111" s="241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174</v>
      </c>
      <c r="AU111" s="242" t="s">
        <v>82</v>
      </c>
      <c r="AV111" s="13" t="s">
        <v>82</v>
      </c>
      <c r="AW111" s="13" t="s">
        <v>34</v>
      </c>
      <c r="AX111" s="13" t="s">
        <v>73</v>
      </c>
      <c r="AY111" s="242" t="s">
        <v>160</v>
      </c>
    </row>
    <row r="112" spans="1:51" s="13" customFormat="1" ht="12">
      <c r="A112" s="13"/>
      <c r="B112" s="231"/>
      <c r="C112" s="232"/>
      <c r="D112" s="233" t="s">
        <v>174</v>
      </c>
      <c r="E112" s="234" t="s">
        <v>20</v>
      </c>
      <c r="F112" s="235" t="s">
        <v>998</v>
      </c>
      <c r="G112" s="232"/>
      <c r="H112" s="236">
        <v>6.84</v>
      </c>
      <c r="I112" s="237"/>
      <c r="J112" s="232"/>
      <c r="K112" s="232"/>
      <c r="L112" s="238"/>
      <c r="M112" s="239"/>
      <c r="N112" s="240"/>
      <c r="O112" s="240"/>
      <c r="P112" s="240"/>
      <c r="Q112" s="240"/>
      <c r="R112" s="240"/>
      <c r="S112" s="240"/>
      <c r="T112" s="240"/>
      <c r="U112" s="241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174</v>
      </c>
      <c r="AU112" s="242" t="s">
        <v>82</v>
      </c>
      <c r="AV112" s="13" t="s">
        <v>82</v>
      </c>
      <c r="AW112" s="13" t="s">
        <v>34</v>
      </c>
      <c r="AX112" s="13" t="s">
        <v>73</v>
      </c>
      <c r="AY112" s="242" t="s">
        <v>160</v>
      </c>
    </row>
    <row r="113" spans="1:51" s="14" customFormat="1" ht="12">
      <c r="A113" s="14"/>
      <c r="B113" s="243"/>
      <c r="C113" s="244"/>
      <c r="D113" s="233" t="s">
        <v>174</v>
      </c>
      <c r="E113" s="245" t="s">
        <v>20</v>
      </c>
      <c r="F113" s="246" t="s">
        <v>177</v>
      </c>
      <c r="G113" s="244"/>
      <c r="H113" s="247">
        <v>8.28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1"/>
      <c r="U113" s="252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3" t="s">
        <v>174</v>
      </c>
      <c r="AU113" s="253" t="s">
        <v>82</v>
      </c>
      <c r="AV113" s="14" t="s">
        <v>169</v>
      </c>
      <c r="AW113" s="14" t="s">
        <v>34</v>
      </c>
      <c r="AX113" s="14" t="s">
        <v>80</v>
      </c>
      <c r="AY113" s="253" t="s">
        <v>160</v>
      </c>
    </row>
    <row r="114" spans="1:65" s="2" customFormat="1" ht="16.5" customHeight="1">
      <c r="A114" s="40"/>
      <c r="B114" s="41"/>
      <c r="C114" s="254" t="s">
        <v>205</v>
      </c>
      <c r="D114" s="254" t="s">
        <v>252</v>
      </c>
      <c r="E114" s="255" t="s">
        <v>999</v>
      </c>
      <c r="F114" s="256" t="s">
        <v>1000</v>
      </c>
      <c r="G114" s="257" t="s">
        <v>186</v>
      </c>
      <c r="H114" s="258">
        <v>16.56</v>
      </c>
      <c r="I114" s="259"/>
      <c r="J114" s="260">
        <f>ROUND(I114*H114,1)</f>
        <v>0</v>
      </c>
      <c r="K114" s="256" t="s">
        <v>168</v>
      </c>
      <c r="L114" s="261"/>
      <c r="M114" s="262" t="s">
        <v>20</v>
      </c>
      <c r="N114" s="263" t="s">
        <v>44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2">
        <f>S114*H114</f>
        <v>0</v>
      </c>
      <c r="U114" s="223" t="s">
        <v>20</v>
      </c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216</v>
      </c>
      <c r="AT114" s="224" t="s">
        <v>252</v>
      </c>
      <c r="AU114" s="224" t="s">
        <v>82</v>
      </c>
      <c r="AY114" s="19" t="s">
        <v>160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80</v>
      </c>
      <c r="BK114" s="225">
        <f>ROUND(I114*H114,1)</f>
        <v>0</v>
      </c>
      <c r="BL114" s="19" t="s">
        <v>169</v>
      </c>
      <c r="BM114" s="224" t="s">
        <v>1001</v>
      </c>
    </row>
    <row r="115" spans="1:51" s="13" customFormat="1" ht="12">
      <c r="A115" s="13"/>
      <c r="B115" s="231"/>
      <c r="C115" s="232"/>
      <c r="D115" s="233" t="s">
        <v>174</v>
      </c>
      <c r="E115" s="234" t="s">
        <v>20</v>
      </c>
      <c r="F115" s="235" t="s">
        <v>1002</v>
      </c>
      <c r="G115" s="232"/>
      <c r="H115" s="236">
        <v>16.56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0"/>
      <c r="U115" s="241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2" t="s">
        <v>174</v>
      </c>
      <c r="AU115" s="242" t="s">
        <v>82</v>
      </c>
      <c r="AV115" s="13" t="s">
        <v>82</v>
      </c>
      <c r="AW115" s="13" t="s">
        <v>34</v>
      </c>
      <c r="AX115" s="13" t="s">
        <v>80</v>
      </c>
      <c r="AY115" s="242" t="s">
        <v>160</v>
      </c>
    </row>
    <row r="116" spans="1:65" s="2" customFormat="1" ht="24.15" customHeight="1">
      <c r="A116" s="40"/>
      <c r="B116" s="41"/>
      <c r="C116" s="213" t="s">
        <v>210</v>
      </c>
      <c r="D116" s="213" t="s">
        <v>164</v>
      </c>
      <c r="E116" s="214" t="s">
        <v>1003</v>
      </c>
      <c r="F116" s="215" t="s">
        <v>1004</v>
      </c>
      <c r="G116" s="216" t="s">
        <v>167</v>
      </c>
      <c r="H116" s="217">
        <v>8.281</v>
      </c>
      <c r="I116" s="218"/>
      <c r="J116" s="219">
        <f>ROUND(I116*H116,1)</f>
        <v>0</v>
      </c>
      <c r="K116" s="215" t="s">
        <v>168</v>
      </c>
      <c r="L116" s="46"/>
      <c r="M116" s="220" t="s">
        <v>20</v>
      </c>
      <c r="N116" s="221" t="s">
        <v>44</v>
      </c>
      <c r="O116" s="86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169</v>
      </c>
      <c r="AT116" s="224" t="s">
        <v>164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169</v>
      </c>
      <c r="BM116" s="224" t="s">
        <v>1005</v>
      </c>
    </row>
    <row r="117" spans="1:47" s="2" customFormat="1" ht="12">
      <c r="A117" s="40"/>
      <c r="B117" s="41"/>
      <c r="C117" s="42"/>
      <c r="D117" s="226" t="s">
        <v>172</v>
      </c>
      <c r="E117" s="42"/>
      <c r="F117" s="227" t="s">
        <v>1006</v>
      </c>
      <c r="G117" s="42"/>
      <c r="H117" s="42"/>
      <c r="I117" s="228"/>
      <c r="J117" s="42"/>
      <c r="K117" s="42"/>
      <c r="L117" s="46"/>
      <c r="M117" s="229"/>
      <c r="N117" s="230"/>
      <c r="O117" s="86"/>
      <c r="P117" s="86"/>
      <c r="Q117" s="86"/>
      <c r="R117" s="86"/>
      <c r="S117" s="86"/>
      <c r="T117" s="86"/>
      <c r="U117" s="87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172</v>
      </c>
      <c r="AU117" s="19" t="s">
        <v>82</v>
      </c>
    </row>
    <row r="118" spans="1:51" s="13" customFormat="1" ht="12">
      <c r="A118" s="13"/>
      <c r="B118" s="231"/>
      <c r="C118" s="232"/>
      <c r="D118" s="233" t="s">
        <v>174</v>
      </c>
      <c r="E118" s="234" t="s">
        <v>20</v>
      </c>
      <c r="F118" s="235" t="s">
        <v>1007</v>
      </c>
      <c r="G118" s="232"/>
      <c r="H118" s="236">
        <v>19.666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0"/>
      <c r="U118" s="241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174</v>
      </c>
      <c r="AU118" s="242" t="s">
        <v>82</v>
      </c>
      <c r="AV118" s="13" t="s">
        <v>82</v>
      </c>
      <c r="AW118" s="13" t="s">
        <v>34</v>
      </c>
      <c r="AX118" s="13" t="s">
        <v>73</v>
      </c>
      <c r="AY118" s="242" t="s">
        <v>160</v>
      </c>
    </row>
    <row r="119" spans="1:51" s="13" customFormat="1" ht="12">
      <c r="A119" s="13"/>
      <c r="B119" s="231"/>
      <c r="C119" s="232"/>
      <c r="D119" s="233" t="s">
        <v>174</v>
      </c>
      <c r="E119" s="234" t="s">
        <v>20</v>
      </c>
      <c r="F119" s="235" t="s">
        <v>1008</v>
      </c>
      <c r="G119" s="232"/>
      <c r="H119" s="236">
        <v>-3.105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0"/>
      <c r="U119" s="241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174</v>
      </c>
      <c r="AU119" s="242" t="s">
        <v>82</v>
      </c>
      <c r="AV119" s="13" t="s">
        <v>82</v>
      </c>
      <c r="AW119" s="13" t="s">
        <v>34</v>
      </c>
      <c r="AX119" s="13" t="s">
        <v>73</v>
      </c>
      <c r="AY119" s="242" t="s">
        <v>160</v>
      </c>
    </row>
    <row r="120" spans="1:51" s="13" customFormat="1" ht="12">
      <c r="A120" s="13"/>
      <c r="B120" s="231"/>
      <c r="C120" s="232"/>
      <c r="D120" s="233" t="s">
        <v>174</v>
      </c>
      <c r="E120" s="234" t="s">
        <v>20</v>
      </c>
      <c r="F120" s="235" t="s">
        <v>1009</v>
      </c>
      <c r="G120" s="232"/>
      <c r="H120" s="236">
        <v>-8.28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0"/>
      <c r="U120" s="241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174</v>
      </c>
      <c r="AU120" s="242" t="s">
        <v>82</v>
      </c>
      <c r="AV120" s="13" t="s">
        <v>82</v>
      </c>
      <c r="AW120" s="13" t="s">
        <v>34</v>
      </c>
      <c r="AX120" s="13" t="s">
        <v>73</v>
      </c>
      <c r="AY120" s="242" t="s">
        <v>160</v>
      </c>
    </row>
    <row r="121" spans="1:51" s="14" customFormat="1" ht="12">
      <c r="A121" s="14"/>
      <c r="B121" s="243"/>
      <c r="C121" s="244"/>
      <c r="D121" s="233" t="s">
        <v>174</v>
      </c>
      <c r="E121" s="245" t="s">
        <v>20</v>
      </c>
      <c r="F121" s="246" t="s">
        <v>177</v>
      </c>
      <c r="G121" s="244"/>
      <c r="H121" s="247">
        <v>8.281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1"/>
      <c r="U121" s="252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174</v>
      </c>
      <c r="AU121" s="253" t="s">
        <v>82</v>
      </c>
      <c r="AV121" s="14" t="s">
        <v>169</v>
      </c>
      <c r="AW121" s="14" t="s">
        <v>34</v>
      </c>
      <c r="AX121" s="14" t="s">
        <v>80</v>
      </c>
      <c r="AY121" s="253" t="s">
        <v>160</v>
      </c>
    </row>
    <row r="122" spans="1:65" s="2" customFormat="1" ht="16.5" customHeight="1">
      <c r="A122" s="40"/>
      <c r="B122" s="41"/>
      <c r="C122" s="254" t="s">
        <v>216</v>
      </c>
      <c r="D122" s="254" t="s">
        <v>252</v>
      </c>
      <c r="E122" s="255" t="s">
        <v>999</v>
      </c>
      <c r="F122" s="256" t="s">
        <v>1000</v>
      </c>
      <c r="G122" s="257" t="s">
        <v>186</v>
      </c>
      <c r="H122" s="258">
        <v>16.562</v>
      </c>
      <c r="I122" s="259"/>
      <c r="J122" s="260">
        <f>ROUND(I122*H122,1)</f>
        <v>0</v>
      </c>
      <c r="K122" s="256" t="s">
        <v>168</v>
      </c>
      <c r="L122" s="261"/>
      <c r="M122" s="262" t="s">
        <v>20</v>
      </c>
      <c r="N122" s="263" t="s">
        <v>44</v>
      </c>
      <c r="O122" s="86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2">
        <f>S122*H122</f>
        <v>0</v>
      </c>
      <c r="U122" s="223" t="s">
        <v>20</v>
      </c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216</v>
      </c>
      <c r="AT122" s="224" t="s">
        <v>252</v>
      </c>
      <c r="AU122" s="224" t="s">
        <v>82</v>
      </c>
      <c r="AY122" s="19" t="s">
        <v>160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9" t="s">
        <v>80</v>
      </c>
      <c r="BK122" s="225">
        <f>ROUND(I122*H122,1)</f>
        <v>0</v>
      </c>
      <c r="BL122" s="19" t="s">
        <v>169</v>
      </c>
      <c r="BM122" s="224" t="s">
        <v>1010</v>
      </c>
    </row>
    <row r="123" spans="1:51" s="13" customFormat="1" ht="12">
      <c r="A123" s="13"/>
      <c r="B123" s="231"/>
      <c r="C123" s="232"/>
      <c r="D123" s="233" t="s">
        <v>174</v>
      </c>
      <c r="E123" s="234" t="s">
        <v>20</v>
      </c>
      <c r="F123" s="235" t="s">
        <v>1011</v>
      </c>
      <c r="G123" s="232"/>
      <c r="H123" s="236">
        <v>16.562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0"/>
      <c r="U123" s="241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174</v>
      </c>
      <c r="AU123" s="242" t="s">
        <v>82</v>
      </c>
      <c r="AV123" s="13" t="s">
        <v>82</v>
      </c>
      <c r="AW123" s="13" t="s">
        <v>34</v>
      </c>
      <c r="AX123" s="13" t="s">
        <v>80</v>
      </c>
      <c r="AY123" s="242" t="s">
        <v>160</v>
      </c>
    </row>
    <row r="124" spans="1:63" s="12" customFormat="1" ht="22.8" customHeight="1">
      <c r="A124" s="12"/>
      <c r="B124" s="197"/>
      <c r="C124" s="198"/>
      <c r="D124" s="199" t="s">
        <v>72</v>
      </c>
      <c r="E124" s="211" t="s">
        <v>169</v>
      </c>
      <c r="F124" s="211" t="s">
        <v>529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SUM(P125:P129)</f>
        <v>0</v>
      </c>
      <c r="Q124" s="205"/>
      <c r="R124" s="206">
        <f>SUM(R125:R129)</f>
        <v>5.87084085</v>
      </c>
      <c r="S124" s="205"/>
      <c r="T124" s="206">
        <f>SUM(T125:T129)</f>
        <v>0</v>
      </c>
      <c r="U124" s="207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80</v>
      </c>
      <c r="AT124" s="209" t="s">
        <v>72</v>
      </c>
      <c r="AU124" s="209" t="s">
        <v>80</v>
      </c>
      <c r="AY124" s="208" t="s">
        <v>160</v>
      </c>
      <c r="BK124" s="210">
        <f>SUM(BK125:BK129)</f>
        <v>0</v>
      </c>
    </row>
    <row r="125" spans="1:65" s="2" customFormat="1" ht="21.75" customHeight="1">
      <c r="A125" s="40"/>
      <c r="B125" s="41"/>
      <c r="C125" s="213" t="s">
        <v>222</v>
      </c>
      <c r="D125" s="213" t="s">
        <v>164</v>
      </c>
      <c r="E125" s="214" t="s">
        <v>1012</v>
      </c>
      <c r="F125" s="215" t="s">
        <v>1013</v>
      </c>
      <c r="G125" s="216" t="s">
        <v>167</v>
      </c>
      <c r="H125" s="217">
        <v>3.105</v>
      </c>
      <c r="I125" s="218"/>
      <c r="J125" s="219">
        <f>ROUND(I125*H125,1)</f>
        <v>0</v>
      </c>
      <c r="K125" s="215" t="s">
        <v>168</v>
      </c>
      <c r="L125" s="46"/>
      <c r="M125" s="220" t="s">
        <v>20</v>
      </c>
      <c r="N125" s="221" t="s">
        <v>44</v>
      </c>
      <c r="O125" s="86"/>
      <c r="P125" s="222">
        <f>O125*H125</f>
        <v>0</v>
      </c>
      <c r="Q125" s="222">
        <v>1.89077</v>
      </c>
      <c r="R125" s="222">
        <f>Q125*H125</f>
        <v>5.87084085</v>
      </c>
      <c r="S125" s="222">
        <v>0</v>
      </c>
      <c r="T125" s="222">
        <f>S125*H125</f>
        <v>0</v>
      </c>
      <c r="U125" s="223" t="s">
        <v>20</v>
      </c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169</v>
      </c>
      <c r="AT125" s="224" t="s">
        <v>164</v>
      </c>
      <c r="AU125" s="224" t="s">
        <v>82</v>
      </c>
      <c r="AY125" s="19" t="s">
        <v>160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9" t="s">
        <v>80</v>
      </c>
      <c r="BK125" s="225">
        <f>ROUND(I125*H125,1)</f>
        <v>0</v>
      </c>
      <c r="BL125" s="19" t="s">
        <v>169</v>
      </c>
      <c r="BM125" s="224" t="s">
        <v>1014</v>
      </c>
    </row>
    <row r="126" spans="1:47" s="2" customFormat="1" ht="12">
      <c r="A126" s="40"/>
      <c r="B126" s="41"/>
      <c r="C126" s="42"/>
      <c r="D126" s="226" t="s">
        <v>172</v>
      </c>
      <c r="E126" s="42"/>
      <c r="F126" s="227" t="s">
        <v>1015</v>
      </c>
      <c r="G126" s="42"/>
      <c r="H126" s="42"/>
      <c r="I126" s="228"/>
      <c r="J126" s="42"/>
      <c r="K126" s="42"/>
      <c r="L126" s="46"/>
      <c r="M126" s="229"/>
      <c r="N126" s="230"/>
      <c r="O126" s="86"/>
      <c r="P126" s="86"/>
      <c r="Q126" s="86"/>
      <c r="R126" s="86"/>
      <c r="S126" s="86"/>
      <c r="T126" s="86"/>
      <c r="U126" s="87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172</v>
      </c>
      <c r="AU126" s="19" t="s">
        <v>82</v>
      </c>
    </row>
    <row r="127" spans="1:51" s="13" customFormat="1" ht="12">
      <c r="A127" s="13"/>
      <c r="B127" s="231"/>
      <c r="C127" s="232"/>
      <c r="D127" s="233" t="s">
        <v>174</v>
      </c>
      <c r="E127" s="234" t="s">
        <v>20</v>
      </c>
      <c r="F127" s="235" t="s">
        <v>1016</v>
      </c>
      <c r="G127" s="232"/>
      <c r="H127" s="236">
        <v>0.54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0"/>
      <c r="U127" s="241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174</v>
      </c>
      <c r="AU127" s="242" t="s">
        <v>82</v>
      </c>
      <c r="AV127" s="13" t="s">
        <v>82</v>
      </c>
      <c r="AW127" s="13" t="s">
        <v>34</v>
      </c>
      <c r="AX127" s="13" t="s">
        <v>73</v>
      </c>
      <c r="AY127" s="242" t="s">
        <v>160</v>
      </c>
    </row>
    <row r="128" spans="1:51" s="13" customFormat="1" ht="12">
      <c r="A128" s="13"/>
      <c r="B128" s="231"/>
      <c r="C128" s="232"/>
      <c r="D128" s="233" t="s">
        <v>174</v>
      </c>
      <c r="E128" s="234" t="s">
        <v>20</v>
      </c>
      <c r="F128" s="235" t="s">
        <v>1017</v>
      </c>
      <c r="G128" s="232"/>
      <c r="H128" s="236">
        <v>2.565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0"/>
      <c r="U128" s="241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174</v>
      </c>
      <c r="AU128" s="242" t="s">
        <v>82</v>
      </c>
      <c r="AV128" s="13" t="s">
        <v>82</v>
      </c>
      <c r="AW128" s="13" t="s">
        <v>34</v>
      </c>
      <c r="AX128" s="13" t="s">
        <v>73</v>
      </c>
      <c r="AY128" s="242" t="s">
        <v>160</v>
      </c>
    </row>
    <row r="129" spans="1:51" s="14" customFormat="1" ht="12">
      <c r="A129" s="14"/>
      <c r="B129" s="243"/>
      <c r="C129" s="244"/>
      <c r="D129" s="233" t="s">
        <v>174</v>
      </c>
      <c r="E129" s="245" t="s">
        <v>20</v>
      </c>
      <c r="F129" s="246" t="s">
        <v>177</v>
      </c>
      <c r="G129" s="244"/>
      <c r="H129" s="247">
        <v>3.105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1"/>
      <c r="U129" s="252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174</v>
      </c>
      <c r="AU129" s="253" t="s">
        <v>82</v>
      </c>
      <c r="AV129" s="14" t="s">
        <v>169</v>
      </c>
      <c r="AW129" s="14" t="s">
        <v>34</v>
      </c>
      <c r="AX129" s="14" t="s">
        <v>80</v>
      </c>
      <c r="AY129" s="253" t="s">
        <v>160</v>
      </c>
    </row>
    <row r="130" spans="1:63" s="12" customFormat="1" ht="22.8" customHeight="1">
      <c r="A130" s="12"/>
      <c r="B130" s="197"/>
      <c r="C130" s="198"/>
      <c r="D130" s="199" t="s">
        <v>72</v>
      </c>
      <c r="E130" s="211" t="s">
        <v>1018</v>
      </c>
      <c r="F130" s="211" t="s">
        <v>1019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SUM(P131:P139)</f>
        <v>0</v>
      </c>
      <c r="Q130" s="205"/>
      <c r="R130" s="206">
        <f>SUM(R131:R139)</f>
        <v>9.522</v>
      </c>
      <c r="S130" s="205"/>
      <c r="T130" s="206">
        <f>SUM(T131:T139)</f>
        <v>0</v>
      </c>
      <c r="U130" s="207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80</v>
      </c>
      <c r="AT130" s="209" t="s">
        <v>72</v>
      </c>
      <c r="AU130" s="209" t="s">
        <v>80</v>
      </c>
      <c r="AY130" s="208" t="s">
        <v>160</v>
      </c>
      <c r="BK130" s="210">
        <f>SUM(BK131:BK139)</f>
        <v>0</v>
      </c>
    </row>
    <row r="131" spans="1:65" s="2" customFormat="1" ht="24.15" customHeight="1">
      <c r="A131" s="40"/>
      <c r="B131" s="41"/>
      <c r="C131" s="213" t="s">
        <v>229</v>
      </c>
      <c r="D131" s="213" t="s">
        <v>164</v>
      </c>
      <c r="E131" s="214" t="s">
        <v>193</v>
      </c>
      <c r="F131" s="215" t="s">
        <v>194</v>
      </c>
      <c r="G131" s="216" t="s">
        <v>195</v>
      </c>
      <c r="H131" s="217">
        <v>20.7</v>
      </c>
      <c r="I131" s="218"/>
      <c r="J131" s="219">
        <f>ROUND(I131*H131,1)</f>
        <v>0</v>
      </c>
      <c r="K131" s="215" t="s">
        <v>168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169</v>
      </c>
      <c r="AT131" s="224" t="s">
        <v>164</v>
      </c>
      <c r="AU131" s="224" t="s">
        <v>82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169</v>
      </c>
      <c r="BM131" s="224" t="s">
        <v>1020</v>
      </c>
    </row>
    <row r="132" spans="1:47" s="2" customFormat="1" ht="12">
      <c r="A132" s="40"/>
      <c r="B132" s="41"/>
      <c r="C132" s="42"/>
      <c r="D132" s="226" t="s">
        <v>172</v>
      </c>
      <c r="E132" s="42"/>
      <c r="F132" s="227" t="s">
        <v>197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82</v>
      </c>
    </row>
    <row r="133" spans="1:51" s="13" customFormat="1" ht="12">
      <c r="A133" s="13"/>
      <c r="B133" s="231"/>
      <c r="C133" s="232"/>
      <c r="D133" s="233" t="s">
        <v>174</v>
      </c>
      <c r="E133" s="234" t="s">
        <v>20</v>
      </c>
      <c r="F133" s="235" t="s">
        <v>1021</v>
      </c>
      <c r="G133" s="232"/>
      <c r="H133" s="236">
        <v>3.6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0"/>
      <c r="U133" s="241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174</v>
      </c>
      <c r="AU133" s="242" t="s">
        <v>82</v>
      </c>
      <c r="AV133" s="13" t="s">
        <v>82</v>
      </c>
      <c r="AW133" s="13" t="s">
        <v>34</v>
      </c>
      <c r="AX133" s="13" t="s">
        <v>73</v>
      </c>
      <c r="AY133" s="242" t="s">
        <v>160</v>
      </c>
    </row>
    <row r="134" spans="1:51" s="13" customFormat="1" ht="12">
      <c r="A134" s="13"/>
      <c r="B134" s="231"/>
      <c r="C134" s="232"/>
      <c r="D134" s="233" t="s">
        <v>174</v>
      </c>
      <c r="E134" s="234" t="s">
        <v>20</v>
      </c>
      <c r="F134" s="235" t="s">
        <v>1022</v>
      </c>
      <c r="G134" s="232"/>
      <c r="H134" s="236">
        <v>17.1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0"/>
      <c r="U134" s="241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174</v>
      </c>
      <c r="AU134" s="242" t="s">
        <v>82</v>
      </c>
      <c r="AV134" s="13" t="s">
        <v>82</v>
      </c>
      <c r="AW134" s="13" t="s">
        <v>34</v>
      </c>
      <c r="AX134" s="13" t="s">
        <v>73</v>
      </c>
      <c r="AY134" s="242" t="s">
        <v>160</v>
      </c>
    </row>
    <row r="135" spans="1:51" s="14" customFormat="1" ht="12">
      <c r="A135" s="14"/>
      <c r="B135" s="243"/>
      <c r="C135" s="244"/>
      <c r="D135" s="233" t="s">
        <v>174</v>
      </c>
      <c r="E135" s="245" t="s">
        <v>20</v>
      </c>
      <c r="F135" s="246" t="s">
        <v>177</v>
      </c>
      <c r="G135" s="244"/>
      <c r="H135" s="247">
        <v>20.700000000000003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1"/>
      <c r="U135" s="252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174</v>
      </c>
      <c r="AU135" s="253" t="s">
        <v>82</v>
      </c>
      <c r="AV135" s="14" t="s">
        <v>169</v>
      </c>
      <c r="AW135" s="14" t="s">
        <v>34</v>
      </c>
      <c r="AX135" s="14" t="s">
        <v>80</v>
      </c>
      <c r="AY135" s="253" t="s">
        <v>160</v>
      </c>
    </row>
    <row r="136" spans="1:65" s="2" customFormat="1" ht="24.15" customHeight="1">
      <c r="A136" s="40"/>
      <c r="B136" s="41"/>
      <c r="C136" s="213" t="s">
        <v>234</v>
      </c>
      <c r="D136" s="213" t="s">
        <v>164</v>
      </c>
      <c r="E136" s="214" t="s">
        <v>1023</v>
      </c>
      <c r="F136" s="215" t="s">
        <v>1024</v>
      </c>
      <c r="G136" s="216" t="s">
        <v>195</v>
      </c>
      <c r="H136" s="217">
        <v>20.7</v>
      </c>
      <c r="I136" s="218"/>
      <c r="J136" s="219">
        <f>ROUND(I136*H136,1)</f>
        <v>0</v>
      </c>
      <c r="K136" s="215" t="s">
        <v>168</v>
      </c>
      <c r="L136" s="46"/>
      <c r="M136" s="220" t="s">
        <v>20</v>
      </c>
      <c r="N136" s="221" t="s">
        <v>44</v>
      </c>
      <c r="O136" s="86"/>
      <c r="P136" s="222">
        <f>O136*H136</f>
        <v>0</v>
      </c>
      <c r="Q136" s="222">
        <v>0.23</v>
      </c>
      <c r="R136" s="222">
        <f>Q136*H136</f>
        <v>4.761</v>
      </c>
      <c r="S136" s="222">
        <v>0</v>
      </c>
      <c r="T136" s="222">
        <f>S136*H136</f>
        <v>0</v>
      </c>
      <c r="U136" s="223" t="s">
        <v>20</v>
      </c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169</v>
      </c>
      <c r="AT136" s="224" t="s">
        <v>164</v>
      </c>
      <c r="AU136" s="224" t="s">
        <v>82</v>
      </c>
      <c r="AY136" s="19" t="s">
        <v>160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9" t="s">
        <v>80</v>
      </c>
      <c r="BK136" s="225">
        <f>ROUND(I136*H136,1)</f>
        <v>0</v>
      </c>
      <c r="BL136" s="19" t="s">
        <v>169</v>
      </c>
      <c r="BM136" s="224" t="s">
        <v>1025</v>
      </c>
    </row>
    <row r="137" spans="1:47" s="2" customFormat="1" ht="12">
      <c r="A137" s="40"/>
      <c r="B137" s="41"/>
      <c r="C137" s="42"/>
      <c r="D137" s="226" t="s">
        <v>172</v>
      </c>
      <c r="E137" s="42"/>
      <c r="F137" s="227" t="s">
        <v>1026</v>
      </c>
      <c r="G137" s="42"/>
      <c r="H137" s="42"/>
      <c r="I137" s="228"/>
      <c r="J137" s="42"/>
      <c r="K137" s="42"/>
      <c r="L137" s="46"/>
      <c r="M137" s="229"/>
      <c r="N137" s="230"/>
      <c r="O137" s="86"/>
      <c r="P137" s="86"/>
      <c r="Q137" s="86"/>
      <c r="R137" s="86"/>
      <c r="S137" s="86"/>
      <c r="T137" s="86"/>
      <c r="U137" s="87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172</v>
      </c>
      <c r="AU137" s="19" t="s">
        <v>82</v>
      </c>
    </row>
    <row r="138" spans="1:65" s="2" customFormat="1" ht="24.15" customHeight="1">
      <c r="A138" s="40"/>
      <c r="B138" s="41"/>
      <c r="C138" s="213" t="s">
        <v>162</v>
      </c>
      <c r="D138" s="213" t="s">
        <v>164</v>
      </c>
      <c r="E138" s="214" t="s">
        <v>1027</v>
      </c>
      <c r="F138" s="215" t="s">
        <v>1028</v>
      </c>
      <c r="G138" s="216" t="s">
        <v>195</v>
      </c>
      <c r="H138" s="217">
        <v>20.7</v>
      </c>
      <c r="I138" s="218"/>
      <c r="J138" s="219">
        <f>ROUND(I138*H138,1)</f>
        <v>0</v>
      </c>
      <c r="K138" s="215" t="s">
        <v>168</v>
      </c>
      <c r="L138" s="46"/>
      <c r="M138" s="220" t="s">
        <v>20</v>
      </c>
      <c r="N138" s="221" t="s">
        <v>44</v>
      </c>
      <c r="O138" s="86"/>
      <c r="P138" s="222">
        <f>O138*H138</f>
        <v>0</v>
      </c>
      <c r="Q138" s="222">
        <v>0.23</v>
      </c>
      <c r="R138" s="222">
        <f>Q138*H138</f>
        <v>4.761</v>
      </c>
      <c r="S138" s="222">
        <v>0</v>
      </c>
      <c r="T138" s="222">
        <f>S138*H138</f>
        <v>0</v>
      </c>
      <c r="U138" s="223" t="s">
        <v>20</v>
      </c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169</v>
      </c>
      <c r="AT138" s="224" t="s">
        <v>164</v>
      </c>
      <c r="AU138" s="224" t="s">
        <v>82</v>
      </c>
      <c r="AY138" s="19" t="s">
        <v>160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9" t="s">
        <v>80</v>
      </c>
      <c r="BK138" s="225">
        <f>ROUND(I138*H138,1)</f>
        <v>0</v>
      </c>
      <c r="BL138" s="19" t="s">
        <v>169</v>
      </c>
      <c r="BM138" s="224" t="s">
        <v>1029</v>
      </c>
    </row>
    <row r="139" spans="1:47" s="2" customFormat="1" ht="12">
      <c r="A139" s="40"/>
      <c r="B139" s="41"/>
      <c r="C139" s="42"/>
      <c r="D139" s="226" t="s">
        <v>172</v>
      </c>
      <c r="E139" s="42"/>
      <c r="F139" s="227" t="s">
        <v>1030</v>
      </c>
      <c r="G139" s="42"/>
      <c r="H139" s="42"/>
      <c r="I139" s="228"/>
      <c r="J139" s="42"/>
      <c r="K139" s="42"/>
      <c r="L139" s="46"/>
      <c r="M139" s="229"/>
      <c r="N139" s="230"/>
      <c r="O139" s="86"/>
      <c r="P139" s="86"/>
      <c r="Q139" s="86"/>
      <c r="R139" s="86"/>
      <c r="S139" s="86"/>
      <c r="T139" s="86"/>
      <c r="U139" s="87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172</v>
      </c>
      <c r="AU139" s="19" t="s">
        <v>82</v>
      </c>
    </row>
    <row r="140" spans="1:63" s="12" customFormat="1" ht="22.8" customHeight="1">
      <c r="A140" s="12"/>
      <c r="B140" s="197"/>
      <c r="C140" s="198"/>
      <c r="D140" s="199" t="s">
        <v>72</v>
      </c>
      <c r="E140" s="211" t="s">
        <v>216</v>
      </c>
      <c r="F140" s="211" t="s">
        <v>1031</v>
      </c>
      <c r="G140" s="198"/>
      <c r="H140" s="198"/>
      <c r="I140" s="201"/>
      <c r="J140" s="212">
        <f>BK140</f>
        <v>0</v>
      </c>
      <c r="K140" s="198"/>
      <c r="L140" s="203"/>
      <c r="M140" s="204"/>
      <c r="N140" s="205"/>
      <c r="O140" s="205"/>
      <c r="P140" s="206">
        <f>SUM(P141:P155)</f>
        <v>0</v>
      </c>
      <c r="Q140" s="205"/>
      <c r="R140" s="206">
        <f>SUM(R141:R155)</f>
        <v>0.07185899999999999</v>
      </c>
      <c r="S140" s="205"/>
      <c r="T140" s="206">
        <f>SUM(T141:T155)</f>
        <v>0</v>
      </c>
      <c r="U140" s="207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8" t="s">
        <v>80</v>
      </c>
      <c r="AT140" s="209" t="s">
        <v>72</v>
      </c>
      <c r="AU140" s="209" t="s">
        <v>80</v>
      </c>
      <c r="AY140" s="208" t="s">
        <v>160</v>
      </c>
      <c r="BK140" s="210">
        <f>SUM(BK141:BK155)</f>
        <v>0</v>
      </c>
    </row>
    <row r="141" spans="1:65" s="2" customFormat="1" ht="24.15" customHeight="1">
      <c r="A141" s="40"/>
      <c r="B141" s="41"/>
      <c r="C141" s="213" t="s">
        <v>245</v>
      </c>
      <c r="D141" s="213" t="s">
        <v>164</v>
      </c>
      <c r="E141" s="214" t="s">
        <v>1032</v>
      </c>
      <c r="F141" s="215" t="s">
        <v>1033</v>
      </c>
      <c r="G141" s="216" t="s">
        <v>259</v>
      </c>
      <c r="H141" s="217">
        <v>42</v>
      </c>
      <c r="I141" s="218"/>
      <c r="J141" s="219">
        <f>ROUND(I141*H141,1)</f>
        <v>0</v>
      </c>
      <c r="K141" s="215" t="s">
        <v>168</v>
      </c>
      <c r="L141" s="46"/>
      <c r="M141" s="220" t="s">
        <v>20</v>
      </c>
      <c r="N141" s="221" t="s">
        <v>44</v>
      </c>
      <c r="O141" s="86"/>
      <c r="P141" s="222">
        <f>O141*H141</f>
        <v>0</v>
      </c>
      <c r="Q141" s="222">
        <v>0.0013141</v>
      </c>
      <c r="R141" s="222">
        <f>Q141*H141</f>
        <v>0.0551922</v>
      </c>
      <c r="S141" s="222">
        <v>0</v>
      </c>
      <c r="T141" s="222">
        <f>S141*H141</f>
        <v>0</v>
      </c>
      <c r="U141" s="223" t="s">
        <v>20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169</v>
      </c>
      <c r="AT141" s="224" t="s">
        <v>164</v>
      </c>
      <c r="AU141" s="224" t="s">
        <v>82</v>
      </c>
      <c r="AY141" s="19" t="s">
        <v>160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9" t="s">
        <v>80</v>
      </c>
      <c r="BK141" s="225">
        <f>ROUND(I141*H141,1)</f>
        <v>0</v>
      </c>
      <c r="BL141" s="19" t="s">
        <v>169</v>
      </c>
      <c r="BM141" s="224" t="s">
        <v>1034</v>
      </c>
    </row>
    <row r="142" spans="1:47" s="2" customFormat="1" ht="12">
      <c r="A142" s="40"/>
      <c r="B142" s="41"/>
      <c r="C142" s="42"/>
      <c r="D142" s="226" t="s">
        <v>172</v>
      </c>
      <c r="E142" s="42"/>
      <c r="F142" s="227" t="s">
        <v>1035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6"/>
      <c r="U142" s="8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82</v>
      </c>
    </row>
    <row r="143" spans="1:65" s="2" customFormat="1" ht="21.75" customHeight="1">
      <c r="A143" s="40"/>
      <c r="B143" s="41"/>
      <c r="C143" s="213" t="s">
        <v>251</v>
      </c>
      <c r="D143" s="213" t="s">
        <v>164</v>
      </c>
      <c r="E143" s="214" t="s">
        <v>1036</v>
      </c>
      <c r="F143" s="215" t="s">
        <v>1037</v>
      </c>
      <c r="G143" s="216" t="s">
        <v>237</v>
      </c>
      <c r="H143" s="217">
        <v>23</v>
      </c>
      <c r="I143" s="218"/>
      <c r="J143" s="219">
        <f>ROUND(I143*H143,1)</f>
        <v>0</v>
      </c>
      <c r="K143" s="215" t="s">
        <v>168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6E-07</v>
      </c>
      <c r="R143" s="222">
        <f>Q143*H143</f>
        <v>1.38E-05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169</v>
      </c>
      <c r="AT143" s="224" t="s">
        <v>164</v>
      </c>
      <c r="AU143" s="224" t="s">
        <v>82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169</v>
      </c>
      <c r="BM143" s="224" t="s">
        <v>1038</v>
      </c>
    </row>
    <row r="144" spans="1:47" s="2" customFormat="1" ht="12">
      <c r="A144" s="40"/>
      <c r="B144" s="41"/>
      <c r="C144" s="42"/>
      <c r="D144" s="226" t="s">
        <v>172</v>
      </c>
      <c r="E144" s="42"/>
      <c r="F144" s="227" t="s">
        <v>1039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6"/>
      <c r="U144" s="87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82</v>
      </c>
    </row>
    <row r="145" spans="1:65" s="2" customFormat="1" ht="16.5" customHeight="1">
      <c r="A145" s="40"/>
      <c r="B145" s="41"/>
      <c r="C145" s="254" t="s">
        <v>9</v>
      </c>
      <c r="D145" s="254" t="s">
        <v>252</v>
      </c>
      <c r="E145" s="255" t="s">
        <v>1040</v>
      </c>
      <c r="F145" s="256" t="s">
        <v>1041</v>
      </c>
      <c r="G145" s="257" t="s">
        <v>237</v>
      </c>
      <c r="H145" s="258">
        <v>6</v>
      </c>
      <c r="I145" s="259"/>
      <c r="J145" s="260">
        <f>ROUND(I145*H145,1)</f>
        <v>0</v>
      </c>
      <c r="K145" s="256" t="s">
        <v>168</v>
      </c>
      <c r="L145" s="261"/>
      <c r="M145" s="262" t="s">
        <v>20</v>
      </c>
      <c r="N145" s="263" t="s">
        <v>44</v>
      </c>
      <c r="O145" s="86"/>
      <c r="P145" s="222">
        <f>O145*H145</f>
        <v>0</v>
      </c>
      <c r="Q145" s="222">
        <v>0.0005</v>
      </c>
      <c r="R145" s="222">
        <f>Q145*H145</f>
        <v>0.003</v>
      </c>
      <c r="S145" s="222">
        <v>0</v>
      </c>
      <c r="T145" s="222">
        <f>S145*H145</f>
        <v>0</v>
      </c>
      <c r="U145" s="223" t="s">
        <v>20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216</v>
      </c>
      <c r="AT145" s="224" t="s">
        <v>252</v>
      </c>
      <c r="AU145" s="224" t="s">
        <v>82</v>
      </c>
      <c r="AY145" s="19" t="s">
        <v>160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80</v>
      </c>
      <c r="BK145" s="225">
        <f>ROUND(I145*H145,1)</f>
        <v>0</v>
      </c>
      <c r="BL145" s="19" t="s">
        <v>169</v>
      </c>
      <c r="BM145" s="224" t="s">
        <v>1042</v>
      </c>
    </row>
    <row r="146" spans="1:65" s="2" customFormat="1" ht="16.5" customHeight="1">
      <c r="A146" s="40"/>
      <c r="B146" s="41"/>
      <c r="C146" s="254" t="s">
        <v>178</v>
      </c>
      <c r="D146" s="254" t="s">
        <v>252</v>
      </c>
      <c r="E146" s="255" t="s">
        <v>1043</v>
      </c>
      <c r="F146" s="256" t="s">
        <v>1044</v>
      </c>
      <c r="G146" s="257" t="s">
        <v>237</v>
      </c>
      <c r="H146" s="258">
        <v>9</v>
      </c>
      <c r="I146" s="259"/>
      <c r="J146" s="260">
        <f>ROUND(I146*H146,1)</f>
        <v>0</v>
      </c>
      <c r="K146" s="256" t="s">
        <v>168</v>
      </c>
      <c r="L146" s="261"/>
      <c r="M146" s="262" t="s">
        <v>20</v>
      </c>
      <c r="N146" s="263" t="s">
        <v>44</v>
      </c>
      <c r="O146" s="86"/>
      <c r="P146" s="222">
        <f>O146*H146</f>
        <v>0</v>
      </c>
      <c r="Q146" s="222">
        <v>0.0004</v>
      </c>
      <c r="R146" s="222">
        <f>Q146*H146</f>
        <v>0.0036000000000000003</v>
      </c>
      <c r="S146" s="222">
        <v>0</v>
      </c>
      <c r="T146" s="222">
        <f>S146*H146</f>
        <v>0</v>
      </c>
      <c r="U146" s="223" t="s">
        <v>20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216</v>
      </c>
      <c r="AT146" s="224" t="s">
        <v>252</v>
      </c>
      <c r="AU146" s="224" t="s">
        <v>82</v>
      </c>
      <c r="AY146" s="19" t="s">
        <v>160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9" t="s">
        <v>80</v>
      </c>
      <c r="BK146" s="225">
        <f>ROUND(I146*H146,1)</f>
        <v>0</v>
      </c>
      <c r="BL146" s="19" t="s">
        <v>169</v>
      </c>
      <c r="BM146" s="224" t="s">
        <v>1045</v>
      </c>
    </row>
    <row r="147" spans="1:65" s="2" customFormat="1" ht="16.5" customHeight="1">
      <c r="A147" s="40"/>
      <c r="B147" s="41"/>
      <c r="C147" s="254" t="s">
        <v>271</v>
      </c>
      <c r="D147" s="254" t="s">
        <v>252</v>
      </c>
      <c r="E147" s="255" t="s">
        <v>1046</v>
      </c>
      <c r="F147" s="256" t="s">
        <v>1047</v>
      </c>
      <c r="G147" s="257" t="s">
        <v>237</v>
      </c>
      <c r="H147" s="258">
        <v>2</v>
      </c>
      <c r="I147" s="259"/>
      <c r="J147" s="260">
        <f>ROUND(I147*H147,1)</f>
        <v>0</v>
      </c>
      <c r="K147" s="256" t="s">
        <v>168</v>
      </c>
      <c r="L147" s="261"/>
      <c r="M147" s="262" t="s">
        <v>20</v>
      </c>
      <c r="N147" s="263" t="s">
        <v>44</v>
      </c>
      <c r="O147" s="86"/>
      <c r="P147" s="222">
        <f>O147*H147</f>
        <v>0</v>
      </c>
      <c r="Q147" s="222">
        <v>0.0004</v>
      </c>
      <c r="R147" s="222">
        <f>Q147*H147</f>
        <v>0.0008</v>
      </c>
      <c r="S147" s="222">
        <v>0</v>
      </c>
      <c r="T147" s="222">
        <f>S147*H147</f>
        <v>0</v>
      </c>
      <c r="U147" s="223" t="s">
        <v>20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216</v>
      </c>
      <c r="AT147" s="224" t="s">
        <v>252</v>
      </c>
      <c r="AU147" s="224" t="s">
        <v>82</v>
      </c>
      <c r="AY147" s="19" t="s">
        <v>160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9" t="s">
        <v>80</v>
      </c>
      <c r="BK147" s="225">
        <f>ROUND(I147*H147,1)</f>
        <v>0</v>
      </c>
      <c r="BL147" s="19" t="s">
        <v>169</v>
      </c>
      <c r="BM147" s="224" t="s">
        <v>1048</v>
      </c>
    </row>
    <row r="148" spans="1:65" s="2" customFormat="1" ht="16.5" customHeight="1">
      <c r="A148" s="40"/>
      <c r="B148" s="41"/>
      <c r="C148" s="254" t="s">
        <v>278</v>
      </c>
      <c r="D148" s="254" t="s">
        <v>252</v>
      </c>
      <c r="E148" s="255" t="s">
        <v>1049</v>
      </c>
      <c r="F148" s="256" t="s">
        <v>1050</v>
      </c>
      <c r="G148" s="257" t="s">
        <v>237</v>
      </c>
      <c r="H148" s="258">
        <v>6</v>
      </c>
      <c r="I148" s="259"/>
      <c r="J148" s="260">
        <f>ROUND(I148*H148,1)</f>
        <v>0</v>
      </c>
      <c r="K148" s="256" t="s">
        <v>20</v>
      </c>
      <c r="L148" s="261"/>
      <c r="M148" s="262" t="s">
        <v>20</v>
      </c>
      <c r="N148" s="263" t="s">
        <v>44</v>
      </c>
      <c r="O148" s="86"/>
      <c r="P148" s="222">
        <f>O148*H148</f>
        <v>0</v>
      </c>
      <c r="Q148" s="222">
        <v>7E-05</v>
      </c>
      <c r="R148" s="222">
        <f>Q148*H148</f>
        <v>0.00041999999999999996</v>
      </c>
      <c r="S148" s="222">
        <v>0</v>
      </c>
      <c r="T148" s="222">
        <f>S148*H148</f>
        <v>0</v>
      </c>
      <c r="U148" s="223" t="s">
        <v>20</v>
      </c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216</v>
      </c>
      <c r="AT148" s="224" t="s">
        <v>252</v>
      </c>
      <c r="AU148" s="224" t="s">
        <v>82</v>
      </c>
      <c r="AY148" s="19" t="s">
        <v>160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9" t="s">
        <v>80</v>
      </c>
      <c r="BK148" s="225">
        <f>ROUND(I148*H148,1)</f>
        <v>0</v>
      </c>
      <c r="BL148" s="19" t="s">
        <v>169</v>
      </c>
      <c r="BM148" s="224" t="s">
        <v>1051</v>
      </c>
    </row>
    <row r="149" spans="1:65" s="2" customFormat="1" ht="16.5" customHeight="1">
      <c r="A149" s="40"/>
      <c r="B149" s="41"/>
      <c r="C149" s="213" t="s">
        <v>287</v>
      </c>
      <c r="D149" s="213" t="s">
        <v>164</v>
      </c>
      <c r="E149" s="214" t="s">
        <v>1052</v>
      </c>
      <c r="F149" s="215" t="s">
        <v>1053</v>
      </c>
      <c r="G149" s="216" t="s">
        <v>237</v>
      </c>
      <c r="H149" s="217">
        <v>6</v>
      </c>
      <c r="I149" s="218"/>
      <c r="J149" s="219">
        <f>ROUND(I149*H149,1)</f>
        <v>0</v>
      </c>
      <c r="K149" s="215" t="s">
        <v>20</v>
      </c>
      <c r="L149" s="46"/>
      <c r="M149" s="220" t="s">
        <v>20</v>
      </c>
      <c r="N149" s="221" t="s">
        <v>44</v>
      </c>
      <c r="O149" s="86"/>
      <c r="P149" s="222">
        <f>O149*H149</f>
        <v>0</v>
      </c>
      <c r="Q149" s="222">
        <v>0.00021</v>
      </c>
      <c r="R149" s="222">
        <f>Q149*H149</f>
        <v>0.00126</v>
      </c>
      <c r="S149" s="222">
        <v>0</v>
      </c>
      <c r="T149" s="222">
        <f>S149*H149</f>
        <v>0</v>
      </c>
      <c r="U149" s="223" t="s">
        <v>20</v>
      </c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178</v>
      </c>
      <c r="AT149" s="224" t="s">
        <v>164</v>
      </c>
      <c r="AU149" s="224" t="s">
        <v>82</v>
      </c>
      <c r="AY149" s="19" t="s">
        <v>160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9" t="s">
        <v>80</v>
      </c>
      <c r="BK149" s="225">
        <f>ROUND(I149*H149,1)</f>
        <v>0</v>
      </c>
      <c r="BL149" s="19" t="s">
        <v>178</v>
      </c>
      <c r="BM149" s="224" t="s">
        <v>1054</v>
      </c>
    </row>
    <row r="150" spans="1:65" s="2" customFormat="1" ht="24.15" customHeight="1">
      <c r="A150" s="40"/>
      <c r="B150" s="41"/>
      <c r="C150" s="213" t="s">
        <v>293</v>
      </c>
      <c r="D150" s="213" t="s">
        <v>164</v>
      </c>
      <c r="E150" s="214" t="s">
        <v>1055</v>
      </c>
      <c r="F150" s="215" t="s">
        <v>1056</v>
      </c>
      <c r="G150" s="216" t="s">
        <v>237</v>
      </c>
      <c r="H150" s="217">
        <v>5</v>
      </c>
      <c r="I150" s="218"/>
      <c r="J150" s="219">
        <f>ROUND(I150*H150,1)</f>
        <v>0</v>
      </c>
      <c r="K150" s="215" t="s">
        <v>168</v>
      </c>
      <c r="L150" s="46"/>
      <c r="M150" s="220" t="s">
        <v>20</v>
      </c>
      <c r="N150" s="221" t="s">
        <v>44</v>
      </c>
      <c r="O150" s="86"/>
      <c r="P150" s="222">
        <f>O150*H150</f>
        <v>0</v>
      </c>
      <c r="Q150" s="222">
        <v>6E-07</v>
      </c>
      <c r="R150" s="222">
        <f>Q150*H150</f>
        <v>3E-06</v>
      </c>
      <c r="S150" s="222">
        <v>0</v>
      </c>
      <c r="T150" s="222">
        <f>S150*H150</f>
        <v>0</v>
      </c>
      <c r="U150" s="223" t="s">
        <v>20</v>
      </c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169</v>
      </c>
      <c r="AT150" s="224" t="s">
        <v>164</v>
      </c>
      <c r="AU150" s="224" t="s">
        <v>82</v>
      </c>
      <c r="AY150" s="19" t="s">
        <v>160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9" t="s">
        <v>80</v>
      </c>
      <c r="BK150" s="225">
        <f>ROUND(I150*H150,1)</f>
        <v>0</v>
      </c>
      <c r="BL150" s="19" t="s">
        <v>169</v>
      </c>
      <c r="BM150" s="224" t="s">
        <v>1057</v>
      </c>
    </row>
    <row r="151" spans="1:47" s="2" customFormat="1" ht="12">
      <c r="A151" s="40"/>
      <c r="B151" s="41"/>
      <c r="C151" s="42"/>
      <c r="D151" s="226" t="s">
        <v>172</v>
      </c>
      <c r="E151" s="42"/>
      <c r="F151" s="227" t="s">
        <v>1058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6"/>
      <c r="U151" s="87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172</v>
      </c>
      <c r="AU151" s="19" t="s">
        <v>82</v>
      </c>
    </row>
    <row r="152" spans="1:65" s="2" customFormat="1" ht="16.5" customHeight="1">
      <c r="A152" s="40"/>
      <c r="B152" s="41"/>
      <c r="C152" s="254" t="s">
        <v>7</v>
      </c>
      <c r="D152" s="254" t="s">
        <v>252</v>
      </c>
      <c r="E152" s="255" t="s">
        <v>1059</v>
      </c>
      <c r="F152" s="256" t="s">
        <v>1060</v>
      </c>
      <c r="G152" s="257" t="s">
        <v>237</v>
      </c>
      <c r="H152" s="258">
        <v>5</v>
      </c>
      <c r="I152" s="259"/>
      <c r="J152" s="260">
        <f>ROUND(I152*H152,1)</f>
        <v>0</v>
      </c>
      <c r="K152" s="256" t="s">
        <v>168</v>
      </c>
      <c r="L152" s="261"/>
      <c r="M152" s="262" t="s">
        <v>20</v>
      </c>
      <c r="N152" s="263" t="s">
        <v>44</v>
      </c>
      <c r="O152" s="86"/>
      <c r="P152" s="222">
        <f>O152*H152</f>
        <v>0</v>
      </c>
      <c r="Q152" s="222">
        <v>0.0011</v>
      </c>
      <c r="R152" s="222">
        <f>Q152*H152</f>
        <v>0.0055000000000000005</v>
      </c>
      <c r="S152" s="222">
        <v>0</v>
      </c>
      <c r="T152" s="222">
        <f>S152*H152</f>
        <v>0</v>
      </c>
      <c r="U152" s="223" t="s">
        <v>20</v>
      </c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216</v>
      </c>
      <c r="AT152" s="224" t="s">
        <v>252</v>
      </c>
      <c r="AU152" s="224" t="s">
        <v>82</v>
      </c>
      <c r="AY152" s="19" t="s">
        <v>160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9" t="s">
        <v>80</v>
      </c>
      <c r="BK152" s="225">
        <f>ROUND(I152*H152,1)</f>
        <v>0</v>
      </c>
      <c r="BL152" s="19" t="s">
        <v>169</v>
      </c>
      <c r="BM152" s="224" t="s">
        <v>1061</v>
      </c>
    </row>
    <row r="153" spans="1:65" s="2" customFormat="1" ht="16.5" customHeight="1">
      <c r="A153" s="40"/>
      <c r="B153" s="41"/>
      <c r="C153" s="213" t="s">
        <v>305</v>
      </c>
      <c r="D153" s="213" t="s">
        <v>164</v>
      </c>
      <c r="E153" s="214" t="s">
        <v>1062</v>
      </c>
      <c r="F153" s="215" t="s">
        <v>1063</v>
      </c>
      <c r="G153" s="216" t="s">
        <v>237</v>
      </c>
      <c r="H153" s="217">
        <v>1</v>
      </c>
      <c r="I153" s="218"/>
      <c r="J153" s="219">
        <f>ROUND(I153*H153,1)</f>
        <v>0</v>
      </c>
      <c r="K153" s="215" t="s">
        <v>20</v>
      </c>
      <c r="L153" s="46"/>
      <c r="M153" s="220" t="s">
        <v>20</v>
      </c>
      <c r="N153" s="221" t="s">
        <v>44</v>
      </c>
      <c r="O153" s="86"/>
      <c r="P153" s="222">
        <f>O153*H153</f>
        <v>0</v>
      </c>
      <c r="Q153" s="222">
        <v>0.00207</v>
      </c>
      <c r="R153" s="222">
        <f>Q153*H153</f>
        <v>0.00207</v>
      </c>
      <c r="S153" s="222">
        <v>0</v>
      </c>
      <c r="T153" s="222">
        <f>S153*H153</f>
        <v>0</v>
      </c>
      <c r="U153" s="223" t="s">
        <v>20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169</v>
      </c>
      <c r="AT153" s="224" t="s">
        <v>164</v>
      </c>
      <c r="AU153" s="224" t="s">
        <v>82</v>
      </c>
      <c r="AY153" s="19" t="s">
        <v>160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9" t="s">
        <v>80</v>
      </c>
      <c r="BK153" s="225">
        <f>ROUND(I153*H153,1)</f>
        <v>0</v>
      </c>
      <c r="BL153" s="19" t="s">
        <v>169</v>
      </c>
      <c r="BM153" s="224" t="s">
        <v>1064</v>
      </c>
    </row>
    <row r="154" spans="1:65" s="2" customFormat="1" ht="16.5" customHeight="1">
      <c r="A154" s="40"/>
      <c r="B154" s="41"/>
      <c r="C154" s="213" t="s">
        <v>312</v>
      </c>
      <c r="D154" s="213" t="s">
        <v>164</v>
      </c>
      <c r="E154" s="214" t="s">
        <v>1065</v>
      </c>
      <c r="F154" s="215" t="s">
        <v>1066</v>
      </c>
      <c r="G154" s="216" t="s">
        <v>259</v>
      </c>
      <c r="H154" s="217">
        <v>42</v>
      </c>
      <c r="I154" s="218"/>
      <c r="J154" s="219">
        <f>ROUND(I154*H154,1)</f>
        <v>0</v>
      </c>
      <c r="K154" s="215" t="s">
        <v>168</v>
      </c>
      <c r="L154" s="46"/>
      <c r="M154" s="220" t="s">
        <v>20</v>
      </c>
      <c r="N154" s="221" t="s">
        <v>44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2">
        <f>S154*H154</f>
        <v>0</v>
      </c>
      <c r="U154" s="223" t="s">
        <v>20</v>
      </c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169</v>
      </c>
      <c r="AT154" s="224" t="s">
        <v>164</v>
      </c>
      <c r="AU154" s="224" t="s">
        <v>82</v>
      </c>
      <c r="AY154" s="19" t="s">
        <v>160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9" t="s">
        <v>80</v>
      </c>
      <c r="BK154" s="225">
        <f>ROUND(I154*H154,1)</f>
        <v>0</v>
      </c>
      <c r="BL154" s="19" t="s">
        <v>169</v>
      </c>
      <c r="BM154" s="224" t="s">
        <v>1067</v>
      </c>
    </row>
    <row r="155" spans="1:47" s="2" customFormat="1" ht="12">
      <c r="A155" s="40"/>
      <c r="B155" s="41"/>
      <c r="C155" s="42"/>
      <c r="D155" s="226" t="s">
        <v>172</v>
      </c>
      <c r="E155" s="42"/>
      <c r="F155" s="227" t="s">
        <v>1068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6"/>
      <c r="U155" s="87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172</v>
      </c>
      <c r="AU155" s="19" t="s">
        <v>82</v>
      </c>
    </row>
    <row r="156" spans="1:63" s="12" customFormat="1" ht="22.8" customHeight="1">
      <c r="A156" s="12"/>
      <c r="B156" s="197"/>
      <c r="C156" s="198"/>
      <c r="D156" s="199" t="s">
        <v>72</v>
      </c>
      <c r="E156" s="211" t="s">
        <v>638</v>
      </c>
      <c r="F156" s="211" t="s">
        <v>1069</v>
      </c>
      <c r="G156" s="198"/>
      <c r="H156" s="198"/>
      <c r="I156" s="201"/>
      <c r="J156" s="212">
        <f>BK156</f>
        <v>0</v>
      </c>
      <c r="K156" s="198"/>
      <c r="L156" s="203"/>
      <c r="M156" s="204"/>
      <c r="N156" s="205"/>
      <c r="O156" s="205"/>
      <c r="P156" s="206">
        <f>SUM(P157:P161)</f>
        <v>0</v>
      </c>
      <c r="Q156" s="205"/>
      <c r="R156" s="206">
        <f>SUM(R157:R161)</f>
        <v>0</v>
      </c>
      <c r="S156" s="205"/>
      <c r="T156" s="206">
        <f>SUM(T157:T161)</f>
        <v>6.002999999999999</v>
      </c>
      <c r="U156" s="207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8" t="s">
        <v>80</v>
      </c>
      <c r="AT156" s="209" t="s">
        <v>72</v>
      </c>
      <c r="AU156" s="209" t="s">
        <v>80</v>
      </c>
      <c r="AY156" s="208" t="s">
        <v>160</v>
      </c>
      <c r="BK156" s="210">
        <f>SUM(BK157:BK161)</f>
        <v>0</v>
      </c>
    </row>
    <row r="157" spans="1:65" s="2" customFormat="1" ht="37.8" customHeight="1">
      <c r="A157" s="40"/>
      <c r="B157" s="41"/>
      <c r="C157" s="213" t="s">
        <v>318</v>
      </c>
      <c r="D157" s="213" t="s">
        <v>164</v>
      </c>
      <c r="E157" s="214" t="s">
        <v>1070</v>
      </c>
      <c r="F157" s="215" t="s">
        <v>1071</v>
      </c>
      <c r="G157" s="216" t="s">
        <v>195</v>
      </c>
      <c r="H157" s="217">
        <v>20.7</v>
      </c>
      <c r="I157" s="218"/>
      <c r="J157" s="219">
        <f>ROUND(I157*H157,1)</f>
        <v>0</v>
      </c>
      <c r="K157" s="215" t="s">
        <v>168</v>
      </c>
      <c r="L157" s="46"/>
      <c r="M157" s="220" t="s">
        <v>20</v>
      </c>
      <c r="N157" s="221" t="s">
        <v>44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0.29</v>
      </c>
      <c r="T157" s="222">
        <f>S157*H157</f>
        <v>6.002999999999999</v>
      </c>
      <c r="U157" s="223" t="s">
        <v>20</v>
      </c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169</v>
      </c>
      <c r="AT157" s="224" t="s">
        <v>164</v>
      </c>
      <c r="AU157" s="224" t="s">
        <v>82</v>
      </c>
      <c r="AY157" s="19" t="s">
        <v>160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9" t="s">
        <v>80</v>
      </c>
      <c r="BK157" s="225">
        <f>ROUND(I157*H157,1)</f>
        <v>0</v>
      </c>
      <c r="BL157" s="19" t="s">
        <v>169</v>
      </c>
      <c r="BM157" s="224" t="s">
        <v>1072</v>
      </c>
    </row>
    <row r="158" spans="1:47" s="2" customFormat="1" ht="12">
      <c r="A158" s="40"/>
      <c r="B158" s="41"/>
      <c r="C158" s="42"/>
      <c r="D158" s="226" t="s">
        <v>172</v>
      </c>
      <c r="E158" s="42"/>
      <c r="F158" s="227" t="s">
        <v>1073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6"/>
      <c r="U158" s="87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82</v>
      </c>
    </row>
    <row r="159" spans="1:51" s="13" customFormat="1" ht="12">
      <c r="A159" s="13"/>
      <c r="B159" s="231"/>
      <c r="C159" s="232"/>
      <c r="D159" s="233" t="s">
        <v>174</v>
      </c>
      <c r="E159" s="234" t="s">
        <v>20</v>
      </c>
      <c r="F159" s="235" t="s">
        <v>1021</v>
      </c>
      <c r="G159" s="232"/>
      <c r="H159" s="236">
        <v>3.6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0"/>
      <c r="U159" s="241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174</v>
      </c>
      <c r="AU159" s="242" t="s">
        <v>82</v>
      </c>
      <c r="AV159" s="13" t="s">
        <v>82</v>
      </c>
      <c r="AW159" s="13" t="s">
        <v>34</v>
      </c>
      <c r="AX159" s="13" t="s">
        <v>73</v>
      </c>
      <c r="AY159" s="242" t="s">
        <v>160</v>
      </c>
    </row>
    <row r="160" spans="1:51" s="13" customFormat="1" ht="12">
      <c r="A160" s="13"/>
      <c r="B160" s="231"/>
      <c r="C160" s="232"/>
      <c r="D160" s="233" t="s">
        <v>174</v>
      </c>
      <c r="E160" s="234" t="s">
        <v>20</v>
      </c>
      <c r="F160" s="235" t="s">
        <v>1022</v>
      </c>
      <c r="G160" s="232"/>
      <c r="H160" s="236">
        <v>17.1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0"/>
      <c r="U160" s="241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174</v>
      </c>
      <c r="AU160" s="242" t="s">
        <v>82</v>
      </c>
      <c r="AV160" s="13" t="s">
        <v>82</v>
      </c>
      <c r="AW160" s="13" t="s">
        <v>34</v>
      </c>
      <c r="AX160" s="13" t="s">
        <v>73</v>
      </c>
      <c r="AY160" s="242" t="s">
        <v>160</v>
      </c>
    </row>
    <row r="161" spans="1:51" s="14" customFormat="1" ht="12">
      <c r="A161" s="14"/>
      <c r="B161" s="243"/>
      <c r="C161" s="244"/>
      <c r="D161" s="233" t="s">
        <v>174</v>
      </c>
      <c r="E161" s="245" t="s">
        <v>20</v>
      </c>
      <c r="F161" s="246" t="s">
        <v>177</v>
      </c>
      <c r="G161" s="244"/>
      <c r="H161" s="247">
        <v>20.700000000000003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1"/>
      <c r="U161" s="252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174</v>
      </c>
      <c r="AU161" s="253" t="s">
        <v>82</v>
      </c>
      <c r="AV161" s="14" t="s">
        <v>169</v>
      </c>
      <c r="AW161" s="14" t="s">
        <v>34</v>
      </c>
      <c r="AX161" s="14" t="s">
        <v>80</v>
      </c>
      <c r="AY161" s="253" t="s">
        <v>160</v>
      </c>
    </row>
    <row r="162" spans="1:63" s="12" customFormat="1" ht="22.8" customHeight="1">
      <c r="A162" s="12"/>
      <c r="B162" s="197"/>
      <c r="C162" s="198"/>
      <c r="D162" s="199" t="s">
        <v>72</v>
      </c>
      <c r="E162" s="211" t="s">
        <v>762</v>
      </c>
      <c r="F162" s="211" t="s">
        <v>763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SUM(P163:P169)</f>
        <v>0</v>
      </c>
      <c r="Q162" s="205"/>
      <c r="R162" s="206">
        <f>SUM(R163:R169)</f>
        <v>0</v>
      </c>
      <c r="S162" s="205"/>
      <c r="T162" s="206">
        <f>SUM(T163:T169)</f>
        <v>0</v>
      </c>
      <c r="U162" s="207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80</v>
      </c>
      <c r="AT162" s="209" t="s">
        <v>72</v>
      </c>
      <c r="AU162" s="209" t="s">
        <v>80</v>
      </c>
      <c r="AY162" s="208" t="s">
        <v>160</v>
      </c>
      <c r="BK162" s="210">
        <f>SUM(BK163:BK169)</f>
        <v>0</v>
      </c>
    </row>
    <row r="163" spans="1:65" s="2" customFormat="1" ht="24.15" customHeight="1">
      <c r="A163" s="40"/>
      <c r="B163" s="41"/>
      <c r="C163" s="213" t="s">
        <v>324</v>
      </c>
      <c r="D163" s="213" t="s">
        <v>164</v>
      </c>
      <c r="E163" s="214" t="s">
        <v>1074</v>
      </c>
      <c r="F163" s="215" t="s">
        <v>1075</v>
      </c>
      <c r="G163" s="216" t="s">
        <v>186</v>
      </c>
      <c r="H163" s="217">
        <v>6.003</v>
      </c>
      <c r="I163" s="218"/>
      <c r="J163" s="219">
        <f>ROUND(I163*H163,1)</f>
        <v>0</v>
      </c>
      <c r="K163" s="215" t="s">
        <v>168</v>
      </c>
      <c r="L163" s="46"/>
      <c r="M163" s="220" t="s">
        <v>20</v>
      </c>
      <c r="N163" s="221" t="s">
        <v>44</v>
      </c>
      <c r="O163" s="86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2">
        <f>S163*H163</f>
        <v>0</v>
      </c>
      <c r="U163" s="223" t="s">
        <v>20</v>
      </c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169</v>
      </c>
      <c r="AT163" s="224" t="s">
        <v>164</v>
      </c>
      <c r="AU163" s="224" t="s">
        <v>82</v>
      </c>
      <c r="AY163" s="19" t="s">
        <v>160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9" t="s">
        <v>80</v>
      </c>
      <c r="BK163" s="225">
        <f>ROUND(I163*H163,1)</f>
        <v>0</v>
      </c>
      <c r="BL163" s="19" t="s">
        <v>169</v>
      </c>
      <c r="BM163" s="224" t="s">
        <v>1076</v>
      </c>
    </row>
    <row r="164" spans="1:47" s="2" customFormat="1" ht="12">
      <c r="A164" s="40"/>
      <c r="B164" s="41"/>
      <c r="C164" s="42"/>
      <c r="D164" s="226" t="s">
        <v>172</v>
      </c>
      <c r="E164" s="42"/>
      <c r="F164" s="227" t="s">
        <v>1077</v>
      </c>
      <c r="G164" s="42"/>
      <c r="H164" s="42"/>
      <c r="I164" s="228"/>
      <c r="J164" s="42"/>
      <c r="K164" s="42"/>
      <c r="L164" s="46"/>
      <c r="M164" s="229"/>
      <c r="N164" s="230"/>
      <c r="O164" s="86"/>
      <c r="P164" s="86"/>
      <c r="Q164" s="86"/>
      <c r="R164" s="86"/>
      <c r="S164" s="86"/>
      <c r="T164" s="86"/>
      <c r="U164" s="87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82</v>
      </c>
    </row>
    <row r="165" spans="1:65" s="2" customFormat="1" ht="24.15" customHeight="1">
      <c r="A165" s="40"/>
      <c r="B165" s="41"/>
      <c r="C165" s="213" t="s">
        <v>329</v>
      </c>
      <c r="D165" s="213" t="s">
        <v>164</v>
      </c>
      <c r="E165" s="214" t="s">
        <v>1078</v>
      </c>
      <c r="F165" s="215" t="s">
        <v>1079</v>
      </c>
      <c r="G165" s="216" t="s">
        <v>186</v>
      </c>
      <c r="H165" s="217">
        <v>54.027</v>
      </c>
      <c r="I165" s="218"/>
      <c r="J165" s="219">
        <f>ROUND(I165*H165,1)</f>
        <v>0</v>
      </c>
      <c r="K165" s="215" t="s">
        <v>168</v>
      </c>
      <c r="L165" s="46"/>
      <c r="M165" s="220" t="s">
        <v>20</v>
      </c>
      <c r="N165" s="221" t="s">
        <v>44</v>
      </c>
      <c r="O165" s="86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2">
        <f>S165*H165</f>
        <v>0</v>
      </c>
      <c r="U165" s="223" t="s">
        <v>20</v>
      </c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169</v>
      </c>
      <c r="AT165" s="224" t="s">
        <v>164</v>
      </c>
      <c r="AU165" s="224" t="s">
        <v>82</v>
      </c>
      <c r="AY165" s="19" t="s">
        <v>160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9" t="s">
        <v>80</v>
      </c>
      <c r="BK165" s="225">
        <f>ROUND(I165*H165,1)</f>
        <v>0</v>
      </c>
      <c r="BL165" s="19" t="s">
        <v>169</v>
      </c>
      <c r="BM165" s="224" t="s">
        <v>1080</v>
      </c>
    </row>
    <row r="166" spans="1:47" s="2" customFormat="1" ht="12">
      <c r="A166" s="40"/>
      <c r="B166" s="41"/>
      <c r="C166" s="42"/>
      <c r="D166" s="226" t="s">
        <v>172</v>
      </c>
      <c r="E166" s="42"/>
      <c r="F166" s="227" t="s">
        <v>1081</v>
      </c>
      <c r="G166" s="42"/>
      <c r="H166" s="42"/>
      <c r="I166" s="228"/>
      <c r="J166" s="42"/>
      <c r="K166" s="42"/>
      <c r="L166" s="46"/>
      <c r="M166" s="229"/>
      <c r="N166" s="230"/>
      <c r="O166" s="86"/>
      <c r="P166" s="86"/>
      <c r="Q166" s="86"/>
      <c r="R166" s="86"/>
      <c r="S166" s="86"/>
      <c r="T166" s="86"/>
      <c r="U166" s="87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172</v>
      </c>
      <c r="AU166" s="19" t="s">
        <v>82</v>
      </c>
    </row>
    <row r="167" spans="1:51" s="13" customFormat="1" ht="12">
      <c r="A167" s="13"/>
      <c r="B167" s="231"/>
      <c r="C167" s="232"/>
      <c r="D167" s="233" t="s">
        <v>174</v>
      </c>
      <c r="E167" s="234" t="s">
        <v>20</v>
      </c>
      <c r="F167" s="235" t="s">
        <v>1082</v>
      </c>
      <c r="G167" s="232"/>
      <c r="H167" s="236">
        <v>54.027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0"/>
      <c r="U167" s="241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174</v>
      </c>
      <c r="AU167" s="242" t="s">
        <v>82</v>
      </c>
      <c r="AV167" s="13" t="s">
        <v>82</v>
      </c>
      <c r="AW167" s="13" t="s">
        <v>34</v>
      </c>
      <c r="AX167" s="13" t="s">
        <v>80</v>
      </c>
      <c r="AY167" s="242" t="s">
        <v>160</v>
      </c>
    </row>
    <row r="168" spans="1:65" s="2" customFormat="1" ht="24.15" customHeight="1">
      <c r="A168" s="40"/>
      <c r="B168" s="41"/>
      <c r="C168" s="213" t="s">
        <v>334</v>
      </c>
      <c r="D168" s="213" t="s">
        <v>164</v>
      </c>
      <c r="E168" s="214" t="s">
        <v>1083</v>
      </c>
      <c r="F168" s="215" t="s">
        <v>185</v>
      </c>
      <c r="G168" s="216" t="s">
        <v>186</v>
      </c>
      <c r="H168" s="217">
        <v>6.003</v>
      </c>
      <c r="I168" s="218"/>
      <c r="J168" s="219">
        <f>ROUND(I168*H168,1)</f>
        <v>0</v>
      </c>
      <c r="K168" s="215" t="s">
        <v>168</v>
      </c>
      <c r="L168" s="46"/>
      <c r="M168" s="220" t="s">
        <v>20</v>
      </c>
      <c r="N168" s="221" t="s">
        <v>44</v>
      </c>
      <c r="O168" s="86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2">
        <f>S168*H168</f>
        <v>0</v>
      </c>
      <c r="U168" s="223" t="s">
        <v>20</v>
      </c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4" t="s">
        <v>169</v>
      </c>
      <c r="AT168" s="224" t="s">
        <v>164</v>
      </c>
      <c r="AU168" s="224" t="s">
        <v>82</v>
      </c>
      <c r="AY168" s="19" t="s">
        <v>160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9" t="s">
        <v>80</v>
      </c>
      <c r="BK168" s="225">
        <f>ROUND(I168*H168,1)</f>
        <v>0</v>
      </c>
      <c r="BL168" s="19" t="s">
        <v>169</v>
      </c>
      <c r="BM168" s="224" t="s">
        <v>1084</v>
      </c>
    </row>
    <row r="169" spans="1:47" s="2" customFormat="1" ht="12">
      <c r="A169" s="40"/>
      <c r="B169" s="41"/>
      <c r="C169" s="42"/>
      <c r="D169" s="226" t="s">
        <v>172</v>
      </c>
      <c r="E169" s="42"/>
      <c r="F169" s="227" t="s">
        <v>1085</v>
      </c>
      <c r="G169" s="42"/>
      <c r="H169" s="42"/>
      <c r="I169" s="228"/>
      <c r="J169" s="42"/>
      <c r="K169" s="42"/>
      <c r="L169" s="46"/>
      <c r="M169" s="229"/>
      <c r="N169" s="230"/>
      <c r="O169" s="86"/>
      <c r="P169" s="86"/>
      <c r="Q169" s="86"/>
      <c r="R169" s="86"/>
      <c r="S169" s="86"/>
      <c r="T169" s="86"/>
      <c r="U169" s="87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172</v>
      </c>
      <c r="AU169" s="19" t="s">
        <v>82</v>
      </c>
    </row>
    <row r="170" spans="1:63" s="12" customFormat="1" ht="22.8" customHeight="1">
      <c r="A170" s="12"/>
      <c r="B170" s="197"/>
      <c r="C170" s="198"/>
      <c r="D170" s="199" t="s">
        <v>72</v>
      </c>
      <c r="E170" s="211" t="s">
        <v>785</v>
      </c>
      <c r="F170" s="211" t="s">
        <v>786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SUM(P171:P177)</f>
        <v>0</v>
      </c>
      <c r="Q170" s="205"/>
      <c r="R170" s="206">
        <f>SUM(R171:R177)</f>
        <v>0</v>
      </c>
      <c r="S170" s="205"/>
      <c r="T170" s="206">
        <f>SUM(T171:T177)</f>
        <v>0</v>
      </c>
      <c r="U170" s="207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80</v>
      </c>
      <c r="AT170" s="209" t="s">
        <v>72</v>
      </c>
      <c r="AU170" s="209" t="s">
        <v>80</v>
      </c>
      <c r="AY170" s="208" t="s">
        <v>160</v>
      </c>
      <c r="BK170" s="210">
        <f>SUM(BK171:BK177)</f>
        <v>0</v>
      </c>
    </row>
    <row r="171" spans="1:65" s="2" customFormat="1" ht="24.15" customHeight="1">
      <c r="A171" s="40"/>
      <c r="B171" s="41"/>
      <c r="C171" s="213" t="s">
        <v>340</v>
      </c>
      <c r="D171" s="213" t="s">
        <v>164</v>
      </c>
      <c r="E171" s="214" t="s">
        <v>1086</v>
      </c>
      <c r="F171" s="215" t="s">
        <v>1087</v>
      </c>
      <c r="G171" s="216" t="s">
        <v>186</v>
      </c>
      <c r="H171" s="217">
        <v>9.522</v>
      </c>
      <c r="I171" s="218"/>
      <c r="J171" s="219">
        <f>ROUND(I171*H171,1)</f>
        <v>0</v>
      </c>
      <c r="K171" s="215" t="s">
        <v>168</v>
      </c>
      <c r="L171" s="46"/>
      <c r="M171" s="220" t="s">
        <v>20</v>
      </c>
      <c r="N171" s="221" t="s">
        <v>44</v>
      </c>
      <c r="O171" s="86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2">
        <f>S171*H171</f>
        <v>0</v>
      </c>
      <c r="U171" s="223" t="s">
        <v>20</v>
      </c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4" t="s">
        <v>169</v>
      </c>
      <c r="AT171" s="224" t="s">
        <v>164</v>
      </c>
      <c r="AU171" s="224" t="s">
        <v>82</v>
      </c>
      <c r="AY171" s="19" t="s">
        <v>160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9" t="s">
        <v>80</v>
      </c>
      <c r="BK171" s="225">
        <f>ROUND(I171*H171,1)</f>
        <v>0</v>
      </c>
      <c r="BL171" s="19" t="s">
        <v>169</v>
      </c>
      <c r="BM171" s="224" t="s">
        <v>1088</v>
      </c>
    </row>
    <row r="172" spans="1:47" s="2" customFormat="1" ht="12">
      <c r="A172" s="40"/>
      <c r="B172" s="41"/>
      <c r="C172" s="42"/>
      <c r="D172" s="226" t="s">
        <v>172</v>
      </c>
      <c r="E172" s="42"/>
      <c r="F172" s="227" t="s">
        <v>1089</v>
      </c>
      <c r="G172" s="42"/>
      <c r="H172" s="42"/>
      <c r="I172" s="228"/>
      <c r="J172" s="42"/>
      <c r="K172" s="42"/>
      <c r="L172" s="46"/>
      <c r="M172" s="229"/>
      <c r="N172" s="230"/>
      <c r="O172" s="86"/>
      <c r="P172" s="86"/>
      <c r="Q172" s="86"/>
      <c r="R172" s="86"/>
      <c r="S172" s="86"/>
      <c r="T172" s="86"/>
      <c r="U172" s="87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172</v>
      </c>
      <c r="AU172" s="19" t="s">
        <v>82</v>
      </c>
    </row>
    <row r="173" spans="1:65" s="2" customFormat="1" ht="24.15" customHeight="1">
      <c r="A173" s="40"/>
      <c r="B173" s="41"/>
      <c r="C173" s="213" t="s">
        <v>346</v>
      </c>
      <c r="D173" s="213" t="s">
        <v>164</v>
      </c>
      <c r="E173" s="214" t="s">
        <v>1090</v>
      </c>
      <c r="F173" s="215" t="s">
        <v>1091</v>
      </c>
      <c r="G173" s="216" t="s">
        <v>186</v>
      </c>
      <c r="H173" s="217">
        <v>5.941</v>
      </c>
      <c r="I173" s="218"/>
      <c r="J173" s="219">
        <f>ROUND(I173*H173,1)</f>
        <v>0</v>
      </c>
      <c r="K173" s="215" t="s">
        <v>168</v>
      </c>
      <c r="L173" s="46"/>
      <c r="M173" s="220" t="s">
        <v>20</v>
      </c>
      <c r="N173" s="221" t="s">
        <v>44</v>
      </c>
      <c r="O173" s="86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2">
        <f>S173*H173</f>
        <v>0</v>
      </c>
      <c r="U173" s="223" t="s">
        <v>20</v>
      </c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4" t="s">
        <v>169</v>
      </c>
      <c r="AT173" s="224" t="s">
        <v>164</v>
      </c>
      <c r="AU173" s="224" t="s">
        <v>82</v>
      </c>
      <c r="AY173" s="19" t="s">
        <v>160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9" t="s">
        <v>80</v>
      </c>
      <c r="BK173" s="225">
        <f>ROUND(I173*H173,1)</f>
        <v>0</v>
      </c>
      <c r="BL173" s="19" t="s">
        <v>169</v>
      </c>
      <c r="BM173" s="224" t="s">
        <v>1092</v>
      </c>
    </row>
    <row r="174" spans="1:47" s="2" customFormat="1" ht="12">
      <c r="A174" s="40"/>
      <c r="B174" s="41"/>
      <c r="C174" s="42"/>
      <c r="D174" s="226" t="s">
        <v>172</v>
      </c>
      <c r="E174" s="42"/>
      <c r="F174" s="227" t="s">
        <v>1093</v>
      </c>
      <c r="G174" s="42"/>
      <c r="H174" s="42"/>
      <c r="I174" s="228"/>
      <c r="J174" s="42"/>
      <c r="K174" s="42"/>
      <c r="L174" s="46"/>
      <c r="M174" s="229"/>
      <c r="N174" s="230"/>
      <c r="O174" s="86"/>
      <c r="P174" s="86"/>
      <c r="Q174" s="86"/>
      <c r="R174" s="86"/>
      <c r="S174" s="86"/>
      <c r="T174" s="86"/>
      <c r="U174" s="87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172</v>
      </c>
      <c r="AU174" s="19" t="s">
        <v>82</v>
      </c>
    </row>
    <row r="175" spans="1:51" s="13" customFormat="1" ht="12">
      <c r="A175" s="13"/>
      <c r="B175" s="231"/>
      <c r="C175" s="232"/>
      <c r="D175" s="233" t="s">
        <v>174</v>
      </c>
      <c r="E175" s="234" t="s">
        <v>20</v>
      </c>
      <c r="F175" s="235" t="s">
        <v>1094</v>
      </c>
      <c r="G175" s="232"/>
      <c r="H175" s="236">
        <v>15.463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0"/>
      <c r="U175" s="241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174</v>
      </c>
      <c r="AU175" s="242" t="s">
        <v>82</v>
      </c>
      <c r="AV175" s="13" t="s">
        <v>82</v>
      </c>
      <c r="AW175" s="13" t="s">
        <v>34</v>
      </c>
      <c r="AX175" s="13" t="s">
        <v>73</v>
      </c>
      <c r="AY175" s="242" t="s">
        <v>160</v>
      </c>
    </row>
    <row r="176" spans="1:51" s="13" customFormat="1" ht="12">
      <c r="A176" s="13"/>
      <c r="B176" s="231"/>
      <c r="C176" s="232"/>
      <c r="D176" s="233" t="s">
        <v>174</v>
      </c>
      <c r="E176" s="234" t="s">
        <v>20</v>
      </c>
      <c r="F176" s="235" t="s">
        <v>1095</v>
      </c>
      <c r="G176" s="232"/>
      <c r="H176" s="236">
        <v>-9.522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0"/>
      <c r="U176" s="241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174</v>
      </c>
      <c r="AU176" s="242" t="s">
        <v>82</v>
      </c>
      <c r="AV176" s="13" t="s">
        <v>82</v>
      </c>
      <c r="AW176" s="13" t="s">
        <v>34</v>
      </c>
      <c r="AX176" s="13" t="s">
        <v>73</v>
      </c>
      <c r="AY176" s="242" t="s">
        <v>160</v>
      </c>
    </row>
    <row r="177" spans="1:51" s="14" customFormat="1" ht="12">
      <c r="A177" s="14"/>
      <c r="B177" s="243"/>
      <c r="C177" s="244"/>
      <c r="D177" s="233" t="s">
        <v>174</v>
      </c>
      <c r="E177" s="245" t="s">
        <v>20</v>
      </c>
      <c r="F177" s="246" t="s">
        <v>177</v>
      </c>
      <c r="G177" s="244"/>
      <c r="H177" s="247">
        <v>5.940999999999999</v>
      </c>
      <c r="I177" s="248"/>
      <c r="J177" s="244"/>
      <c r="K177" s="244"/>
      <c r="L177" s="249"/>
      <c r="M177" s="289"/>
      <c r="N177" s="290"/>
      <c r="O177" s="290"/>
      <c r="P177" s="290"/>
      <c r="Q177" s="290"/>
      <c r="R177" s="290"/>
      <c r="S177" s="290"/>
      <c r="T177" s="290"/>
      <c r="U177" s="291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174</v>
      </c>
      <c r="AU177" s="253" t="s">
        <v>82</v>
      </c>
      <c r="AV177" s="14" t="s">
        <v>169</v>
      </c>
      <c r="AW177" s="14" t="s">
        <v>34</v>
      </c>
      <c r="AX177" s="14" t="s">
        <v>80</v>
      </c>
      <c r="AY177" s="253" t="s">
        <v>160</v>
      </c>
    </row>
    <row r="178" spans="1:31" s="2" customFormat="1" ht="6.95" customHeight="1">
      <c r="A178" s="40"/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46"/>
      <c r="M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</row>
  </sheetData>
  <sheetProtection password="DDC5" sheet="1" objects="1" scenarios="1" formatColumns="0" formatRows="0" autoFilter="0"/>
  <autoFilter ref="C92:K17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2_02/132412132"/>
    <hyperlink ref="F102" r:id="rId2" display="https://podminky.urs.cz/item/CS_URS_2022_02/162751137"/>
    <hyperlink ref="F105" r:id="rId3" display="https://podminky.urs.cz/item/CS_URS_2022_02/167151102"/>
    <hyperlink ref="F107" r:id="rId4" display="https://podminky.urs.cz/item/CS_URS_2022_02/171201231"/>
    <hyperlink ref="F110" r:id="rId5" display="https://podminky.urs.cz/item/CS_URS_2022_02/175151101"/>
    <hyperlink ref="F117" r:id="rId6" display="https://podminky.urs.cz/item/CS_URS_2022_02/174151101"/>
    <hyperlink ref="F126" r:id="rId7" display="https://podminky.urs.cz/item/CS_URS_2022_02/451572111"/>
    <hyperlink ref="F132" r:id="rId8" display="https://podminky.urs.cz/item/CS_URS_2022_02/171152501"/>
    <hyperlink ref="F137" r:id="rId9" display="https://podminky.urs.cz/item/CS_URS_2022_02/566901231"/>
    <hyperlink ref="F139" r:id="rId10" display="https://podminky.urs.cz/item/CS_URS_2022_02/566901221"/>
    <hyperlink ref="F142" r:id="rId11" display="https://podminky.urs.cz/item/CS_URS_2022_02/871265211"/>
    <hyperlink ref="F144" r:id="rId12" display="https://podminky.urs.cz/item/CS_URS_2022_02/877260310"/>
    <hyperlink ref="F151" r:id="rId13" display="https://podminky.urs.cz/item/CS_URS_2022_02/877260320"/>
    <hyperlink ref="F155" r:id="rId14" display="https://podminky.urs.cz/item/CS_URS_2022_02/892271111"/>
    <hyperlink ref="F158" r:id="rId15" display="https://podminky.urs.cz/item/CS_URS_2022_02/113107522"/>
    <hyperlink ref="F164" r:id="rId16" display="https://podminky.urs.cz/item/CS_URS_2022_02/997221551"/>
    <hyperlink ref="F166" r:id="rId17" display="https://podminky.urs.cz/item/CS_URS_2022_02/997221559"/>
    <hyperlink ref="F169" r:id="rId18" display="https://podminky.urs.cz/item/CS_URS_2022_02/997221873"/>
    <hyperlink ref="F172" r:id="rId19" display="https://podminky.urs.cz/item/CS_URS_2022_02/998229111"/>
    <hyperlink ref="F174" r:id="rId20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1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1096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25. 5. 2023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1097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ROUND(J89,1)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ROUND((SUM(BE89:BE165)),1)</f>
        <v>0</v>
      </c>
      <c r="G35" s="40"/>
      <c r="H35" s="40"/>
      <c r="I35" s="159">
        <v>0.21</v>
      </c>
      <c r="J35" s="158">
        <f>ROUND(((SUM(BE89:BE165))*I35),1)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ROUND((SUM(BF89:BF165)),1)</f>
        <v>0</v>
      </c>
      <c r="G36" s="40"/>
      <c r="H36" s="40"/>
      <c r="I36" s="159">
        <v>0.15</v>
      </c>
      <c r="J36" s="158">
        <f>ROUND(((SUM(BF89:BF165))*I36),1)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ROUND((SUM(BG89:BG165)),1)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ROUND((SUM(BH89:BH165)),1)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ROUND((SUM(BI89:BI165)),1)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1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SO01.3 - ZDRAVOTNĚ TECHNICKÁ 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25. 5. 2023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AK Jiřího z Poděbrad 56/1, Děčín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 xml:space="preserve">  Jana Veselá Děčín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J89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139</v>
      </c>
      <c r="E64" s="179"/>
      <c r="F64" s="179"/>
      <c r="G64" s="179"/>
      <c r="H64" s="179"/>
      <c r="I64" s="179"/>
      <c r="J64" s="180">
        <f>J90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1098</v>
      </c>
      <c r="E65" s="184"/>
      <c r="F65" s="184"/>
      <c r="G65" s="184"/>
      <c r="H65" s="184"/>
      <c r="I65" s="184"/>
      <c r="J65" s="185">
        <f>J91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1099</v>
      </c>
      <c r="E66" s="184"/>
      <c r="F66" s="184"/>
      <c r="G66" s="184"/>
      <c r="H66" s="184"/>
      <c r="I66" s="184"/>
      <c r="J66" s="185">
        <f>J103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1100</v>
      </c>
      <c r="E67" s="184"/>
      <c r="F67" s="184"/>
      <c r="G67" s="184"/>
      <c r="H67" s="184"/>
      <c r="I67" s="184"/>
      <c r="J67" s="185">
        <f>J159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144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17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6.25" customHeight="1">
      <c r="A77" s="40"/>
      <c r="B77" s="41"/>
      <c r="C77" s="42"/>
      <c r="D77" s="42"/>
      <c r="E77" s="171" t="str">
        <f>E7</f>
        <v>VŠ KOLEJE, NÁROŽNÍ 6, DĚČÍN 1-výměna tepelných čerpadel-osazení na parcele č.p.2368,2370-REVIZE 1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2:12" s="1" customFormat="1" ht="12" customHeight="1">
      <c r="B78" s="23"/>
      <c r="C78" s="34" t="s">
        <v>107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40"/>
      <c r="B79" s="41"/>
      <c r="C79" s="42"/>
      <c r="D79" s="42"/>
      <c r="E79" s="171" t="s">
        <v>108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109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E11</f>
        <v>SO01.3 - ZDRAVOTNĚ TECHNICKÁ INSTALACE</v>
      </c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22</v>
      </c>
      <c r="D83" s="42"/>
      <c r="E83" s="42"/>
      <c r="F83" s="29" t="str">
        <f>F14</f>
        <v>k.ú. DĚČÍN</v>
      </c>
      <c r="G83" s="42"/>
      <c r="H83" s="42"/>
      <c r="I83" s="34" t="s">
        <v>24</v>
      </c>
      <c r="J83" s="74" t="str">
        <f>IF(J14="","",J14)</f>
        <v>25. 5. 2023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5.65" customHeight="1">
      <c r="A85" s="40"/>
      <c r="B85" s="41"/>
      <c r="C85" s="34" t="s">
        <v>26</v>
      </c>
      <c r="D85" s="42"/>
      <c r="E85" s="42"/>
      <c r="F85" s="29" t="str">
        <f>E17</f>
        <v>STATUTÁRNÍ MĚSTO DĚČÍN Mírové nám.1175/5</v>
      </c>
      <c r="G85" s="42"/>
      <c r="H85" s="42"/>
      <c r="I85" s="34" t="s">
        <v>32</v>
      </c>
      <c r="J85" s="38" t="str">
        <f>E23</f>
        <v>AK Jiřího z Poděbrad 56/1, Děčín</v>
      </c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30</v>
      </c>
      <c r="D86" s="42"/>
      <c r="E86" s="42"/>
      <c r="F86" s="29" t="str">
        <f>IF(E20="","",E20)</f>
        <v>Vyplň údaj</v>
      </c>
      <c r="G86" s="42"/>
      <c r="H86" s="42"/>
      <c r="I86" s="34" t="s">
        <v>35</v>
      </c>
      <c r="J86" s="38" t="str">
        <f>E26</f>
        <v xml:space="preserve">  Jana Veselá Děčín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87"/>
      <c r="B88" s="188"/>
      <c r="C88" s="189" t="s">
        <v>145</v>
      </c>
      <c r="D88" s="190" t="s">
        <v>58</v>
      </c>
      <c r="E88" s="190" t="s">
        <v>54</v>
      </c>
      <c r="F88" s="190" t="s">
        <v>55</v>
      </c>
      <c r="G88" s="190" t="s">
        <v>146</v>
      </c>
      <c r="H88" s="190" t="s">
        <v>147</v>
      </c>
      <c r="I88" s="190" t="s">
        <v>148</v>
      </c>
      <c r="J88" s="190" t="s">
        <v>113</v>
      </c>
      <c r="K88" s="191" t="s">
        <v>149</v>
      </c>
      <c r="L88" s="192"/>
      <c r="M88" s="94" t="s">
        <v>20</v>
      </c>
      <c r="N88" s="95" t="s">
        <v>43</v>
      </c>
      <c r="O88" s="95" t="s">
        <v>150</v>
      </c>
      <c r="P88" s="95" t="s">
        <v>151</v>
      </c>
      <c r="Q88" s="95" t="s">
        <v>152</v>
      </c>
      <c r="R88" s="95" t="s">
        <v>153</v>
      </c>
      <c r="S88" s="95" t="s">
        <v>154</v>
      </c>
      <c r="T88" s="95" t="s">
        <v>155</v>
      </c>
      <c r="U88" s="96" t="s">
        <v>156</v>
      </c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</row>
    <row r="89" spans="1:63" s="2" customFormat="1" ht="22.8" customHeight="1">
      <c r="A89" s="40"/>
      <c r="B89" s="41"/>
      <c r="C89" s="101" t="s">
        <v>157</v>
      </c>
      <c r="D89" s="42"/>
      <c r="E89" s="42"/>
      <c r="F89" s="42"/>
      <c r="G89" s="42"/>
      <c r="H89" s="42"/>
      <c r="I89" s="42"/>
      <c r="J89" s="193">
        <f>BK89</f>
        <v>0</v>
      </c>
      <c r="K89" s="42"/>
      <c r="L89" s="46"/>
      <c r="M89" s="97"/>
      <c r="N89" s="194"/>
      <c r="O89" s="98"/>
      <c r="P89" s="195">
        <f>P90</f>
        <v>0</v>
      </c>
      <c r="Q89" s="98"/>
      <c r="R89" s="195">
        <f>R90</f>
        <v>0.4849749265</v>
      </c>
      <c r="S89" s="98"/>
      <c r="T89" s="195">
        <f>T90</f>
        <v>0</v>
      </c>
      <c r="U89" s="99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72</v>
      </c>
      <c r="AU89" s="19" t="s">
        <v>114</v>
      </c>
      <c r="BK89" s="196">
        <f>BK90</f>
        <v>0</v>
      </c>
    </row>
    <row r="90" spans="1:63" s="12" customFormat="1" ht="25.9" customHeight="1">
      <c r="A90" s="12"/>
      <c r="B90" s="197"/>
      <c r="C90" s="198"/>
      <c r="D90" s="199" t="s">
        <v>72</v>
      </c>
      <c r="E90" s="200" t="s">
        <v>792</v>
      </c>
      <c r="F90" s="200" t="s">
        <v>793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P91+P103+P159</f>
        <v>0</v>
      </c>
      <c r="Q90" s="205"/>
      <c r="R90" s="206">
        <f>R91+R103+R159</f>
        <v>0.4849749265</v>
      </c>
      <c r="S90" s="205"/>
      <c r="T90" s="206">
        <f>T91+T103+T159</f>
        <v>0</v>
      </c>
      <c r="U90" s="207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82</v>
      </c>
      <c r="AT90" s="209" t="s">
        <v>72</v>
      </c>
      <c r="AU90" s="209" t="s">
        <v>73</v>
      </c>
      <c r="AY90" s="208" t="s">
        <v>160</v>
      </c>
      <c r="BK90" s="210">
        <f>BK91+BK103+BK159</f>
        <v>0</v>
      </c>
    </row>
    <row r="91" spans="1:63" s="12" customFormat="1" ht="22.8" customHeight="1">
      <c r="A91" s="12"/>
      <c r="B91" s="197"/>
      <c r="C91" s="198"/>
      <c r="D91" s="199" t="s">
        <v>72</v>
      </c>
      <c r="E91" s="211" t="s">
        <v>1101</v>
      </c>
      <c r="F91" s="211" t="s">
        <v>1102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SUM(P92:P102)</f>
        <v>0</v>
      </c>
      <c r="Q91" s="205"/>
      <c r="R91" s="206">
        <f>SUM(R92:R102)</f>
        <v>0.0260142</v>
      </c>
      <c r="S91" s="205"/>
      <c r="T91" s="206">
        <f>SUM(T92:T102)</f>
        <v>0</v>
      </c>
      <c r="U91" s="207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82</v>
      </c>
      <c r="AT91" s="209" t="s">
        <v>72</v>
      </c>
      <c r="AU91" s="209" t="s">
        <v>80</v>
      </c>
      <c r="AY91" s="208" t="s">
        <v>160</v>
      </c>
      <c r="BK91" s="210">
        <f>SUM(BK92:BK102)</f>
        <v>0</v>
      </c>
    </row>
    <row r="92" spans="1:65" s="2" customFormat="1" ht="16.5" customHeight="1">
      <c r="A92" s="40"/>
      <c r="B92" s="41"/>
      <c r="C92" s="213" t="s">
        <v>80</v>
      </c>
      <c r="D92" s="213" t="s">
        <v>164</v>
      </c>
      <c r="E92" s="214" t="s">
        <v>1103</v>
      </c>
      <c r="F92" s="215" t="s">
        <v>1104</v>
      </c>
      <c r="G92" s="216" t="s">
        <v>259</v>
      </c>
      <c r="H92" s="217">
        <v>18</v>
      </c>
      <c r="I92" s="218"/>
      <c r="J92" s="219">
        <f>ROUND(I92*H92,1)</f>
        <v>0</v>
      </c>
      <c r="K92" s="215" t="s">
        <v>168</v>
      </c>
      <c r="L92" s="46"/>
      <c r="M92" s="220" t="s">
        <v>20</v>
      </c>
      <c r="N92" s="221" t="s">
        <v>44</v>
      </c>
      <c r="O92" s="86"/>
      <c r="P92" s="222">
        <f>O92*H92</f>
        <v>0</v>
      </c>
      <c r="Q92" s="222">
        <v>0.0004119</v>
      </c>
      <c r="R92" s="222">
        <f>Q92*H92</f>
        <v>0.007414199999999999</v>
      </c>
      <c r="S92" s="222">
        <v>0</v>
      </c>
      <c r="T92" s="222">
        <f>S92*H92</f>
        <v>0</v>
      </c>
      <c r="U92" s="223" t="s">
        <v>20</v>
      </c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4" t="s">
        <v>178</v>
      </c>
      <c r="AT92" s="224" t="s">
        <v>164</v>
      </c>
      <c r="AU92" s="224" t="s">
        <v>82</v>
      </c>
      <c r="AY92" s="19" t="s">
        <v>160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9" t="s">
        <v>80</v>
      </c>
      <c r="BK92" s="225">
        <f>ROUND(I92*H92,1)</f>
        <v>0</v>
      </c>
      <c r="BL92" s="19" t="s">
        <v>178</v>
      </c>
      <c r="BM92" s="224" t="s">
        <v>1105</v>
      </c>
    </row>
    <row r="93" spans="1:47" s="2" customFormat="1" ht="12">
      <c r="A93" s="40"/>
      <c r="B93" s="41"/>
      <c r="C93" s="42"/>
      <c r="D93" s="226" t="s">
        <v>172</v>
      </c>
      <c r="E93" s="42"/>
      <c r="F93" s="227" t="s">
        <v>1106</v>
      </c>
      <c r="G93" s="42"/>
      <c r="H93" s="42"/>
      <c r="I93" s="228"/>
      <c r="J93" s="42"/>
      <c r="K93" s="42"/>
      <c r="L93" s="46"/>
      <c r="M93" s="229"/>
      <c r="N93" s="230"/>
      <c r="O93" s="86"/>
      <c r="P93" s="86"/>
      <c r="Q93" s="86"/>
      <c r="R93" s="86"/>
      <c r="S93" s="86"/>
      <c r="T93" s="86"/>
      <c r="U93" s="87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172</v>
      </c>
      <c r="AU93" s="19" t="s">
        <v>82</v>
      </c>
    </row>
    <row r="94" spans="1:65" s="2" customFormat="1" ht="16.5" customHeight="1">
      <c r="A94" s="40"/>
      <c r="B94" s="41"/>
      <c r="C94" s="213" t="s">
        <v>82</v>
      </c>
      <c r="D94" s="213" t="s">
        <v>164</v>
      </c>
      <c r="E94" s="214" t="s">
        <v>1107</v>
      </c>
      <c r="F94" s="215" t="s">
        <v>1108</v>
      </c>
      <c r="G94" s="216" t="s">
        <v>237</v>
      </c>
      <c r="H94" s="217">
        <v>2</v>
      </c>
      <c r="I94" s="218"/>
      <c r="J94" s="219">
        <f>ROUND(I94*H94,1)</f>
        <v>0</v>
      </c>
      <c r="K94" s="215" t="s">
        <v>168</v>
      </c>
      <c r="L94" s="46"/>
      <c r="M94" s="220" t="s">
        <v>20</v>
      </c>
      <c r="N94" s="221" t="s">
        <v>44</v>
      </c>
      <c r="O94" s="86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2">
        <f>S94*H94</f>
        <v>0</v>
      </c>
      <c r="U94" s="223" t="s">
        <v>20</v>
      </c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4" t="s">
        <v>178</v>
      </c>
      <c r="AT94" s="224" t="s">
        <v>164</v>
      </c>
      <c r="AU94" s="224" t="s">
        <v>82</v>
      </c>
      <c r="AY94" s="19" t="s">
        <v>160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9" t="s">
        <v>80</v>
      </c>
      <c r="BK94" s="225">
        <f>ROUND(I94*H94,1)</f>
        <v>0</v>
      </c>
      <c r="BL94" s="19" t="s">
        <v>178</v>
      </c>
      <c r="BM94" s="224" t="s">
        <v>1109</v>
      </c>
    </row>
    <row r="95" spans="1:47" s="2" customFormat="1" ht="12">
      <c r="A95" s="40"/>
      <c r="B95" s="41"/>
      <c r="C95" s="42"/>
      <c r="D95" s="226" t="s">
        <v>172</v>
      </c>
      <c r="E95" s="42"/>
      <c r="F95" s="227" t="s">
        <v>1110</v>
      </c>
      <c r="G95" s="42"/>
      <c r="H95" s="42"/>
      <c r="I95" s="228"/>
      <c r="J95" s="42"/>
      <c r="K95" s="42"/>
      <c r="L95" s="46"/>
      <c r="M95" s="229"/>
      <c r="N95" s="230"/>
      <c r="O95" s="86"/>
      <c r="P95" s="86"/>
      <c r="Q95" s="86"/>
      <c r="R95" s="86"/>
      <c r="S95" s="86"/>
      <c r="T95" s="86"/>
      <c r="U95" s="87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172</v>
      </c>
      <c r="AU95" s="19" t="s">
        <v>82</v>
      </c>
    </row>
    <row r="96" spans="1:65" s="2" customFormat="1" ht="16.5" customHeight="1">
      <c r="A96" s="40"/>
      <c r="B96" s="41"/>
      <c r="C96" s="213" t="s">
        <v>170</v>
      </c>
      <c r="D96" s="213" t="s">
        <v>164</v>
      </c>
      <c r="E96" s="214" t="s">
        <v>1111</v>
      </c>
      <c r="F96" s="215" t="s">
        <v>1112</v>
      </c>
      <c r="G96" s="216" t="s">
        <v>237</v>
      </c>
      <c r="H96" s="217">
        <v>2</v>
      </c>
      <c r="I96" s="218"/>
      <c r="J96" s="219">
        <f>ROUND(I96*H96,1)</f>
        <v>0</v>
      </c>
      <c r="K96" s="215" t="s">
        <v>20</v>
      </c>
      <c r="L96" s="46"/>
      <c r="M96" s="220" t="s">
        <v>20</v>
      </c>
      <c r="N96" s="221" t="s">
        <v>44</v>
      </c>
      <c r="O96" s="86"/>
      <c r="P96" s="222">
        <f>O96*H96</f>
        <v>0</v>
      </c>
      <c r="Q96" s="222">
        <v>0.0005</v>
      </c>
      <c r="R96" s="222">
        <f>Q96*H96</f>
        <v>0.001</v>
      </c>
      <c r="S96" s="222">
        <v>0</v>
      </c>
      <c r="T96" s="222">
        <f>S96*H96</f>
        <v>0</v>
      </c>
      <c r="U96" s="223" t="s">
        <v>20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178</v>
      </c>
      <c r="AT96" s="224" t="s">
        <v>164</v>
      </c>
      <c r="AU96" s="224" t="s">
        <v>82</v>
      </c>
      <c r="AY96" s="19" t="s">
        <v>160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80</v>
      </c>
      <c r="BK96" s="225">
        <f>ROUND(I96*H96,1)</f>
        <v>0</v>
      </c>
      <c r="BL96" s="19" t="s">
        <v>178</v>
      </c>
      <c r="BM96" s="224" t="s">
        <v>1113</v>
      </c>
    </row>
    <row r="97" spans="1:65" s="2" customFormat="1" ht="16.5" customHeight="1">
      <c r="A97" s="40"/>
      <c r="B97" s="41"/>
      <c r="C97" s="213" t="s">
        <v>169</v>
      </c>
      <c r="D97" s="213" t="s">
        <v>164</v>
      </c>
      <c r="E97" s="214" t="s">
        <v>1114</v>
      </c>
      <c r="F97" s="215" t="s">
        <v>1115</v>
      </c>
      <c r="G97" s="216" t="s">
        <v>1116</v>
      </c>
      <c r="H97" s="217">
        <v>16</v>
      </c>
      <c r="I97" s="218"/>
      <c r="J97" s="219">
        <f>ROUND(I97*H97,1)</f>
        <v>0</v>
      </c>
      <c r="K97" s="215" t="s">
        <v>20</v>
      </c>
      <c r="L97" s="46"/>
      <c r="M97" s="220" t="s">
        <v>20</v>
      </c>
      <c r="N97" s="221" t="s">
        <v>44</v>
      </c>
      <c r="O97" s="86"/>
      <c r="P97" s="222">
        <f>O97*H97</f>
        <v>0</v>
      </c>
      <c r="Q97" s="222">
        <v>0.0011</v>
      </c>
      <c r="R97" s="222">
        <f>Q97*H97</f>
        <v>0.0176</v>
      </c>
      <c r="S97" s="222">
        <v>0</v>
      </c>
      <c r="T97" s="222">
        <f>S97*H97</f>
        <v>0</v>
      </c>
      <c r="U97" s="223" t="s">
        <v>20</v>
      </c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178</v>
      </c>
      <c r="AT97" s="224" t="s">
        <v>164</v>
      </c>
      <c r="AU97" s="224" t="s">
        <v>82</v>
      </c>
      <c r="AY97" s="19" t="s">
        <v>160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9" t="s">
        <v>80</v>
      </c>
      <c r="BK97" s="225">
        <f>ROUND(I97*H97,1)</f>
        <v>0</v>
      </c>
      <c r="BL97" s="19" t="s">
        <v>178</v>
      </c>
      <c r="BM97" s="224" t="s">
        <v>1117</v>
      </c>
    </row>
    <row r="98" spans="1:65" s="2" customFormat="1" ht="16.5" customHeight="1">
      <c r="A98" s="40"/>
      <c r="B98" s="41"/>
      <c r="C98" s="213" t="s">
        <v>199</v>
      </c>
      <c r="D98" s="213" t="s">
        <v>164</v>
      </c>
      <c r="E98" s="214" t="s">
        <v>1118</v>
      </c>
      <c r="F98" s="215" t="s">
        <v>1119</v>
      </c>
      <c r="G98" s="216" t="s">
        <v>259</v>
      </c>
      <c r="H98" s="217">
        <v>18</v>
      </c>
      <c r="I98" s="218"/>
      <c r="J98" s="219">
        <f>ROUND(I98*H98,1)</f>
        <v>0</v>
      </c>
      <c r="K98" s="215" t="s">
        <v>168</v>
      </c>
      <c r="L98" s="46"/>
      <c r="M98" s="220" t="s">
        <v>20</v>
      </c>
      <c r="N98" s="221" t="s">
        <v>44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2">
        <f>S98*H98</f>
        <v>0</v>
      </c>
      <c r="U98" s="223" t="s">
        <v>20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178</v>
      </c>
      <c r="AT98" s="224" t="s">
        <v>164</v>
      </c>
      <c r="AU98" s="224" t="s">
        <v>82</v>
      </c>
      <c r="AY98" s="19" t="s">
        <v>160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80</v>
      </c>
      <c r="BK98" s="225">
        <f>ROUND(I98*H98,1)</f>
        <v>0</v>
      </c>
      <c r="BL98" s="19" t="s">
        <v>178</v>
      </c>
      <c r="BM98" s="224" t="s">
        <v>1120</v>
      </c>
    </row>
    <row r="99" spans="1:47" s="2" customFormat="1" ht="12">
      <c r="A99" s="40"/>
      <c r="B99" s="41"/>
      <c r="C99" s="42"/>
      <c r="D99" s="226" t="s">
        <v>172</v>
      </c>
      <c r="E99" s="42"/>
      <c r="F99" s="227" t="s">
        <v>1121</v>
      </c>
      <c r="G99" s="42"/>
      <c r="H99" s="42"/>
      <c r="I99" s="228"/>
      <c r="J99" s="42"/>
      <c r="K99" s="42"/>
      <c r="L99" s="46"/>
      <c r="M99" s="229"/>
      <c r="N99" s="230"/>
      <c r="O99" s="86"/>
      <c r="P99" s="86"/>
      <c r="Q99" s="86"/>
      <c r="R99" s="86"/>
      <c r="S99" s="86"/>
      <c r="T99" s="86"/>
      <c r="U99" s="87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172</v>
      </c>
      <c r="AU99" s="19" t="s">
        <v>82</v>
      </c>
    </row>
    <row r="100" spans="1:65" s="2" customFormat="1" ht="16.5" customHeight="1">
      <c r="A100" s="40"/>
      <c r="B100" s="41"/>
      <c r="C100" s="213" t="s">
        <v>205</v>
      </c>
      <c r="D100" s="213" t="s">
        <v>164</v>
      </c>
      <c r="E100" s="214" t="s">
        <v>1122</v>
      </c>
      <c r="F100" s="215" t="s">
        <v>1123</v>
      </c>
      <c r="G100" s="216" t="s">
        <v>865</v>
      </c>
      <c r="H100" s="285"/>
      <c r="I100" s="218"/>
      <c r="J100" s="219">
        <f>ROUND(I100*H100,1)</f>
        <v>0</v>
      </c>
      <c r="K100" s="215" t="s">
        <v>20</v>
      </c>
      <c r="L100" s="46"/>
      <c r="M100" s="220" t="s">
        <v>20</v>
      </c>
      <c r="N100" s="221" t="s">
        <v>44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2">
        <f>S100*H100</f>
        <v>0</v>
      </c>
      <c r="U100" s="223" t="s">
        <v>20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178</v>
      </c>
      <c r="AT100" s="224" t="s">
        <v>164</v>
      </c>
      <c r="AU100" s="224" t="s">
        <v>82</v>
      </c>
      <c r="AY100" s="19" t="s">
        <v>160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80</v>
      </c>
      <c r="BK100" s="225">
        <f>ROUND(I100*H100,1)</f>
        <v>0</v>
      </c>
      <c r="BL100" s="19" t="s">
        <v>178</v>
      </c>
      <c r="BM100" s="224" t="s">
        <v>1124</v>
      </c>
    </row>
    <row r="101" spans="1:65" s="2" customFormat="1" ht="24.15" customHeight="1">
      <c r="A101" s="40"/>
      <c r="B101" s="41"/>
      <c r="C101" s="213" t="s">
        <v>210</v>
      </c>
      <c r="D101" s="213" t="s">
        <v>164</v>
      </c>
      <c r="E101" s="214" t="s">
        <v>1125</v>
      </c>
      <c r="F101" s="215" t="s">
        <v>1126</v>
      </c>
      <c r="G101" s="216" t="s">
        <v>865</v>
      </c>
      <c r="H101" s="285"/>
      <c r="I101" s="218"/>
      <c r="J101" s="219">
        <f>ROUND(I101*H101,1)</f>
        <v>0</v>
      </c>
      <c r="K101" s="215" t="s">
        <v>168</v>
      </c>
      <c r="L101" s="46"/>
      <c r="M101" s="220" t="s">
        <v>20</v>
      </c>
      <c r="N101" s="221" t="s">
        <v>44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2">
        <f>S101*H101</f>
        <v>0</v>
      </c>
      <c r="U101" s="223" t="s">
        <v>20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178</v>
      </c>
      <c r="AT101" s="224" t="s">
        <v>164</v>
      </c>
      <c r="AU101" s="224" t="s">
        <v>82</v>
      </c>
      <c r="AY101" s="19" t="s">
        <v>160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80</v>
      </c>
      <c r="BK101" s="225">
        <f>ROUND(I101*H101,1)</f>
        <v>0</v>
      </c>
      <c r="BL101" s="19" t="s">
        <v>178</v>
      </c>
      <c r="BM101" s="224" t="s">
        <v>1127</v>
      </c>
    </row>
    <row r="102" spans="1:47" s="2" customFormat="1" ht="12">
      <c r="A102" s="40"/>
      <c r="B102" s="41"/>
      <c r="C102" s="42"/>
      <c r="D102" s="226" t="s">
        <v>172</v>
      </c>
      <c r="E102" s="42"/>
      <c r="F102" s="227" t="s">
        <v>1128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6"/>
      <c r="U102" s="87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pans="1:63" s="12" customFormat="1" ht="22.8" customHeight="1">
      <c r="A103" s="12"/>
      <c r="B103" s="197"/>
      <c r="C103" s="198"/>
      <c r="D103" s="199" t="s">
        <v>72</v>
      </c>
      <c r="E103" s="211" t="s">
        <v>1129</v>
      </c>
      <c r="F103" s="211" t="s">
        <v>1130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SUM(P104:P158)</f>
        <v>0</v>
      </c>
      <c r="Q103" s="205"/>
      <c r="R103" s="206">
        <f>SUM(R104:R158)</f>
        <v>0.4407307265</v>
      </c>
      <c r="S103" s="205"/>
      <c r="T103" s="206">
        <f>SUM(T104:T158)</f>
        <v>0</v>
      </c>
      <c r="U103" s="207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82</v>
      </c>
      <c r="AT103" s="209" t="s">
        <v>72</v>
      </c>
      <c r="AU103" s="209" t="s">
        <v>80</v>
      </c>
      <c r="AY103" s="208" t="s">
        <v>160</v>
      </c>
      <c r="BK103" s="210">
        <f>SUM(BK104:BK158)</f>
        <v>0</v>
      </c>
    </row>
    <row r="104" spans="1:65" s="2" customFormat="1" ht="21.75" customHeight="1">
      <c r="A104" s="40"/>
      <c r="B104" s="41"/>
      <c r="C104" s="213" t="s">
        <v>216</v>
      </c>
      <c r="D104" s="213" t="s">
        <v>164</v>
      </c>
      <c r="E104" s="214" t="s">
        <v>1131</v>
      </c>
      <c r="F104" s="215" t="s">
        <v>1132</v>
      </c>
      <c r="G104" s="216" t="s">
        <v>259</v>
      </c>
      <c r="H104" s="217">
        <v>3</v>
      </c>
      <c r="I104" s="218"/>
      <c r="J104" s="219">
        <f>ROUND(I104*H104,1)</f>
        <v>0</v>
      </c>
      <c r="K104" s="215" t="s">
        <v>168</v>
      </c>
      <c r="L104" s="46"/>
      <c r="M104" s="220" t="s">
        <v>20</v>
      </c>
      <c r="N104" s="221" t="s">
        <v>44</v>
      </c>
      <c r="O104" s="86"/>
      <c r="P104" s="222">
        <f>O104*H104</f>
        <v>0</v>
      </c>
      <c r="Q104" s="222">
        <v>0.0014412</v>
      </c>
      <c r="R104" s="222">
        <f>Q104*H104</f>
        <v>0.0043235999999999995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178</v>
      </c>
      <c r="AT104" s="224" t="s">
        <v>164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178</v>
      </c>
      <c r="BM104" s="224" t="s">
        <v>1133</v>
      </c>
    </row>
    <row r="105" spans="1:47" s="2" customFormat="1" ht="12">
      <c r="A105" s="40"/>
      <c r="B105" s="41"/>
      <c r="C105" s="42"/>
      <c r="D105" s="226" t="s">
        <v>172</v>
      </c>
      <c r="E105" s="42"/>
      <c r="F105" s="227" t="s">
        <v>1134</v>
      </c>
      <c r="G105" s="42"/>
      <c r="H105" s="42"/>
      <c r="I105" s="228"/>
      <c r="J105" s="42"/>
      <c r="K105" s="42"/>
      <c r="L105" s="46"/>
      <c r="M105" s="229"/>
      <c r="N105" s="230"/>
      <c r="O105" s="86"/>
      <c r="P105" s="86"/>
      <c r="Q105" s="86"/>
      <c r="R105" s="86"/>
      <c r="S105" s="86"/>
      <c r="T105" s="86"/>
      <c r="U105" s="87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82</v>
      </c>
    </row>
    <row r="106" spans="1:65" s="2" customFormat="1" ht="21.75" customHeight="1">
      <c r="A106" s="40"/>
      <c r="B106" s="41"/>
      <c r="C106" s="213" t="s">
        <v>222</v>
      </c>
      <c r="D106" s="213" t="s">
        <v>164</v>
      </c>
      <c r="E106" s="214" t="s">
        <v>1135</v>
      </c>
      <c r="F106" s="215" t="s">
        <v>1136</v>
      </c>
      <c r="G106" s="216" t="s">
        <v>259</v>
      </c>
      <c r="H106" s="217">
        <v>16</v>
      </c>
      <c r="I106" s="218"/>
      <c r="J106" s="219">
        <f>ROUND(I106*H106,1)</f>
        <v>0</v>
      </c>
      <c r="K106" s="215" t="s">
        <v>168</v>
      </c>
      <c r="L106" s="46"/>
      <c r="M106" s="220" t="s">
        <v>20</v>
      </c>
      <c r="N106" s="221" t="s">
        <v>44</v>
      </c>
      <c r="O106" s="86"/>
      <c r="P106" s="222">
        <f>O106*H106</f>
        <v>0</v>
      </c>
      <c r="Q106" s="222">
        <v>0.0036178</v>
      </c>
      <c r="R106" s="222">
        <f>Q106*H106</f>
        <v>0.0578848</v>
      </c>
      <c r="S106" s="222">
        <v>0</v>
      </c>
      <c r="T106" s="222">
        <f>S106*H106</f>
        <v>0</v>
      </c>
      <c r="U106" s="223" t="s">
        <v>20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178</v>
      </c>
      <c r="AT106" s="224" t="s">
        <v>164</v>
      </c>
      <c r="AU106" s="224" t="s">
        <v>82</v>
      </c>
      <c r="AY106" s="19" t="s">
        <v>160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80</v>
      </c>
      <c r="BK106" s="225">
        <f>ROUND(I106*H106,1)</f>
        <v>0</v>
      </c>
      <c r="BL106" s="19" t="s">
        <v>178</v>
      </c>
      <c r="BM106" s="224" t="s">
        <v>1137</v>
      </c>
    </row>
    <row r="107" spans="1:47" s="2" customFormat="1" ht="12">
      <c r="A107" s="40"/>
      <c r="B107" s="41"/>
      <c r="C107" s="42"/>
      <c r="D107" s="226" t="s">
        <v>172</v>
      </c>
      <c r="E107" s="42"/>
      <c r="F107" s="227" t="s">
        <v>1138</v>
      </c>
      <c r="G107" s="42"/>
      <c r="H107" s="42"/>
      <c r="I107" s="228"/>
      <c r="J107" s="42"/>
      <c r="K107" s="42"/>
      <c r="L107" s="46"/>
      <c r="M107" s="229"/>
      <c r="N107" s="230"/>
      <c r="O107" s="86"/>
      <c r="P107" s="86"/>
      <c r="Q107" s="86"/>
      <c r="R107" s="86"/>
      <c r="S107" s="86"/>
      <c r="T107" s="86"/>
      <c r="U107" s="87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172</v>
      </c>
      <c r="AU107" s="19" t="s">
        <v>82</v>
      </c>
    </row>
    <row r="108" spans="1:65" s="2" customFormat="1" ht="21.75" customHeight="1">
      <c r="A108" s="40"/>
      <c r="B108" s="41"/>
      <c r="C108" s="213" t="s">
        <v>229</v>
      </c>
      <c r="D108" s="213" t="s">
        <v>164</v>
      </c>
      <c r="E108" s="214" t="s">
        <v>1139</v>
      </c>
      <c r="F108" s="215" t="s">
        <v>1140</v>
      </c>
      <c r="G108" s="216" t="s">
        <v>259</v>
      </c>
      <c r="H108" s="217">
        <v>40</v>
      </c>
      <c r="I108" s="218"/>
      <c r="J108" s="219">
        <f>ROUND(I108*H108,1)</f>
        <v>0</v>
      </c>
      <c r="K108" s="215" t="s">
        <v>168</v>
      </c>
      <c r="L108" s="46"/>
      <c r="M108" s="220" t="s">
        <v>20</v>
      </c>
      <c r="N108" s="221" t="s">
        <v>44</v>
      </c>
      <c r="O108" s="86"/>
      <c r="P108" s="222">
        <f>O108*H108</f>
        <v>0</v>
      </c>
      <c r="Q108" s="222">
        <v>0.00610224</v>
      </c>
      <c r="R108" s="222">
        <f>Q108*H108</f>
        <v>0.24408960000000002</v>
      </c>
      <c r="S108" s="222">
        <v>0</v>
      </c>
      <c r="T108" s="222">
        <f>S108*H108</f>
        <v>0</v>
      </c>
      <c r="U108" s="223" t="s">
        <v>20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178</v>
      </c>
      <c r="AT108" s="224" t="s">
        <v>164</v>
      </c>
      <c r="AU108" s="224" t="s">
        <v>82</v>
      </c>
      <c r="AY108" s="19" t="s">
        <v>160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9" t="s">
        <v>80</v>
      </c>
      <c r="BK108" s="225">
        <f>ROUND(I108*H108,1)</f>
        <v>0</v>
      </c>
      <c r="BL108" s="19" t="s">
        <v>178</v>
      </c>
      <c r="BM108" s="224" t="s">
        <v>1141</v>
      </c>
    </row>
    <row r="109" spans="1:47" s="2" customFormat="1" ht="12">
      <c r="A109" s="40"/>
      <c r="B109" s="41"/>
      <c r="C109" s="42"/>
      <c r="D109" s="226" t="s">
        <v>172</v>
      </c>
      <c r="E109" s="42"/>
      <c r="F109" s="227" t="s">
        <v>1142</v>
      </c>
      <c r="G109" s="42"/>
      <c r="H109" s="42"/>
      <c r="I109" s="228"/>
      <c r="J109" s="42"/>
      <c r="K109" s="42"/>
      <c r="L109" s="46"/>
      <c r="M109" s="229"/>
      <c r="N109" s="230"/>
      <c r="O109" s="86"/>
      <c r="P109" s="86"/>
      <c r="Q109" s="86"/>
      <c r="R109" s="86"/>
      <c r="S109" s="86"/>
      <c r="T109" s="86"/>
      <c r="U109" s="87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172</v>
      </c>
      <c r="AU109" s="19" t="s">
        <v>82</v>
      </c>
    </row>
    <row r="110" spans="1:65" s="2" customFormat="1" ht="16.5" customHeight="1">
      <c r="A110" s="40"/>
      <c r="B110" s="41"/>
      <c r="C110" s="213" t="s">
        <v>234</v>
      </c>
      <c r="D110" s="213" t="s">
        <v>164</v>
      </c>
      <c r="E110" s="214" t="s">
        <v>1143</v>
      </c>
      <c r="F110" s="215" t="s">
        <v>1144</v>
      </c>
      <c r="G110" s="216" t="s">
        <v>237</v>
      </c>
      <c r="H110" s="217">
        <v>2</v>
      </c>
      <c r="I110" s="218"/>
      <c r="J110" s="219">
        <f>ROUND(I110*H110,1)</f>
        <v>0</v>
      </c>
      <c r="K110" s="215" t="s">
        <v>168</v>
      </c>
      <c r="L110" s="46"/>
      <c r="M110" s="220" t="s">
        <v>20</v>
      </c>
      <c r="N110" s="221" t="s">
        <v>44</v>
      </c>
      <c r="O110" s="86"/>
      <c r="P110" s="222">
        <f>O110*H110</f>
        <v>0</v>
      </c>
      <c r="Q110" s="222">
        <v>7.64E-05</v>
      </c>
      <c r="R110" s="222">
        <f>Q110*H110</f>
        <v>0.0001528</v>
      </c>
      <c r="S110" s="222">
        <v>0</v>
      </c>
      <c r="T110" s="222">
        <f>S110*H110</f>
        <v>0</v>
      </c>
      <c r="U110" s="223" t="s">
        <v>20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178</v>
      </c>
      <c r="AT110" s="224" t="s">
        <v>164</v>
      </c>
      <c r="AU110" s="224" t="s">
        <v>82</v>
      </c>
      <c r="AY110" s="19" t="s">
        <v>160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9" t="s">
        <v>80</v>
      </c>
      <c r="BK110" s="225">
        <f>ROUND(I110*H110,1)</f>
        <v>0</v>
      </c>
      <c r="BL110" s="19" t="s">
        <v>178</v>
      </c>
      <c r="BM110" s="224" t="s">
        <v>1145</v>
      </c>
    </row>
    <row r="111" spans="1:47" s="2" customFormat="1" ht="12">
      <c r="A111" s="40"/>
      <c r="B111" s="41"/>
      <c r="C111" s="42"/>
      <c r="D111" s="226" t="s">
        <v>172</v>
      </c>
      <c r="E111" s="42"/>
      <c r="F111" s="227" t="s">
        <v>1146</v>
      </c>
      <c r="G111" s="42"/>
      <c r="H111" s="42"/>
      <c r="I111" s="228"/>
      <c r="J111" s="42"/>
      <c r="K111" s="42"/>
      <c r="L111" s="46"/>
      <c r="M111" s="229"/>
      <c r="N111" s="230"/>
      <c r="O111" s="86"/>
      <c r="P111" s="86"/>
      <c r="Q111" s="86"/>
      <c r="R111" s="86"/>
      <c r="S111" s="86"/>
      <c r="T111" s="86"/>
      <c r="U111" s="87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172</v>
      </c>
      <c r="AU111" s="19" t="s">
        <v>82</v>
      </c>
    </row>
    <row r="112" spans="1:65" s="2" customFormat="1" ht="16.5" customHeight="1">
      <c r="A112" s="40"/>
      <c r="B112" s="41"/>
      <c r="C112" s="213" t="s">
        <v>162</v>
      </c>
      <c r="D112" s="213" t="s">
        <v>164</v>
      </c>
      <c r="E112" s="214" t="s">
        <v>1147</v>
      </c>
      <c r="F112" s="215" t="s">
        <v>1148</v>
      </c>
      <c r="G112" s="216" t="s">
        <v>237</v>
      </c>
      <c r="H112" s="217">
        <v>25</v>
      </c>
      <c r="I112" s="218"/>
      <c r="J112" s="219">
        <f>ROUND(I112*H112,1)</f>
        <v>0</v>
      </c>
      <c r="K112" s="215" t="s">
        <v>168</v>
      </c>
      <c r="L112" s="46"/>
      <c r="M112" s="220" t="s">
        <v>20</v>
      </c>
      <c r="N112" s="221" t="s">
        <v>44</v>
      </c>
      <c r="O112" s="86"/>
      <c r="P112" s="222">
        <f>O112*H112</f>
        <v>0</v>
      </c>
      <c r="Q112" s="222">
        <v>0.0001128</v>
      </c>
      <c r="R112" s="222">
        <f>Q112*H112</f>
        <v>0.00282</v>
      </c>
      <c r="S112" s="222">
        <v>0</v>
      </c>
      <c r="T112" s="222">
        <f>S112*H112</f>
        <v>0</v>
      </c>
      <c r="U112" s="223" t="s">
        <v>20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178</v>
      </c>
      <c r="AT112" s="224" t="s">
        <v>164</v>
      </c>
      <c r="AU112" s="224" t="s">
        <v>82</v>
      </c>
      <c r="AY112" s="19" t="s">
        <v>160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80</v>
      </c>
      <c r="BK112" s="225">
        <f>ROUND(I112*H112,1)</f>
        <v>0</v>
      </c>
      <c r="BL112" s="19" t="s">
        <v>178</v>
      </c>
      <c r="BM112" s="224" t="s">
        <v>1149</v>
      </c>
    </row>
    <row r="113" spans="1:47" s="2" customFormat="1" ht="12">
      <c r="A113" s="40"/>
      <c r="B113" s="41"/>
      <c r="C113" s="42"/>
      <c r="D113" s="226" t="s">
        <v>172</v>
      </c>
      <c r="E113" s="42"/>
      <c r="F113" s="227" t="s">
        <v>1150</v>
      </c>
      <c r="G113" s="42"/>
      <c r="H113" s="42"/>
      <c r="I113" s="228"/>
      <c r="J113" s="42"/>
      <c r="K113" s="42"/>
      <c r="L113" s="46"/>
      <c r="M113" s="229"/>
      <c r="N113" s="230"/>
      <c r="O113" s="86"/>
      <c r="P113" s="86"/>
      <c r="Q113" s="86"/>
      <c r="R113" s="86"/>
      <c r="S113" s="86"/>
      <c r="T113" s="86"/>
      <c r="U113" s="87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172</v>
      </c>
      <c r="AU113" s="19" t="s">
        <v>82</v>
      </c>
    </row>
    <row r="114" spans="1:65" s="2" customFormat="1" ht="33" customHeight="1">
      <c r="A114" s="40"/>
      <c r="B114" s="41"/>
      <c r="C114" s="213" t="s">
        <v>245</v>
      </c>
      <c r="D114" s="213" t="s">
        <v>164</v>
      </c>
      <c r="E114" s="214" t="s">
        <v>1151</v>
      </c>
      <c r="F114" s="215" t="s">
        <v>1152</v>
      </c>
      <c r="G114" s="216" t="s">
        <v>259</v>
      </c>
      <c r="H114" s="217">
        <v>3</v>
      </c>
      <c r="I114" s="218"/>
      <c r="J114" s="219">
        <f>ROUND(I114*H114,1)</f>
        <v>0</v>
      </c>
      <c r="K114" s="215" t="s">
        <v>168</v>
      </c>
      <c r="L114" s="46"/>
      <c r="M114" s="220" t="s">
        <v>20</v>
      </c>
      <c r="N114" s="221" t="s">
        <v>44</v>
      </c>
      <c r="O114" s="86"/>
      <c r="P114" s="222">
        <f>O114*H114</f>
        <v>0</v>
      </c>
      <c r="Q114" s="222">
        <v>0.00012156</v>
      </c>
      <c r="R114" s="222">
        <f>Q114*H114</f>
        <v>0.00036468</v>
      </c>
      <c r="S114" s="222">
        <v>0</v>
      </c>
      <c r="T114" s="222">
        <f>S114*H114</f>
        <v>0</v>
      </c>
      <c r="U114" s="223" t="s">
        <v>20</v>
      </c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178</v>
      </c>
      <c r="AT114" s="224" t="s">
        <v>164</v>
      </c>
      <c r="AU114" s="224" t="s">
        <v>82</v>
      </c>
      <c r="AY114" s="19" t="s">
        <v>160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80</v>
      </c>
      <c r="BK114" s="225">
        <f>ROUND(I114*H114,1)</f>
        <v>0</v>
      </c>
      <c r="BL114" s="19" t="s">
        <v>178</v>
      </c>
      <c r="BM114" s="224" t="s">
        <v>1153</v>
      </c>
    </row>
    <row r="115" spans="1:47" s="2" customFormat="1" ht="12">
      <c r="A115" s="40"/>
      <c r="B115" s="41"/>
      <c r="C115" s="42"/>
      <c r="D115" s="226" t="s">
        <v>172</v>
      </c>
      <c r="E115" s="42"/>
      <c r="F115" s="227" t="s">
        <v>1154</v>
      </c>
      <c r="G115" s="42"/>
      <c r="H115" s="42"/>
      <c r="I115" s="228"/>
      <c r="J115" s="42"/>
      <c r="K115" s="42"/>
      <c r="L115" s="46"/>
      <c r="M115" s="229"/>
      <c r="N115" s="230"/>
      <c r="O115" s="86"/>
      <c r="P115" s="86"/>
      <c r="Q115" s="86"/>
      <c r="R115" s="86"/>
      <c r="S115" s="86"/>
      <c r="T115" s="86"/>
      <c r="U115" s="87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172</v>
      </c>
      <c r="AU115" s="19" t="s">
        <v>82</v>
      </c>
    </row>
    <row r="116" spans="1:65" s="2" customFormat="1" ht="33" customHeight="1">
      <c r="A116" s="40"/>
      <c r="B116" s="41"/>
      <c r="C116" s="213" t="s">
        <v>251</v>
      </c>
      <c r="D116" s="213" t="s">
        <v>164</v>
      </c>
      <c r="E116" s="214" t="s">
        <v>1155</v>
      </c>
      <c r="F116" s="215" t="s">
        <v>1156</v>
      </c>
      <c r="G116" s="216" t="s">
        <v>259</v>
      </c>
      <c r="H116" s="217">
        <v>56</v>
      </c>
      <c r="I116" s="218"/>
      <c r="J116" s="219">
        <f>ROUND(I116*H116,1)</f>
        <v>0</v>
      </c>
      <c r="K116" s="215" t="s">
        <v>168</v>
      </c>
      <c r="L116" s="46"/>
      <c r="M116" s="220" t="s">
        <v>20</v>
      </c>
      <c r="N116" s="221" t="s">
        <v>44</v>
      </c>
      <c r="O116" s="86"/>
      <c r="P116" s="222">
        <f>O116*H116</f>
        <v>0</v>
      </c>
      <c r="Q116" s="222">
        <v>0.0001941</v>
      </c>
      <c r="R116" s="222">
        <f>Q116*H116</f>
        <v>0.0108696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178</v>
      </c>
      <c r="AT116" s="224" t="s">
        <v>164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178</v>
      </c>
      <c r="BM116" s="224" t="s">
        <v>1157</v>
      </c>
    </row>
    <row r="117" spans="1:47" s="2" customFormat="1" ht="12">
      <c r="A117" s="40"/>
      <c r="B117" s="41"/>
      <c r="C117" s="42"/>
      <c r="D117" s="226" t="s">
        <v>172</v>
      </c>
      <c r="E117" s="42"/>
      <c r="F117" s="227" t="s">
        <v>1158</v>
      </c>
      <c r="G117" s="42"/>
      <c r="H117" s="42"/>
      <c r="I117" s="228"/>
      <c r="J117" s="42"/>
      <c r="K117" s="42"/>
      <c r="L117" s="46"/>
      <c r="M117" s="229"/>
      <c r="N117" s="230"/>
      <c r="O117" s="86"/>
      <c r="P117" s="86"/>
      <c r="Q117" s="86"/>
      <c r="R117" s="86"/>
      <c r="S117" s="86"/>
      <c r="T117" s="86"/>
      <c r="U117" s="87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172</v>
      </c>
      <c r="AU117" s="19" t="s">
        <v>82</v>
      </c>
    </row>
    <row r="118" spans="1:65" s="2" customFormat="1" ht="16.5" customHeight="1">
      <c r="A118" s="40"/>
      <c r="B118" s="41"/>
      <c r="C118" s="213" t="s">
        <v>9</v>
      </c>
      <c r="D118" s="213" t="s">
        <v>164</v>
      </c>
      <c r="E118" s="214" t="s">
        <v>1159</v>
      </c>
      <c r="F118" s="215" t="s">
        <v>1160</v>
      </c>
      <c r="G118" s="216" t="s">
        <v>237</v>
      </c>
      <c r="H118" s="217">
        <v>1</v>
      </c>
      <c r="I118" s="218"/>
      <c r="J118" s="219">
        <f>ROUND(I118*H118,1)</f>
        <v>0</v>
      </c>
      <c r="K118" s="215" t="s">
        <v>168</v>
      </c>
      <c r="L118" s="46"/>
      <c r="M118" s="220" t="s">
        <v>20</v>
      </c>
      <c r="N118" s="221" t="s">
        <v>44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2">
        <f>S118*H118</f>
        <v>0</v>
      </c>
      <c r="U118" s="223" t="s">
        <v>20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178</v>
      </c>
      <c r="AT118" s="224" t="s">
        <v>164</v>
      </c>
      <c r="AU118" s="224" t="s">
        <v>82</v>
      </c>
      <c r="AY118" s="19" t="s">
        <v>160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80</v>
      </c>
      <c r="BK118" s="225">
        <f>ROUND(I118*H118,1)</f>
        <v>0</v>
      </c>
      <c r="BL118" s="19" t="s">
        <v>178</v>
      </c>
      <c r="BM118" s="224" t="s">
        <v>1161</v>
      </c>
    </row>
    <row r="119" spans="1:47" s="2" customFormat="1" ht="12">
      <c r="A119" s="40"/>
      <c r="B119" s="41"/>
      <c r="C119" s="42"/>
      <c r="D119" s="226" t="s">
        <v>172</v>
      </c>
      <c r="E119" s="42"/>
      <c r="F119" s="227" t="s">
        <v>1162</v>
      </c>
      <c r="G119" s="42"/>
      <c r="H119" s="42"/>
      <c r="I119" s="228"/>
      <c r="J119" s="42"/>
      <c r="K119" s="42"/>
      <c r="L119" s="46"/>
      <c r="M119" s="229"/>
      <c r="N119" s="230"/>
      <c r="O119" s="86"/>
      <c r="P119" s="86"/>
      <c r="Q119" s="86"/>
      <c r="R119" s="86"/>
      <c r="S119" s="86"/>
      <c r="T119" s="86"/>
      <c r="U119" s="87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172</v>
      </c>
      <c r="AU119" s="19" t="s">
        <v>82</v>
      </c>
    </row>
    <row r="120" spans="1:65" s="2" customFormat="1" ht="16.5" customHeight="1">
      <c r="A120" s="40"/>
      <c r="B120" s="41"/>
      <c r="C120" s="213" t="s">
        <v>178</v>
      </c>
      <c r="D120" s="213" t="s">
        <v>164</v>
      </c>
      <c r="E120" s="214" t="s">
        <v>1114</v>
      </c>
      <c r="F120" s="215" t="s">
        <v>1115</v>
      </c>
      <c r="G120" s="216" t="s">
        <v>1116</v>
      </c>
      <c r="H120" s="217">
        <v>27</v>
      </c>
      <c r="I120" s="218"/>
      <c r="J120" s="219">
        <f>ROUND(I120*H120,1)</f>
        <v>0</v>
      </c>
      <c r="K120" s="215" t="s">
        <v>20</v>
      </c>
      <c r="L120" s="46"/>
      <c r="M120" s="220" t="s">
        <v>20</v>
      </c>
      <c r="N120" s="221" t="s">
        <v>44</v>
      </c>
      <c r="O120" s="86"/>
      <c r="P120" s="222">
        <f>O120*H120</f>
        <v>0</v>
      </c>
      <c r="Q120" s="222">
        <v>0.0011</v>
      </c>
      <c r="R120" s="222">
        <f>Q120*H120</f>
        <v>0.0297</v>
      </c>
      <c r="S120" s="222">
        <v>0</v>
      </c>
      <c r="T120" s="222">
        <f>S120*H120</f>
        <v>0</v>
      </c>
      <c r="U120" s="223" t="s">
        <v>20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178</v>
      </c>
      <c r="AT120" s="224" t="s">
        <v>164</v>
      </c>
      <c r="AU120" s="224" t="s">
        <v>82</v>
      </c>
      <c r="AY120" s="19" t="s">
        <v>160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9" t="s">
        <v>80</v>
      </c>
      <c r="BK120" s="225">
        <f>ROUND(I120*H120,1)</f>
        <v>0</v>
      </c>
      <c r="BL120" s="19" t="s">
        <v>178</v>
      </c>
      <c r="BM120" s="224" t="s">
        <v>1163</v>
      </c>
    </row>
    <row r="121" spans="1:65" s="2" customFormat="1" ht="16.5" customHeight="1">
      <c r="A121" s="40"/>
      <c r="B121" s="41"/>
      <c r="C121" s="213" t="s">
        <v>271</v>
      </c>
      <c r="D121" s="213" t="s">
        <v>164</v>
      </c>
      <c r="E121" s="214" t="s">
        <v>1164</v>
      </c>
      <c r="F121" s="215" t="s">
        <v>1165</v>
      </c>
      <c r="G121" s="216" t="s">
        <v>237</v>
      </c>
      <c r="H121" s="217">
        <v>1</v>
      </c>
      <c r="I121" s="218"/>
      <c r="J121" s="219">
        <f>ROUND(I121*H121,1)</f>
        <v>0</v>
      </c>
      <c r="K121" s="215" t="s">
        <v>168</v>
      </c>
      <c r="L121" s="46"/>
      <c r="M121" s="220" t="s">
        <v>20</v>
      </c>
      <c r="N121" s="221" t="s">
        <v>44</v>
      </c>
      <c r="O121" s="86"/>
      <c r="P121" s="222">
        <f>O121*H121</f>
        <v>0</v>
      </c>
      <c r="Q121" s="222">
        <v>0.00012557</v>
      </c>
      <c r="R121" s="222">
        <f>Q121*H121</f>
        <v>0.00012557</v>
      </c>
      <c r="S121" s="222">
        <v>0</v>
      </c>
      <c r="T121" s="222">
        <f>S121*H121</f>
        <v>0</v>
      </c>
      <c r="U121" s="223" t="s">
        <v>20</v>
      </c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178</v>
      </c>
      <c r="AT121" s="224" t="s">
        <v>164</v>
      </c>
      <c r="AU121" s="224" t="s">
        <v>82</v>
      </c>
      <c r="AY121" s="19" t="s">
        <v>160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9" t="s">
        <v>80</v>
      </c>
      <c r="BK121" s="225">
        <f>ROUND(I121*H121,1)</f>
        <v>0</v>
      </c>
      <c r="BL121" s="19" t="s">
        <v>178</v>
      </c>
      <c r="BM121" s="224" t="s">
        <v>1166</v>
      </c>
    </row>
    <row r="122" spans="1:47" s="2" customFormat="1" ht="12">
      <c r="A122" s="40"/>
      <c r="B122" s="41"/>
      <c r="C122" s="42"/>
      <c r="D122" s="226" t="s">
        <v>172</v>
      </c>
      <c r="E122" s="42"/>
      <c r="F122" s="227" t="s">
        <v>1167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6"/>
      <c r="U122" s="87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82</v>
      </c>
    </row>
    <row r="123" spans="1:65" s="2" customFormat="1" ht="16.5" customHeight="1">
      <c r="A123" s="40"/>
      <c r="B123" s="41"/>
      <c r="C123" s="213" t="s">
        <v>278</v>
      </c>
      <c r="D123" s="213" t="s">
        <v>164</v>
      </c>
      <c r="E123" s="214" t="s">
        <v>1168</v>
      </c>
      <c r="F123" s="215" t="s">
        <v>1169</v>
      </c>
      <c r="G123" s="216" t="s">
        <v>237</v>
      </c>
      <c r="H123" s="217">
        <v>1</v>
      </c>
      <c r="I123" s="218"/>
      <c r="J123" s="219">
        <f>ROUND(I123*H123,1)</f>
        <v>0</v>
      </c>
      <c r="K123" s="215" t="s">
        <v>168</v>
      </c>
      <c r="L123" s="46"/>
      <c r="M123" s="220" t="s">
        <v>20</v>
      </c>
      <c r="N123" s="221" t="s">
        <v>44</v>
      </c>
      <c r="O123" s="86"/>
      <c r="P123" s="222">
        <f>O123*H123</f>
        <v>0</v>
      </c>
      <c r="Q123" s="222">
        <v>0.00021957</v>
      </c>
      <c r="R123" s="222">
        <f>Q123*H123</f>
        <v>0.00021957</v>
      </c>
      <c r="S123" s="222">
        <v>0</v>
      </c>
      <c r="T123" s="222">
        <f>S123*H123</f>
        <v>0</v>
      </c>
      <c r="U123" s="223" t="s">
        <v>20</v>
      </c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178</v>
      </c>
      <c r="AT123" s="224" t="s">
        <v>164</v>
      </c>
      <c r="AU123" s="224" t="s">
        <v>82</v>
      </c>
      <c r="AY123" s="19" t="s">
        <v>160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9" t="s">
        <v>80</v>
      </c>
      <c r="BK123" s="225">
        <f>ROUND(I123*H123,1)</f>
        <v>0</v>
      </c>
      <c r="BL123" s="19" t="s">
        <v>178</v>
      </c>
      <c r="BM123" s="224" t="s">
        <v>1170</v>
      </c>
    </row>
    <row r="124" spans="1:47" s="2" customFormat="1" ht="12">
      <c r="A124" s="40"/>
      <c r="B124" s="41"/>
      <c r="C124" s="42"/>
      <c r="D124" s="226" t="s">
        <v>172</v>
      </c>
      <c r="E124" s="42"/>
      <c r="F124" s="227" t="s">
        <v>1171</v>
      </c>
      <c r="G124" s="42"/>
      <c r="H124" s="42"/>
      <c r="I124" s="228"/>
      <c r="J124" s="42"/>
      <c r="K124" s="42"/>
      <c r="L124" s="46"/>
      <c r="M124" s="229"/>
      <c r="N124" s="230"/>
      <c r="O124" s="86"/>
      <c r="P124" s="86"/>
      <c r="Q124" s="86"/>
      <c r="R124" s="86"/>
      <c r="S124" s="86"/>
      <c r="T124" s="86"/>
      <c r="U124" s="87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172</v>
      </c>
      <c r="AU124" s="19" t="s">
        <v>82</v>
      </c>
    </row>
    <row r="125" spans="1:65" s="2" customFormat="1" ht="16.5" customHeight="1">
      <c r="A125" s="40"/>
      <c r="B125" s="41"/>
      <c r="C125" s="213" t="s">
        <v>287</v>
      </c>
      <c r="D125" s="213" t="s">
        <v>164</v>
      </c>
      <c r="E125" s="214" t="s">
        <v>1172</v>
      </c>
      <c r="F125" s="215" t="s">
        <v>1173</v>
      </c>
      <c r="G125" s="216" t="s">
        <v>237</v>
      </c>
      <c r="H125" s="217">
        <v>1</v>
      </c>
      <c r="I125" s="218"/>
      <c r="J125" s="219">
        <f>ROUND(I125*H125,1)</f>
        <v>0</v>
      </c>
      <c r="K125" s="215" t="s">
        <v>168</v>
      </c>
      <c r="L125" s="46"/>
      <c r="M125" s="220" t="s">
        <v>20</v>
      </c>
      <c r="N125" s="221" t="s">
        <v>44</v>
      </c>
      <c r="O125" s="86"/>
      <c r="P125" s="222">
        <f>O125*H125</f>
        <v>0</v>
      </c>
      <c r="Q125" s="222">
        <v>0.00055957</v>
      </c>
      <c r="R125" s="222">
        <f>Q125*H125</f>
        <v>0.00055957</v>
      </c>
      <c r="S125" s="222">
        <v>0</v>
      </c>
      <c r="T125" s="222">
        <f>S125*H125</f>
        <v>0</v>
      </c>
      <c r="U125" s="223" t="s">
        <v>20</v>
      </c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178</v>
      </c>
      <c r="AT125" s="224" t="s">
        <v>164</v>
      </c>
      <c r="AU125" s="224" t="s">
        <v>82</v>
      </c>
      <c r="AY125" s="19" t="s">
        <v>160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9" t="s">
        <v>80</v>
      </c>
      <c r="BK125" s="225">
        <f>ROUND(I125*H125,1)</f>
        <v>0</v>
      </c>
      <c r="BL125" s="19" t="s">
        <v>178</v>
      </c>
      <c r="BM125" s="224" t="s">
        <v>1174</v>
      </c>
    </row>
    <row r="126" spans="1:47" s="2" customFormat="1" ht="12">
      <c r="A126" s="40"/>
      <c r="B126" s="41"/>
      <c r="C126" s="42"/>
      <c r="D126" s="226" t="s">
        <v>172</v>
      </c>
      <c r="E126" s="42"/>
      <c r="F126" s="227" t="s">
        <v>1175</v>
      </c>
      <c r="G126" s="42"/>
      <c r="H126" s="42"/>
      <c r="I126" s="228"/>
      <c r="J126" s="42"/>
      <c r="K126" s="42"/>
      <c r="L126" s="46"/>
      <c r="M126" s="229"/>
      <c r="N126" s="230"/>
      <c r="O126" s="86"/>
      <c r="P126" s="86"/>
      <c r="Q126" s="86"/>
      <c r="R126" s="86"/>
      <c r="S126" s="86"/>
      <c r="T126" s="86"/>
      <c r="U126" s="87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172</v>
      </c>
      <c r="AU126" s="19" t="s">
        <v>82</v>
      </c>
    </row>
    <row r="127" spans="1:65" s="2" customFormat="1" ht="16.5" customHeight="1">
      <c r="A127" s="40"/>
      <c r="B127" s="41"/>
      <c r="C127" s="213" t="s">
        <v>293</v>
      </c>
      <c r="D127" s="213" t="s">
        <v>164</v>
      </c>
      <c r="E127" s="214" t="s">
        <v>1176</v>
      </c>
      <c r="F127" s="215" t="s">
        <v>1177</v>
      </c>
      <c r="G127" s="216" t="s">
        <v>237</v>
      </c>
      <c r="H127" s="217">
        <v>1</v>
      </c>
      <c r="I127" s="218"/>
      <c r="J127" s="219">
        <f>ROUND(I127*H127,1)</f>
        <v>0</v>
      </c>
      <c r="K127" s="215" t="s">
        <v>168</v>
      </c>
      <c r="L127" s="46"/>
      <c r="M127" s="220" t="s">
        <v>20</v>
      </c>
      <c r="N127" s="221" t="s">
        <v>44</v>
      </c>
      <c r="O127" s="86"/>
      <c r="P127" s="222">
        <f>O127*H127</f>
        <v>0</v>
      </c>
      <c r="Q127" s="222">
        <v>0.00111957</v>
      </c>
      <c r="R127" s="222">
        <f>Q127*H127</f>
        <v>0.00111957</v>
      </c>
      <c r="S127" s="222">
        <v>0</v>
      </c>
      <c r="T127" s="222">
        <f>S127*H127</f>
        <v>0</v>
      </c>
      <c r="U127" s="223" t="s">
        <v>20</v>
      </c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178</v>
      </c>
      <c r="AT127" s="224" t="s">
        <v>164</v>
      </c>
      <c r="AU127" s="224" t="s">
        <v>82</v>
      </c>
      <c r="AY127" s="19" t="s">
        <v>160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9" t="s">
        <v>80</v>
      </c>
      <c r="BK127" s="225">
        <f>ROUND(I127*H127,1)</f>
        <v>0</v>
      </c>
      <c r="BL127" s="19" t="s">
        <v>178</v>
      </c>
      <c r="BM127" s="224" t="s">
        <v>1178</v>
      </c>
    </row>
    <row r="128" spans="1:47" s="2" customFormat="1" ht="12">
      <c r="A128" s="40"/>
      <c r="B128" s="41"/>
      <c r="C128" s="42"/>
      <c r="D128" s="226" t="s">
        <v>172</v>
      </c>
      <c r="E128" s="42"/>
      <c r="F128" s="227" t="s">
        <v>1179</v>
      </c>
      <c r="G128" s="42"/>
      <c r="H128" s="42"/>
      <c r="I128" s="228"/>
      <c r="J128" s="42"/>
      <c r="K128" s="42"/>
      <c r="L128" s="46"/>
      <c r="M128" s="229"/>
      <c r="N128" s="230"/>
      <c r="O128" s="86"/>
      <c r="P128" s="86"/>
      <c r="Q128" s="86"/>
      <c r="R128" s="86"/>
      <c r="S128" s="86"/>
      <c r="T128" s="86"/>
      <c r="U128" s="87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172</v>
      </c>
      <c r="AU128" s="19" t="s">
        <v>82</v>
      </c>
    </row>
    <row r="129" spans="1:65" s="2" customFormat="1" ht="16.5" customHeight="1">
      <c r="A129" s="40"/>
      <c r="B129" s="41"/>
      <c r="C129" s="213" t="s">
        <v>7</v>
      </c>
      <c r="D129" s="213" t="s">
        <v>164</v>
      </c>
      <c r="E129" s="214" t="s">
        <v>1180</v>
      </c>
      <c r="F129" s="215" t="s">
        <v>1181</v>
      </c>
      <c r="G129" s="216" t="s">
        <v>237</v>
      </c>
      <c r="H129" s="217">
        <v>7</v>
      </c>
      <c r="I129" s="218"/>
      <c r="J129" s="219">
        <f>ROUND(I129*H129,1)</f>
        <v>0</v>
      </c>
      <c r="K129" s="215" t="s">
        <v>168</v>
      </c>
      <c r="L129" s="46"/>
      <c r="M129" s="220" t="s">
        <v>20</v>
      </c>
      <c r="N129" s="221" t="s">
        <v>44</v>
      </c>
      <c r="O129" s="86"/>
      <c r="P129" s="222">
        <f>O129*H129</f>
        <v>0</v>
      </c>
      <c r="Q129" s="222">
        <v>0.00222957</v>
      </c>
      <c r="R129" s="222">
        <f>Q129*H129</f>
        <v>0.015606990000000001</v>
      </c>
      <c r="S129" s="222">
        <v>0</v>
      </c>
      <c r="T129" s="222">
        <f>S129*H129</f>
        <v>0</v>
      </c>
      <c r="U129" s="223" t="s">
        <v>20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178</v>
      </c>
      <c r="AT129" s="224" t="s">
        <v>164</v>
      </c>
      <c r="AU129" s="224" t="s">
        <v>82</v>
      </c>
      <c r="AY129" s="19" t="s">
        <v>160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9" t="s">
        <v>80</v>
      </c>
      <c r="BK129" s="225">
        <f>ROUND(I129*H129,1)</f>
        <v>0</v>
      </c>
      <c r="BL129" s="19" t="s">
        <v>178</v>
      </c>
      <c r="BM129" s="224" t="s">
        <v>1182</v>
      </c>
    </row>
    <row r="130" spans="1:47" s="2" customFormat="1" ht="12">
      <c r="A130" s="40"/>
      <c r="B130" s="41"/>
      <c r="C130" s="42"/>
      <c r="D130" s="226" t="s">
        <v>172</v>
      </c>
      <c r="E130" s="42"/>
      <c r="F130" s="227" t="s">
        <v>1183</v>
      </c>
      <c r="G130" s="42"/>
      <c r="H130" s="42"/>
      <c r="I130" s="228"/>
      <c r="J130" s="42"/>
      <c r="K130" s="42"/>
      <c r="L130" s="46"/>
      <c r="M130" s="229"/>
      <c r="N130" s="230"/>
      <c r="O130" s="86"/>
      <c r="P130" s="86"/>
      <c r="Q130" s="86"/>
      <c r="R130" s="86"/>
      <c r="S130" s="86"/>
      <c r="T130" s="86"/>
      <c r="U130" s="87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172</v>
      </c>
      <c r="AU130" s="19" t="s">
        <v>82</v>
      </c>
    </row>
    <row r="131" spans="1:65" s="2" customFormat="1" ht="21.75" customHeight="1">
      <c r="A131" s="40"/>
      <c r="B131" s="41"/>
      <c r="C131" s="213" t="s">
        <v>305</v>
      </c>
      <c r="D131" s="213" t="s">
        <v>164</v>
      </c>
      <c r="E131" s="214" t="s">
        <v>1184</v>
      </c>
      <c r="F131" s="215" t="s">
        <v>1185</v>
      </c>
      <c r="G131" s="216" t="s">
        <v>237</v>
      </c>
      <c r="H131" s="217">
        <v>1</v>
      </c>
      <c r="I131" s="218"/>
      <c r="J131" s="219">
        <f>ROUND(I131*H131,1)</f>
        <v>0</v>
      </c>
      <c r="K131" s="215" t="s">
        <v>168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0.00512957</v>
      </c>
      <c r="R131" s="222">
        <f>Q131*H131</f>
        <v>0.00512957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178</v>
      </c>
      <c r="AT131" s="224" t="s">
        <v>164</v>
      </c>
      <c r="AU131" s="224" t="s">
        <v>82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178</v>
      </c>
      <c r="BM131" s="224" t="s">
        <v>1186</v>
      </c>
    </row>
    <row r="132" spans="1:47" s="2" customFormat="1" ht="12">
      <c r="A132" s="40"/>
      <c r="B132" s="41"/>
      <c r="C132" s="42"/>
      <c r="D132" s="226" t="s">
        <v>172</v>
      </c>
      <c r="E132" s="42"/>
      <c r="F132" s="227" t="s">
        <v>1187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82</v>
      </c>
    </row>
    <row r="133" spans="1:65" s="2" customFormat="1" ht="21.75" customHeight="1">
      <c r="A133" s="40"/>
      <c r="B133" s="41"/>
      <c r="C133" s="213" t="s">
        <v>312</v>
      </c>
      <c r="D133" s="213" t="s">
        <v>164</v>
      </c>
      <c r="E133" s="214" t="s">
        <v>1188</v>
      </c>
      <c r="F133" s="215" t="s">
        <v>1189</v>
      </c>
      <c r="G133" s="216" t="s">
        <v>237</v>
      </c>
      <c r="H133" s="217">
        <v>1</v>
      </c>
      <c r="I133" s="218"/>
      <c r="J133" s="219">
        <f>ROUND(I133*H133,1)</f>
        <v>0</v>
      </c>
      <c r="K133" s="215" t="s">
        <v>168</v>
      </c>
      <c r="L133" s="46"/>
      <c r="M133" s="220" t="s">
        <v>20</v>
      </c>
      <c r="N133" s="221" t="s">
        <v>44</v>
      </c>
      <c r="O133" s="86"/>
      <c r="P133" s="222">
        <f>O133*H133</f>
        <v>0</v>
      </c>
      <c r="Q133" s="222">
        <v>0.00882957</v>
      </c>
      <c r="R133" s="222">
        <f>Q133*H133</f>
        <v>0.00882957</v>
      </c>
      <c r="S133" s="222">
        <v>0</v>
      </c>
      <c r="T133" s="222">
        <f>S133*H133</f>
        <v>0</v>
      </c>
      <c r="U133" s="223" t="s">
        <v>20</v>
      </c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178</v>
      </c>
      <c r="AT133" s="224" t="s">
        <v>164</v>
      </c>
      <c r="AU133" s="224" t="s">
        <v>82</v>
      </c>
      <c r="AY133" s="19" t="s">
        <v>160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9" t="s">
        <v>80</v>
      </c>
      <c r="BK133" s="225">
        <f>ROUND(I133*H133,1)</f>
        <v>0</v>
      </c>
      <c r="BL133" s="19" t="s">
        <v>178</v>
      </c>
      <c r="BM133" s="224" t="s">
        <v>1190</v>
      </c>
    </row>
    <row r="134" spans="1:47" s="2" customFormat="1" ht="12">
      <c r="A134" s="40"/>
      <c r="B134" s="41"/>
      <c r="C134" s="42"/>
      <c r="D134" s="226" t="s">
        <v>172</v>
      </c>
      <c r="E134" s="42"/>
      <c r="F134" s="227" t="s">
        <v>1191</v>
      </c>
      <c r="G134" s="42"/>
      <c r="H134" s="42"/>
      <c r="I134" s="228"/>
      <c r="J134" s="42"/>
      <c r="K134" s="42"/>
      <c r="L134" s="46"/>
      <c r="M134" s="229"/>
      <c r="N134" s="230"/>
      <c r="O134" s="86"/>
      <c r="P134" s="86"/>
      <c r="Q134" s="86"/>
      <c r="R134" s="86"/>
      <c r="S134" s="86"/>
      <c r="T134" s="86"/>
      <c r="U134" s="87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172</v>
      </c>
      <c r="AU134" s="19" t="s">
        <v>82</v>
      </c>
    </row>
    <row r="135" spans="1:65" s="2" customFormat="1" ht="16.5" customHeight="1">
      <c r="A135" s="40"/>
      <c r="B135" s="41"/>
      <c r="C135" s="213" t="s">
        <v>318</v>
      </c>
      <c r="D135" s="213" t="s">
        <v>164</v>
      </c>
      <c r="E135" s="214" t="s">
        <v>1192</v>
      </c>
      <c r="F135" s="215" t="s">
        <v>1193</v>
      </c>
      <c r="G135" s="216" t="s">
        <v>237</v>
      </c>
      <c r="H135" s="217">
        <v>1</v>
      </c>
      <c r="I135" s="218"/>
      <c r="J135" s="219">
        <f>ROUND(I135*H135,1)</f>
        <v>0</v>
      </c>
      <c r="K135" s="215" t="s">
        <v>168</v>
      </c>
      <c r="L135" s="46"/>
      <c r="M135" s="220" t="s">
        <v>20</v>
      </c>
      <c r="N135" s="221" t="s">
        <v>44</v>
      </c>
      <c r="O135" s="86"/>
      <c r="P135" s="222">
        <f>O135*H135</f>
        <v>0</v>
      </c>
      <c r="Q135" s="222">
        <v>0.00049957</v>
      </c>
      <c r="R135" s="222">
        <f>Q135*H135</f>
        <v>0.00049957</v>
      </c>
      <c r="S135" s="222">
        <v>0</v>
      </c>
      <c r="T135" s="222">
        <f>S135*H135</f>
        <v>0</v>
      </c>
      <c r="U135" s="223" t="s">
        <v>20</v>
      </c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178</v>
      </c>
      <c r="AT135" s="224" t="s">
        <v>164</v>
      </c>
      <c r="AU135" s="224" t="s">
        <v>82</v>
      </c>
      <c r="AY135" s="19" t="s">
        <v>160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9" t="s">
        <v>80</v>
      </c>
      <c r="BK135" s="225">
        <f>ROUND(I135*H135,1)</f>
        <v>0</v>
      </c>
      <c r="BL135" s="19" t="s">
        <v>178</v>
      </c>
      <c r="BM135" s="224" t="s">
        <v>1194</v>
      </c>
    </row>
    <row r="136" spans="1:47" s="2" customFormat="1" ht="12">
      <c r="A136" s="40"/>
      <c r="B136" s="41"/>
      <c r="C136" s="42"/>
      <c r="D136" s="226" t="s">
        <v>172</v>
      </c>
      <c r="E136" s="42"/>
      <c r="F136" s="227" t="s">
        <v>1195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6"/>
      <c r="U136" s="87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172</v>
      </c>
      <c r="AU136" s="19" t="s">
        <v>82</v>
      </c>
    </row>
    <row r="137" spans="1:65" s="2" customFormat="1" ht="16.5" customHeight="1">
      <c r="A137" s="40"/>
      <c r="B137" s="41"/>
      <c r="C137" s="213" t="s">
        <v>324</v>
      </c>
      <c r="D137" s="213" t="s">
        <v>164</v>
      </c>
      <c r="E137" s="214" t="s">
        <v>1196</v>
      </c>
      <c r="F137" s="215" t="s">
        <v>1197</v>
      </c>
      <c r="G137" s="216" t="s">
        <v>237</v>
      </c>
      <c r="H137" s="217">
        <v>2</v>
      </c>
      <c r="I137" s="218"/>
      <c r="J137" s="219">
        <f>ROUND(I137*H137,1)</f>
        <v>0</v>
      </c>
      <c r="K137" s="215" t="s">
        <v>168</v>
      </c>
      <c r="L137" s="46"/>
      <c r="M137" s="220" t="s">
        <v>20</v>
      </c>
      <c r="N137" s="221" t="s">
        <v>44</v>
      </c>
      <c r="O137" s="86"/>
      <c r="P137" s="222">
        <f>O137*H137</f>
        <v>0</v>
      </c>
      <c r="Q137" s="222">
        <v>0.00106957</v>
      </c>
      <c r="R137" s="222">
        <f>Q137*H137</f>
        <v>0.00213914</v>
      </c>
      <c r="S137" s="222">
        <v>0</v>
      </c>
      <c r="T137" s="222">
        <f>S137*H137</f>
        <v>0</v>
      </c>
      <c r="U137" s="223" t="s">
        <v>20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178</v>
      </c>
      <c r="AT137" s="224" t="s">
        <v>164</v>
      </c>
      <c r="AU137" s="224" t="s">
        <v>82</v>
      </c>
      <c r="AY137" s="19" t="s">
        <v>160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80</v>
      </c>
      <c r="BK137" s="225">
        <f>ROUND(I137*H137,1)</f>
        <v>0</v>
      </c>
      <c r="BL137" s="19" t="s">
        <v>178</v>
      </c>
      <c r="BM137" s="224" t="s">
        <v>1198</v>
      </c>
    </row>
    <row r="138" spans="1:47" s="2" customFormat="1" ht="12">
      <c r="A138" s="40"/>
      <c r="B138" s="41"/>
      <c r="C138" s="42"/>
      <c r="D138" s="226" t="s">
        <v>172</v>
      </c>
      <c r="E138" s="42"/>
      <c r="F138" s="227" t="s">
        <v>1199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6"/>
      <c r="U138" s="87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82</v>
      </c>
    </row>
    <row r="139" spans="1:65" s="2" customFormat="1" ht="16.5" customHeight="1">
      <c r="A139" s="40"/>
      <c r="B139" s="41"/>
      <c r="C139" s="213" t="s">
        <v>329</v>
      </c>
      <c r="D139" s="213" t="s">
        <v>164</v>
      </c>
      <c r="E139" s="214" t="s">
        <v>1200</v>
      </c>
      <c r="F139" s="215" t="s">
        <v>1201</v>
      </c>
      <c r="G139" s="216" t="s">
        <v>237</v>
      </c>
      <c r="H139" s="217">
        <v>8</v>
      </c>
      <c r="I139" s="218"/>
      <c r="J139" s="219">
        <f>ROUND(I139*H139,1)</f>
        <v>0</v>
      </c>
      <c r="K139" s="215" t="s">
        <v>168</v>
      </c>
      <c r="L139" s="46"/>
      <c r="M139" s="220" t="s">
        <v>20</v>
      </c>
      <c r="N139" s="221" t="s">
        <v>44</v>
      </c>
      <c r="O139" s="86"/>
      <c r="P139" s="222">
        <f>O139*H139</f>
        <v>0</v>
      </c>
      <c r="Q139" s="222">
        <v>0.00167957</v>
      </c>
      <c r="R139" s="222">
        <f>Q139*H139</f>
        <v>0.01343656</v>
      </c>
      <c r="S139" s="222">
        <v>0</v>
      </c>
      <c r="T139" s="222">
        <f>S139*H139</f>
        <v>0</v>
      </c>
      <c r="U139" s="223" t="s">
        <v>20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178</v>
      </c>
      <c r="AT139" s="224" t="s">
        <v>164</v>
      </c>
      <c r="AU139" s="224" t="s">
        <v>82</v>
      </c>
      <c r="AY139" s="19" t="s">
        <v>160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9" t="s">
        <v>80</v>
      </c>
      <c r="BK139" s="225">
        <f>ROUND(I139*H139,1)</f>
        <v>0</v>
      </c>
      <c r="BL139" s="19" t="s">
        <v>178</v>
      </c>
      <c r="BM139" s="224" t="s">
        <v>1202</v>
      </c>
    </row>
    <row r="140" spans="1:47" s="2" customFormat="1" ht="12">
      <c r="A140" s="40"/>
      <c r="B140" s="41"/>
      <c r="C140" s="42"/>
      <c r="D140" s="226" t="s">
        <v>172</v>
      </c>
      <c r="E140" s="42"/>
      <c r="F140" s="227" t="s">
        <v>1203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6"/>
      <c r="U140" s="87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82</v>
      </c>
    </row>
    <row r="141" spans="1:65" s="2" customFormat="1" ht="21.75" customHeight="1">
      <c r="A141" s="40"/>
      <c r="B141" s="41"/>
      <c r="C141" s="213" t="s">
        <v>334</v>
      </c>
      <c r="D141" s="213" t="s">
        <v>164</v>
      </c>
      <c r="E141" s="214" t="s">
        <v>1204</v>
      </c>
      <c r="F141" s="215" t="s">
        <v>1205</v>
      </c>
      <c r="G141" s="216" t="s">
        <v>237</v>
      </c>
      <c r="H141" s="217">
        <v>2</v>
      </c>
      <c r="I141" s="218"/>
      <c r="J141" s="219">
        <f>ROUND(I141*H141,1)</f>
        <v>0</v>
      </c>
      <c r="K141" s="215" t="s">
        <v>168</v>
      </c>
      <c r="L141" s="46"/>
      <c r="M141" s="220" t="s">
        <v>20</v>
      </c>
      <c r="N141" s="221" t="s">
        <v>44</v>
      </c>
      <c r="O141" s="86"/>
      <c r="P141" s="222">
        <f>O141*H141</f>
        <v>0</v>
      </c>
      <c r="Q141" s="222">
        <v>0.00181957</v>
      </c>
      <c r="R141" s="222">
        <f>Q141*H141</f>
        <v>0.00363914</v>
      </c>
      <c r="S141" s="222">
        <v>0</v>
      </c>
      <c r="T141" s="222">
        <f>S141*H141</f>
        <v>0</v>
      </c>
      <c r="U141" s="223" t="s">
        <v>20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178</v>
      </c>
      <c r="AT141" s="224" t="s">
        <v>164</v>
      </c>
      <c r="AU141" s="224" t="s">
        <v>82</v>
      </c>
      <c r="AY141" s="19" t="s">
        <v>160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9" t="s">
        <v>80</v>
      </c>
      <c r="BK141" s="225">
        <f>ROUND(I141*H141,1)</f>
        <v>0</v>
      </c>
      <c r="BL141" s="19" t="s">
        <v>178</v>
      </c>
      <c r="BM141" s="224" t="s">
        <v>1206</v>
      </c>
    </row>
    <row r="142" spans="1:47" s="2" customFormat="1" ht="12">
      <c r="A142" s="40"/>
      <c r="B142" s="41"/>
      <c r="C142" s="42"/>
      <c r="D142" s="226" t="s">
        <v>172</v>
      </c>
      <c r="E142" s="42"/>
      <c r="F142" s="227" t="s">
        <v>1207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6"/>
      <c r="U142" s="8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82</v>
      </c>
    </row>
    <row r="143" spans="1:65" s="2" customFormat="1" ht="16.5" customHeight="1">
      <c r="A143" s="40"/>
      <c r="B143" s="41"/>
      <c r="C143" s="213" t="s">
        <v>340</v>
      </c>
      <c r="D143" s="213" t="s">
        <v>164</v>
      </c>
      <c r="E143" s="214" t="s">
        <v>1208</v>
      </c>
      <c r="F143" s="215" t="s">
        <v>1209</v>
      </c>
      <c r="G143" s="216" t="s">
        <v>237</v>
      </c>
      <c r="H143" s="217">
        <v>3</v>
      </c>
      <c r="I143" s="218"/>
      <c r="J143" s="219">
        <f>ROUND(I143*H143,1)</f>
        <v>0</v>
      </c>
      <c r="K143" s="215" t="s">
        <v>20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0.001</v>
      </c>
      <c r="R143" s="222">
        <f>Q143*H143</f>
        <v>0.003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178</v>
      </c>
      <c r="AT143" s="224" t="s">
        <v>164</v>
      </c>
      <c r="AU143" s="224" t="s">
        <v>82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178</v>
      </c>
      <c r="BM143" s="224" t="s">
        <v>1210</v>
      </c>
    </row>
    <row r="144" spans="1:65" s="2" customFormat="1" ht="16.5" customHeight="1">
      <c r="A144" s="40"/>
      <c r="B144" s="41"/>
      <c r="C144" s="254" t="s">
        <v>346</v>
      </c>
      <c r="D144" s="254" t="s">
        <v>252</v>
      </c>
      <c r="E144" s="255" t="s">
        <v>1211</v>
      </c>
      <c r="F144" s="256" t="s">
        <v>1212</v>
      </c>
      <c r="G144" s="257" t="s">
        <v>237</v>
      </c>
      <c r="H144" s="258">
        <v>2</v>
      </c>
      <c r="I144" s="259"/>
      <c r="J144" s="260">
        <f>ROUND(I144*H144,1)</f>
        <v>0</v>
      </c>
      <c r="K144" s="256" t="s">
        <v>168</v>
      </c>
      <c r="L144" s="261"/>
      <c r="M144" s="262" t="s">
        <v>20</v>
      </c>
      <c r="N144" s="263" t="s">
        <v>44</v>
      </c>
      <c r="O144" s="86"/>
      <c r="P144" s="222">
        <f>O144*H144</f>
        <v>0</v>
      </c>
      <c r="Q144" s="222">
        <v>0.003</v>
      </c>
      <c r="R144" s="222">
        <f>Q144*H144</f>
        <v>0.006</v>
      </c>
      <c r="S144" s="222">
        <v>0</v>
      </c>
      <c r="T144" s="222">
        <f>S144*H144</f>
        <v>0</v>
      </c>
      <c r="U144" s="223" t="s">
        <v>20</v>
      </c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353</v>
      </c>
      <c r="AT144" s="224" t="s">
        <v>252</v>
      </c>
      <c r="AU144" s="224" t="s">
        <v>82</v>
      </c>
      <c r="AY144" s="19" t="s">
        <v>160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9" t="s">
        <v>80</v>
      </c>
      <c r="BK144" s="225">
        <f>ROUND(I144*H144,1)</f>
        <v>0</v>
      </c>
      <c r="BL144" s="19" t="s">
        <v>178</v>
      </c>
      <c r="BM144" s="224" t="s">
        <v>1213</v>
      </c>
    </row>
    <row r="145" spans="1:65" s="2" customFormat="1" ht="16.5" customHeight="1">
      <c r="A145" s="40"/>
      <c r="B145" s="41"/>
      <c r="C145" s="254" t="s">
        <v>348</v>
      </c>
      <c r="D145" s="254" t="s">
        <v>252</v>
      </c>
      <c r="E145" s="255" t="s">
        <v>1214</v>
      </c>
      <c r="F145" s="256" t="s">
        <v>1215</v>
      </c>
      <c r="G145" s="257" t="s">
        <v>237</v>
      </c>
      <c r="H145" s="258">
        <v>1</v>
      </c>
      <c r="I145" s="259"/>
      <c r="J145" s="260">
        <f>ROUND(I145*H145,1)</f>
        <v>0</v>
      </c>
      <c r="K145" s="256" t="s">
        <v>20</v>
      </c>
      <c r="L145" s="261"/>
      <c r="M145" s="262" t="s">
        <v>20</v>
      </c>
      <c r="N145" s="263" t="s">
        <v>44</v>
      </c>
      <c r="O145" s="86"/>
      <c r="P145" s="222">
        <f>O145*H145</f>
        <v>0</v>
      </c>
      <c r="Q145" s="222">
        <v>0.0133</v>
      </c>
      <c r="R145" s="222">
        <f>Q145*H145</f>
        <v>0.0133</v>
      </c>
      <c r="S145" s="222">
        <v>0</v>
      </c>
      <c r="T145" s="222">
        <f>S145*H145</f>
        <v>0</v>
      </c>
      <c r="U145" s="223" t="s">
        <v>20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353</v>
      </c>
      <c r="AT145" s="224" t="s">
        <v>252</v>
      </c>
      <c r="AU145" s="224" t="s">
        <v>82</v>
      </c>
      <c r="AY145" s="19" t="s">
        <v>160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80</v>
      </c>
      <c r="BK145" s="225">
        <f>ROUND(I145*H145,1)</f>
        <v>0</v>
      </c>
      <c r="BL145" s="19" t="s">
        <v>178</v>
      </c>
      <c r="BM145" s="224" t="s">
        <v>1216</v>
      </c>
    </row>
    <row r="146" spans="1:65" s="2" customFormat="1" ht="16.5" customHeight="1">
      <c r="A146" s="40"/>
      <c r="B146" s="41"/>
      <c r="C146" s="213" t="s">
        <v>263</v>
      </c>
      <c r="D146" s="213" t="s">
        <v>164</v>
      </c>
      <c r="E146" s="214" t="s">
        <v>1217</v>
      </c>
      <c r="F146" s="215" t="s">
        <v>1218</v>
      </c>
      <c r="G146" s="216" t="s">
        <v>237</v>
      </c>
      <c r="H146" s="217">
        <v>1</v>
      </c>
      <c r="I146" s="218"/>
      <c r="J146" s="219">
        <f>ROUND(I146*H146,1)</f>
        <v>0</v>
      </c>
      <c r="K146" s="215" t="s">
        <v>20</v>
      </c>
      <c r="L146" s="46"/>
      <c r="M146" s="220" t="s">
        <v>20</v>
      </c>
      <c r="N146" s="221" t="s">
        <v>44</v>
      </c>
      <c r="O146" s="86"/>
      <c r="P146" s="222">
        <f>O146*H146</f>
        <v>0</v>
      </c>
      <c r="Q146" s="222">
        <v>3E-05</v>
      </c>
      <c r="R146" s="222">
        <f>Q146*H146</f>
        <v>3E-05</v>
      </c>
      <c r="S146" s="222">
        <v>0</v>
      </c>
      <c r="T146" s="222">
        <f>S146*H146</f>
        <v>0</v>
      </c>
      <c r="U146" s="223" t="s">
        <v>20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178</v>
      </c>
      <c r="AT146" s="224" t="s">
        <v>164</v>
      </c>
      <c r="AU146" s="224" t="s">
        <v>82</v>
      </c>
      <c r="AY146" s="19" t="s">
        <v>160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9" t="s">
        <v>80</v>
      </c>
      <c r="BK146" s="225">
        <f>ROUND(I146*H146,1)</f>
        <v>0</v>
      </c>
      <c r="BL146" s="19" t="s">
        <v>178</v>
      </c>
      <c r="BM146" s="224" t="s">
        <v>1219</v>
      </c>
    </row>
    <row r="147" spans="1:65" s="2" customFormat="1" ht="16.5" customHeight="1">
      <c r="A147" s="40"/>
      <c r="B147" s="41"/>
      <c r="C147" s="213" t="s">
        <v>353</v>
      </c>
      <c r="D147" s="213" t="s">
        <v>164</v>
      </c>
      <c r="E147" s="214" t="s">
        <v>1220</v>
      </c>
      <c r="F147" s="215" t="s">
        <v>1221</v>
      </c>
      <c r="G147" s="216" t="s">
        <v>237</v>
      </c>
      <c r="H147" s="217">
        <v>1</v>
      </c>
      <c r="I147" s="218"/>
      <c r="J147" s="219">
        <f>ROUND(I147*H147,1)</f>
        <v>0</v>
      </c>
      <c r="K147" s="215" t="s">
        <v>168</v>
      </c>
      <c r="L147" s="46"/>
      <c r="M147" s="220" t="s">
        <v>20</v>
      </c>
      <c r="N147" s="221" t="s">
        <v>44</v>
      </c>
      <c r="O147" s="86"/>
      <c r="P147" s="222">
        <f>O147*H147</f>
        <v>0</v>
      </c>
      <c r="Q147" s="222">
        <v>0.00107957</v>
      </c>
      <c r="R147" s="222">
        <f>Q147*H147</f>
        <v>0.00107957</v>
      </c>
      <c r="S147" s="222">
        <v>0</v>
      </c>
      <c r="T147" s="222">
        <f>S147*H147</f>
        <v>0</v>
      </c>
      <c r="U147" s="223" t="s">
        <v>20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178</v>
      </c>
      <c r="AT147" s="224" t="s">
        <v>164</v>
      </c>
      <c r="AU147" s="224" t="s">
        <v>82</v>
      </c>
      <c r="AY147" s="19" t="s">
        <v>160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9" t="s">
        <v>80</v>
      </c>
      <c r="BK147" s="225">
        <f>ROUND(I147*H147,1)</f>
        <v>0</v>
      </c>
      <c r="BL147" s="19" t="s">
        <v>178</v>
      </c>
      <c r="BM147" s="224" t="s">
        <v>1222</v>
      </c>
    </row>
    <row r="148" spans="1:47" s="2" customFormat="1" ht="12">
      <c r="A148" s="40"/>
      <c r="B148" s="41"/>
      <c r="C148" s="42"/>
      <c r="D148" s="226" t="s">
        <v>172</v>
      </c>
      <c r="E148" s="42"/>
      <c r="F148" s="227" t="s">
        <v>1223</v>
      </c>
      <c r="G148" s="42"/>
      <c r="H148" s="42"/>
      <c r="I148" s="228"/>
      <c r="J148" s="42"/>
      <c r="K148" s="42"/>
      <c r="L148" s="46"/>
      <c r="M148" s="229"/>
      <c r="N148" s="230"/>
      <c r="O148" s="86"/>
      <c r="P148" s="86"/>
      <c r="Q148" s="86"/>
      <c r="R148" s="86"/>
      <c r="S148" s="86"/>
      <c r="T148" s="86"/>
      <c r="U148" s="87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82</v>
      </c>
    </row>
    <row r="149" spans="1:65" s="2" customFormat="1" ht="16.5" customHeight="1">
      <c r="A149" s="40"/>
      <c r="B149" s="41"/>
      <c r="C149" s="213" t="s">
        <v>356</v>
      </c>
      <c r="D149" s="213" t="s">
        <v>164</v>
      </c>
      <c r="E149" s="214" t="s">
        <v>1224</v>
      </c>
      <c r="F149" s="215" t="s">
        <v>1225</v>
      </c>
      <c r="G149" s="216" t="s">
        <v>237</v>
      </c>
      <c r="H149" s="217">
        <v>1</v>
      </c>
      <c r="I149" s="218"/>
      <c r="J149" s="219">
        <f>ROUND(I149*H149,1)</f>
        <v>0</v>
      </c>
      <c r="K149" s="215" t="s">
        <v>20</v>
      </c>
      <c r="L149" s="46"/>
      <c r="M149" s="220" t="s">
        <v>20</v>
      </c>
      <c r="N149" s="221" t="s">
        <v>44</v>
      </c>
      <c r="O149" s="86"/>
      <c r="P149" s="222">
        <f>O149*H149</f>
        <v>0</v>
      </c>
      <c r="Q149" s="222">
        <v>0.0035</v>
      </c>
      <c r="R149" s="222">
        <f>Q149*H149</f>
        <v>0.0035</v>
      </c>
      <c r="S149" s="222">
        <v>0</v>
      </c>
      <c r="T149" s="222">
        <f>S149*H149</f>
        <v>0</v>
      </c>
      <c r="U149" s="223" t="s">
        <v>20</v>
      </c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178</v>
      </c>
      <c r="AT149" s="224" t="s">
        <v>164</v>
      </c>
      <c r="AU149" s="224" t="s">
        <v>82</v>
      </c>
      <c r="AY149" s="19" t="s">
        <v>160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9" t="s">
        <v>80</v>
      </c>
      <c r="BK149" s="225">
        <f>ROUND(I149*H149,1)</f>
        <v>0</v>
      </c>
      <c r="BL149" s="19" t="s">
        <v>178</v>
      </c>
      <c r="BM149" s="224" t="s">
        <v>1226</v>
      </c>
    </row>
    <row r="150" spans="1:65" s="2" customFormat="1" ht="21.75" customHeight="1">
      <c r="A150" s="40"/>
      <c r="B150" s="41"/>
      <c r="C150" s="213" t="s">
        <v>285</v>
      </c>
      <c r="D150" s="213" t="s">
        <v>164</v>
      </c>
      <c r="E150" s="214" t="s">
        <v>1227</v>
      </c>
      <c r="F150" s="215" t="s">
        <v>1228</v>
      </c>
      <c r="G150" s="216" t="s">
        <v>237</v>
      </c>
      <c r="H150" s="217">
        <v>1</v>
      </c>
      <c r="I150" s="218"/>
      <c r="J150" s="219">
        <f>ROUND(I150*H150,1)</f>
        <v>0</v>
      </c>
      <c r="K150" s="215" t="s">
        <v>168</v>
      </c>
      <c r="L150" s="46"/>
      <c r="M150" s="220" t="s">
        <v>20</v>
      </c>
      <c r="N150" s="221" t="s">
        <v>44</v>
      </c>
      <c r="O150" s="86"/>
      <c r="P150" s="222">
        <f>O150*H150</f>
        <v>0</v>
      </c>
      <c r="Q150" s="222">
        <v>0.00052757</v>
      </c>
      <c r="R150" s="222">
        <f>Q150*H150</f>
        <v>0.00052757</v>
      </c>
      <c r="S150" s="222">
        <v>0</v>
      </c>
      <c r="T150" s="222">
        <f>S150*H150</f>
        <v>0</v>
      </c>
      <c r="U150" s="223" t="s">
        <v>20</v>
      </c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178</v>
      </c>
      <c r="AT150" s="224" t="s">
        <v>164</v>
      </c>
      <c r="AU150" s="224" t="s">
        <v>82</v>
      </c>
      <c r="AY150" s="19" t="s">
        <v>160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9" t="s">
        <v>80</v>
      </c>
      <c r="BK150" s="225">
        <f>ROUND(I150*H150,1)</f>
        <v>0</v>
      </c>
      <c r="BL150" s="19" t="s">
        <v>178</v>
      </c>
      <c r="BM150" s="224" t="s">
        <v>1229</v>
      </c>
    </row>
    <row r="151" spans="1:47" s="2" customFormat="1" ht="12">
      <c r="A151" s="40"/>
      <c r="B151" s="41"/>
      <c r="C151" s="42"/>
      <c r="D151" s="226" t="s">
        <v>172</v>
      </c>
      <c r="E151" s="42"/>
      <c r="F151" s="227" t="s">
        <v>1230</v>
      </c>
      <c r="G151" s="42"/>
      <c r="H151" s="42"/>
      <c r="I151" s="228"/>
      <c r="J151" s="42"/>
      <c r="K151" s="42"/>
      <c r="L151" s="46"/>
      <c r="M151" s="229"/>
      <c r="N151" s="230"/>
      <c r="O151" s="86"/>
      <c r="P151" s="86"/>
      <c r="Q151" s="86"/>
      <c r="R151" s="86"/>
      <c r="S151" s="86"/>
      <c r="T151" s="86"/>
      <c r="U151" s="87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172</v>
      </c>
      <c r="AU151" s="19" t="s">
        <v>82</v>
      </c>
    </row>
    <row r="152" spans="1:65" s="2" customFormat="1" ht="24.15" customHeight="1">
      <c r="A152" s="40"/>
      <c r="B152" s="41"/>
      <c r="C152" s="213" t="s">
        <v>367</v>
      </c>
      <c r="D152" s="213" t="s">
        <v>164</v>
      </c>
      <c r="E152" s="214" t="s">
        <v>1231</v>
      </c>
      <c r="F152" s="215" t="s">
        <v>1232</v>
      </c>
      <c r="G152" s="216" t="s">
        <v>259</v>
      </c>
      <c r="H152" s="217">
        <v>59</v>
      </c>
      <c r="I152" s="218"/>
      <c r="J152" s="219">
        <f>ROUND(I152*H152,1)</f>
        <v>0</v>
      </c>
      <c r="K152" s="215" t="s">
        <v>168</v>
      </c>
      <c r="L152" s="46"/>
      <c r="M152" s="220" t="s">
        <v>20</v>
      </c>
      <c r="N152" s="221" t="s">
        <v>44</v>
      </c>
      <c r="O152" s="86"/>
      <c r="P152" s="222">
        <f>O152*H152</f>
        <v>0</v>
      </c>
      <c r="Q152" s="222">
        <v>0.0001897235</v>
      </c>
      <c r="R152" s="222">
        <f>Q152*H152</f>
        <v>0.0111936865</v>
      </c>
      <c r="S152" s="222">
        <v>0</v>
      </c>
      <c r="T152" s="222">
        <f>S152*H152</f>
        <v>0</v>
      </c>
      <c r="U152" s="223" t="s">
        <v>20</v>
      </c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178</v>
      </c>
      <c r="AT152" s="224" t="s">
        <v>164</v>
      </c>
      <c r="AU152" s="224" t="s">
        <v>82</v>
      </c>
      <c r="AY152" s="19" t="s">
        <v>160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9" t="s">
        <v>80</v>
      </c>
      <c r="BK152" s="225">
        <f>ROUND(I152*H152,1)</f>
        <v>0</v>
      </c>
      <c r="BL152" s="19" t="s">
        <v>178</v>
      </c>
      <c r="BM152" s="224" t="s">
        <v>1233</v>
      </c>
    </row>
    <row r="153" spans="1:47" s="2" customFormat="1" ht="12">
      <c r="A153" s="40"/>
      <c r="B153" s="41"/>
      <c r="C153" s="42"/>
      <c r="D153" s="226" t="s">
        <v>172</v>
      </c>
      <c r="E153" s="42"/>
      <c r="F153" s="227" t="s">
        <v>1234</v>
      </c>
      <c r="G153" s="42"/>
      <c r="H153" s="42"/>
      <c r="I153" s="228"/>
      <c r="J153" s="42"/>
      <c r="K153" s="42"/>
      <c r="L153" s="46"/>
      <c r="M153" s="229"/>
      <c r="N153" s="230"/>
      <c r="O153" s="86"/>
      <c r="P153" s="86"/>
      <c r="Q153" s="86"/>
      <c r="R153" s="86"/>
      <c r="S153" s="86"/>
      <c r="T153" s="86"/>
      <c r="U153" s="87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172</v>
      </c>
      <c r="AU153" s="19" t="s">
        <v>82</v>
      </c>
    </row>
    <row r="154" spans="1:65" s="2" customFormat="1" ht="21.75" customHeight="1">
      <c r="A154" s="40"/>
      <c r="B154" s="41"/>
      <c r="C154" s="213" t="s">
        <v>372</v>
      </c>
      <c r="D154" s="213" t="s">
        <v>164</v>
      </c>
      <c r="E154" s="214" t="s">
        <v>1235</v>
      </c>
      <c r="F154" s="215" t="s">
        <v>1236</v>
      </c>
      <c r="G154" s="216" t="s">
        <v>259</v>
      </c>
      <c r="H154" s="217">
        <v>59</v>
      </c>
      <c r="I154" s="218"/>
      <c r="J154" s="219">
        <f>ROUND(I154*H154,1)</f>
        <v>0</v>
      </c>
      <c r="K154" s="215" t="s">
        <v>168</v>
      </c>
      <c r="L154" s="46"/>
      <c r="M154" s="220" t="s">
        <v>20</v>
      </c>
      <c r="N154" s="221" t="s">
        <v>44</v>
      </c>
      <c r="O154" s="86"/>
      <c r="P154" s="222">
        <f>O154*H154</f>
        <v>0</v>
      </c>
      <c r="Q154" s="222">
        <v>1E-05</v>
      </c>
      <c r="R154" s="222">
        <f>Q154*H154</f>
        <v>0.00059</v>
      </c>
      <c r="S154" s="222">
        <v>0</v>
      </c>
      <c r="T154" s="222">
        <f>S154*H154</f>
        <v>0</v>
      </c>
      <c r="U154" s="223" t="s">
        <v>20</v>
      </c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178</v>
      </c>
      <c r="AT154" s="224" t="s">
        <v>164</v>
      </c>
      <c r="AU154" s="224" t="s">
        <v>82</v>
      </c>
      <c r="AY154" s="19" t="s">
        <v>160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9" t="s">
        <v>80</v>
      </c>
      <c r="BK154" s="225">
        <f>ROUND(I154*H154,1)</f>
        <v>0</v>
      </c>
      <c r="BL154" s="19" t="s">
        <v>178</v>
      </c>
      <c r="BM154" s="224" t="s">
        <v>1237</v>
      </c>
    </row>
    <row r="155" spans="1:47" s="2" customFormat="1" ht="12">
      <c r="A155" s="40"/>
      <c r="B155" s="41"/>
      <c r="C155" s="42"/>
      <c r="D155" s="226" t="s">
        <v>172</v>
      </c>
      <c r="E155" s="42"/>
      <c r="F155" s="227" t="s">
        <v>1238</v>
      </c>
      <c r="G155" s="42"/>
      <c r="H155" s="42"/>
      <c r="I155" s="228"/>
      <c r="J155" s="42"/>
      <c r="K155" s="42"/>
      <c r="L155" s="46"/>
      <c r="M155" s="229"/>
      <c r="N155" s="230"/>
      <c r="O155" s="86"/>
      <c r="P155" s="86"/>
      <c r="Q155" s="86"/>
      <c r="R155" s="86"/>
      <c r="S155" s="86"/>
      <c r="T155" s="86"/>
      <c r="U155" s="87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172</v>
      </c>
      <c r="AU155" s="19" t="s">
        <v>82</v>
      </c>
    </row>
    <row r="156" spans="1:65" s="2" customFormat="1" ht="16.5" customHeight="1">
      <c r="A156" s="40"/>
      <c r="B156" s="41"/>
      <c r="C156" s="213" t="s">
        <v>375</v>
      </c>
      <c r="D156" s="213" t="s">
        <v>164</v>
      </c>
      <c r="E156" s="214" t="s">
        <v>1239</v>
      </c>
      <c r="F156" s="215" t="s">
        <v>1240</v>
      </c>
      <c r="G156" s="216" t="s">
        <v>865</v>
      </c>
      <c r="H156" s="285"/>
      <c r="I156" s="218"/>
      <c r="J156" s="219">
        <f>ROUND(I156*H156,1)</f>
        <v>0</v>
      </c>
      <c r="K156" s="215" t="s">
        <v>20</v>
      </c>
      <c r="L156" s="46"/>
      <c r="M156" s="220" t="s">
        <v>20</v>
      </c>
      <c r="N156" s="221" t="s">
        <v>44</v>
      </c>
      <c r="O156" s="86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2">
        <f>S156*H156</f>
        <v>0</v>
      </c>
      <c r="U156" s="223" t="s">
        <v>20</v>
      </c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178</v>
      </c>
      <c r="AT156" s="224" t="s">
        <v>164</v>
      </c>
      <c r="AU156" s="224" t="s">
        <v>82</v>
      </c>
      <c r="AY156" s="19" t="s">
        <v>160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9" t="s">
        <v>80</v>
      </c>
      <c r="BK156" s="225">
        <f>ROUND(I156*H156,1)</f>
        <v>0</v>
      </c>
      <c r="BL156" s="19" t="s">
        <v>178</v>
      </c>
      <c r="BM156" s="224" t="s">
        <v>1241</v>
      </c>
    </row>
    <row r="157" spans="1:65" s="2" customFormat="1" ht="24.15" customHeight="1">
      <c r="A157" s="40"/>
      <c r="B157" s="41"/>
      <c r="C157" s="213" t="s">
        <v>378</v>
      </c>
      <c r="D157" s="213" t="s">
        <v>164</v>
      </c>
      <c r="E157" s="214" t="s">
        <v>1242</v>
      </c>
      <c r="F157" s="215" t="s">
        <v>1243</v>
      </c>
      <c r="G157" s="216" t="s">
        <v>865</v>
      </c>
      <c r="H157" s="285"/>
      <c r="I157" s="218"/>
      <c r="J157" s="219">
        <f>ROUND(I157*H157,1)</f>
        <v>0</v>
      </c>
      <c r="K157" s="215" t="s">
        <v>168</v>
      </c>
      <c r="L157" s="46"/>
      <c r="M157" s="220" t="s">
        <v>20</v>
      </c>
      <c r="N157" s="221" t="s">
        <v>44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2">
        <f>S157*H157</f>
        <v>0</v>
      </c>
      <c r="U157" s="223" t="s">
        <v>20</v>
      </c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178</v>
      </c>
      <c r="AT157" s="224" t="s">
        <v>164</v>
      </c>
      <c r="AU157" s="224" t="s">
        <v>82</v>
      </c>
      <c r="AY157" s="19" t="s">
        <v>160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9" t="s">
        <v>80</v>
      </c>
      <c r="BK157" s="225">
        <f>ROUND(I157*H157,1)</f>
        <v>0</v>
      </c>
      <c r="BL157" s="19" t="s">
        <v>178</v>
      </c>
      <c r="BM157" s="224" t="s">
        <v>1244</v>
      </c>
    </row>
    <row r="158" spans="1:47" s="2" customFormat="1" ht="12">
      <c r="A158" s="40"/>
      <c r="B158" s="41"/>
      <c r="C158" s="42"/>
      <c r="D158" s="226" t="s">
        <v>172</v>
      </c>
      <c r="E158" s="42"/>
      <c r="F158" s="227" t="s">
        <v>1245</v>
      </c>
      <c r="G158" s="42"/>
      <c r="H158" s="42"/>
      <c r="I158" s="228"/>
      <c r="J158" s="42"/>
      <c r="K158" s="42"/>
      <c r="L158" s="46"/>
      <c r="M158" s="229"/>
      <c r="N158" s="230"/>
      <c r="O158" s="86"/>
      <c r="P158" s="86"/>
      <c r="Q158" s="86"/>
      <c r="R158" s="86"/>
      <c r="S158" s="86"/>
      <c r="T158" s="86"/>
      <c r="U158" s="87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172</v>
      </c>
      <c r="AU158" s="19" t="s">
        <v>82</v>
      </c>
    </row>
    <row r="159" spans="1:63" s="12" customFormat="1" ht="22.8" customHeight="1">
      <c r="A159" s="12"/>
      <c r="B159" s="197"/>
      <c r="C159" s="198"/>
      <c r="D159" s="199" t="s">
        <v>72</v>
      </c>
      <c r="E159" s="211" t="s">
        <v>1246</v>
      </c>
      <c r="F159" s="211" t="s">
        <v>1247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SUM(P160:P165)</f>
        <v>0</v>
      </c>
      <c r="Q159" s="205"/>
      <c r="R159" s="206">
        <f>SUM(R160:R165)</f>
        <v>0.01823</v>
      </c>
      <c r="S159" s="205"/>
      <c r="T159" s="206">
        <f>SUM(T160:T165)</f>
        <v>0</v>
      </c>
      <c r="U159" s="207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82</v>
      </c>
      <c r="AT159" s="209" t="s">
        <v>72</v>
      </c>
      <c r="AU159" s="209" t="s">
        <v>80</v>
      </c>
      <c r="AY159" s="208" t="s">
        <v>160</v>
      </c>
      <c r="BK159" s="210">
        <f>SUM(BK160:BK165)</f>
        <v>0</v>
      </c>
    </row>
    <row r="160" spans="1:65" s="2" customFormat="1" ht="16.5" customHeight="1">
      <c r="A160" s="40"/>
      <c r="B160" s="41"/>
      <c r="C160" s="213" t="s">
        <v>381</v>
      </c>
      <c r="D160" s="213" t="s">
        <v>164</v>
      </c>
      <c r="E160" s="214" t="s">
        <v>1248</v>
      </c>
      <c r="F160" s="215" t="s">
        <v>1249</v>
      </c>
      <c r="G160" s="216" t="s">
        <v>1116</v>
      </c>
      <c r="H160" s="217">
        <v>1</v>
      </c>
      <c r="I160" s="218"/>
      <c r="J160" s="219">
        <f>ROUND(I160*H160,1)</f>
        <v>0</v>
      </c>
      <c r="K160" s="215" t="s">
        <v>20</v>
      </c>
      <c r="L160" s="46"/>
      <c r="M160" s="220" t="s">
        <v>20</v>
      </c>
      <c r="N160" s="221" t="s">
        <v>44</v>
      </c>
      <c r="O160" s="86"/>
      <c r="P160" s="222">
        <f>O160*H160</f>
        <v>0</v>
      </c>
      <c r="Q160" s="222">
        <v>3E-05</v>
      </c>
      <c r="R160" s="222">
        <f>Q160*H160</f>
        <v>3E-05</v>
      </c>
      <c r="S160" s="222">
        <v>0</v>
      </c>
      <c r="T160" s="222">
        <f>S160*H160</f>
        <v>0</v>
      </c>
      <c r="U160" s="223" t="s">
        <v>20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178</v>
      </c>
      <c r="AT160" s="224" t="s">
        <v>164</v>
      </c>
      <c r="AU160" s="224" t="s">
        <v>82</v>
      </c>
      <c r="AY160" s="19" t="s">
        <v>160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9" t="s">
        <v>80</v>
      </c>
      <c r="BK160" s="225">
        <f>ROUND(I160*H160,1)</f>
        <v>0</v>
      </c>
      <c r="BL160" s="19" t="s">
        <v>178</v>
      </c>
      <c r="BM160" s="224" t="s">
        <v>1250</v>
      </c>
    </row>
    <row r="161" spans="1:65" s="2" customFormat="1" ht="16.5" customHeight="1">
      <c r="A161" s="40"/>
      <c r="B161" s="41"/>
      <c r="C161" s="254" t="s">
        <v>387</v>
      </c>
      <c r="D161" s="254" t="s">
        <v>252</v>
      </c>
      <c r="E161" s="255" t="s">
        <v>1251</v>
      </c>
      <c r="F161" s="256" t="s">
        <v>1252</v>
      </c>
      <c r="G161" s="257" t="s">
        <v>237</v>
      </c>
      <c r="H161" s="258">
        <v>1</v>
      </c>
      <c r="I161" s="259"/>
      <c r="J161" s="260">
        <f>ROUND(I161*H161,1)</f>
        <v>0</v>
      </c>
      <c r="K161" s="256" t="s">
        <v>20</v>
      </c>
      <c r="L161" s="261"/>
      <c r="M161" s="262" t="s">
        <v>20</v>
      </c>
      <c r="N161" s="263" t="s">
        <v>44</v>
      </c>
      <c r="O161" s="86"/>
      <c r="P161" s="222">
        <f>O161*H161</f>
        <v>0</v>
      </c>
      <c r="Q161" s="222">
        <v>0.011</v>
      </c>
      <c r="R161" s="222">
        <f>Q161*H161</f>
        <v>0.011</v>
      </c>
      <c r="S161" s="222">
        <v>0</v>
      </c>
      <c r="T161" s="222">
        <f>S161*H161</f>
        <v>0</v>
      </c>
      <c r="U161" s="223" t="s">
        <v>20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353</v>
      </c>
      <c r="AT161" s="224" t="s">
        <v>252</v>
      </c>
      <c r="AU161" s="224" t="s">
        <v>82</v>
      </c>
      <c r="AY161" s="19" t="s">
        <v>160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9" t="s">
        <v>80</v>
      </c>
      <c r="BK161" s="225">
        <f>ROUND(I161*H161,1)</f>
        <v>0</v>
      </c>
      <c r="BL161" s="19" t="s">
        <v>178</v>
      </c>
      <c r="BM161" s="224" t="s">
        <v>1253</v>
      </c>
    </row>
    <row r="162" spans="1:65" s="2" customFormat="1" ht="16.5" customHeight="1">
      <c r="A162" s="40"/>
      <c r="B162" s="41"/>
      <c r="C162" s="213" t="s">
        <v>391</v>
      </c>
      <c r="D162" s="213" t="s">
        <v>164</v>
      </c>
      <c r="E162" s="214" t="s">
        <v>1254</v>
      </c>
      <c r="F162" s="215" t="s">
        <v>1255</v>
      </c>
      <c r="G162" s="216" t="s">
        <v>1256</v>
      </c>
      <c r="H162" s="217">
        <v>2</v>
      </c>
      <c r="I162" s="218"/>
      <c r="J162" s="219">
        <f>ROUND(I162*H162,1)</f>
        <v>0</v>
      </c>
      <c r="K162" s="215" t="s">
        <v>168</v>
      </c>
      <c r="L162" s="46"/>
      <c r="M162" s="220" t="s">
        <v>20</v>
      </c>
      <c r="N162" s="221" t="s">
        <v>44</v>
      </c>
      <c r="O162" s="86"/>
      <c r="P162" s="222">
        <f>O162*H162</f>
        <v>0</v>
      </c>
      <c r="Q162" s="222">
        <v>0.0036</v>
      </c>
      <c r="R162" s="222">
        <f>Q162*H162</f>
        <v>0.0072</v>
      </c>
      <c r="S162" s="222">
        <v>0</v>
      </c>
      <c r="T162" s="222">
        <f>S162*H162</f>
        <v>0</v>
      </c>
      <c r="U162" s="223" t="s">
        <v>20</v>
      </c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4" t="s">
        <v>178</v>
      </c>
      <c r="AT162" s="224" t="s">
        <v>164</v>
      </c>
      <c r="AU162" s="224" t="s">
        <v>82</v>
      </c>
      <c r="AY162" s="19" t="s">
        <v>160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9" t="s">
        <v>80</v>
      </c>
      <c r="BK162" s="225">
        <f>ROUND(I162*H162,1)</f>
        <v>0</v>
      </c>
      <c r="BL162" s="19" t="s">
        <v>178</v>
      </c>
      <c r="BM162" s="224" t="s">
        <v>1257</v>
      </c>
    </row>
    <row r="163" spans="1:47" s="2" customFormat="1" ht="12">
      <c r="A163" s="40"/>
      <c r="B163" s="41"/>
      <c r="C163" s="42"/>
      <c r="D163" s="226" t="s">
        <v>172</v>
      </c>
      <c r="E163" s="42"/>
      <c r="F163" s="227" t="s">
        <v>1258</v>
      </c>
      <c r="G163" s="42"/>
      <c r="H163" s="42"/>
      <c r="I163" s="228"/>
      <c r="J163" s="42"/>
      <c r="K163" s="42"/>
      <c r="L163" s="46"/>
      <c r="M163" s="229"/>
      <c r="N163" s="230"/>
      <c r="O163" s="86"/>
      <c r="P163" s="86"/>
      <c r="Q163" s="86"/>
      <c r="R163" s="86"/>
      <c r="S163" s="86"/>
      <c r="T163" s="86"/>
      <c r="U163" s="87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172</v>
      </c>
      <c r="AU163" s="19" t="s">
        <v>82</v>
      </c>
    </row>
    <row r="164" spans="1:65" s="2" customFormat="1" ht="24.15" customHeight="1">
      <c r="A164" s="40"/>
      <c r="B164" s="41"/>
      <c r="C164" s="213" t="s">
        <v>396</v>
      </c>
      <c r="D164" s="213" t="s">
        <v>164</v>
      </c>
      <c r="E164" s="214" t="s">
        <v>1259</v>
      </c>
      <c r="F164" s="215" t="s">
        <v>1260</v>
      </c>
      <c r="G164" s="216" t="s">
        <v>865</v>
      </c>
      <c r="H164" s="285"/>
      <c r="I164" s="218"/>
      <c r="J164" s="219">
        <f>ROUND(I164*H164,1)</f>
        <v>0</v>
      </c>
      <c r="K164" s="215" t="s">
        <v>168</v>
      </c>
      <c r="L164" s="46"/>
      <c r="M164" s="220" t="s">
        <v>20</v>
      </c>
      <c r="N164" s="221" t="s">
        <v>44</v>
      </c>
      <c r="O164" s="86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2">
        <f>S164*H164</f>
        <v>0</v>
      </c>
      <c r="U164" s="223" t="s">
        <v>20</v>
      </c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4" t="s">
        <v>178</v>
      </c>
      <c r="AT164" s="224" t="s">
        <v>164</v>
      </c>
      <c r="AU164" s="224" t="s">
        <v>82</v>
      </c>
      <c r="AY164" s="19" t="s">
        <v>160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9" t="s">
        <v>80</v>
      </c>
      <c r="BK164" s="225">
        <f>ROUND(I164*H164,1)</f>
        <v>0</v>
      </c>
      <c r="BL164" s="19" t="s">
        <v>178</v>
      </c>
      <c r="BM164" s="224" t="s">
        <v>1261</v>
      </c>
    </row>
    <row r="165" spans="1:47" s="2" customFormat="1" ht="12">
      <c r="A165" s="40"/>
      <c r="B165" s="41"/>
      <c r="C165" s="42"/>
      <c r="D165" s="226" t="s">
        <v>172</v>
      </c>
      <c r="E165" s="42"/>
      <c r="F165" s="227" t="s">
        <v>1262</v>
      </c>
      <c r="G165" s="42"/>
      <c r="H165" s="42"/>
      <c r="I165" s="228"/>
      <c r="J165" s="42"/>
      <c r="K165" s="42"/>
      <c r="L165" s="46"/>
      <c r="M165" s="292"/>
      <c r="N165" s="293"/>
      <c r="O165" s="294"/>
      <c r="P165" s="294"/>
      <c r="Q165" s="294"/>
      <c r="R165" s="294"/>
      <c r="S165" s="294"/>
      <c r="T165" s="294"/>
      <c r="U165" s="295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172</v>
      </c>
      <c r="AU165" s="19" t="s">
        <v>82</v>
      </c>
    </row>
    <row r="166" spans="1:31" s="2" customFormat="1" ht="6.95" customHeight="1">
      <c r="A166" s="40"/>
      <c r="B166" s="61"/>
      <c r="C166" s="62"/>
      <c r="D166" s="62"/>
      <c r="E166" s="62"/>
      <c r="F166" s="62"/>
      <c r="G166" s="62"/>
      <c r="H166" s="62"/>
      <c r="I166" s="62"/>
      <c r="J166" s="62"/>
      <c r="K166" s="62"/>
      <c r="L166" s="46"/>
      <c r="M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</sheetData>
  <sheetProtection password="DDC5" sheet="1" objects="1" scenarios="1" formatColumns="0" formatRows="0" autoFilter="0"/>
  <autoFilter ref="C88:K16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2_02/721174042"/>
    <hyperlink ref="F95" r:id="rId2" display="https://podminky.urs.cz/item/CS_URS_2022_02/721194104"/>
    <hyperlink ref="F99" r:id="rId3" display="https://podminky.urs.cz/item/CS_URS_2022_02/721290111"/>
    <hyperlink ref="F102" r:id="rId4" display="https://podminky.urs.cz/item/CS_URS_2022_02/998721202"/>
    <hyperlink ref="F105" r:id="rId5" display="https://podminky.urs.cz/item/CS_URS_2022_02/722174004"/>
    <hyperlink ref="F107" r:id="rId6" display="https://podminky.urs.cz/item/CS_URS_2022_02/722174006"/>
    <hyperlink ref="F109" r:id="rId7" display="https://podminky.urs.cz/item/CS_URS_2022_02/722174007"/>
    <hyperlink ref="F111" r:id="rId8" display="https://podminky.urs.cz/item/CS_URS_2022_02/722181123"/>
    <hyperlink ref="F113" r:id="rId9" display="https://podminky.urs.cz/item/CS_URS_2022_02/722181126"/>
    <hyperlink ref="F115" r:id="rId10" display="https://podminky.urs.cz/item/CS_URS_2022_02/722181241"/>
    <hyperlink ref="F117" r:id="rId11" display="https://podminky.urs.cz/item/CS_URS_2022_02/722181243"/>
    <hyperlink ref="F119" r:id="rId12" display="https://podminky.urs.cz/item/CS_URS_2022_02/722190401"/>
    <hyperlink ref="F122" r:id="rId13" display="https://podminky.urs.cz/item/CS_URS_2022_02/722220111"/>
    <hyperlink ref="F124" r:id="rId14" display="https://podminky.urs.cz/item/CS_URS_2022_02/722224115"/>
    <hyperlink ref="F126" r:id="rId15" display="https://podminky.urs.cz/item/CS_URS_2022_02/722231084"/>
    <hyperlink ref="F128" r:id="rId16" display="https://podminky.urs.cz/item/CS_URS_2022_02/722231086"/>
    <hyperlink ref="F130" r:id="rId17" display="https://podminky.urs.cz/item/CS_URS_2022_02/722231087"/>
    <hyperlink ref="F132" r:id="rId18" display="https://podminky.urs.cz/item/CS_URS_2022_02/722231206"/>
    <hyperlink ref="F134" r:id="rId19" display="https://podminky.urs.cz/item/CS_URS_2022_02/722231286"/>
    <hyperlink ref="F136" r:id="rId20" display="https://podminky.urs.cz/item/CS_URS_2022_02/722232045"/>
    <hyperlink ref="F138" r:id="rId21" display="https://podminky.urs.cz/item/CS_URS_2022_02/722232047"/>
    <hyperlink ref="F140" r:id="rId22" display="https://podminky.urs.cz/item/CS_URS_2022_02/722232048"/>
    <hyperlink ref="F142" r:id="rId23" display="https://podminky.urs.cz/item/CS_URS_2022_02/722232066"/>
    <hyperlink ref="F148" r:id="rId24" display="https://podminky.urs.cz/item/CS_URS_2022_02/722234268"/>
    <hyperlink ref="F151" r:id="rId25" display="https://podminky.urs.cz/item/CS_URS_2022_02/734411101"/>
    <hyperlink ref="F153" r:id="rId26" display="https://podminky.urs.cz/item/CS_URS_2022_02/722290226"/>
    <hyperlink ref="F155" r:id="rId27" display="https://podminky.urs.cz/item/CS_URS_2022_02/722290234"/>
    <hyperlink ref="F158" r:id="rId28" display="https://podminky.urs.cz/item/CS_URS_2022_02/998722201"/>
    <hyperlink ref="F163" r:id="rId29" display="https://podminky.urs.cz/item/CS_URS_2022_02/724231127"/>
    <hyperlink ref="F165" r:id="rId30" display="https://podminky.urs.cz/item/CS_URS_2022_02/998724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1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1263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25. 5. 2023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1264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1265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ROUND(J93,1)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ROUND((SUM(BE93:BE160)),1)</f>
        <v>0</v>
      </c>
      <c r="G35" s="40"/>
      <c r="H35" s="40"/>
      <c r="I35" s="159">
        <v>0.21</v>
      </c>
      <c r="J35" s="158">
        <f>ROUND(((SUM(BE93:BE160))*I35),1)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ROUND((SUM(BF93:BF160)),1)</f>
        <v>0</v>
      </c>
      <c r="G36" s="40"/>
      <c r="H36" s="40"/>
      <c r="I36" s="159">
        <v>0.15</v>
      </c>
      <c r="J36" s="158">
        <f>ROUND(((SUM(BF93:BF160))*I36),1)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ROUND((SUM(BG93:BG160)),1)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ROUND((SUM(BH93:BH160)),1)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ROUND((SUM(BI93:BI160)),1)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1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SO01.4 - VYTÁPĚNÍ - REVIZE 1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25. 5. 2023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Ing. Jiří Duben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Ing. Jan Duben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115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977</v>
      </c>
      <c r="E65" s="184"/>
      <c r="F65" s="184"/>
      <c r="G65" s="184"/>
      <c r="H65" s="184"/>
      <c r="I65" s="184"/>
      <c r="J65" s="185">
        <f>J95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133</v>
      </c>
      <c r="E66" s="184"/>
      <c r="F66" s="184"/>
      <c r="G66" s="184"/>
      <c r="H66" s="184"/>
      <c r="I66" s="184"/>
      <c r="J66" s="185">
        <f>J99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6"/>
      <c r="C67" s="177"/>
      <c r="D67" s="178" t="s">
        <v>1266</v>
      </c>
      <c r="E67" s="179"/>
      <c r="F67" s="179"/>
      <c r="G67" s="179"/>
      <c r="H67" s="179"/>
      <c r="I67" s="179"/>
      <c r="J67" s="180">
        <f>J103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2"/>
      <c r="C68" s="127"/>
      <c r="D68" s="183" t="s">
        <v>1267</v>
      </c>
      <c r="E68" s="184"/>
      <c r="F68" s="184"/>
      <c r="G68" s="184"/>
      <c r="H68" s="184"/>
      <c r="I68" s="184"/>
      <c r="J68" s="185">
        <f>J104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1268</v>
      </c>
      <c r="E69" s="184"/>
      <c r="F69" s="184"/>
      <c r="G69" s="184"/>
      <c r="H69" s="184"/>
      <c r="I69" s="184"/>
      <c r="J69" s="185">
        <f>J123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1269</v>
      </c>
      <c r="E70" s="184"/>
      <c r="F70" s="184"/>
      <c r="G70" s="184"/>
      <c r="H70" s="184"/>
      <c r="I70" s="184"/>
      <c r="J70" s="185">
        <f>J130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1270</v>
      </c>
      <c r="E71" s="184"/>
      <c r="F71" s="184"/>
      <c r="G71" s="184"/>
      <c r="H71" s="184"/>
      <c r="I71" s="184"/>
      <c r="J71" s="185">
        <f>J155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144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17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6.25" customHeight="1">
      <c r="A81" s="40"/>
      <c r="B81" s="41"/>
      <c r="C81" s="42"/>
      <c r="D81" s="42"/>
      <c r="E81" s="171" t="str">
        <f>E7</f>
        <v>VŠ KOLEJE, NÁROŽNÍ 6, DĚČÍN 1-výměna tepelných čerpadel-osazení na parcele č.p.2368,2370-REVIZE 1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107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1" t="s">
        <v>108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109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SO01.4 - VYTÁPĚNÍ - REVIZE 1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22</v>
      </c>
      <c r="D87" s="42"/>
      <c r="E87" s="42"/>
      <c r="F87" s="29" t="str">
        <f>F14</f>
        <v>k.ú. DĚČÍN</v>
      </c>
      <c r="G87" s="42"/>
      <c r="H87" s="42"/>
      <c r="I87" s="34" t="s">
        <v>24</v>
      </c>
      <c r="J87" s="74" t="str">
        <f>IF(J14="","",J14)</f>
        <v>25. 5. 2023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26</v>
      </c>
      <c r="D89" s="42"/>
      <c r="E89" s="42"/>
      <c r="F89" s="29" t="str">
        <f>E17</f>
        <v>STATUTÁRNÍ MĚSTO DĚČÍN Mírové nám.1175/5</v>
      </c>
      <c r="G89" s="42"/>
      <c r="H89" s="42"/>
      <c r="I89" s="34" t="s">
        <v>32</v>
      </c>
      <c r="J89" s="38" t="str">
        <f>E23</f>
        <v>Ing. Jiří Duben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30</v>
      </c>
      <c r="D90" s="42"/>
      <c r="E90" s="42"/>
      <c r="F90" s="29" t="str">
        <f>IF(E20="","",E20)</f>
        <v>Vyplň údaj</v>
      </c>
      <c r="G90" s="42"/>
      <c r="H90" s="42"/>
      <c r="I90" s="34" t="s">
        <v>35</v>
      </c>
      <c r="J90" s="38" t="str">
        <f>E26</f>
        <v>Ing. Jan Duben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145</v>
      </c>
      <c r="D92" s="190" t="s">
        <v>58</v>
      </c>
      <c r="E92" s="190" t="s">
        <v>54</v>
      </c>
      <c r="F92" s="190" t="s">
        <v>55</v>
      </c>
      <c r="G92" s="190" t="s">
        <v>146</v>
      </c>
      <c r="H92" s="190" t="s">
        <v>147</v>
      </c>
      <c r="I92" s="190" t="s">
        <v>148</v>
      </c>
      <c r="J92" s="190" t="s">
        <v>113</v>
      </c>
      <c r="K92" s="191" t="s">
        <v>149</v>
      </c>
      <c r="L92" s="192"/>
      <c r="M92" s="94" t="s">
        <v>20</v>
      </c>
      <c r="N92" s="95" t="s">
        <v>43</v>
      </c>
      <c r="O92" s="95" t="s">
        <v>150</v>
      </c>
      <c r="P92" s="95" t="s">
        <v>151</v>
      </c>
      <c r="Q92" s="95" t="s">
        <v>152</v>
      </c>
      <c r="R92" s="95" t="s">
        <v>153</v>
      </c>
      <c r="S92" s="95" t="s">
        <v>154</v>
      </c>
      <c r="T92" s="95" t="s">
        <v>155</v>
      </c>
      <c r="U92" s="96" t="s">
        <v>156</v>
      </c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157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P94+P103</f>
        <v>0</v>
      </c>
      <c r="Q93" s="98"/>
      <c r="R93" s="195">
        <f>R94+R103</f>
        <v>0.4839307</v>
      </c>
      <c r="S93" s="98"/>
      <c r="T93" s="195">
        <f>T94+T103</f>
        <v>0</v>
      </c>
      <c r="U93" s="99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72</v>
      </c>
      <c r="AU93" s="19" t="s">
        <v>114</v>
      </c>
      <c r="BK93" s="196">
        <f>BK94+BK103</f>
        <v>0</v>
      </c>
    </row>
    <row r="94" spans="1:63" s="12" customFormat="1" ht="25.9" customHeight="1">
      <c r="A94" s="12"/>
      <c r="B94" s="197"/>
      <c r="C94" s="198"/>
      <c r="D94" s="199" t="s">
        <v>72</v>
      </c>
      <c r="E94" s="200" t="s">
        <v>158</v>
      </c>
      <c r="F94" s="200" t="s">
        <v>159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P95+P99</f>
        <v>0</v>
      </c>
      <c r="Q94" s="205"/>
      <c r="R94" s="206">
        <f>R95+R99</f>
        <v>0</v>
      </c>
      <c r="S94" s="205"/>
      <c r="T94" s="206">
        <f>T95+T99</f>
        <v>0</v>
      </c>
      <c r="U94" s="207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80</v>
      </c>
      <c r="AT94" s="209" t="s">
        <v>72</v>
      </c>
      <c r="AU94" s="209" t="s">
        <v>73</v>
      </c>
      <c r="AY94" s="208" t="s">
        <v>160</v>
      </c>
      <c r="BK94" s="210">
        <f>BK95+BK99</f>
        <v>0</v>
      </c>
    </row>
    <row r="95" spans="1:63" s="12" customFormat="1" ht="22.8" customHeight="1">
      <c r="A95" s="12"/>
      <c r="B95" s="197"/>
      <c r="C95" s="198"/>
      <c r="D95" s="199" t="s">
        <v>72</v>
      </c>
      <c r="E95" s="211" t="s">
        <v>216</v>
      </c>
      <c r="F95" s="211" t="s">
        <v>1031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SUM(P96:P98)</f>
        <v>0</v>
      </c>
      <c r="Q95" s="205"/>
      <c r="R95" s="206">
        <f>SUM(R96:R98)</f>
        <v>0</v>
      </c>
      <c r="S95" s="205"/>
      <c r="T95" s="206">
        <f>SUM(T96:T98)</f>
        <v>0</v>
      </c>
      <c r="U95" s="207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80</v>
      </c>
      <c r="AT95" s="209" t="s">
        <v>72</v>
      </c>
      <c r="AU95" s="209" t="s">
        <v>80</v>
      </c>
      <c r="AY95" s="208" t="s">
        <v>160</v>
      </c>
      <c r="BK95" s="210">
        <f>SUM(BK96:BK98)</f>
        <v>0</v>
      </c>
    </row>
    <row r="96" spans="1:65" s="2" customFormat="1" ht="16.5" customHeight="1">
      <c r="A96" s="40"/>
      <c r="B96" s="41"/>
      <c r="C96" s="213" t="s">
        <v>80</v>
      </c>
      <c r="D96" s="213" t="s">
        <v>164</v>
      </c>
      <c r="E96" s="214" t="s">
        <v>1271</v>
      </c>
      <c r="F96" s="215" t="s">
        <v>1272</v>
      </c>
      <c r="G96" s="216" t="s">
        <v>259</v>
      </c>
      <c r="H96" s="217">
        <v>165</v>
      </c>
      <c r="I96" s="218"/>
      <c r="J96" s="219">
        <f>ROUND(I96*H96,1)</f>
        <v>0</v>
      </c>
      <c r="K96" s="215" t="s">
        <v>20</v>
      </c>
      <c r="L96" s="46"/>
      <c r="M96" s="220" t="s">
        <v>20</v>
      </c>
      <c r="N96" s="221" t="s">
        <v>44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2">
        <f>S96*H96</f>
        <v>0</v>
      </c>
      <c r="U96" s="223" t="s">
        <v>20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169</v>
      </c>
      <c r="AT96" s="224" t="s">
        <v>164</v>
      </c>
      <c r="AU96" s="224" t="s">
        <v>82</v>
      </c>
      <c r="AY96" s="19" t="s">
        <v>160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80</v>
      </c>
      <c r="BK96" s="225">
        <f>ROUND(I96*H96,1)</f>
        <v>0</v>
      </c>
      <c r="BL96" s="19" t="s">
        <v>169</v>
      </c>
      <c r="BM96" s="224" t="s">
        <v>82</v>
      </c>
    </row>
    <row r="97" spans="1:65" s="2" customFormat="1" ht="16.5" customHeight="1">
      <c r="A97" s="40"/>
      <c r="B97" s="41"/>
      <c r="C97" s="254" t="s">
        <v>82</v>
      </c>
      <c r="D97" s="254" t="s">
        <v>252</v>
      </c>
      <c r="E97" s="255" t="s">
        <v>1273</v>
      </c>
      <c r="F97" s="256" t="s">
        <v>1274</v>
      </c>
      <c r="G97" s="257" t="s">
        <v>259</v>
      </c>
      <c r="H97" s="258">
        <v>165</v>
      </c>
      <c r="I97" s="259"/>
      <c r="J97" s="260">
        <f>ROUND(I97*H97,1)</f>
        <v>0</v>
      </c>
      <c r="K97" s="256" t="s">
        <v>20</v>
      </c>
      <c r="L97" s="261"/>
      <c r="M97" s="262" t="s">
        <v>20</v>
      </c>
      <c r="N97" s="263" t="s">
        <v>44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2">
        <f>S97*H97</f>
        <v>0</v>
      </c>
      <c r="U97" s="223" t="s">
        <v>20</v>
      </c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216</v>
      </c>
      <c r="AT97" s="224" t="s">
        <v>252</v>
      </c>
      <c r="AU97" s="224" t="s">
        <v>82</v>
      </c>
      <c r="AY97" s="19" t="s">
        <v>160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9" t="s">
        <v>80</v>
      </c>
      <c r="BK97" s="225">
        <f>ROUND(I97*H97,1)</f>
        <v>0</v>
      </c>
      <c r="BL97" s="19" t="s">
        <v>169</v>
      </c>
      <c r="BM97" s="224" t="s">
        <v>169</v>
      </c>
    </row>
    <row r="98" spans="1:65" s="2" customFormat="1" ht="16.5" customHeight="1">
      <c r="A98" s="40"/>
      <c r="B98" s="41"/>
      <c r="C98" s="213" t="s">
        <v>170</v>
      </c>
      <c r="D98" s="213" t="s">
        <v>164</v>
      </c>
      <c r="E98" s="214" t="s">
        <v>1275</v>
      </c>
      <c r="F98" s="215" t="s">
        <v>1276</v>
      </c>
      <c r="G98" s="216" t="s">
        <v>1256</v>
      </c>
      <c r="H98" s="217">
        <v>1</v>
      </c>
      <c r="I98" s="218"/>
      <c r="J98" s="219">
        <f>ROUND(I98*H98,1)</f>
        <v>0</v>
      </c>
      <c r="K98" s="215" t="s">
        <v>20</v>
      </c>
      <c r="L98" s="46"/>
      <c r="M98" s="220" t="s">
        <v>20</v>
      </c>
      <c r="N98" s="221" t="s">
        <v>44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2">
        <f>S98*H98</f>
        <v>0</v>
      </c>
      <c r="U98" s="223" t="s">
        <v>20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169</v>
      </c>
      <c r="AT98" s="224" t="s">
        <v>164</v>
      </c>
      <c r="AU98" s="224" t="s">
        <v>82</v>
      </c>
      <c r="AY98" s="19" t="s">
        <v>160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80</v>
      </c>
      <c r="BK98" s="225">
        <f>ROUND(I98*H98,1)</f>
        <v>0</v>
      </c>
      <c r="BL98" s="19" t="s">
        <v>169</v>
      </c>
      <c r="BM98" s="224" t="s">
        <v>205</v>
      </c>
    </row>
    <row r="99" spans="1:63" s="12" customFormat="1" ht="22.8" customHeight="1">
      <c r="A99" s="12"/>
      <c r="B99" s="197"/>
      <c r="C99" s="198"/>
      <c r="D99" s="199" t="s">
        <v>72</v>
      </c>
      <c r="E99" s="211" t="s">
        <v>222</v>
      </c>
      <c r="F99" s="211" t="s">
        <v>687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SUM(P100:P102)</f>
        <v>0</v>
      </c>
      <c r="Q99" s="205"/>
      <c r="R99" s="206">
        <f>SUM(R100:R102)</f>
        <v>0</v>
      </c>
      <c r="S99" s="205"/>
      <c r="T99" s="206">
        <f>SUM(T100:T102)</f>
        <v>0</v>
      </c>
      <c r="U99" s="207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80</v>
      </c>
      <c r="AT99" s="209" t="s">
        <v>72</v>
      </c>
      <c r="AU99" s="209" t="s">
        <v>80</v>
      </c>
      <c r="AY99" s="208" t="s">
        <v>160</v>
      </c>
      <c r="BK99" s="210">
        <f>SUM(BK100:BK102)</f>
        <v>0</v>
      </c>
    </row>
    <row r="100" spans="1:65" s="2" customFormat="1" ht="16.5" customHeight="1">
      <c r="A100" s="40"/>
      <c r="B100" s="41"/>
      <c r="C100" s="213" t="s">
        <v>169</v>
      </c>
      <c r="D100" s="213" t="s">
        <v>164</v>
      </c>
      <c r="E100" s="214" t="s">
        <v>1277</v>
      </c>
      <c r="F100" s="215" t="s">
        <v>1278</v>
      </c>
      <c r="G100" s="216" t="s">
        <v>1279</v>
      </c>
      <c r="H100" s="217">
        <v>1</v>
      </c>
      <c r="I100" s="218"/>
      <c r="J100" s="219">
        <f>ROUND(I100*H100,1)</f>
        <v>0</v>
      </c>
      <c r="K100" s="215" t="s">
        <v>20</v>
      </c>
      <c r="L100" s="46"/>
      <c r="M100" s="220" t="s">
        <v>20</v>
      </c>
      <c r="N100" s="221" t="s">
        <v>44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2">
        <f>S100*H100</f>
        <v>0</v>
      </c>
      <c r="U100" s="223" t="s">
        <v>20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169</v>
      </c>
      <c r="AT100" s="224" t="s">
        <v>164</v>
      </c>
      <c r="AU100" s="224" t="s">
        <v>82</v>
      </c>
      <c r="AY100" s="19" t="s">
        <v>160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80</v>
      </c>
      <c r="BK100" s="225">
        <f>ROUND(I100*H100,1)</f>
        <v>0</v>
      </c>
      <c r="BL100" s="19" t="s">
        <v>169</v>
      </c>
      <c r="BM100" s="224" t="s">
        <v>216</v>
      </c>
    </row>
    <row r="101" spans="1:65" s="2" customFormat="1" ht="16.5" customHeight="1">
      <c r="A101" s="40"/>
      <c r="B101" s="41"/>
      <c r="C101" s="213" t="s">
        <v>199</v>
      </c>
      <c r="D101" s="213" t="s">
        <v>164</v>
      </c>
      <c r="E101" s="214" t="s">
        <v>1280</v>
      </c>
      <c r="F101" s="215" t="s">
        <v>1281</v>
      </c>
      <c r="G101" s="216" t="s">
        <v>1279</v>
      </c>
      <c r="H101" s="217">
        <v>1</v>
      </c>
      <c r="I101" s="218"/>
      <c r="J101" s="219">
        <f>ROUND(I101*H101,1)</f>
        <v>0</v>
      </c>
      <c r="K101" s="215" t="s">
        <v>20</v>
      </c>
      <c r="L101" s="46"/>
      <c r="M101" s="220" t="s">
        <v>20</v>
      </c>
      <c r="N101" s="221" t="s">
        <v>44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2">
        <f>S101*H101</f>
        <v>0</v>
      </c>
      <c r="U101" s="223" t="s">
        <v>20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169</v>
      </c>
      <c r="AT101" s="224" t="s">
        <v>164</v>
      </c>
      <c r="AU101" s="224" t="s">
        <v>82</v>
      </c>
      <c r="AY101" s="19" t="s">
        <v>160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80</v>
      </c>
      <c r="BK101" s="225">
        <f>ROUND(I101*H101,1)</f>
        <v>0</v>
      </c>
      <c r="BL101" s="19" t="s">
        <v>169</v>
      </c>
      <c r="BM101" s="224" t="s">
        <v>229</v>
      </c>
    </row>
    <row r="102" spans="1:65" s="2" customFormat="1" ht="16.5" customHeight="1">
      <c r="A102" s="40"/>
      <c r="B102" s="41"/>
      <c r="C102" s="213" t="s">
        <v>205</v>
      </c>
      <c r="D102" s="213" t="s">
        <v>164</v>
      </c>
      <c r="E102" s="214" t="s">
        <v>1282</v>
      </c>
      <c r="F102" s="215" t="s">
        <v>1283</v>
      </c>
      <c r="G102" s="216" t="s">
        <v>1279</v>
      </c>
      <c r="H102" s="217">
        <v>1</v>
      </c>
      <c r="I102" s="218"/>
      <c r="J102" s="219">
        <f>ROUND(I102*H102,1)</f>
        <v>0</v>
      </c>
      <c r="K102" s="215" t="s">
        <v>20</v>
      </c>
      <c r="L102" s="46"/>
      <c r="M102" s="220" t="s">
        <v>20</v>
      </c>
      <c r="N102" s="221" t="s">
        <v>44</v>
      </c>
      <c r="O102" s="8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2">
        <f>S102*H102</f>
        <v>0</v>
      </c>
      <c r="U102" s="223" t="s">
        <v>20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4" t="s">
        <v>169</v>
      </c>
      <c r="AT102" s="224" t="s">
        <v>164</v>
      </c>
      <c r="AU102" s="224" t="s">
        <v>82</v>
      </c>
      <c r="AY102" s="19" t="s">
        <v>160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9" t="s">
        <v>80</v>
      </c>
      <c r="BK102" s="225">
        <f>ROUND(I102*H102,1)</f>
        <v>0</v>
      </c>
      <c r="BL102" s="19" t="s">
        <v>169</v>
      </c>
      <c r="BM102" s="224" t="s">
        <v>162</v>
      </c>
    </row>
    <row r="103" spans="1:63" s="12" customFormat="1" ht="25.9" customHeight="1">
      <c r="A103" s="12"/>
      <c r="B103" s="197"/>
      <c r="C103" s="198"/>
      <c r="D103" s="199" t="s">
        <v>72</v>
      </c>
      <c r="E103" s="200" t="s">
        <v>792</v>
      </c>
      <c r="F103" s="200" t="s">
        <v>792</v>
      </c>
      <c r="G103" s="198"/>
      <c r="H103" s="198"/>
      <c r="I103" s="201"/>
      <c r="J103" s="202">
        <f>BK103</f>
        <v>0</v>
      </c>
      <c r="K103" s="198"/>
      <c r="L103" s="203"/>
      <c r="M103" s="204"/>
      <c r="N103" s="205"/>
      <c r="O103" s="205"/>
      <c r="P103" s="206">
        <f>P104+P123+P130+P155</f>
        <v>0</v>
      </c>
      <c r="Q103" s="205"/>
      <c r="R103" s="206">
        <f>R104+R123+R130+R155</f>
        <v>0.4839307</v>
      </c>
      <c r="S103" s="205"/>
      <c r="T103" s="206">
        <f>T104+T123+T130+T155</f>
        <v>0</v>
      </c>
      <c r="U103" s="207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82</v>
      </c>
      <c r="AT103" s="209" t="s">
        <v>72</v>
      </c>
      <c r="AU103" s="209" t="s">
        <v>73</v>
      </c>
      <c r="AY103" s="208" t="s">
        <v>160</v>
      </c>
      <c r="BK103" s="210">
        <f>BK104+BK123+BK130+BK155</f>
        <v>0</v>
      </c>
    </row>
    <row r="104" spans="1:63" s="12" customFormat="1" ht="22.8" customHeight="1">
      <c r="A104" s="12"/>
      <c r="B104" s="197"/>
      <c r="C104" s="198"/>
      <c r="D104" s="199" t="s">
        <v>72</v>
      </c>
      <c r="E104" s="211" t="s">
        <v>1284</v>
      </c>
      <c r="F104" s="211" t="s">
        <v>1285</v>
      </c>
      <c r="G104" s="198"/>
      <c r="H104" s="198"/>
      <c r="I104" s="201"/>
      <c r="J104" s="212">
        <f>BK104</f>
        <v>0</v>
      </c>
      <c r="K104" s="198"/>
      <c r="L104" s="203"/>
      <c r="M104" s="204"/>
      <c r="N104" s="205"/>
      <c r="O104" s="205"/>
      <c r="P104" s="206">
        <f>SUM(P105:P122)</f>
        <v>0</v>
      </c>
      <c r="Q104" s="205"/>
      <c r="R104" s="206">
        <f>SUM(R105:R122)</f>
        <v>0</v>
      </c>
      <c r="S104" s="205"/>
      <c r="T104" s="206">
        <f>SUM(T105:T122)</f>
        <v>0</v>
      </c>
      <c r="U104" s="207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80</v>
      </c>
      <c r="AT104" s="209" t="s">
        <v>72</v>
      </c>
      <c r="AU104" s="209" t="s">
        <v>80</v>
      </c>
      <c r="AY104" s="208" t="s">
        <v>160</v>
      </c>
      <c r="BK104" s="210">
        <f>SUM(BK105:BK122)</f>
        <v>0</v>
      </c>
    </row>
    <row r="105" spans="1:65" s="2" customFormat="1" ht="33" customHeight="1">
      <c r="A105" s="40"/>
      <c r="B105" s="41"/>
      <c r="C105" s="254" t="s">
        <v>210</v>
      </c>
      <c r="D105" s="254" t="s">
        <v>252</v>
      </c>
      <c r="E105" s="255" t="s">
        <v>1286</v>
      </c>
      <c r="F105" s="256" t="s">
        <v>1287</v>
      </c>
      <c r="G105" s="257" t="s">
        <v>1256</v>
      </c>
      <c r="H105" s="258">
        <v>6</v>
      </c>
      <c r="I105" s="259"/>
      <c r="J105" s="260">
        <f>ROUND(I105*H105,1)</f>
        <v>0</v>
      </c>
      <c r="K105" s="256" t="s">
        <v>20</v>
      </c>
      <c r="L105" s="261"/>
      <c r="M105" s="262" t="s">
        <v>20</v>
      </c>
      <c r="N105" s="263" t="s">
        <v>44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2">
        <f>S105*H105</f>
        <v>0</v>
      </c>
      <c r="U105" s="223" t="s">
        <v>20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353</v>
      </c>
      <c r="AT105" s="224" t="s">
        <v>252</v>
      </c>
      <c r="AU105" s="224" t="s">
        <v>82</v>
      </c>
      <c r="AY105" s="19" t="s">
        <v>160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9" t="s">
        <v>80</v>
      </c>
      <c r="BK105" s="225">
        <f>ROUND(I105*H105,1)</f>
        <v>0</v>
      </c>
      <c r="BL105" s="19" t="s">
        <v>178</v>
      </c>
      <c r="BM105" s="224" t="s">
        <v>251</v>
      </c>
    </row>
    <row r="106" spans="1:65" s="2" customFormat="1" ht="16.5" customHeight="1">
      <c r="A106" s="40"/>
      <c r="B106" s="41"/>
      <c r="C106" s="254" t="s">
        <v>216</v>
      </c>
      <c r="D106" s="254" t="s">
        <v>252</v>
      </c>
      <c r="E106" s="255" t="s">
        <v>1288</v>
      </c>
      <c r="F106" s="256" t="s">
        <v>1289</v>
      </c>
      <c r="G106" s="257" t="s">
        <v>1256</v>
      </c>
      <c r="H106" s="258">
        <v>6</v>
      </c>
      <c r="I106" s="259"/>
      <c r="J106" s="260">
        <f>ROUND(I106*H106,1)</f>
        <v>0</v>
      </c>
      <c r="K106" s="256" t="s">
        <v>20</v>
      </c>
      <c r="L106" s="261"/>
      <c r="M106" s="262" t="s">
        <v>20</v>
      </c>
      <c r="N106" s="263" t="s">
        <v>44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2">
        <f>S106*H106</f>
        <v>0</v>
      </c>
      <c r="U106" s="223" t="s">
        <v>20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353</v>
      </c>
      <c r="AT106" s="224" t="s">
        <v>252</v>
      </c>
      <c r="AU106" s="224" t="s">
        <v>82</v>
      </c>
      <c r="AY106" s="19" t="s">
        <v>160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80</v>
      </c>
      <c r="BK106" s="225">
        <f>ROUND(I106*H106,1)</f>
        <v>0</v>
      </c>
      <c r="BL106" s="19" t="s">
        <v>178</v>
      </c>
      <c r="BM106" s="224" t="s">
        <v>178</v>
      </c>
    </row>
    <row r="107" spans="1:65" s="2" customFormat="1" ht="24.15" customHeight="1">
      <c r="A107" s="40"/>
      <c r="B107" s="41"/>
      <c r="C107" s="254" t="s">
        <v>222</v>
      </c>
      <c r="D107" s="254" t="s">
        <v>252</v>
      </c>
      <c r="E107" s="255" t="s">
        <v>1290</v>
      </c>
      <c r="F107" s="256" t="s">
        <v>1291</v>
      </c>
      <c r="G107" s="257" t="s">
        <v>1256</v>
      </c>
      <c r="H107" s="258">
        <v>6</v>
      </c>
      <c r="I107" s="259"/>
      <c r="J107" s="260">
        <f>ROUND(I107*H107,1)</f>
        <v>0</v>
      </c>
      <c r="K107" s="256" t="s">
        <v>20</v>
      </c>
      <c r="L107" s="261"/>
      <c r="M107" s="262" t="s">
        <v>20</v>
      </c>
      <c r="N107" s="263" t="s">
        <v>44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2">
        <f>S107*H107</f>
        <v>0</v>
      </c>
      <c r="U107" s="223" t="s">
        <v>20</v>
      </c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353</v>
      </c>
      <c r="AT107" s="224" t="s">
        <v>252</v>
      </c>
      <c r="AU107" s="224" t="s">
        <v>82</v>
      </c>
      <c r="AY107" s="19" t="s">
        <v>160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9" t="s">
        <v>80</v>
      </c>
      <c r="BK107" s="225">
        <f>ROUND(I107*H107,1)</f>
        <v>0</v>
      </c>
      <c r="BL107" s="19" t="s">
        <v>178</v>
      </c>
      <c r="BM107" s="224" t="s">
        <v>278</v>
      </c>
    </row>
    <row r="108" spans="1:65" s="2" customFormat="1" ht="24.15" customHeight="1">
      <c r="A108" s="40"/>
      <c r="B108" s="41"/>
      <c r="C108" s="254" t="s">
        <v>229</v>
      </c>
      <c r="D108" s="254" t="s">
        <v>252</v>
      </c>
      <c r="E108" s="255" t="s">
        <v>1292</v>
      </c>
      <c r="F108" s="256" t="s">
        <v>1293</v>
      </c>
      <c r="G108" s="257" t="s">
        <v>1256</v>
      </c>
      <c r="H108" s="258">
        <v>1</v>
      </c>
      <c r="I108" s="259"/>
      <c r="J108" s="260">
        <f>ROUND(I108*H108,1)</f>
        <v>0</v>
      </c>
      <c r="K108" s="256" t="s">
        <v>20</v>
      </c>
      <c r="L108" s="261"/>
      <c r="M108" s="262" t="s">
        <v>20</v>
      </c>
      <c r="N108" s="263" t="s">
        <v>44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2">
        <f>S108*H108</f>
        <v>0</v>
      </c>
      <c r="U108" s="223" t="s">
        <v>20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353</v>
      </c>
      <c r="AT108" s="224" t="s">
        <v>252</v>
      </c>
      <c r="AU108" s="224" t="s">
        <v>82</v>
      </c>
      <c r="AY108" s="19" t="s">
        <v>160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9" t="s">
        <v>80</v>
      </c>
      <c r="BK108" s="225">
        <f>ROUND(I108*H108,1)</f>
        <v>0</v>
      </c>
      <c r="BL108" s="19" t="s">
        <v>178</v>
      </c>
      <c r="BM108" s="224" t="s">
        <v>293</v>
      </c>
    </row>
    <row r="109" spans="1:65" s="2" customFormat="1" ht="16.5" customHeight="1">
      <c r="A109" s="40"/>
      <c r="B109" s="41"/>
      <c r="C109" s="254" t="s">
        <v>234</v>
      </c>
      <c r="D109" s="254" t="s">
        <v>252</v>
      </c>
      <c r="E109" s="255" t="s">
        <v>1294</v>
      </c>
      <c r="F109" s="256" t="s">
        <v>1295</v>
      </c>
      <c r="G109" s="257" t="s">
        <v>1256</v>
      </c>
      <c r="H109" s="258">
        <v>1</v>
      </c>
      <c r="I109" s="259"/>
      <c r="J109" s="260">
        <f>ROUND(I109*H109,1)</f>
        <v>0</v>
      </c>
      <c r="K109" s="256" t="s">
        <v>20</v>
      </c>
      <c r="L109" s="261"/>
      <c r="M109" s="262" t="s">
        <v>20</v>
      </c>
      <c r="N109" s="263" t="s">
        <v>44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2">
        <f>S109*H109</f>
        <v>0</v>
      </c>
      <c r="U109" s="223" t="s">
        <v>20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353</v>
      </c>
      <c r="AT109" s="224" t="s">
        <v>252</v>
      </c>
      <c r="AU109" s="224" t="s">
        <v>82</v>
      </c>
      <c r="AY109" s="19" t="s">
        <v>160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80</v>
      </c>
      <c r="BK109" s="225">
        <f>ROUND(I109*H109,1)</f>
        <v>0</v>
      </c>
      <c r="BL109" s="19" t="s">
        <v>178</v>
      </c>
      <c r="BM109" s="224" t="s">
        <v>305</v>
      </c>
    </row>
    <row r="110" spans="1:65" s="2" customFormat="1" ht="16.5" customHeight="1">
      <c r="A110" s="40"/>
      <c r="B110" s="41"/>
      <c r="C110" s="254" t="s">
        <v>162</v>
      </c>
      <c r="D110" s="254" t="s">
        <v>252</v>
      </c>
      <c r="E110" s="255" t="s">
        <v>1296</v>
      </c>
      <c r="F110" s="256" t="s">
        <v>1297</v>
      </c>
      <c r="G110" s="257" t="s">
        <v>1256</v>
      </c>
      <c r="H110" s="258">
        <v>1</v>
      </c>
      <c r="I110" s="259"/>
      <c r="J110" s="260">
        <f>ROUND(I110*H110,1)</f>
        <v>0</v>
      </c>
      <c r="K110" s="256" t="s">
        <v>20</v>
      </c>
      <c r="L110" s="261"/>
      <c r="M110" s="262" t="s">
        <v>20</v>
      </c>
      <c r="N110" s="263" t="s">
        <v>44</v>
      </c>
      <c r="O110" s="86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2">
        <f>S110*H110</f>
        <v>0</v>
      </c>
      <c r="U110" s="223" t="s">
        <v>20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353</v>
      </c>
      <c r="AT110" s="224" t="s">
        <v>252</v>
      </c>
      <c r="AU110" s="224" t="s">
        <v>82</v>
      </c>
      <c r="AY110" s="19" t="s">
        <v>160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9" t="s">
        <v>80</v>
      </c>
      <c r="BK110" s="225">
        <f>ROUND(I110*H110,1)</f>
        <v>0</v>
      </c>
      <c r="BL110" s="19" t="s">
        <v>178</v>
      </c>
      <c r="BM110" s="224" t="s">
        <v>318</v>
      </c>
    </row>
    <row r="111" spans="1:65" s="2" customFormat="1" ht="16.5" customHeight="1">
      <c r="A111" s="40"/>
      <c r="B111" s="41"/>
      <c r="C111" s="254" t="s">
        <v>245</v>
      </c>
      <c r="D111" s="254" t="s">
        <v>252</v>
      </c>
      <c r="E111" s="255" t="s">
        <v>1298</v>
      </c>
      <c r="F111" s="256" t="s">
        <v>1299</v>
      </c>
      <c r="G111" s="257" t="s">
        <v>1256</v>
      </c>
      <c r="H111" s="258">
        <v>1</v>
      </c>
      <c r="I111" s="259"/>
      <c r="J111" s="260">
        <f>ROUND(I111*H111,1)</f>
        <v>0</v>
      </c>
      <c r="K111" s="256" t="s">
        <v>20</v>
      </c>
      <c r="L111" s="261"/>
      <c r="M111" s="262" t="s">
        <v>20</v>
      </c>
      <c r="N111" s="263" t="s">
        <v>44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2">
        <f>S111*H111</f>
        <v>0</v>
      </c>
      <c r="U111" s="223" t="s">
        <v>20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353</v>
      </c>
      <c r="AT111" s="224" t="s">
        <v>252</v>
      </c>
      <c r="AU111" s="224" t="s">
        <v>82</v>
      </c>
      <c r="AY111" s="19" t="s">
        <v>160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9" t="s">
        <v>80</v>
      </c>
      <c r="BK111" s="225">
        <f>ROUND(I111*H111,1)</f>
        <v>0</v>
      </c>
      <c r="BL111" s="19" t="s">
        <v>178</v>
      </c>
      <c r="BM111" s="224" t="s">
        <v>329</v>
      </c>
    </row>
    <row r="112" spans="1:65" s="2" customFormat="1" ht="16.5" customHeight="1">
      <c r="A112" s="40"/>
      <c r="B112" s="41"/>
      <c r="C112" s="254" t="s">
        <v>251</v>
      </c>
      <c r="D112" s="254" t="s">
        <v>252</v>
      </c>
      <c r="E112" s="255" t="s">
        <v>1300</v>
      </c>
      <c r="F112" s="256" t="s">
        <v>1301</v>
      </c>
      <c r="G112" s="257" t="s">
        <v>1256</v>
      </c>
      <c r="H112" s="258">
        <v>1</v>
      </c>
      <c r="I112" s="259"/>
      <c r="J112" s="260">
        <f>ROUND(I112*H112,1)</f>
        <v>0</v>
      </c>
      <c r="K112" s="256" t="s">
        <v>20</v>
      </c>
      <c r="L112" s="261"/>
      <c r="M112" s="262" t="s">
        <v>20</v>
      </c>
      <c r="N112" s="263" t="s">
        <v>44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2">
        <f>S112*H112</f>
        <v>0</v>
      </c>
      <c r="U112" s="223" t="s">
        <v>20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353</v>
      </c>
      <c r="AT112" s="224" t="s">
        <v>252</v>
      </c>
      <c r="AU112" s="224" t="s">
        <v>82</v>
      </c>
      <c r="AY112" s="19" t="s">
        <v>160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80</v>
      </c>
      <c r="BK112" s="225">
        <f>ROUND(I112*H112,1)</f>
        <v>0</v>
      </c>
      <c r="BL112" s="19" t="s">
        <v>178</v>
      </c>
      <c r="BM112" s="224" t="s">
        <v>340</v>
      </c>
    </row>
    <row r="113" spans="1:65" s="2" customFormat="1" ht="24.15" customHeight="1">
      <c r="A113" s="40"/>
      <c r="B113" s="41"/>
      <c r="C113" s="254" t="s">
        <v>9</v>
      </c>
      <c r="D113" s="254" t="s">
        <v>252</v>
      </c>
      <c r="E113" s="255" t="s">
        <v>1302</v>
      </c>
      <c r="F113" s="256" t="s">
        <v>1303</v>
      </c>
      <c r="G113" s="257" t="s">
        <v>1256</v>
      </c>
      <c r="H113" s="258">
        <v>6</v>
      </c>
      <c r="I113" s="259"/>
      <c r="J113" s="260">
        <f>ROUND(I113*H113,1)</f>
        <v>0</v>
      </c>
      <c r="K113" s="256" t="s">
        <v>20</v>
      </c>
      <c r="L113" s="261"/>
      <c r="M113" s="262" t="s">
        <v>20</v>
      </c>
      <c r="N113" s="263" t="s">
        <v>44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2">
        <f>S113*H113</f>
        <v>0</v>
      </c>
      <c r="U113" s="223" t="s">
        <v>20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353</v>
      </c>
      <c r="AT113" s="224" t="s">
        <v>252</v>
      </c>
      <c r="AU113" s="224" t="s">
        <v>82</v>
      </c>
      <c r="AY113" s="19" t="s">
        <v>160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9" t="s">
        <v>80</v>
      </c>
      <c r="BK113" s="225">
        <f>ROUND(I113*H113,1)</f>
        <v>0</v>
      </c>
      <c r="BL113" s="19" t="s">
        <v>178</v>
      </c>
      <c r="BM113" s="224" t="s">
        <v>348</v>
      </c>
    </row>
    <row r="114" spans="1:65" s="2" customFormat="1" ht="24.15" customHeight="1">
      <c r="A114" s="40"/>
      <c r="B114" s="41"/>
      <c r="C114" s="254" t="s">
        <v>178</v>
      </c>
      <c r="D114" s="254" t="s">
        <v>252</v>
      </c>
      <c r="E114" s="255" t="s">
        <v>1304</v>
      </c>
      <c r="F114" s="256" t="s">
        <v>1305</v>
      </c>
      <c r="G114" s="257" t="s">
        <v>1256</v>
      </c>
      <c r="H114" s="258">
        <v>2</v>
      </c>
      <c r="I114" s="259"/>
      <c r="J114" s="260">
        <f>ROUND(I114*H114,1)</f>
        <v>0</v>
      </c>
      <c r="K114" s="256" t="s">
        <v>20</v>
      </c>
      <c r="L114" s="261"/>
      <c r="M114" s="262" t="s">
        <v>20</v>
      </c>
      <c r="N114" s="263" t="s">
        <v>44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2">
        <f>S114*H114</f>
        <v>0</v>
      </c>
      <c r="U114" s="223" t="s">
        <v>20</v>
      </c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353</v>
      </c>
      <c r="AT114" s="224" t="s">
        <v>252</v>
      </c>
      <c r="AU114" s="224" t="s">
        <v>82</v>
      </c>
      <c r="AY114" s="19" t="s">
        <v>160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80</v>
      </c>
      <c r="BK114" s="225">
        <f>ROUND(I114*H114,1)</f>
        <v>0</v>
      </c>
      <c r="BL114" s="19" t="s">
        <v>178</v>
      </c>
      <c r="BM114" s="224" t="s">
        <v>353</v>
      </c>
    </row>
    <row r="115" spans="1:65" s="2" customFormat="1" ht="16.5" customHeight="1">
      <c r="A115" s="40"/>
      <c r="B115" s="41"/>
      <c r="C115" s="254" t="s">
        <v>271</v>
      </c>
      <c r="D115" s="254" t="s">
        <v>252</v>
      </c>
      <c r="E115" s="255" t="s">
        <v>1306</v>
      </c>
      <c r="F115" s="256" t="s">
        <v>1307</v>
      </c>
      <c r="G115" s="257" t="s">
        <v>1256</v>
      </c>
      <c r="H115" s="258">
        <v>2</v>
      </c>
      <c r="I115" s="259"/>
      <c r="J115" s="260">
        <f>ROUND(I115*H115,1)</f>
        <v>0</v>
      </c>
      <c r="K115" s="256" t="s">
        <v>20</v>
      </c>
      <c r="L115" s="261"/>
      <c r="M115" s="262" t="s">
        <v>20</v>
      </c>
      <c r="N115" s="263" t="s">
        <v>44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2">
        <f>S115*H115</f>
        <v>0</v>
      </c>
      <c r="U115" s="223" t="s">
        <v>20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353</v>
      </c>
      <c r="AT115" s="224" t="s">
        <v>252</v>
      </c>
      <c r="AU115" s="224" t="s">
        <v>82</v>
      </c>
      <c r="AY115" s="19" t="s">
        <v>160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9" t="s">
        <v>80</v>
      </c>
      <c r="BK115" s="225">
        <f>ROUND(I115*H115,1)</f>
        <v>0</v>
      </c>
      <c r="BL115" s="19" t="s">
        <v>178</v>
      </c>
      <c r="BM115" s="224" t="s">
        <v>285</v>
      </c>
    </row>
    <row r="116" spans="1:65" s="2" customFormat="1" ht="16.5" customHeight="1">
      <c r="A116" s="40"/>
      <c r="B116" s="41"/>
      <c r="C116" s="254" t="s">
        <v>278</v>
      </c>
      <c r="D116" s="254" t="s">
        <v>252</v>
      </c>
      <c r="E116" s="255" t="s">
        <v>1308</v>
      </c>
      <c r="F116" s="256" t="s">
        <v>1309</v>
      </c>
      <c r="G116" s="257" t="s">
        <v>1256</v>
      </c>
      <c r="H116" s="258">
        <v>2</v>
      </c>
      <c r="I116" s="259"/>
      <c r="J116" s="260">
        <f>ROUND(I116*H116,1)</f>
        <v>0</v>
      </c>
      <c r="K116" s="256" t="s">
        <v>20</v>
      </c>
      <c r="L116" s="261"/>
      <c r="M116" s="262" t="s">
        <v>20</v>
      </c>
      <c r="N116" s="263" t="s">
        <v>44</v>
      </c>
      <c r="O116" s="86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353</v>
      </c>
      <c r="AT116" s="224" t="s">
        <v>252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178</v>
      </c>
      <c r="BM116" s="224" t="s">
        <v>372</v>
      </c>
    </row>
    <row r="117" spans="1:65" s="2" customFormat="1" ht="24.15" customHeight="1">
      <c r="A117" s="40"/>
      <c r="B117" s="41"/>
      <c r="C117" s="254" t="s">
        <v>287</v>
      </c>
      <c r="D117" s="254" t="s">
        <v>252</v>
      </c>
      <c r="E117" s="255" t="s">
        <v>1310</v>
      </c>
      <c r="F117" s="256" t="s">
        <v>1311</v>
      </c>
      <c r="G117" s="257" t="s">
        <v>1256</v>
      </c>
      <c r="H117" s="258">
        <v>3</v>
      </c>
      <c r="I117" s="259"/>
      <c r="J117" s="260">
        <f>ROUND(I117*H117,1)</f>
        <v>0</v>
      </c>
      <c r="K117" s="256" t="s">
        <v>20</v>
      </c>
      <c r="L117" s="261"/>
      <c r="M117" s="262" t="s">
        <v>20</v>
      </c>
      <c r="N117" s="263" t="s">
        <v>44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2">
        <f>S117*H117</f>
        <v>0</v>
      </c>
      <c r="U117" s="223" t="s">
        <v>20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353</v>
      </c>
      <c r="AT117" s="224" t="s">
        <v>252</v>
      </c>
      <c r="AU117" s="224" t="s">
        <v>82</v>
      </c>
      <c r="AY117" s="19" t="s">
        <v>160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80</v>
      </c>
      <c r="BK117" s="225">
        <f>ROUND(I117*H117,1)</f>
        <v>0</v>
      </c>
      <c r="BL117" s="19" t="s">
        <v>178</v>
      </c>
      <c r="BM117" s="224" t="s">
        <v>378</v>
      </c>
    </row>
    <row r="118" spans="1:65" s="2" customFormat="1" ht="24.15" customHeight="1">
      <c r="A118" s="40"/>
      <c r="B118" s="41"/>
      <c r="C118" s="254" t="s">
        <v>293</v>
      </c>
      <c r="D118" s="254" t="s">
        <v>252</v>
      </c>
      <c r="E118" s="255" t="s">
        <v>1312</v>
      </c>
      <c r="F118" s="256" t="s">
        <v>1313</v>
      </c>
      <c r="G118" s="257" t="s">
        <v>1256</v>
      </c>
      <c r="H118" s="258">
        <v>1</v>
      </c>
      <c r="I118" s="259"/>
      <c r="J118" s="260">
        <f>ROUND(I118*H118,1)</f>
        <v>0</v>
      </c>
      <c r="K118" s="256" t="s">
        <v>20</v>
      </c>
      <c r="L118" s="261"/>
      <c r="M118" s="262" t="s">
        <v>20</v>
      </c>
      <c r="N118" s="263" t="s">
        <v>44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2">
        <f>S118*H118</f>
        <v>0</v>
      </c>
      <c r="U118" s="223" t="s">
        <v>20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353</v>
      </c>
      <c r="AT118" s="224" t="s">
        <v>252</v>
      </c>
      <c r="AU118" s="224" t="s">
        <v>82</v>
      </c>
      <c r="AY118" s="19" t="s">
        <v>160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80</v>
      </c>
      <c r="BK118" s="225">
        <f>ROUND(I118*H118,1)</f>
        <v>0</v>
      </c>
      <c r="BL118" s="19" t="s">
        <v>178</v>
      </c>
      <c r="BM118" s="224" t="s">
        <v>387</v>
      </c>
    </row>
    <row r="119" spans="1:65" s="2" customFormat="1" ht="21.75" customHeight="1">
      <c r="A119" s="40"/>
      <c r="B119" s="41"/>
      <c r="C119" s="254" t="s">
        <v>7</v>
      </c>
      <c r="D119" s="254" t="s">
        <v>252</v>
      </c>
      <c r="E119" s="255" t="s">
        <v>1314</v>
      </c>
      <c r="F119" s="256" t="s">
        <v>1315</v>
      </c>
      <c r="G119" s="257" t="s">
        <v>237</v>
      </c>
      <c r="H119" s="258">
        <v>1</v>
      </c>
      <c r="I119" s="259"/>
      <c r="J119" s="260">
        <f>ROUND(I119*H119,1)</f>
        <v>0</v>
      </c>
      <c r="K119" s="256" t="s">
        <v>20</v>
      </c>
      <c r="L119" s="261"/>
      <c r="M119" s="262" t="s">
        <v>20</v>
      </c>
      <c r="N119" s="263" t="s">
        <v>44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2">
        <f>S119*H119</f>
        <v>0</v>
      </c>
      <c r="U119" s="223" t="s">
        <v>20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353</v>
      </c>
      <c r="AT119" s="224" t="s">
        <v>252</v>
      </c>
      <c r="AU119" s="224" t="s">
        <v>82</v>
      </c>
      <c r="AY119" s="19" t="s">
        <v>160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9" t="s">
        <v>80</v>
      </c>
      <c r="BK119" s="225">
        <f>ROUND(I119*H119,1)</f>
        <v>0</v>
      </c>
      <c r="BL119" s="19" t="s">
        <v>178</v>
      </c>
      <c r="BM119" s="224" t="s">
        <v>396</v>
      </c>
    </row>
    <row r="120" spans="1:65" s="2" customFormat="1" ht="16.5" customHeight="1">
      <c r="A120" s="40"/>
      <c r="B120" s="41"/>
      <c r="C120" s="213" t="s">
        <v>305</v>
      </c>
      <c r="D120" s="213" t="s">
        <v>164</v>
      </c>
      <c r="E120" s="214" t="s">
        <v>1316</v>
      </c>
      <c r="F120" s="215" t="s">
        <v>1317</v>
      </c>
      <c r="G120" s="216" t="s">
        <v>1279</v>
      </c>
      <c r="H120" s="217">
        <v>1</v>
      </c>
      <c r="I120" s="218"/>
      <c r="J120" s="219">
        <f>ROUND(I120*H120,1)</f>
        <v>0</v>
      </c>
      <c r="K120" s="215" t="s">
        <v>20</v>
      </c>
      <c r="L120" s="46"/>
      <c r="M120" s="220" t="s">
        <v>20</v>
      </c>
      <c r="N120" s="221" t="s">
        <v>44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2">
        <f>S120*H120</f>
        <v>0</v>
      </c>
      <c r="U120" s="223" t="s">
        <v>20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178</v>
      </c>
      <c r="AT120" s="224" t="s">
        <v>164</v>
      </c>
      <c r="AU120" s="224" t="s">
        <v>82</v>
      </c>
      <c r="AY120" s="19" t="s">
        <v>160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9" t="s">
        <v>80</v>
      </c>
      <c r="BK120" s="225">
        <f>ROUND(I120*H120,1)</f>
        <v>0</v>
      </c>
      <c r="BL120" s="19" t="s">
        <v>178</v>
      </c>
      <c r="BM120" s="224" t="s">
        <v>406</v>
      </c>
    </row>
    <row r="121" spans="1:65" s="2" customFormat="1" ht="24.15" customHeight="1">
      <c r="A121" s="40"/>
      <c r="B121" s="41"/>
      <c r="C121" s="213" t="s">
        <v>312</v>
      </c>
      <c r="D121" s="213" t="s">
        <v>164</v>
      </c>
      <c r="E121" s="214" t="s">
        <v>1318</v>
      </c>
      <c r="F121" s="215" t="s">
        <v>1319</v>
      </c>
      <c r="G121" s="216" t="s">
        <v>865</v>
      </c>
      <c r="H121" s="285"/>
      <c r="I121" s="218"/>
      <c r="J121" s="219">
        <f>ROUND(I121*H121,1)</f>
        <v>0</v>
      </c>
      <c r="K121" s="215" t="s">
        <v>168</v>
      </c>
      <c r="L121" s="46"/>
      <c r="M121" s="220" t="s">
        <v>20</v>
      </c>
      <c r="N121" s="221" t="s">
        <v>44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2">
        <f>S121*H121</f>
        <v>0</v>
      </c>
      <c r="U121" s="223" t="s">
        <v>20</v>
      </c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178</v>
      </c>
      <c r="AT121" s="224" t="s">
        <v>164</v>
      </c>
      <c r="AU121" s="224" t="s">
        <v>82</v>
      </c>
      <c r="AY121" s="19" t="s">
        <v>160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9" t="s">
        <v>80</v>
      </c>
      <c r="BK121" s="225">
        <f>ROUND(I121*H121,1)</f>
        <v>0</v>
      </c>
      <c r="BL121" s="19" t="s">
        <v>178</v>
      </c>
      <c r="BM121" s="224" t="s">
        <v>1320</v>
      </c>
    </row>
    <row r="122" spans="1:47" s="2" customFormat="1" ht="12">
      <c r="A122" s="40"/>
      <c r="B122" s="41"/>
      <c r="C122" s="42"/>
      <c r="D122" s="226" t="s">
        <v>172</v>
      </c>
      <c r="E122" s="42"/>
      <c r="F122" s="227" t="s">
        <v>1321</v>
      </c>
      <c r="G122" s="42"/>
      <c r="H122" s="42"/>
      <c r="I122" s="228"/>
      <c r="J122" s="42"/>
      <c r="K122" s="42"/>
      <c r="L122" s="46"/>
      <c r="M122" s="229"/>
      <c r="N122" s="230"/>
      <c r="O122" s="86"/>
      <c r="P122" s="86"/>
      <c r="Q122" s="86"/>
      <c r="R122" s="86"/>
      <c r="S122" s="86"/>
      <c r="T122" s="86"/>
      <c r="U122" s="87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172</v>
      </c>
      <c r="AU122" s="19" t="s">
        <v>82</v>
      </c>
    </row>
    <row r="123" spans="1:63" s="12" customFormat="1" ht="22.8" customHeight="1">
      <c r="A123" s="12"/>
      <c r="B123" s="197"/>
      <c r="C123" s="198"/>
      <c r="D123" s="199" t="s">
        <v>72</v>
      </c>
      <c r="E123" s="211" t="s">
        <v>1322</v>
      </c>
      <c r="F123" s="211" t="s">
        <v>1323</v>
      </c>
      <c r="G123" s="198"/>
      <c r="H123" s="198"/>
      <c r="I123" s="201"/>
      <c r="J123" s="212">
        <f>BK123</f>
        <v>0</v>
      </c>
      <c r="K123" s="198"/>
      <c r="L123" s="203"/>
      <c r="M123" s="204"/>
      <c r="N123" s="205"/>
      <c r="O123" s="205"/>
      <c r="P123" s="206">
        <f>SUM(P124:P129)</f>
        <v>0</v>
      </c>
      <c r="Q123" s="205"/>
      <c r="R123" s="206">
        <f>SUM(R124:R129)</f>
        <v>0.04614</v>
      </c>
      <c r="S123" s="205"/>
      <c r="T123" s="206">
        <f>SUM(T124:T129)</f>
        <v>0</v>
      </c>
      <c r="U123" s="20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82</v>
      </c>
      <c r="AT123" s="209" t="s">
        <v>72</v>
      </c>
      <c r="AU123" s="209" t="s">
        <v>80</v>
      </c>
      <c r="AY123" s="208" t="s">
        <v>160</v>
      </c>
      <c r="BK123" s="210">
        <f>SUM(BK124:BK129)</f>
        <v>0</v>
      </c>
    </row>
    <row r="124" spans="1:65" s="2" customFormat="1" ht="24.15" customHeight="1">
      <c r="A124" s="40"/>
      <c r="B124" s="41"/>
      <c r="C124" s="213" t="s">
        <v>318</v>
      </c>
      <c r="D124" s="213" t="s">
        <v>164</v>
      </c>
      <c r="E124" s="214" t="s">
        <v>1324</v>
      </c>
      <c r="F124" s="215" t="s">
        <v>1325</v>
      </c>
      <c r="G124" s="216" t="s">
        <v>1256</v>
      </c>
      <c r="H124" s="217">
        <v>2</v>
      </c>
      <c r="I124" s="218"/>
      <c r="J124" s="219">
        <f>ROUND(I124*H124,1)</f>
        <v>0</v>
      </c>
      <c r="K124" s="215" t="s">
        <v>168</v>
      </c>
      <c r="L124" s="46"/>
      <c r="M124" s="220" t="s">
        <v>20</v>
      </c>
      <c r="N124" s="221" t="s">
        <v>44</v>
      </c>
      <c r="O124" s="86"/>
      <c r="P124" s="222">
        <f>O124*H124</f>
        <v>0</v>
      </c>
      <c r="Q124" s="222">
        <v>0.02307</v>
      </c>
      <c r="R124" s="222">
        <f>Q124*H124</f>
        <v>0.04614</v>
      </c>
      <c r="S124" s="222">
        <v>0</v>
      </c>
      <c r="T124" s="222">
        <f>S124*H124</f>
        <v>0</v>
      </c>
      <c r="U124" s="223" t="s">
        <v>20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178</v>
      </c>
      <c r="AT124" s="224" t="s">
        <v>164</v>
      </c>
      <c r="AU124" s="224" t="s">
        <v>82</v>
      </c>
      <c r="AY124" s="19" t="s">
        <v>160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80</v>
      </c>
      <c r="BK124" s="225">
        <f>ROUND(I124*H124,1)</f>
        <v>0</v>
      </c>
      <c r="BL124" s="19" t="s">
        <v>178</v>
      </c>
      <c r="BM124" s="224" t="s">
        <v>415</v>
      </c>
    </row>
    <row r="125" spans="1:47" s="2" customFormat="1" ht="12">
      <c r="A125" s="40"/>
      <c r="B125" s="41"/>
      <c r="C125" s="42"/>
      <c r="D125" s="226" t="s">
        <v>172</v>
      </c>
      <c r="E125" s="42"/>
      <c r="F125" s="227" t="s">
        <v>1326</v>
      </c>
      <c r="G125" s="42"/>
      <c r="H125" s="42"/>
      <c r="I125" s="228"/>
      <c r="J125" s="42"/>
      <c r="K125" s="42"/>
      <c r="L125" s="46"/>
      <c r="M125" s="229"/>
      <c r="N125" s="230"/>
      <c r="O125" s="86"/>
      <c r="P125" s="86"/>
      <c r="Q125" s="86"/>
      <c r="R125" s="86"/>
      <c r="S125" s="86"/>
      <c r="T125" s="86"/>
      <c r="U125" s="87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82</v>
      </c>
    </row>
    <row r="126" spans="1:65" s="2" customFormat="1" ht="16.5" customHeight="1">
      <c r="A126" s="40"/>
      <c r="B126" s="41"/>
      <c r="C126" s="213" t="s">
        <v>324</v>
      </c>
      <c r="D126" s="213" t="s">
        <v>164</v>
      </c>
      <c r="E126" s="214" t="s">
        <v>1327</v>
      </c>
      <c r="F126" s="215" t="s">
        <v>1328</v>
      </c>
      <c r="G126" s="216" t="s">
        <v>1256</v>
      </c>
      <c r="H126" s="217">
        <v>2</v>
      </c>
      <c r="I126" s="218"/>
      <c r="J126" s="219">
        <f>ROUND(I126*H126,1)</f>
        <v>0</v>
      </c>
      <c r="K126" s="215" t="s">
        <v>20</v>
      </c>
      <c r="L126" s="46"/>
      <c r="M126" s="220" t="s">
        <v>20</v>
      </c>
      <c r="N126" s="221" t="s">
        <v>44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2">
        <f>S126*H126</f>
        <v>0</v>
      </c>
      <c r="U126" s="223" t="s">
        <v>20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178</v>
      </c>
      <c r="AT126" s="224" t="s">
        <v>164</v>
      </c>
      <c r="AU126" s="224" t="s">
        <v>82</v>
      </c>
      <c r="AY126" s="19" t="s">
        <v>160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9" t="s">
        <v>80</v>
      </c>
      <c r="BK126" s="225">
        <f>ROUND(I126*H126,1)</f>
        <v>0</v>
      </c>
      <c r="BL126" s="19" t="s">
        <v>178</v>
      </c>
      <c r="BM126" s="224" t="s">
        <v>424</v>
      </c>
    </row>
    <row r="127" spans="1:65" s="2" customFormat="1" ht="16.5" customHeight="1">
      <c r="A127" s="40"/>
      <c r="B127" s="41"/>
      <c r="C127" s="213" t="s">
        <v>329</v>
      </c>
      <c r="D127" s="213" t="s">
        <v>164</v>
      </c>
      <c r="E127" s="214" t="s">
        <v>1329</v>
      </c>
      <c r="F127" s="215" t="s">
        <v>1330</v>
      </c>
      <c r="G127" s="216" t="s">
        <v>1256</v>
      </c>
      <c r="H127" s="217">
        <v>1</v>
      </c>
      <c r="I127" s="218"/>
      <c r="J127" s="219">
        <f>ROUND(I127*H127,1)</f>
        <v>0</v>
      </c>
      <c r="K127" s="215" t="s">
        <v>20</v>
      </c>
      <c r="L127" s="46"/>
      <c r="M127" s="220" t="s">
        <v>20</v>
      </c>
      <c r="N127" s="221" t="s">
        <v>44</v>
      </c>
      <c r="O127" s="86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2">
        <f>S127*H127</f>
        <v>0</v>
      </c>
      <c r="U127" s="223" t="s">
        <v>20</v>
      </c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178</v>
      </c>
      <c r="AT127" s="224" t="s">
        <v>164</v>
      </c>
      <c r="AU127" s="224" t="s">
        <v>82</v>
      </c>
      <c r="AY127" s="19" t="s">
        <v>160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9" t="s">
        <v>80</v>
      </c>
      <c r="BK127" s="225">
        <f>ROUND(I127*H127,1)</f>
        <v>0</v>
      </c>
      <c r="BL127" s="19" t="s">
        <v>178</v>
      </c>
      <c r="BM127" s="224" t="s">
        <v>433</v>
      </c>
    </row>
    <row r="128" spans="1:65" s="2" customFormat="1" ht="24.15" customHeight="1">
      <c r="A128" s="40"/>
      <c r="B128" s="41"/>
      <c r="C128" s="213" t="s">
        <v>334</v>
      </c>
      <c r="D128" s="213" t="s">
        <v>164</v>
      </c>
      <c r="E128" s="214" t="s">
        <v>1331</v>
      </c>
      <c r="F128" s="215" t="s">
        <v>1332</v>
      </c>
      <c r="G128" s="216" t="s">
        <v>865</v>
      </c>
      <c r="H128" s="285"/>
      <c r="I128" s="218"/>
      <c r="J128" s="219">
        <f>ROUND(I128*H128,1)</f>
        <v>0</v>
      </c>
      <c r="K128" s="215" t="s">
        <v>168</v>
      </c>
      <c r="L128" s="46"/>
      <c r="M128" s="220" t="s">
        <v>20</v>
      </c>
      <c r="N128" s="221" t="s">
        <v>44</v>
      </c>
      <c r="O128" s="86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2">
        <f>S128*H128</f>
        <v>0</v>
      </c>
      <c r="U128" s="223" t="s">
        <v>20</v>
      </c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178</v>
      </c>
      <c r="AT128" s="224" t="s">
        <v>164</v>
      </c>
      <c r="AU128" s="224" t="s">
        <v>82</v>
      </c>
      <c r="AY128" s="19" t="s">
        <v>160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9" t="s">
        <v>80</v>
      </c>
      <c r="BK128" s="225">
        <f>ROUND(I128*H128,1)</f>
        <v>0</v>
      </c>
      <c r="BL128" s="19" t="s">
        <v>178</v>
      </c>
      <c r="BM128" s="224" t="s">
        <v>1333</v>
      </c>
    </row>
    <row r="129" spans="1:47" s="2" customFormat="1" ht="12">
      <c r="A129" s="40"/>
      <c r="B129" s="41"/>
      <c r="C129" s="42"/>
      <c r="D129" s="226" t="s">
        <v>172</v>
      </c>
      <c r="E129" s="42"/>
      <c r="F129" s="227" t="s">
        <v>1334</v>
      </c>
      <c r="G129" s="42"/>
      <c r="H129" s="42"/>
      <c r="I129" s="228"/>
      <c r="J129" s="42"/>
      <c r="K129" s="42"/>
      <c r="L129" s="46"/>
      <c r="M129" s="229"/>
      <c r="N129" s="230"/>
      <c r="O129" s="86"/>
      <c r="P129" s="86"/>
      <c r="Q129" s="86"/>
      <c r="R129" s="86"/>
      <c r="S129" s="86"/>
      <c r="T129" s="86"/>
      <c r="U129" s="87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172</v>
      </c>
      <c r="AU129" s="19" t="s">
        <v>82</v>
      </c>
    </row>
    <row r="130" spans="1:63" s="12" customFormat="1" ht="22.8" customHeight="1">
      <c r="A130" s="12"/>
      <c r="B130" s="197"/>
      <c r="C130" s="198"/>
      <c r="D130" s="199" t="s">
        <v>72</v>
      </c>
      <c r="E130" s="211" t="s">
        <v>1335</v>
      </c>
      <c r="F130" s="211" t="s">
        <v>1336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SUM(P131:P154)</f>
        <v>0</v>
      </c>
      <c r="Q130" s="205"/>
      <c r="R130" s="206">
        <f>SUM(R131:R154)</f>
        <v>0.4377907</v>
      </c>
      <c r="S130" s="205"/>
      <c r="T130" s="206">
        <f>SUM(T131:T154)</f>
        <v>0</v>
      </c>
      <c r="U130" s="207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82</v>
      </c>
      <c r="AT130" s="209" t="s">
        <v>72</v>
      </c>
      <c r="AU130" s="209" t="s">
        <v>80</v>
      </c>
      <c r="AY130" s="208" t="s">
        <v>160</v>
      </c>
      <c r="BK130" s="210">
        <f>SUM(BK131:BK154)</f>
        <v>0</v>
      </c>
    </row>
    <row r="131" spans="1:65" s="2" customFormat="1" ht="24.15" customHeight="1">
      <c r="A131" s="40"/>
      <c r="B131" s="41"/>
      <c r="C131" s="213" t="s">
        <v>340</v>
      </c>
      <c r="D131" s="213" t="s">
        <v>164</v>
      </c>
      <c r="E131" s="214" t="s">
        <v>1337</v>
      </c>
      <c r="F131" s="215" t="s">
        <v>1338</v>
      </c>
      <c r="G131" s="216" t="s">
        <v>259</v>
      </c>
      <c r="H131" s="217">
        <v>5</v>
      </c>
      <c r="I131" s="218"/>
      <c r="J131" s="219">
        <f>ROUND(I131*H131,1)</f>
        <v>0</v>
      </c>
      <c r="K131" s="215" t="s">
        <v>168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0.0015</v>
      </c>
      <c r="R131" s="222">
        <f>Q131*H131</f>
        <v>0.0075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178</v>
      </c>
      <c r="AT131" s="224" t="s">
        <v>164</v>
      </c>
      <c r="AU131" s="224" t="s">
        <v>82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178</v>
      </c>
      <c r="BM131" s="224" t="s">
        <v>442</v>
      </c>
    </row>
    <row r="132" spans="1:47" s="2" customFormat="1" ht="12">
      <c r="A132" s="40"/>
      <c r="B132" s="41"/>
      <c r="C132" s="42"/>
      <c r="D132" s="226" t="s">
        <v>172</v>
      </c>
      <c r="E132" s="42"/>
      <c r="F132" s="227" t="s">
        <v>1339</v>
      </c>
      <c r="G132" s="42"/>
      <c r="H132" s="42"/>
      <c r="I132" s="228"/>
      <c r="J132" s="42"/>
      <c r="K132" s="42"/>
      <c r="L132" s="46"/>
      <c r="M132" s="229"/>
      <c r="N132" s="230"/>
      <c r="O132" s="86"/>
      <c r="P132" s="86"/>
      <c r="Q132" s="86"/>
      <c r="R132" s="86"/>
      <c r="S132" s="86"/>
      <c r="T132" s="86"/>
      <c r="U132" s="87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172</v>
      </c>
      <c r="AU132" s="19" t="s">
        <v>82</v>
      </c>
    </row>
    <row r="133" spans="1:65" s="2" customFormat="1" ht="24.15" customHeight="1">
      <c r="A133" s="40"/>
      <c r="B133" s="41"/>
      <c r="C133" s="213" t="s">
        <v>346</v>
      </c>
      <c r="D133" s="213" t="s">
        <v>164</v>
      </c>
      <c r="E133" s="214" t="s">
        <v>1340</v>
      </c>
      <c r="F133" s="215" t="s">
        <v>1341</v>
      </c>
      <c r="G133" s="216" t="s">
        <v>259</v>
      </c>
      <c r="H133" s="217">
        <v>20</v>
      </c>
      <c r="I133" s="218"/>
      <c r="J133" s="219">
        <f>ROUND(I133*H133,1)</f>
        <v>0</v>
      </c>
      <c r="K133" s="215" t="s">
        <v>168</v>
      </c>
      <c r="L133" s="46"/>
      <c r="M133" s="220" t="s">
        <v>20</v>
      </c>
      <c r="N133" s="221" t="s">
        <v>44</v>
      </c>
      <c r="O133" s="86"/>
      <c r="P133" s="222">
        <f>O133*H133</f>
        <v>0</v>
      </c>
      <c r="Q133" s="222">
        <v>0.00193931</v>
      </c>
      <c r="R133" s="222">
        <f>Q133*H133</f>
        <v>0.0387862</v>
      </c>
      <c r="S133" s="222">
        <v>0</v>
      </c>
      <c r="T133" s="222">
        <f>S133*H133</f>
        <v>0</v>
      </c>
      <c r="U133" s="223" t="s">
        <v>20</v>
      </c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178</v>
      </c>
      <c r="AT133" s="224" t="s">
        <v>164</v>
      </c>
      <c r="AU133" s="224" t="s">
        <v>82</v>
      </c>
      <c r="AY133" s="19" t="s">
        <v>160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9" t="s">
        <v>80</v>
      </c>
      <c r="BK133" s="225">
        <f>ROUND(I133*H133,1)</f>
        <v>0</v>
      </c>
      <c r="BL133" s="19" t="s">
        <v>178</v>
      </c>
      <c r="BM133" s="224" t="s">
        <v>454</v>
      </c>
    </row>
    <row r="134" spans="1:47" s="2" customFormat="1" ht="12">
      <c r="A134" s="40"/>
      <c r="B134" s="41"/>
      <c r="C134" s="42"/>
      <c r="D134" s="226" t="s">
        <v>172</v>
      </c>
      <c r="E134" s="42"/>
      <c r="F134" s="227" t="s">
        <v>1342</v>
      </c>
      <c r="G134" s="42"/>
      <c r="H134" s="42"/>
      <c r="I134" s="228"/>
      <c r="J134" s="42"/>
      <c r="K134" s="42"/>
      <c r="L134" s="46"/>
      <c r="M134" s="229"/>
      <c r="N134" s="230"/>
      <c r="O134" s="86"/>
      <c r="P134" s="86"/>
      <c r="Q134" s="86"/>
      <c r="R134" s="86"/>
      <c r="S134" s="86"/>
      <c r="T134" s="86"/>
      <c r="U134" s="87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172</v>
      </c>
      <c r="AU134" s="19" t="s">
        <v>82</v>
      </c>
    </row>
    <row r="135" spans="1:65" s="2" customFormat="1" ht="24.15" customHeight="1">
      <c r="A135" s="40"/>
      <c r="B135" s="41"/>
      <c r="C135" s="213" t="s">
        <v>348</v>
      </c>
      <c r="D135" s="213" t="s">
        <v>164</v>
      </c>
      <c r="E135" s="214" t="s">
        <v>1343</v>
      </c>
      <c r="F135" s="215" t="s">
        <v>1344</v>
      </c>
      <c r="G135" s="216" t="s">
        <v>259</v>
      </c>
      <c r="H135" s="217">
        <v>45</v>
      </c>
      <c r="I135" s="218"/>
      <c r="J135" s="219">
        <f>ROUND(I135*H135,1)</f>
        <v>0</v>
      </c>
      <c r="K135" s="215" t="s">
        <v>168</v>
      </c>
      <c r="L135" s="46"/>
      <c r="M135" s="220" t="s">
        <v>20</v>
      </c>
      <c r="N135" s="221" t="s">
        <v>44</v>
      </c>
      <c r="O135" s="86"/>
      <c r="P135" s="222">
        <f>O135*H135</f>
        <v>0</v>
      </c>
      <c r="Q135" s="222">
        <v>0.00261</v>
      </c>
      <c r="R135" s="222">
        <f>Q135*H135</f>
        <v>0.11745</v>
      </c>
      <c r="S135" s="222">
        <v>0</v>
      </c>
      <c r="T135" s="222">
        <f>S135*H135</f>
        <v>0</v>
      </c>
      <c r="U135" s="223" t="s">
        <v>20</v>
      </c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178</v>
      </c>
      <c r="AT135" s="224" t="s">
        <v>164</v>
      </c>
      <c r="AU135" s="224" t="s">
        <v>82</v>
      </c>
      <c r="AY135" s="19" t="s">
        <v>160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9" t="s">
        <v>80</v>
      </c>
      <c r="BK135" s="225">
        <f>ROUND(I135*H135,1)</f>
        <v>0</v>
      </c>
      <c r="BL135" s="19" t="s">
        <v>178</v>
      </c>
      <c r="BM135" s="224" t="s">
        <v>464</v>
      </c>
    </row>
    <row r="136" spans="1:47" s="2" customFormat="1" ht="12">
      <c r="A136" s="40"/>
      <c r="B136" s="41"/>
      <c r="C136" s="42"/>
      <c r="D136" s="226" t="s">
        <v>172</v>
      </c>
      <c r="E136" s="42"/>
      <c r="F136" s="227" t="s">
        <v>1345</v>
      </c>
      <c r="G136" s="42"/>
      <c r="H136" s="42"/>
      <c r="I136" s="228"/>
      <c r="J136" s="42"/>
      <c r="K136" s="42"/>
      <c r="L136" s="46"/>
      <c r="M136" s="229"/>
      <c r="N136" s="230"/>
      <c r="O136" s="86"/>
      <c r="P136" s="86"/>
      <c r="Q136" s="86"/>
      <c r="R136" s="86"/>
      <c r="S136" s="86"/>
      <c r="T136" s="86"/>
      <c r="U136" s="87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172</v>
      </c>
      <c r="AU136" s="19" t="s">
        <v>82</v>
      </c>
    </row>
    <row r="137" spans="1:65" s="2" customFormat="1" ht="24.15" customHeight="1">
      <c r="A137" s="40"/>
      <c r="B137" s="41"/>
      <c r="C137" s="213" t="s">
        <v>263</v>
      </c>
      <c r="D137" s="213" t="s">
        <v>164</v>
      </c>
      <c r="E137" s="214" t="s">
        <v>1346</v>
      </c>
      <c r="F137" s="215" t="s">
        <v>1347</v>
      </c>
      <c r="G137" s="216" t="s">
        <v>259</v>
      </c>
      <c r="H137" s="217">
        <v>16</v>
      </c>
      <c r="I137" s="218"/>
      <c r="J137" s="219">
        <f>ROUND(I137*H137,1)</f>
        <v>0</v>
      </c>
      <c r="K137" s="215" t="s">
        <v>168</v>
      </c>
      <c r="L137" s="46"/>
      <c r="M137" s="220" t="s">
        <v>20</v>
      </c>
      <c r="N137" s="221" t="s">
        <v>44</v>
      </c>
      <c r="O137" s="86"/>
      <c r="P137" s="222">
        <f>O137*H137</f>
        <v>0</v>
      </c>
      <c r="Q137" s="222">
        <v>0.00488</v>
      </c>
      <c r="R137" s="222">
        <f>Q137*H137</f>
        <v>0.07808</v>
      </c>
      <c r="S137" s="222">
        <v>0</v>
      </c>
      <c r="T137" s="222">
        <f>S137*H137</f>
        <v>0</v>
      </c>
      <c r="U137" s="223" t="s">
        <v>20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178</v>
      </c>
      <c r="AT137" s="224" t="s">
        <v>164</v>
      </c>
      <c r="AU137" s="224" t="s">
        <v>82</v>
      </c>
      <c r="AY137" s="19" t="s">
        <v>160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80</v>
      </c>
      <c r="BK137" s="225">
        <f>ROUND(I137*H137,1)</f>
        <v>0</v>
      </c>
      <c r="BL137" s="19" t="s">
        <v>178</v>
      </c>
      <c r="BM137" s="224" t="s">
        <v>472</v>
      </c>
    </row>
    <row r="138" spans="1:47" s="2" customFormat="1" ht="12">
      <c r="A138" s="40"/>
      <c r="B138" s="41"/>
      <c r="C138" s="42"/>
      <c r="D138" s="226" t="s">
        <v>172</v>
      </c>
      <c r="E138" s="42"/>
      <c r="F138" s="227" t="s">
        <v>1348</v>
      </c>
      <c r="G138" s="42"/>
      <c r="H138" s="42"/>
      <c r="I138" s="228"/>
      <c r="J138" s="42"/>
      <c r="K138" s="42"/>
      <c r="L138" s="46"/>
      <c r="M138" s="229"/>
      <c r="N138" s="230"/>
      <c r="O138" s="86"/>
      <c r="P138" s="86"/>
      <c r="Q138" s="86"/>
      <c r="R138" s="86"/>
      <c r="S138" s="86"/>
      <c r="T138" s="86"/>
      <c r="U138" s="87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172</v>
      </c>
      <c r="AU138" s="19" t="s">
        <v>82</v>
      </c>
    </row>
    <row r="139" spans="1:65" s="2" customFormat="1" ht="24.15" customHeight="1">
      <c r="A139" s="40"/>
      <c r="B139" s="41"/>
      <c r="C139" s="213" t="s">
        <v>353</v>
      </c>
      <c r="D139" s="213" t="s">
        <v>164</v>
      </c>
      <c r="E139" s="214" t="s">
        <v>1349</v>
      </c>
      <c r="F139" s="215" t="s">
        <v>1350</v>
      </c>
      <c r="G139" s="216" t="s">
        <v>259</v>
      </c>
      <c r="H139" s="217">
        <v>30</v>
      </c>
      <c r="I139" s="218"/>
      <c r="J139" s="219">
        <f>ROUND(I139*H139,1)</f>
        <v>0</v>
      </c>
      <c r="K139" s="215" t="s">
        <v>168</v>
      </c>
      <c r="L139" s="46"/>
      <c r="M139" s="220" t="s">
        <v>20</v>
      </c>
      <c r="N139" s="221" t="s">
        <v>44</v>
      </c>
      <c r="O139" s="86"/>
      <c r="P139" s="222">
        <f>O139*H139</f>
        <v>0</v>
      </c>
      <c r="Q139" s="222">
        <v>0.00574</v>
      </c>
      <c r="R139" s="222">
        <f>Q139*H139</f>
        <v>0.17220000000000002</v>
      </c>
      <c r="S139" s="222">
        <v>0</v>
      </c>
      <c r="T139" s="222">
        <f>S139*H139</f>
        <v>0</v>
      </c>
      <c r="U139" s="223" t="s">
        <v>20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178</v>
      </c>
      <c r="AT139" s="224" t="s">
        <v>164</v>
      </c>
      <c r="AU139" s="224" t="s">
        <v>82</v>
      </c>
      <c r="AY139" s="19" t="s">
        <v>160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9" t="s">
        <v>80</v>
      </c>
      <c r="BK139" s="225">
        <f>ROUND(I139*H139,1)</f>
        <v>0</v>
      </c>
      <c r="BL139" s="19" t="s">
        <v>178</v>
      </c>
      <c r="BM139" s="224" t="s">
        <v>481</v>
      </c>
    </row>
    <row r="140" spans="1:47" s="2" customFormat="1" ht="12">
      <c r="A140" s="40"/>
      <c r="B140" s="41"/>
      <c r="C140" s="42"/>
      <c r="D140" s="226" t="s">
        <v>172</v>
      </c>
      <c r="E140" s="42"/>
      <c r="F140" s="227" t="s">
        <v>1351</v>
      </c>
      <c r="G140" s="42"/>
      <c r="H140" s="42"/>
      <c r="I140" s="228"/>
      <c r="J140" s="42"/>
      <c r="K140" s="42"/>
      <c r="L140" s="46"/>
      <c r="M140" s="229"/>
      <c r="N140" s="230"/>
      <c r="O140" s="86"/>
      <c r="P140" s="86"/>
      <c r="Q140" s="86"/>
      <c r="R140" s="86"/>
      <c r="S140" s="86"/>
      <c r="T140" s="86"/>
      <c r="U140" s="87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172</v>
      </c>
      <c r="AU140" s="19" t="s">
        <v>82</v>
      </c>
    </row>
    <row r="141" spans="1:65" s="2" customFormat="1" ht="24.15" customHeight="1">
      <c r="A141" s="40"/>
      <c r="B141" s="41"/>
      <c r="C141" s="213" t="s">
        <v>356</v>
      </c>
      <c r="D141" s="213" t="s">
        <v>164</v>
      </c>
      <c r="E141" s="214" t="s">
        <v>1352</v>
      </c>
      <c r="F141" s="215" t="s">
        <v>1353</v>
      </c>
      <c r="G141" s="216" t="s">
        <v>259</v>
      </c>
      <c r="H141" s="217">
        <v>25</v>
      </c>
      <c r="I141" s="218"/>
      <c r="J141" s="219">
        <f>ROUND(I141*H141,1)</f>
        <v>0</v>
      </c>
      <c r="K141" s="215" t="s">
        <v>168</v>
      </c>
      <c r="L141" s="46"/>
      <c r="M141" s="220" t="s">
        <v>20</v>
      </c>
      <c r="N141" s="221" t="s">
        <v>44</v>
      </c>
      <c r="O141" s="86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2">
        <f>S141*H141</f>
        <v>0</v>
      </c>
      <c r="U141" s="223" t="s">
        <v>20</v>
      </c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4" t="s">
        <v>178</v>
      </c>
      <c r="AT141" s="224" t="s">
        <v>164</v>
      </c>
      <c r="AU141" s="224" t="s">
        <v>82</v>
      </c>
      <c r="AY141" s="19" t="s">
        <v>160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9" t="s">
        <v>80</v>
      </c>
      <c r="BK141" s="225">
        <f>ROUND(I141*H141,1)</f>
        <v>0</v>
      </c>
      <c r="BL141" s="19" t="s">
        <v>178</v>
      </c>
      <c r="BM141" s="224" t="s">
        <v>487</v>
      </c>
    </row>
    <row r="142" spans="1:47" s="2" customFormat="1" ht="12">
      <c r="A142" s="40"/>
      <c r="B142" s="41"/>
      <c r="C142" s="42"/>
      <c r="D142" s="226" t="s">
        <v>172</v>
      </c>
      <c r="E142" s="42"/>
      <c r="F142" s="227" t="s">
        <v>1354</v>
      </c>
      <c r="G142" s="42"/>
      <c r="H142" s="42"/>
      <c r="I142" s="228"/>
      <c r="J142" s="42"/>
      <c r="K142" s="42"/>
      <c r="L142" s="46"/>
      <c r="M142" s="229"/>
      <c r="N142" s="230"/>
      <c r="O142" s="86"/>
      <c r="P142" s="86"/>
      <c r="Q142" s="86"/>
      <c r="R142" s="86"/>
      <c r="S142" s="86"/>
      <c r="T142" s="86"/>
      <c r="U142" s="8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172</v>
      </c>
      <c r="AU142" s="19" t="s">
        <v>82</v>
      </c>
    </row>
    <row r="143" spans="1:65" s="2" customFormat="1" ht="24.15" customHeight="1">
      <c r="A143" s="40"/>
      <c r="B143" s="41"/>
      <c r="C143" s="213" t="s">
        <v>285</v>
      </c>
      <c r="D143" s="213" t="s">
        <v>164</v>
      </c>
      <c r="E143" s="214" t="s">
        <v>1355</v>
      </c>
      <c r="F143" s="215" t="s">
        <v>1356</v>
      </c>
      <c r="G143" s="216" t="s">
        <v>259</v>
      </c>
      <c r="H143" s="217">
        <v>45</v>
      </c>
      <c r="I143" s="218"/>
      <c r="J143" s="219">
        <f>ROUND(I143*H143,1)</f>
        <v>0</v>
      </c>
      <c r="K143" s="215" t="s">
        <v>168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178</v>
      </c>
      <c r="AT143" s="224" t="s">
        <v>164</v>
      </c>
      <c r="AU143" s="224" t="s">
        <v>82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178</v>
      </c>
      <c r="BM143" s="224" t="s">
        <v>492</v>
      </c>
    </row>
    <row r="144" spans="1:47" s="2" customFormat="1" ht="12">
      <c r="A144" s="40"/>
      <c r="B144" s="41"/>
      <c r="C144" s="42"/>
      <c r="D144" s="226" t="s">
        <v>172</v>
      </c>
      <c r="E144" s="42"/>
      <c r="F144" s="227" t="s">
        <v>1357</v>
      </c>
      <c r="G144" s="42"/>
      <c r="H144" s="42"/>
      <c r="I144" s="228"/>
      <c r="J144" s="42"/>
      <c r="K144" s="42"/>
      <c r="L144" s="46"/>
      <c r="M144" s="229"/>
      <c r="N144" s="230"/>
      <c r="O144" s="86"/>
      <c r="P144" s="86"/>
      <c r="Q144" s="86"/>
      <c r="R144" s="86"/>
      <c r="S144" s="86"/>
      <c r="T144" s="86"/>
      <c r="U144" s="87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172</v>
      </c>
      <c r="AU144" s="19" t="s">
        <v>82</v>
      </c>
    </row>
    <row r="145" spans="1:65" s="2" customFormat="1" ht="24.15" customHeight="1">
      <c r="A145" s="40"/>
      <c r="B145" s="41"/>
      <c r="C145" s="213" t="s">
        <v>367</v>
      </c>
      <c r="D145" s="213" t="s">
        <v>164</v>
      </c>
      <c r="E145" s="214" t="s">
        <v>1358</v>
      </c>
      <c r="F145" s="215" t="s">
        <v>1359</v>
      </c>
      <c r="G145" s="216" t="s">
        <v>259</v>
      </c>
      <c r="H145" s="217">
        <v>46</v>
      </c>
      <c r="I145" s="218"/>
      <c r="J145" s="219">
        <f>ROUND(I145*H145,1)</f>
        <v>0</v>
      </c>
      <c r="K145" s="215" t="s">
        <v>168</v>
      </c>
      <c r="L145" s="46"/>
      <c r="M145" s="220" t="s">
        <v>20</v>
      </c>
      <c r="N145" s="221" t="s">
        <v>44</v>
      </c>
      <c r="O145" s="86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2">
        <f>S145*H145</f>
        <v>0</v>
      </c>
      <c r="U145" s="223" t="s">
        <v>20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178</v>
      </c>
      <c r="AT145" s="224" t="s">
        <v>164</v>
      </c>
      <c r="AU145" s="224" t="s">
        <v>82</v>
      </c>
      <c r="AY145" s="19" t="s">
        <v>160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80</v>
      </c>
      <c r="BK145" s="225">
        <f>ROUND(I145*H145,1)</f>
        <v>0</v>
      </c>
      <c r="BL145" s="19" t="s">
        <v>178</v>
      </c>
      <c r="BM145" s="224" t="s">
        <v>499</v>
      </c>
    </row>
    <row r="146" spans="1:47" s="2" customFormat="1" ht="12">
      <c r="A146" s="40"/>
      <c r="B146" s="41"/>
      <c r="C146" s="42"/>
      <c r="D146" s="226" t="s">
        <v>172</v>
      </c>
      <c r="E146" s="42"/>
      <c r="F146" s="227" t="s">
        <v>1360</v>
      </c>
      <c r="G146" s="42"/>
      <c r="H146" s="42"/>
      <c r="I146" s="228"/>
      <c r="J146" s="42"/>
      <c r="K146" s="42"/>
      <c r="L146" s="46"/>
      <c r="M146" s="229"/>
      <c r="N146" s="230"/>
      <c r="O146" s="86"/>
      <c r="P146" s="86"/>
      <c r="Q146" s="86"/>
      <c r="R146" s="86"/>
      <c r="S146" s="86"/>
      <c r="T146" s="86"/>
      <c r="U146" s="87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172</v>
      </c>
      <c r="AU146" s="19" t="s">
        <v>82</v>
      </c>
    </row>
    <row r="147" spans="1:65" s="2" customFormat="1" ht="33" customHeight="1">
      <c r="A147" s="40"/>
      <c r="B147" s="41"/>
      <c r="C147" s="213" t="s">
        <v>372</v>
      </c>
      <c r="D147" s="213" t="s">
        <v>164</v>
      </c>
      <c r="E147" s="214" t="s">
        <v>1361</v>
      </c>
      <c r="F147" s="215" t="s">
        <v>1362</v>
      </c>
      <c r="G147" s="216" t="s">
        <v>259</v>
      </c>
      <c r="H147" s="217">
        <v>25</v>
      </c>
      <c r="I147" s="218"/>
      <c r="J147" s="219">
        <f>ROUND(I147*H147,1)</f>
        <v>0</v>
      </c>
      <c r="K147" s="215" t="s">
        <v>168</v>
      </c>
      <c r="L147" s="46"/>
      <c r="M147" s="220" t="s">
        <v>20</v>
      </c>
      <c r="N147" s="221" t="s">
        <v>44</v>
      </c>
      <c r="O147" s="86"/>
      <c r="P147" s="222">
        <f>O147*H147</f>
        <v>0</v>
      </c>
      <c r="Q147" s="222">
        <v>0.00016</v>
      </c>
      <c r="R147" s="222">
        <f>Q147*H147</f>
        <v>0.004</v>
      </c>
      <c r="S147" s="222">
        <v>0</v>
      </c>
      <c r="T147" s="222">
        <f>S147*H147</f>
        <v>0</v>
      </c>
      <c r="U147" s="223" t="s">
        <v>20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178</v>
      </c>
      <c r="AT147" s="224" t="s">
        <v>164</v>
      </c>
      <c r="AU147" s="224" t="s">
        <v>82</v>
      </c>
      <c r="AY147" s="19" t="s">
        <v>160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9" t="s">
        <v>80</v>
      </c>
      <c r="BK147" s="225">
        <f>ROUND(I147*H147,1)</f>
        <v>0</v>
      </c>
      <c r="BL147" s="19" t="s">
        <v>178</v>
      </c>
      <c r="BM147" s="224" t="s">
        <v>505</v>
      </c>
    </row>
    <row r="148" spans="1:47" s="2" customFormat="1" ht="12">
      <c r="A148" s="40"/>
      <c r="B148" s="41"/>
      <c r="C148" s="42"/>
      <c r="D148" s="226" t="s">
        <v>172</v>
      </c>
      <c r="E148" s="42"/>
      <c r="F148" s="227" t="s">
        <v>1363</v>
      </c>
      <c r="G148" s="42"/>
      <c r="H148" s="42"/>
      <c r="I148" s="228"/>
      <c r="J148" s="42"/>
      <c r="K148" s="42"/>
      <c r="L148" s="46"/>
      <c r="M148" s="229"/>
      <c r="N148" s="230"/>
      <c r="O148" s="86"/>
      <c r="P148" s="86"/>
      <c r="Q148" s="86"/>
      <c r="R148" s="86"/>
      <c r="S148" s="86"/>
      <c r="T148" s="86"/>
      <c r="U148" s="87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172</v>
      </c>
      <c r="AU148" s="19" t="s">
        <v>82</v>
      </c>
    </row>
    <row r="149" spans="1:65" s="2" customFormat="1" ht="33" customHeight="1">
      <c r="A149" s="40"/>
      <c r="B149" s="41"/>
      <c r="C149" s="213" t="s">
        <v>375</v>
      </c>
      <c r="D149" s="213" t="s">
        <v>164</v>
      </c>
      <c r="E149" s="214" t="s">
        <v>1364</v>
      </c>
      <c r="F149" s="215" t="s">
        <v>1365</v>
      </c>
      <c r="G149" s="216" t="s">
        <v>259</v>
      </c>
      <c r="H149" s="217">
        <v>45</v>
      </c>
      <c r="I149" s="218"/>
      <c r="J149" s="219">
        <f>ROUND(I149*H149,1)</f>
        <v>0</v>
      </c>
      <c r="K149" s="215" t="s">
        <v>168</v>
      </c>
      <c r="L149" s="46"/>
      <c r="M149" s="220" t="s">
        <v>20</v>
      </c>
      <c r="N149" s="221" t="s">
        <v>44</v>
      </c>
      <c r="O149" s="86"/>
      <c r="P149" s="222">
        <f>O149*H149</f>
        <v>0</v>
      </c>
      <c r="Q149" s="222">
        <v>0.0001941</v>
      </c>
      <c r="R149" s="222">
        <f>Q149*H149</f>
        <v>0.0087345</v>
      </c>
      <c r="S149" s="222">
        <v>0</v>
      </c>
      <c r="T149" s="222">
        <f>S149*H149</f>
        <v>0</v>
      </c>
      <c r="U149" s="223" t="s">
        <v>20</v>
      </c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4" t="s">
        <v>178</v>
      </c>
      <c r="AT149" s="224" t="s">
        <v>164</v>
      </c>
      <c r="AU149" s="224" t="s">
        <v>82</v>
      </c>
      <c r="AY149" s="19" t="s">
        <v>160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9" t="s">
        <v>80</v>
      </c>
      <c r="BK149" s="225">
        <f>ROUND(I149*H149,1)</f>
        <v>0</v>
      </c>
      <c r="BL149" s="19" t="s">
        <v>178</v>
      </c>
      <c r="BM149" s="224" t="s">
        <v>511</v>
      </c>
    </row>
    <row r="150" spans="1:47" s="2" customFormat="1" ht="12">
      <c r="A150" s="40"/>
      <c r="B150" s="41"/>
      <c r="C150" s="42"/>
      <c r="D150" s="226" t="s">
        <v>172</v>
      </c>
      <c r="E150" s="42"/>
      <c r="F150" s="227" t="s">
        <v>1366</v>
      </c>
      <c r="G150" s="42"/>
      <c r="H150" s="42"/>
      <c r="I150" s="228"/>
      <c r="J150" s="42"/>
      <c r="K150" s="42"/>
      <c r="L150" s="46"/>
      <c r="M150" s="229"/>
      <c r="N150" s="230"/>
      <c r="O150" s="86"/>
      <c r="P150" s="86"/>
      <c r="Q150" s="86"/>
      <c r="R150" s="86"/>
      <c r="S150" s="86"/>
      <c r="T150" s="86"/>
      <c r="U150" s="87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172</v>
      </c>
      <c r="AU150" s="19" t="s">
        <v>82</v>
      </c>
    </row>
    <row r="151" spans="1:65" s="2" customFormat="1" ht="33" customHeight="1">
      <c r="A151" s="40"/>
      <c r="B151" s="41"/>
      <c r="C151" s="213" t="s">
        <v>378</v>
      </c>
      <c r="D151" s="213" t="s">
        <v>164</v>
      </c>
      <c r="E151" s="214" t="s">
        <v>1367</v>
      </c>
      <c r="F151" s="215" t="s">
        <v>1368</v>
      </c>
      <c r="G151" s="216" t="s">
        <v>259</v>
      </c>
      <c r="H151" s="217">
        <v>46</v>
      </c>
      <c r="I151" s="218"/>
      <c r="J151" s="219">
        <f>ROUND(I151*H151,1)</f>
        <v>0</v>
      </c>
      <c r="K151" s="215" t="s">
        <v>168</v>
      </c>
      <c r="L151" s="46"/>
      <c r="M151" s="220" t="s">
        <v>20</v>
      </c>
      <c r="N151" s="221" t="s">
        <v>44</v>
      </c>
      <c r="O151" s="86"/>
      <c r="P151" s="222">
        <f>O151*H151</f>
        <v>0</v>
      </c>
      <c r="Q151" s="222">
        <v>0.00024</v>
      </c>
      <c r="R151" s="222">
        <f>Q151*H151</f>
        <v>0.01104</v>
      </c>
      <c r="S151" s="222">
        <v>0</v>
      </c>
      <c r="T151" s="222">
        <f>S151*H151</f>
        <v>0</v>
      </c>
      <c r="U151" s="223" t="s">
        <v>20</v>
      </c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178</v>
      </c>
      <c r="AT151" s="224" t="s">
        <v>164</v>
      </c>
      <c r="AU151" s="224" t="s">
        <v>82</v>
      </c>
      <c r="AY151" s="19" t="s">
        <v>160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9" t="s">
        <v>80</v>
      </c>
      <c r="BK151" s="225">
        <f>ROUND(I151*H151,1)</f>
        <v>0</v>
      </c>
      <c r="BL151" s="19" t="s">
        <v>178</v>
      </c>
      <c r="BM151" s="224" t="s">
        <v>517</v>
      </c>
    </row>
    <row r="152" spans="1:47" s="2" customFormat="1" ht="12">
      <c r="A152" s="40"/>
      <c r="B152" s="41"/>
      <c r="C152" s="42"/>
      <c r="D152" s="226" t="s">
        <v>172</v>
      </c>
      <c r="E152" s="42"/>
      <c r="F152" s="227" t="s">
        <v>1369</v>
      </c>
      <c r="G152" s="42"/>
      <c r="H152" s="42"/>
      <c r="I152" s="228"/>
      <c r="J152" s="42"/>
      <c r="K152" s="42"/>
      <c r="L152" s="46"/>
      <c r="M152" s="229"/>
      <c r="N152" s="230"/>
      <c r="O152" s="86"/>
      <c r="P152" s="86"/>
      <c r="Q152" s="86"/>
      <c r="R152" s="86"/>
      <c r="S152" s="86"/>
      <c r="T152" s="86"/>
      <c r="U152" s="87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172</v>
      </c>
      <c r="AU152" s="19" t="s">
        <v>82</v>
      </c>
    </row>
    <row r="153" spans="1:65" s="2" customFormat="1" ht="24.15" customHeight="1">
      <c r="A153" s="40"/>
      <c r="B153" s="41"/>
      <c r="C153" s="213" t="s">
        <v>381</v>
      </c>
      <c r="D153" s="213" t="s">
        <v>164</v>
      </c>
      <c r="E153" s="214" t="s">
        <v>1370</v>
      </c>
      <c r="F153" s="215" t="s">
        <v>1371</v>
      </c>
      <c r="G153" s="216" t="s">
        <v>865</v>
      </c>
      <c r="H153" s="285"/>
      <c r="I153" s="218"/>
      <c r="J153" s="219">
        <f>ROUND(I153*H153,1)</f>
        <v>0</v>
      </c>
      <c r="K153" s="215" t="s">
        <v>168</v>
      </c>
      <c r="L153" s="46"/>
      <c r="M153" s="220" t="s">
        <v>20</v>
      </c>
      <c r="N153" s="221" t="s">
        <v>44</v>
      </c>
      <c r="O153" s="86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2">
        <f>S153*H153</f>
        <v>0</v>
      </c>
      <c r="U153" s="223" t="s">
        <v>20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178</v>
      </c>
      <c r="AT153" s="224" t="s">
        <v>164</v>
      </c>
      <c r="AU153" s="224" t="s">
        <v>82</v>
      </c>
      <c r="AY153" s="19" t="s">
        <v>160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9" t="s">
        <v>80</v>
      </c>
      <c r="BK153" s="225">
        <f>ROUND(I153*H153,1)</f>
        <v>0</v>
      </c>
      <c r="BL153" s="19" t="s">
        <v>178</v>
      </c>
      <c r="BM153" s="224" t="s">
        <v>1372</v>
      </c>
    </row>
    <row r="154" spans="1:47" s="2" customFormat="1" ht="12">
      <c r="A154" s="40"/>
      <c r="B154" s="41"/>
      <c r="C154" s="42"/>
      <c r="D154" s="226" t="s">
        <v>172</v>
      </c>
      <c r="E154" s="42"/>
      <c r="F154" s="227" t="s">
        <v>1373</v>
      </c>
      <c r="G154" s="42"/>
      <c r="H154" s="42"/>
      <c r="I154" s="228"/>
      <c r="J154" s="42"/>
      <c r="K154" s="42"/>
      <c r="L154" s="46"/>
      <c r="M154" s="229"/>
      <c r="N154" s="230"/>
      <c r="O154" s="86"/>
      <c r="P154" s="86"/>
      <c r="Q154" s="86"/>
      <c r="R154" s="86"/>
      <c r="S154" s="86"/>
      <c r="T154" s="86"/>
      <c r="U154" s="87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172</v>
      </c>
      <c r="AU154" s="19" t="s">
        <v>82</v>
      </c>
    </row>
    <row r="155" spans="1:63" s="12" customFormat="1" ht="22.8" customHeight="1">
      <c r="A155" s="12"/>
      <c r="B155" s="197"/>
      <c r="C155" s="198"/>
      <c r="D155" s="199" t="s">
        <v>72</v>
      </c>
      <c r="E155" s="211" t="s">
        <v>1374</v>
      </c>
      <c r="F155" s="211" t="s">
        <v>1375</v>
      </c>
      <c r="G155" s="198"/>
      <c r="H155" s="198"/>
      <c r="I155" s="201"/>
      <c r="J155" s="212">
        <f>BK155</f>
        <v>0</v>
      </c>
      <c r="K155" s="198"/>
      <c r="L155" s="203"/>
      <c r="M155" s="204"/>
      <c r="N155" s="205"/>
      <c r="O155" s="205"/>
      <c r="P155" s="206">
        <f>SUM(P156:P160)</f>
        <v>0</v>
      </c>
      <c r="Q155" s="205"/>
      <c r="R155" s="206">
        <f>SUM(R156:R160)</f>
        <v>0</v>
      </c>
      <c r="S155" s="205"/>
      <c r="T155" s="206">
        <f>SUM(T156:T160)</f>
        <v>0</v>
      </c>
      <c r="U155" s="207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82</v>
      </c>
      <c r="AT155" s="209" t="s">
        <v>72</v>
      </c>
      <c r="AU155" s="209" t="s">
        <v>80</v>
      </c>
      <c r="AY155" s="208" t="s">
        <v>160</v>
      </c>
      <c r="BK155" s="210">
        <f>SUM(BK156:BK160)</f>
        <v>0</v>
      </c>
    </row>
    <row r="156" spans="1:65" s="2" customFormat="1" ht="16.5" customHeight="1">
      <c r="A156" s="40"/>
      <c r="B156" s="41"/>
      <c r="C156" s="213" t="s">
        <v>387</v>
      </c>
      <c r="D156" s="213" t="s">
        <v>164</v>
      </c>
      <c r="E156" s="214" t="s">
        <v>1376</v>
      </c>
      <c r="F156" s="215" t="s">
        <v>1377</v>
      </c>
      <c r="G156" s="216" t="s">
        <v>237</v>
      </c>
      <c r="H156" s="217">
        <v>1</v>
      </c>
      <c r="I156" s="218"/>
      <c r="J156" s="219">
        <f>ROUND(I156*H156,1)</f>
        <v>0</v>
      </c>
      <c r="K156" s="215" t="s">
        <v>168</v>
      </c>
      <c r="L156" s="46"/>
      <c r="M156" s="220" t="s">
        <v>20</v>
      </c>
      <c r="N156" s="221" t="s">
        <v>44</v>
      </c>
      <c r="O156" s="86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2">
        <f>S156*H156</f>
        <v>0</v>
      </c>
      <c r="U156" s="223" t="s">
        <v>20</v>
      </c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178</v>
      </c>
      <c r="AT156" s="224" t="s">
        <v>164</v>
      </c>
      <c r="AU156" s="224" t="s">
        <v>82</v>
      </c>
      <c r="AY156" s="19" t="s">
        <v>160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9" t="s">
        <v>80</v>
      </c>
      <c r="BK156" s="225">
        <f>ROUND(I156*H156,1)</f>
        <v>0</v>
      </c>
      <c r="BL156" s="19" t="s">
        <v>178</v>
      </c>
      <c r="BM156" s="224" t="s">
        <v>531</v>
      </c>
    </row>
    <row r="157" spans="1:47" s="2" customFormat="1" ht="12">
      <c r="A157" s="40"/>
      <c r="B157" s="41"/>
      <c r="C157" s="42"/>
      <c r="D157" s="226" t="s">
        <v>172</v>
      </c>
      <c r="E157" s="42"/>
      <c r="F157" s="227" t="s">
        <v>1378</v>
      </c>
      <c r="G157" s="42"/>
      <c r="H157" s="42"/>
      <c r="I157" s="228"/>
      <c r="J157" s="42"/>
      <c r="K157" s="42"/>
      <c r="L157" s="46"/>
      <c r="M157" s="229"/>
      <c r="N157" s="230"/>
      <c r="O157" s="86"/>
      <c r="P157" s="86"/>
      <c r="Q157" s="86"/>
      <c r="R157" s="86"/>
      <c r="S157" s="86"/>
      <c r="T157" s="86"/>
      <c r="U157" s="87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172</v>
      </c>
      <c r="AU157" s="19" t="s">
        <v>82</v>
      </c>
    </row>
    <row r="158" spans="1:65" s="2" customFormat="1" ht="21.75" customHeight="1">
      <c r="A158" s="40"/>
      <c r="B158" s="41"/>
      <c r="C158" s="254" t="s">
        <v>391</v>
      </c>
      <c r="D158" s="254" t="s">
        <v>252</v>
      </c>
      <c r="E158" s="255" t="s">
        <v>1379</v>
      </c>
      <c r="F158" s="256" t="s">
        <v>1380</v>
      </c>
      <c r="G158" s="257" t="s">
        <v>237</v>
      </c>
      <c r="H158" s="258">
        <v>1</v>
      </c>
      <c r="I158" s="259"/>
      <c r="J158" s="260">
        <f>ROUND(I158*H158,1)</f>
        <v>0</v>
      </c>
      <c r="K158" s="256" t="s">
        <v>20</v>
      </c>
      <c r="L158" s="261"/>
      <c r="M158" s="262" t="s">
        <v>20</v>
      </c>
      <c r="N158" s="263" t="s">
        <v>44</v>
      </c>
      <c r="O158" s="86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2">
        <f>S158*H158</f>
        <v>0</v>
      </c>
      <c r="U158" s="223" t="s">
        <v>20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353</v>
      </c>
      <c r="AT158" s="224" t="s">
        <v>252</v>
      </c>
      <c r="AU158" s="224" t="s">
        <v>82</v>
      </c>
      <c r="AY158" s="19" t="s">
        <v>160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9" t="s">
        <v>80</v>
      </c>
      <c r="BK158" s="225">
        <f>ROUND(I158*H158,1)</f>
        <v>0</v>
      </c>
      <c r="BL158" s="19" t="s">
        <v>178</v>
      </c>
      <c r="BM158" s="224" t="s">
        <v>540</v>
      </c>
    </row>
    <row r="159" spans="1:65" s="2" customFormat="1" ht="24.15" customHeight="1">
      <c r="A159" s="40"/>
      <c r="B159" s="41"/>
      <c r="C159" s="213" t="s">
        <v>396</v>
      </c>
      <c r="D159" s="213" t="s">
        <v>164</v>
      </c>
      <c r="E159" s="214" t="s">
        <v>1381</v>
      </c>
      <c r="F159" s="215" t="s">
        <v>1382</v>
      </c>
      <c r="G159" s="216" t="s">
        <v>865</v>
      </c>
      <c r="H159" s="285"/>
      <c r="I159" s="218"/>
      <c r="J159" s="219">
        <f>ROUND(I159*H159,1)</f>
        <v>0</v>
      </c>
      <c r="K159" s="215" t="s">
        <v>168</v>
      </c>
      <c r="L159" s="46"/>
      <c r="M159" s="220" t="s">
        <v>20</v>
      </c>
      <c r="N159" s="221" t="s">
        <v>44</v>
      </c>
      <c r="O159" s="8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2">
        <f>S159*H159</f>
        <v>0</v>
      </c>
      <c r="U159" s="223" t="s">
        <v>20</v>
      </c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178</v>
      </c>
      <c r="AT159" s="224" t="s">
        <v>164</v>
      </c>
      <c r="AU159" s="224" t="s">
        <v>82</v>
      </c>
      <c r="AY159" s="19" t="s">
        <v>160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9" t="s">
        <v>80</v>
      </c>
      <c r="BK159" s="225">
        <f>ROUND(I159*H159,1)</f>
        <v>0</v>
      </c>
      <c r="BL159" s="19" t="s">
        <v>178</v>
      </c>
      <c r="BM159" s="224" t="s">
        <v>1383</v>
      </c>
    </row>
    <row r="160" spans="1:47" s="2" customFormat="1" ht="12">
      <c r="A160" s="40"/>
      <c r="B160" s="41"/>
      <c r="C160" s="42"/>
      <c r="D160" s="226" t="s">
        <v>172</v>
      </c>
      <c r="E160" s="42"/>
      <c r="F160" s="227" t="s">
        <v>1384</v>
      </c>
      <c r="G160" s="42"/>
      <c r="H160" s="42"/>
      <c r="I160" s="228"/>
      <c r="J160" s="42"/>
      <c r="K160" s="42"/>
      <c r="L160" s="46"/>
      <c r="M160" s="292"/>
      <c r="N160" s="293"/>
      <c r="O160" s="294"/>
      <c r="P160" s="294"/>
      <c r="Q160" s="294"/>
      <c r="R160" s="294"/>
      <c r="S160" s="294"/>
      <c r="T160" s="294"/>
      <c r="U160" s="295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172</v>
      </c>
      <c r="AU160" s="19" t="s">
        <v>82</v>
      </c>
    </row>
    <row r="161" spans="1:31" s="2" customFormat="1" ht="6.95" customHeight="1">
      <c r="A161" s="40"/>
      <c r="B161" s="61"/>
      <c r="C161" s="62"/>
      <c r="D161" s="62"/>
      <c r="E161" s="62"/>
      <c r="F161" s="62"/>
      <c r="G161" s="62"/>
      <c r="H161" s="62"/>
      <c r="I161" s="62"/>
      <c r="J161" s="62"/>
      <c r="K161" s="62"/>
      <c r="L161" s="46"/>
      <c r="M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</row>
  </sheetData>
  <sheetProtection password="DDC5" sheet="1" objects="1" scenarios="1" formatColumns="0" formatRows="0" autoFilter="0"/>
  <autoFilter ref="C92:K16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122" r:id="rId1" display="https://podminky.urs.cz/item/CS_URS_2022_02/998731201"/>
    <hyperlink ref="F125" r:id="rId2" display="https://podminky.urs.cz/item/CS_URS_2022_02/732331621"/>
    <hyperlink ref="F129" r:id="rId3" display="https://podminky.urs.cz/item/CS_URS_2022_02/998732201"/>
    <hyperlink ref="F132" r:id="rId4" display="https://podminky.urs.cz/item/CS_URS_2022_02/733122226"/>
    <hyperlink ref="F134" r:id="rId5" display="https://podminky.urs.cz/item/CS_URS_2022_02/733122227"/>
    <hyperlink ref="F136" r:id="rId6" display="https://podminky.urs.cz/item/CS_URS_2022_02/733122228"/>
    <hyperlink ref="F138" r:id="rId7" display="https://podminky.urs.cz/item/CS_URS_2022_02/733122230"/>
    <hyperlink ref="F140" r:id="rId8" display="https://podminky.urs.cz/item/CS_URS_2022_02/733122231"/>
    <hyperlink ref="F142" r:id="rId9" display="https://podminky.urs.cz/item/CS_URS_2022_02/733190217"/>
    <hyperlink ref="F144" r:id="rId10" display="https://podminky.urs.cz/item/CS_URS_2022_02/733190219"/>
    <hyperlink ref="F146" r:id="rId11" display="https://podminky.urs.cz/item/CS_URS_2022_02/733190225"/>
    <hyperlink ref="F148" r:id="rId12" display="https://podminky.urs.cz/item/CS_URS_2022_02/733811242"/>
    <hyperlink ref="F150" r:id="rId13" display="https://podminky.urs.cz/item/CS_URS_2022_02/733811243"/>
    <hyperlink ref="F152" r:id="rId14" display="https://podminky.urs.cz/item/CS_URS_2022_02/733811244"/>
    <hyperlink ref="F154" r:id="rId15" display="https://podminky.urs.cz/item/CS_URS_2022_02/998733201"/>
    <hyperlink ref="F157" r:id="rId16" display="https://podminky.urs.cz/item/CS_URS_2022_02/751111012"/>
    <hyperlink ref="F160" r:id="rId17" display="https://podminky.urs.cz/item/CS_URS_2022_02/9987512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1</v>
      </c>
      <c r="F7" s="144"/>
      <c r="G7" s="144"/>
      <c r="H7" s="144"/>
      <c r="L7" s="22"/>
    </row>
    <row r="8" spans="2:12" s="1" customFormat="1" ht="12" customHeight="1">
      <c r="B8" s="22"/>
      <c r="D8" s="144" t="s">
        <v>107</v>
      </c>
      <c r="L8" s="22"/>
    </row>
    <row r="9" spans="1:31" s="2" customFormat="1" ht="16.5" customHeight="1">
      <c r="A9" s="40"/>
      <c r="B9" s="46"/>
      <c r="C9" s="40"/>
      <c r="D9" s="40"/>
      <c r="E9" s="145" t="s">
        <v>108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109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1385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19</v>
      </c>
      <c r="E13" s="40"/>
      <c r="F13" s="135" t="s">
        <v>20</v>
      </c>
      <c r="G13" s="40"/>
      <c r="H13" s="40"/>
      <c r="I13" s="144" t="s">
        <v>21</v>
      </c>
      <c r="J13" s="135" t="s">
        <v>20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22</v>
      </c>
      <c r="E14" s="40"/>
      <c r="F14" s="135" t="s">
        <v>23</v>
      </c>
      <c r="G14" s="40"/>
      <c r="H14" s="40"/>
      <c r="I14" s="144" t="s">
        <v>24</v>
      </c>
      <c r="J14" s="148" t="str">
        <f>'Rekapitulace stavby'!AN8</f>
        <v>25. 5. 2023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26</v>
      </c>
      <c r="E16" s="40"/>
      <c r="F16" s="40"/>
      <c r="G16" s="40"/>
      <c r="H16" s="40"/>
      <c r="I16" s="144" t="s">
        <v>27</v>
      </c>
      <c r="J16" s="135" t="s">
        <v>20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4" t="s">
        <v>29</v>
      </c>
      <c r="J17" s="135" t="s">
        <v>20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27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29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27</v>
      </c>
      <c r="J22" s="135" t="s">
        <v>20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1386</v>
      </c>
      <c r="F23" s="40"/>
      <c r="G23" s="40"/>
      <c r="H23" s="40"/>
      <c r="I23" s="144" t="s">
        <v>29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35</v>
      </c>
      <c r="E25" s="40"/>
      <c r="F25" s="40"/>
      <c r="G25" s="40"/>
      <c r="H25" s="40"/>
      <c r="I25" s="144" t="s">
        <v>27</v>
      </c>
      <c r="J25" s="135" t="s">
        <v>20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1386</v>
      </c>
      <c r="F26" s="40"/>
      <c r="G26" s="40"/>
      <c r="H26" s="40"/>
      <c r="I26" s="144" t="s">
        <v>29</v>
      </c>
      <c r="J26" s="135" t="s">
        <v>20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37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38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39</v>
      </c>
      <c r="E32" s="40"/>
      <c r="F32" s="40"/>
      <c r="G32" s="40"/>
      <c r="H32" s="40"/>
      <c r="I32" s="40"/>
      <c r="J32" s="155">
        <f>ROUND(J95,1)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41</v>
      </c>
      <c r="G34" s="40"/>
      <c r="H34" s="40"/>
      <c r="I34" s="156" t="s">
        <v>40</v>
      </c>
      <c r="J34" s="156" t="s">
        <v>42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43</v>
      </c>
      <c r="E35" s="144" t="s">
        <v>44</v>
      </c>
      <c r="F35" s="158">
        <f>ROUND((SUM(BE95:BE164)),1)</f>
        <v>0</v>
      </c>
      <c r="G35" s="40"/>
      <c r="H35" s="40"/>
      <c r="I35" s="159">
        <v>0.21</v>
      </c>
      <c r="J35" s="158">
        <f>ROUND(((SUM(BE95:BE164))*I35),1)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45</v>
      </c>
      <c r="F36" s="158">
        <f>ROUND((SUM(BF95:BF164)),1)</f>
        <v>0</v>
      </c>
      <c r="G36" s="40"/>
      <c r="H36" s="40"/>
      <c r="I36" s="159">
        <v>0.15</v>
      </c>
      <c r="J36" s="158">
        <f>ROUND(((SUM(BF95:BF164))*I36),1)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46</v>
      </c>
      <c r="F37" s="158">
        <f>ROUND((SUM(BG95:BG164)),1)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47</v>
      </c>
      <c r="F38" s="158">
        <f>ROUND((SUM(BH95:BH164)),1)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48</v>
      </c>
      <c r="F39" s="158">
        <f>ROUND((SUM(BI95:BI164)),1)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49</v>
      </c>
      <c r="E41" s="162"/>
      <c r="F41" s="162"/>
      <c r="G41" s="163" t="s">
        <v>50</v>
      </c>
      <c r="H41" s="164" t="s">
        <v>51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111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VŠ KOLEJE, NÁROŽNÍ 6, DĚČÍN 1-výměna tepelných čerpadel-osazení na parcele č.p.2368,2370-REVIZE 1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107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108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109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SO01.5 -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22</v>
      </c>
      <c r="D56" s="42"/>
      <c r="E56" s="42"/>
      <c r="F56" s="29" t="str">
        <f>F14</f>
        <v>k.ú. DĚČÍN</v>
      </c>
      <c r="G56" s="42"/>
      <c r="H56" s="42"/>
      <c r="I56" s="34" t="s">
        <v>24</v>
      </c>
      <c r="J56" s="74" t="str">
        <f>IF(J14="","",J14)</f>
        <v>25. 5. 2023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26</v>
      </c>
      <c r="D58" s="42"/>
      <c r="E58" s="42"/>
      <c r="F58" s="29" t="str">
        <f>E17</f>
        <v>STATUTÁRNÍ MĚSTO DĚČÍN Mírové nám.1175/5</v>
      </c>
      <c r="G58" s="42"/>
      <c r="H58" s="42"/>
      <c r="I58" s="34" t="s">
        <v>32</v>
      </c>
      <c r="J58" s="38" t="str">
        <f>E23</f>
        <v>Zdeněk Vácha Děčín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35</v>
      </c>
      <c r="J59" s="38" t="str">
        <f>E26</f>
        <v>Zdeněk Vácha Děčín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112</v>
      </c>
      <c r="D61" s="173"/>
      <c r="E61" s="173"/>
      <c r="F61" s="173"/>
      <c r="G61" s="173"/>
      <c r="H61" s="173"/>
      <c r="I61" s="173"/>
      <c r="J61" s="174" t="s">
        <v>113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71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114</v>
      </c>
    </row>
    <row r="64" spans="1:31" s="9" customFormat="1" ht="24.95" customHeight="1">
      <c r="A64" s="9"/>
      <c r="B64" s="176"/>
      <c r="C64" s="177"/>
      <c r="D64" s="178" t="s">
        <v>1387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1388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1389</v>
      </c>
      <c r="E66" s="184"/>
      <c r="F66" s="184"/>
      <c r="G66" s="184"/>
      <c r="H66" s="184"/>
      <c r="I66" s="184"/>
      <c r="J66" s="185">
        <f>J101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1390</v>
      </c>
      <c r="E67" s="184"/>
      <c r="F67" s="184"/>
      <c r="G67" s="184"/>
      <c r="H67" s="184"/>
      <c r="I67" s="184"/>
      <c r="J67" s="185">
        <f>J120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1391</v>
      </c>
      <c r="E68" s="184"/>
      <c r="F68" s="184"/>
      <c r="G68" s="184"/>
      <c r="H68" s="184"/>
      <c r="I68" s="184"/>
      <c r="J68" s="185">
        <f>J125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1392</v>
      </c>
      <c r="E69" s="184"/>
      <c r="F69" s="184"/>
      <c r="G69" s="184"/>
      <c r="H69" s="184"/>
      <c r="I69" s="184"/>
      <c r="J69" s="185">
        <f>J141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1393</v>
      </c>
      <c r="E70" s="184"/>
      <c r="F70" s="184"/>
      <c r="G70" s="184"/>
      <c r="H70" s="184"/>
      <c r="I70" s="184"/>
      <c r="J70" s="185">
        <f>J149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1394</v>
      </c>
      <c r="E71" s="184"/>
      <c r="F71" s="184"/>
      <c r="G71" s="184"/>
      <c r="H71" s="184"/>
      <c r="I71" s="184"/>
      <c r="J71" s="185">
        <f>J151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1395</v>
      </c>
      <c r="E72" s="184"/>
      <c r="F72" s="184"/>
      <c r="G72" s="184"/>
      <c r="H72" s="184"/>
      <c r="I72" s="184"/>
      <c r="J72" s="185">
        <f>J154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6"/>
      <c r="C73" s="177"/>
      <c r="D73" s="178" t="s">
        <v>1396</v>
      </c>
      <c r="E73" s="179"/>
      <c r="F73" s="179"/>
      <c r="G73" s="179"/>
      <c r="H73" s="179"/>
      <c r="I73" s="179"/>
      <c r="J73" s="180">
        <f>J160</f>
        <v>0</v>
      </c>
      <c r="K73" s="177"/>
      <c r="L73" s="181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144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17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6.25" customHeight="1">
      <c r="A83" s="40"/>
      <c r="B83" s="41"/>
      <c r="C83" s="42"/>
      <c r="D83" s="42"/>
      <c r="E83" s="171" t="str">
        <f>E7</f>
        <v>VŠ KOLEJE, NÁROŽNÍ 6, DĚČÍN 1-výměna tepelných čerpadel-osazení na parcele č.p.2368,2370-REVIZE 1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107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1" t="s">
        <v>108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109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SO01.5 - ELEKTROINSTALACE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22</v>
      </c>
      <c r="D89" s="42"/>
      <c r="E89" s="42"/>
      <c r="F89" s="29" t="str">
        <f>F14</f>
        <v>k.ú. DĚČÍN</v>
      </c>
      <c r="G89" s="42"/>
      <c r="H89" s="42"/>
      <c r="I89" s="34" t="s">
        <v>24</v>
      </c>
      <c r="J89" s="74" t="str">
        <f>IF(J14="","",J14)</f>
        <v>25. 5. 2023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5.15" customHeight="1">
      <c r="A91" s="40"/>
      <c r="B91" s="41"/>
      <c r="C91" s="34" t="s">
        <v>26</v>
      </c>
      <c r="D91" s="42"/>
      <c r="E91" s="42"/>
      <c r="F91" s="29" t="str">
        <f>E17</f>
        <v>STATUTÁRNÍ MĚSTO DĚČÍN Mírové nám.1175/5</v>
      </c>
      <c r="G91" s="42"/>
      <c r="H91" s="42"/>
      <c r="I91" s="34" t="s">
        <v>32</v>
      </c>
      <c r="J91" s="38" t="str">
        <f>E23</f>
        <v>Zdeněk Vácha Děčín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4" t="s">
        <v>30</v>
      </c>
      <c r="D92" s="42"/>
      <c r="E92" s="42"/>
      <c r="F92" s="29" t="str">
        <f>IF(E20="","",E20)</f>
        <v>Vyplň údaj</v>
      </c>
      <c r="G92" s="42"/>
      <c r="H92" s="42"/>
      <c r="I92" s="34" t="s">
        <v>35</v>
      </c>
      <c r="J92" s="38" t="str">
        <f>E26</f>
        <v>Zdeněk Vácha Děčín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145</v>
      </c>
      <c r="D94" s="190" t="s">
        <v>58</v>
      </c>
      <c r="E94" s="190" t="s">
        <v>54</v>
      </c>
      <c r="F94" s="190" t="s">
        <v>55</v>
      </c>
      <c r="G94" s="190" t="s">
        <v>146</v>
      </c>
      <c r="H94" s="190" t="s">
        <v>147</v>
      </c>
      <c r="I94" s="190" t="s">
        <v>148</v>
      </c>
      <c r="J94" s="190" t="s">
        <v>113</v>
      </c>
      <c r="K94" s="191" t="s">
        <v>149</v>
      </c>
      <c r="L94" s="192"/>
      <c r="M94" s="94" t="s">
        <v>20</v>
      </c>
      <c r="N94" s="95" t="s">
        <v>43</v>
      </c>
      <c r="O94" s="95" t="s">
        <v>150</v>
      </c>
      <c r="P94" s="95" t="s">
        <v>151</v>
      </c>
      <c r="Q94" s="95" t="s">
        <v>152</v>
      </c>
      <c r="R94" s="95" t="s">
        <v>153</v>
      </c>
      <c r="S94" s="95" t="s">
        <v>154</v>
      </c>
      <c r="T94" s="95" t="s">
        <v>155</v>
      </c>
      <c r="U94" s="96" t="s">
        <v>156</v>
      </c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157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P96+P160</f>
        <v>0</v>
      </c>
      <c r="Q95" s="98"/>
      <c r="R95" s="195">
        <f>R96+R160</f>
        <v>0</v>
      </c>
      <c r="S95" s="98"/>
      <c r="T95" s="195">
        <f>T96+T160</f>
        <v>0</v>
      </c>
      <c r="U95" s="99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72</v>
      </c>
      <c r="AU95" s="19" t="s">
        <v>114</v>
      </c>
      <c r="BK95" s="196">
        <f>BK96+BK160</f>
        <v>0</v>
      </c>
    </row>
    <row r="96" spans="1:63" s="12" customFormat="1" ht="25.9" customHeight="1">
      <c r="A96" s="12"/>
      <c r="B96" s="197"/>
      <c r="C96" s="198"/>
      <c r="D96" s="199" t="s">
        <v>72</v>
      </c>
      <c r="E96" s="200" t="s">
        <v>252</v>
      </c>
      <c r="F96" s="200" t="s">
        <v>1397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P97+P101+P120+P125+P141+P149+P151+P154</f>
        <v>0</v>
      </c>
      <c r="Q96" s="205"/>
      <c r="R96" s="206">
        <f>R97+R101+R120+R125+R141+R149+R151+R154</f>
        <v>0</v>
      </c>
      <c r="S96" s="205"/>
      <c r="T96" s="206">
        <f>T97+T101+T120+T125+T141+T149+T151+T154</f>
        <v>0</v>
      </c>
      <c r="U96" s="207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170</v>
      </c>
      <c r="AT96" s="209" t="s">
        <v>72</v>
      </c>
      <c r="AU96" s="209" t="s">
        <v>73</v>
      </c>
      <c r="AY96" s="208" t="s">
        <v>160</v>
      </c>
      <c r="BK96" s="210">
        <f>BK97+BK101+BK120+BK125+BK141+BK149+BK151+BK154</f>
        <v>0</v>
      </c>
    </row>
    <row r="97" spans="1:63" s="12" customFormat="1" ht="22.8" customHeight="1">
      <c r="A97" s="12"/>
      <c r="B97" s="197"/>
      <c r="C97" s="198"/>
      <c r="D97" s="199" t="s">
        <v>72</v>
      </c>
      <c r="E97" s="211" t="s">
        <v>1398</v>
      </c>
      <c r="F97" s="211" t="s">
        <v>1399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SUM(P98:P100)</f>
        <v>0</v>
      </c>
      <c r="Q97" s="205"/>
      <c r="R97" s="206">
        <f>SUM(R98:R100)</f>
        <v>0</v>
      </c>
      <c r="S97" s="205"/>
      <c r="T97" s="206">
        <f>SUM(T98:T100)</f>
        <v>0</v>
      </c>
      <c r="U97" s="207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170</v>
      </c>
      <c r="AT97" s="209" t="s">
        <v>72</v>
      </c>
      <c r="AU97" s="209" t="s">
        <v>80</v>
      </c>
      <c r="AY97" s="208" t="s">
        <v>160</v>
      </c>
      <c r="BK97" s="210">
        <f>SUM(BK98:BK100)</f>
        <v>0</v>
      </c>
    </row>
    <row r="98" spans="1:65" s="2" customFormat="1" ht="16.5" customHeight="1">
      <c r="A98" s="40"/>
      <c r="B98" s="41"/>
      <c r="C98" s="254" t="s">
        <v>80</v>
      </c>
      <c r="D98" s="254" t="s">
        <v>252</v>
      </c>
      <c r="E98" s="255" t="s">
        <v>1400</v>
      </c>
      <c r="F98" s="256" t="s">
        <v>1401</v>
      </c>
      <c r="G98" s="257" t="s">
        <v>1402</v>
      </c>
      <c r="H98" s="258">
        <v>1</v>
      </c>
      <c r="I98" s="259"/>
      <c r="J98" s="260">
        <f>ROUND(I98*H98,1)</f>
        <v>0</v>
      </c>
      <c r="K98" s="256" t="s">
        <v>20</v>
      </c>
      <c r="L98" s="261"/>
      <c r="M98" s="262" t="s">
        <v>20</v>
      </c>
      <c r="N98" s="263" t="s">
        <v>44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2">
        <f>S98*H98</f>
        <v>0</v>
      </c>
      <c r="U98" s="223" t="s">
        <v>20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824</v>
      </c>
      <c r="AT98" s="224" t="s">
        <v>252</v>
      </c>
      <c r="AU98" s="224" t="s">
        <v>82</v>
      </c>
      <c r="AY98" s="19" t="s">
        <v>160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80</v>
      </c>
      <c r="BK98" s="225">
        <f>ROUND(I98*H98,1)</f>
        <v>0</v>
      </c>
      <c r="BL98" s="19" t="s">
        <v>824</v>
      </c>
      <c r="BM98" s="224" t="s">
        <v>169</v>
      </c>
    </row>
    <row r="99" spans="1:65" s="2" customFormat="1" ht="16.5" customHeight="1">
      <c r="A99" s="40"/>
      <c r="B99" s="41"/>
      <c r="C99" s="254" t="s">
        <v>82</v>
      </c>
      <c r="D99" s="254" t="s">
        <v>252</v>
      </c>
      <c r="E99" s="255" t="s">
        <v>1403</v>
      </c>
      <c r="F99" s="256" t="s">
        <v>1404</v>
      </c>
      <c r="G99" s="257" t="s">
        <v>865</v>
      </c>
      <c r="H99" s="296"/>
      <c r="I99" s="259"/>
      <c r="J99" s="260">
        <f>ROUND(I99*H99,1)</f>
        <v>0</v>
      </c>
      <c r="K99" s="256" t="s">
        <v>20</v>
      </c>
      <c r="L99" s="261"/>
      <c r="M99" s="262" t="s">
        <v>20</v>
      </c>
      <c r="N99" s="263" t="s">
        <v>44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2">
        <f>S99*H99</f>
        <v>0</v>
      </c>
      <c r="U99" s="223" t="s">
        <v>20</v>
      </c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824</v>
      </c>
      <c r="AT99" s="224" t="s">
        <v>252</v>
      </c>
      <c r="AU99" s="224" t="s">
        <v>82</v>
      </c>
      <c r="AY99" s="19" t="s">
        <v>160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9" t="s">
        <v>80</v>
      </c>
      <c r="BK99" s="225">
        <f>ROUND(I99*H99,1)</f>
        <v>0</v>
      </c>
      <c r="BL99" s="19" t="s">
        <v>824</v>
      </c>
      <c r="BM99" s="224" t="s">
        <v>1405</v>
      </c>
    </row>
    <row r="100" spans="1:65" s="2" customFormat="1" ht="16.5" customHeight="1">
      <c r="A100" s="40"/>
      <c r="B100" s="41"/>
      <c r="C100" s="254" t="s">
        <v>170</v>
      </c>
      <c r="D100" s="254" t="s">
        <v>252</v>
      </c>
      <c r="E100" s="255" t="s">
        <v>1406</v>
      </c>
      <c r="F100" s="256" t="s">
        <v>1407</v>
      </c>
      <c r="G100" s="257" t="s">
        <v>865</v>
      </c>
      <c r="H100" s="296"/>
      <c r="I100" s="259"/>
      <c r="J100" s="260">
        <f>ROUND(I100*H100,1)</f>
        <v>0</v>
      </c>
      <c r="K100" s="256" t="s">
        <v>20</v>
      </c>
      <c r="L100" s="261"/>
      <c r="M100" s="262" t="s">
        <v>20</v>
      </c>
      <c r="N100" s="263" t="s">
        <v>44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2">
        <f>S100*H100</f>
        <v>0</v>
      </c>
      <c r="U100" s="223" t="s">
        <v>20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824</v>
      </c>
      <c r="AT100" s="224" t="s">
        <v>252</v>
      </c>
      <c r="AU100" s="224" t="s">
        <v>82</v>
      </c>
      <c r="AY100" s="19" t="s">
        <v>160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80</v>
      </c>
      <c r="BK100" s="225">
        <f>ROUND(I100*H100,1)</f>
        <v>0</v>
      </c>
      <c r="BL100" s="19" t="s">
        <v>824</v>
      </c>
      <c r="BM100" s="224" t="s">
        <v>1408</v>
      </c>
    </row>
    <row r="101" spans="1:63" s="12" customFormat="1" ht="22.8" customHeight="1">
      <c r="A101" s="12"/>
      <c r="B101" s="197"/>
      <c r="C101" s="198"/>
      <c r="D101" s="199" t="s">
        <v>72</v>
      </c>
      <c r="E101" s="211" t="s">
        <v>1409</v>
      </c>
      <c r="F101" s="211" t="s">
        <v>1410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SUM(P102:P119)</f>
        <v>0</v>
      </c>
      <c r="Q101" s="205"/>
      <c r="R101" s="206">
        <f>SUM(R102:R119)</f>
        <v>0</v>
      </c>
      <c r="S101" s="205"/>
      <c r="T101" s="206">
        <f>SUM(T102:T119)</f>
        <v>0</v>
      </c>
      <c r="U101" s="207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170</v>
      </c>
      <c r="AT101" s="209" t="s">
        <v>72</v>
      </c>
      <c r="AU101" s="209" t="s">
        <v>80</v>
      </c>
      <c r="AY101" s="208" t="s">
        <v>160</v>
      </c>
      <c r="BK101" s="210">
        <f>SUM(BK102:BK119)</f>
        <v>0</v>
      </c>
    </row>
    <row r="102" spans="1:65" s="2" customFormat="1" ht="16.5" customHeight="1">
      <c r="A102" s="40"/>
      <c r="B102" s="41"/>
      <c r="C102" s="254" t="s">
        <v>169</v>
      </c>
      <c r="D102" s="254" t="s">
        <v>252</v>
      </c>
      <c r="E102" s="255" t="s">
        <v>1411</v>
      </c>
      <c r="F102" s="256" t="s">
        <v>1412</v>
      </c>
      <c r="G102" s="257" t="s">
        <v>259</v>
      </c>
      <c r="H102" s="258">
        <v>170</v>
      </c>
      <c r="I102" s="259"/>
      <c r="J102" s="260">
        <f>ROUND(I102*H102,1)</f>
        <v>0</v>
      </c>
      <c r="K102" s="256" t="s">
        <v>20</v>
      </c>
      <c r="L102" s="261"/>
      <c r="M102" s="262" t="s">
        <v>20</v>
      </c>
      <c r="N102" s="263" t="s">
        <v>44</v>
      </c>
      <c r="O102" s="8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2">
        <f>S102*H102</f>
        <v>0</v>
      </c>
      <c r="U102" s="223" t="s">
        <v>20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4" t="s">
        <v>824</v>
      </c>
      <c r="AT102" s="224" t="s">
        <v>252</v>
      </c>
      <c r="AU102" s="224" t="s">
        <v>82</v>
      </c>
      <c r="AY102" s="19" t="s">
        <v>160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9" t="s">
        <v>80</v>
      </c>
      <c r="BK102" s="225">
        <f>ROUND(I102*H102,1)</f>
        <v>0</v>
      </c>
      <c r="BL102" s="19" t="s">
        <v>824</v>
      </c>
      <c r="BM102" s="224" t="s">
        <v>205</v>
      </c>
    </row>
    <row r="103" spans="1:65" s="2" customFormat="1" ht="16.5" customHeight="1">
      <c r="A103" s="40"/>
      <c r="B103" s="41"/>
      <c r="C103" s="254" t="s">
        <v>199</v>
      </c>
      <c r="D103" s="254" t="s">
        <v>252</v>
      </c>
      <c r="E103" s="255" t="s">
        <v>1413</v>
      </c>
      <c r="F103" s="256" t="s">
        <v>1414</v>
      </c>
      <c r="G103" s="257" t="s">
        <v>259</v>
      </c>
      <c r="H103" s="258">
        <v>110</v>
      </c>
      <c r="I103" s="259"/>
      <c r="J103" s="260">
        <f>ROUND(I103*H103,1)</f>
        <v>0</v>
      </c>
      <c r="K103" s="256" t="s">
        <v>20</v>
      </c>
      <c r="L103" s="261"/>
      <c r="M103" s="262" t="s">
        <v>20</v>
      </c>
      <c r="N103" s="263" t="s">
        <v>44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2">
        <f>S103*H103</f>
        <v>0</v>
      </c>
      <c r="U103" s="223" t="s">
        <v>20</v>
      </c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824</v>
      </c>
      <c r="AT103" s="224" t="s">
        <v>252</v>
      </c>
      <c r="AU103" s="224" t="s">
        <v>82</v>
      </c>
      <c r="AY103" s="19" t="s">
        <v>160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9" t="s">
        <v>80</v>
      </c>
      <c r="BK103" s="225">
        <f>ROUND(I103*H103,1)</f>
        <v>0</v>
      </c>
      <c r="BL103" s="19" t="s">
        <v>824</v>
      </c>
      <c r="BM103" s="224" t="s">
        <v>216</v>
      </c>
    </row>
    <row r="104" spans="1:65" s="2" customFormat="1" ht="16.5" customHeight="1">
      <c r="A104" s="40"/>
      <c r="B104" s="41"/>
      <c r="C104" s="254" t="s">
        <v>205</v>
      </c>
      <c r="D104" s="254" t="s">
        <v>252</v>
      </c>
      <c r="E104" s="255" t="s">
        <v>1415</v>
      </c>
      <c r="F104" s="256" t="s">
        <v>1416</v>
      </c>
      <c r="G104" s="257" t="s">
        <v>259</v>
      </c>
      <c r="H104" s="258">
        <v>130</v>
      </c>
      <c r="I104" s="259"/>
      <c r="J104" s="260">
        <f>ROUND(I104*H104,1)</f>
        <v>0</v>
      </c>
      <c r="K104" s="256" t="s">
        <v>20</v>
      </c>
      <c r="L104" s="261"/>
      <c r="M104" s="262" t="s">
        <v>20</v>
      </c>
      <c r="N104" s="263" t="s">
        <v>44</v>
      </c>
      <c r="O104" s="8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824</v>
      </c>
      <c r="AT104" s="224" t="s">
        <v>252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824</v>
      </c>
      <c r="BM104" s="224" t="s">
        <v>229</v>
      </c>
    </row>
    <row r="105" spans="1:65" s="2" customFormat="1" ht="16.5" customHeight="1">
      <c r="A105" s="40"/>
      <c r="B105" s="41"/>
      <c r="C105" s="254" t="s">
        <v>210</v>
      </c>
      <c r="D105" s="254" t="s">
        <v>252</v>
      </c>
      <c r="E105" s="255" t="s">
        <v>1417</v>
      </c>
      <c r="F105" s="256" t="s">
        <v>1418</v>
      </c>
      <c r="G105" s="257" t="s">
        <v>259</v>
      </c>
      <c r="H105" s="258">
        <v>120</v>
      </c>
      <c r="I105" s="259"/>
      <c r="J105" s="260">
        <f>ROUND(I105*H105,1)</f>
        <v>0</v>
      </c>
      <c r="K105" s="256" t="s">
        <v>20</v>
      </c>
      <c r="L105" s="261"/>
      <c r="M105" s="262" t="s">
        <v>20</v>
      </c>
      <c r="N105" s="263" t="s">
        <v>44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2">
        <f>S105*H105</f>
        <v>0</v>
      </c>
      <c r="U105" s="223" t="s">
        <v>20</v>
      </c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824</v>
      </c>
      <c r="AT105" s="224" t="s">
        <v>252</v>
      </c>
      <c r="AU105" s="224" t="s">
        <v>82</v>
      </c>
      <c r="AY105" s="19" t="s">
        <v>160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9" t="s">
        <v>80</v>
      </c>
      <c r="BK105" s="225">
        <f>ROUND(I105*H105,1)</f>
        <v>0</v>
      </c>
      <c r="BL105" s="19" t="s">
        <v>824</v>
      </c>
      <c r="BM105" s="224" t="s">
        <v>162</v>
      </c>
    </row>
    <row r="106" spans="1:65" s="2" customFormat="1" ht="16.5" customHeight="1">
      <c r="A106" s="40"/>
      <c r="B106" s="41"/>
      <c r="C106" s="254" t="s">
        <v>216</v>
      </c>
      <c r="D106" s="254" t="s">
        <v>252</v>
      </c>
      <c r="E106" s="255" t="s">
        <v>1419</v>
      </c>
      <c r="F106" s="256" t="s">
        <v>1420</v>
      </c>
      <c r="G106" s="257" t="s">
        <v>259</v>
      </c>
      <c r="H106" s="258">
        <v>100</v>
      </c>
      <c r="I106" s="259"/>
      <c r="J106" s="260">
        <f>ROUND(I106*H106,1)</f>
        <v>0</v>
      </c>
      <c r="K106" s="256" t="s">
        <v>20</v>
      </c>
      <c r="L106" s="261"/>
      <c r="M106" s="262" t="s">
        <v>20</v>
      </c>
      <c r="N106" s="263" t="s">
        <v>44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2">
        <f>S106*H106</f>
        <v>0</v>
      </c>
      <c r="U106" s="223" t="s">
        <v>20</v>
      </c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824</v>
      </c>
      <c r="AT106" s="224" t="s">
        <v>252</v>
      </c>
      <c r="AU106" s="224" t="s">
        <v>82</v>
      </c>
      <c r="AY106" s="19" t="s">
        <v>160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80</v>
      </c>
      <c r="BK106" s="225">
        <f>ROUND(I106*H106,1)</f>
        <v>0</v>
      </c>
      <c r="BL106" s="19" t="s">
        <v>824</v>
      </c>
      <c r="BM106" s="224" t="s">
        <v>251</v>
      </c>
    </row>
    <row r="107" spans="1:65" s="2" customFormat="1" ht="16.5" customHeight="1">
      <c r="A107" s="40"/>
      <c r="B107" s="41"/>
      <c r="C107" s="254" t="s">
        <v>222</v>
      </c>
      <c r="D107" s="254" t="s">
        <v>252</v>
      </c>
      <c r="E107" s="255" t="s">
        <v>1421</v>
      </c>
      <c r="F107" s="256" t="s">
        <v>1422</v>
      </c>
      <c r="G107" s="257" t="s">
        <v>252</v>
      </c>
      <c r="H107" s="258">
        <v>40</v>
      </c>
      <c r="I107" s="259"/>
      <c r="J107" s="260">
        <f>ROUND(I107*H107,1)</f>
        <v>0</v>
      </c>
      <c r="K107" s="256" t="s">
        <v>20</v>
      </c>
      <c r="L107" s="261"/>
      <c r="M107" s="262" t="s">
        <v>20</v>
      </c>
      <c r="N107" s="263" t="s">
        <v>44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2">
        <f>S107*H107</f>
        <v>0</v>
      </c>
      <c r="U107" s="223" t="s">
        <v>20</v>
      </c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824</v>
      </c>
      <c r="AT107" s="224" t="s">
        <v>252</v>
      </c>
      <c r="AU107" s="224" t="s">
        <v>82</v>
      </c>
      <c r="AY107" s="19" t="s">
        <v>160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9" t="s">
        <v>80</v>
      </c>
      <c r="BK107" s="225">
        <f>ROUND(I107*H107,1)</f>
        <v>0</v>
      </c>
      <c r="BL107" s="19" t="s">
        <v>824</v>
      </c>
      <c r="BM107" s="224" t="s">
        <v>178</v>
      </c>
    </row>
    <row r="108" spans="1:65" s="2" customFormat="1" ht="16.5" customHeight="1">
      <c r="A108" s="40"/>
      <c r="B108" s="41"/>
      <c r="C108" s="254" t="s">
        <v>229</v>
      </c>
      <c r="D108" s="254" t="s">
        <v>252</v>
      </c>
      <c r="E108" s="255" t="s">
        <v>1423</v>
      </c>
      <c r="F108" s="256" t="s">
        <v>1424</v>
      </c>
      <c r="G108" s="257" t="s">
        <v>1425</v>
      </c>
      <c r="H108" s="258">
        <v>80</v>
      </c>
      <c r="I108" s="259"/>
      <c r="J108" s="260">
        <f>ROUND(I108*H108,1)</f>
        <v>0</v>
      </c>
      <c r="K108" s="256" t="s">
        <v>20</v>
      </c>
      <c r="L108" s="261"/>
      <c r="M108" s="262" t="s">
        <v>20</v>
      </c>
      <c r="N108" s="263" t="s">
        <v>44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2">
        <f>S108*H108</f>
        <v>0</v>
      </c>
      <c r="U108" s="223" t="s">
        <v>20</v>
      </c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824</v>
      </c>
      <c r="AT108" s="224" t="s">
        <v>252</v>
      </c>
      <c r="AU108" s="224" t="s">
        <v>82</v>
      </c>
      <c r="AY108" s="19" t="s">
        <v>160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9" t="s">
        <v>80</v>
      </c>
      <c r="BK108" s="225">
        <f>ROUND(I108*H108,1)</f>
        <v>0</v>
      </c>
      <c r="BL108" s="19" t="s">
        <v>824</v>
      </c>
      <c r="BM108" s="224" t="s">
        <v>278</v>
      </c>
    </row>
    <row r="109" spans="1:65" s="2" customFormat="1" ht="16.5" customHeight="1">
      <c r="A109" s="40"/>
      <c r="B109" s="41"/>
      <c r="C109" s="254" t="s">
        <v>234</v>
      </c>
      <c r="D109" s="254" t="s">
        <v>252</v>
      </c>
      <c r="E109" s="255" t="s">
        <v>1426</v>
      </c>
      <c r="F109" s="256" t="s">
        <v>1427</v>
      </c>
      <c r="G109" s="257" t="s">
        <v>1425</v>
      </c>
      <c r="H109" s="258">
        <v>60</v>
      </c>
      <c r="I109" s="259"/>
      <c r="J109" s="260">
        <f>ROUND(I109*H109,1)</f>
        <v>0</v>
      </c>
      <c r="K109" s="256" t="s">
        <v>20</v>
      </c>
      <c r="L109" s="261"/>
      <c r="M109" s="262" t="s">
        <v>20</v>
      </c>
      <c r="N109" s="263" t="s">
        <v>44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2">
        <f>S109*H109</f>
        <v>0</v>
      </c>
      <c r="U109" s="223" t="s">
        <v>20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824</v>
      </c>
      <c r="AT109" s="224" t="s">
        <v>252</v>
      </c>
      <c r="AU109" s="224" t="s">
        <v>82</v>
      </c>
      <c r="AY109" s="19" t="s">
        <v>160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80</v>
      </c>
      <c r="BK109" s="225">
        <f>ROUND(I109*H109,1)</f>
        <v>0</v>
      </c>
      <c r="BL109" s="19" t="s">
        <v>824</v>
      </c>
      <c r="BM109" s="224" t="s">
        <v>293</v>
      </c>
    </row>
    <row r="110" spans="1:65" s="2" customFormat="1" ht="16.5" customHeight="1">
      <c r="A110" s="40"/>
      <c r="B110" s="41"/>
      <c r="C110" s="254" t="s">
        <v>162</v>
      </c>
      <c r="D110" s="254" t="s">
        <v>252</v>
      </c>
      <c r="E110" s="255" t="s">
        <v>1428</v>
      </c>
      <c r="F110" s="256" t="s">
        <v>1429</v>
      </c>
      <c r="G110" s="257" t="s">
        <v>259</v>
      </c>
      <c r="H110" s="258">
        <v>350</v>
      </c>
      <c r="I110" s="259"/>
      <c r="J110" s="260">
        <f>ROUND(I110*H110,1)</f>
        <v>0</v>
      </c>
      <c r="K110" s="256" t="s">
        <v>20</v>
      </c>
      <c r="L110" s="261"/>
      <c r="M110" s="262" t="s">
        <v>20</v>
      </c>
      <c r="N110" s="263" t="s">
        <v>44</v>
      </c>
      <c r="O110" s="86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2">
        <f>S110*H110</f>
        <v>0</v>
      </c>
      <c r="U110" s="223" t="s">
        <v>20</v>
      </c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824</v>
      </c>
      <c r="AT110" s="224" t="s">
        <v>252</v>
      </c>
      <c r="AU110" s="224" t="s">
        <v>82</v>
      </c>
      <c r="AY110" s="19" t="s">
        <v>160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9" t="s">
        <v>80</v>
      </c>
      <c r="BK110" s="225">
        <f>ROUND(I110*H110,1)</f>
        <v>0</v>
      </c>
      <c r="BL110" s="19" t="s">
        <v>824</v>
      </c>
      <c r="BM110" s="224" t="s">
        <v>305</v>
      </c>
    </row>
    <row r="111" spans="1:65" s="2" customFormat="1" ht="16.5" customHeight="1">
      <c r="A111" s="40"/>
      <c r="B111" s="41"/>
      <c r="C111" s="254" t="s">
        <v>245</v>
      </c>
      <c r="D111" s="254" t="s">
        <v>252</v>
      </c>
      <c r="E111" s="255" t="s">
        <v>1430</v>
      </c>
      <c r="F111" s="256" t="s">
        <v>1431</v>
      </c>
      <c r="G111" s="257" t="s">
        <v>259</v>
      </c>
      <c r="H111" s="258">
        <v>60</v>
      </c>
      <c r="I111" s="259"/>
      <c r="J111" s="260">
        <f>ROUND(I111*H111,1)</f>
        <v>0</v>
      </c>
      <c r="K111" s="256" t="s">
        <v>20</v>
      </c>
      <c r="L111" s="261"/>
      <c r="M111" s="262" t="s">
        <v>20</v>
      </c>
      <c r="N111" s="263" t="s">
        <v>44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2">
        <f>S111*H111</f>
        <v>0</v>
      </c>
      <c r="U111" s="223" t="s">
        <v>20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824</v>
      </c>
      <c r="AT111" s="224" t="s">
        <v>252</v>
      </c>
      <c r="AU111" s="224" t="s">
        <v>82</v>
      </c>
      <c r="AY111" s="19" t="s">
        <v>160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9" t="s">
        <v>80</v>
      </c>
      <c r="BK111" s="225">
        <f>ROUND(I111*H111,1)</f>
        <v>0</v>
      </c>
      <c r="BL111" s="19" t="s">
        <v>824</v>
      </c>
      <c r="BM111" s="224" t="s">
        <v>318</v>
      </c>
    </row>
    <row r="112" spans="1:65" s="2" customFormat="1" ht="16.5" customHeight="1">
      <c r="A112" s="40"/>
      <c r="B112" s="41"/>
      <c r="C112" s="254" t="s">
        <v>251</v>
      </c>
      <c r="D112" s="254" t="s">
        <v>252</v>
      </c>
      <c r="E112" s="255" t="s">
        <v>1432</v>
      </c>
      <c r="F112" s="256" t="s">
        <v>1433</v>
      </c>
      <c r="G112" s="257" t="s">
        <v>259</v>
      </c>
      <c r="H112" s="258">
        <v>110</v>
      </c>
      <c r="I112" s="259"/>
      <c r="J112" s="260">
        <f>ROUND(I112*H112,1)</f>
        <v>0</v>
      </c>
      <c r="K112" s="256" t="s">
        <v>20</v>
      </c>
      <c r="L112" s="261"/>
      <c r="M112" s="262" t="s">
        <v>20</v>
      </c>
      <c r="N112" s="263" t="s">
        <v>44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2">
        <f>S112*H112</f>
        <v>0</v>
      </c>
      <c r="U112" s="223" t="s">
        <v>20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824</v>
      </c>
      <c r="AT112" s="224" t="s">
        <v>252</v>
      </c>
      <c r="AU112" s="224" t="s">
        <v>82</v>
      </c>
      <c r="AY112" s="19" t="s">
        <v>160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80</v>
      </c>
      <c r="BK112" s="225">
        <f>ROUND(I112*H112,1)</f>
        <v>0</v>
      </c>
      <c r="BL112" s="19" t="s">
        <v>824</v>
      </c>
      <c r="BM112" s="224" t="s">
        <v>329</v>
      </c>
    </row>
    <row r="113" spans="1:65" s="2" customFormat="1" ht="16.5" customHeight="1">
      <c r="A113" s="40"/>
      <c r="B113" s="41"/>
      <c r="C113" s="254" t="s">
        <v>9</v>
      </c>
      <c r="D113" s="254" t="s">
        <v>252</v>
      </c>
      <c r="E113" s="255" t="s">
        <v>1434</v>
      </c>
      <c r="F113" s="256" t="s">
        <v>1435</v>
      </c>
      <c r="G113" s="257" t="s">
        <v>259</v>
      </c>
      <c r="H113" s="258">
        <v>45</v>
      </c>
      <c r="I113" s="259"/>
      <c r="J113" s="260">
        <f>ROUND(I113*H113,1)</f>
        <v>0</v>
      </c>
      <c r="K113" s="256" t="s">
        <v>20</v>
      </c>
      <c r="L113" s="261"/>
      <c r="M113" s="262" t="s">
        <v>20</v>
      </c>
      <c r="N113" s="263" t="s">
        <v>44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2">
        <f>S113*H113</f>
        <v>0</v>
      </c>
      <c r="U113" s="223" t="s">
        <v>20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824</v>
      </c>
      <c r="AT113" s="224" t="s">
        <v>252</v>
      </c>
      <c r="AU113" s="224" t="s">
        <v>82</v>
      </c>
      <c r="AY113" s="19" t="s">
        <v>160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9" t="s">
        <v>80</v>
      </c>
      <c r="BK113" s="225">
        <f>ROUND(I113*H113,1)</f>
        <v>0</v>
      </c>
      <c r="BL113" s="19" t="s">
        <v>824</v>
      </c>
      <c r="BM113" s="224" t="s">
        <v>340</v>
      </c>
    </row>
    <row r="114" spans="1:65" s="2" customFormat="1" ht="16.5" customHeight="1">
      <c r="A114" s="40"/>
      <c r="B114" s="41"/>
      <c r="C114" s="254" t="s">
        <v>178</v>
      </c>
      <c r="D114" s="254" t="s">
        <v>252</v>
      </c>
      <c r="E114" s="255" t="s">
        <v>1436</v>
      </c>
      <c r="F114" s="256" t="s">
        <v>1437</v>
      </c>
      <c r="G114" s="257" t="s">
        <v>1402</v>
      </c>
      <c r="H114" s="258">
        <v>20</v>
      </c>
      <c r="I114" s="259"/>
      <c r="J114" s="260">
        <f>ROUND(I114*H114,1)</f>
        <v>0</v>
      </c>
      <c r="K114" s="256" t="s">
        <v>20</v>
      </c>
      <c r="L114" s="261"/>
      <c r="M114" s="262" t="s">
        <v>20</v>
      </c>
      <c r="N114" s="263" t="s">
        <v>44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2">
        <f>S114*H114</f>
        <v>0</v>
      </c>
      <c r="U114" s="223" t="s">
        <v>20</v>
      </c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824</v>
      </c>
      <c r="AT114" s="224" t="s">
        <v>252</v>
      </c>
      <c r="AU114" s="224" t="s">
        <v>82</v>
      </c>
      <c r="AY114" s="19" t="s">
        <v>160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80</v>
      </c>
      <c r="BK114" s="225">
        <f>ROUND(I114*H114,1)</f>
        <v>0</v>
      </c>
      <c r="BL114" s="19" t="s">
        <v>824</v>
      </c>
      <c r="BM114" s="224" t="s">
        <v>348</v>
      </c>
    </row>
    <row r="115" spans="1:65" s="2" customFormat="1" ht="16.5" customHeight="1">
      <c r="A115" s="40"/>
      <c r="B115" s="41"/>
      <c r="C115" s="254" t="s">
        <v>271</v>
      </c>
      <c r="D115" s="254" t="s">
        <v>252</v>
      </c>
      <c r="E115" s="255" t="s">
        <v>1438</v>
      </c>
      <c r="F115" s="256" t="s">
        <v>1439</v>
      </c>
      <c r="G115" s="257" t="s">
        <v>259</v>
      </c>
      <c r="H115" s="258">
        <v>120</v>
      </c>
      <c r="I115" s="259"/>
      <c r="J115" s="260">
        <f>ROUND(I115*H115,1)</f>
        <v>0</v>
      </c>
      <c r="K115" s="256" t="s">
        <v>20</v>
      </c>
      <c r="L115" s="261"/>
      <c r="M115" s="262" t="s">
        <v>20</v>
      </c>
      <c r="N115" s="263" t="s">
        <v>44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2">
        <f>S115*H115</f>
        <v>0</v>
      </c>
      <c r="U115" s="223" t="s">
        <v>20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824</v>
      </c>
      <c r="AT115" s="224" t="s">
        <v>252</v>
      </c>
      <c r="AU115" s="224" t="s">
        <v>82</v>
      </c>
      <c r="AY115" s="19" t="s">
        <v>160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9" t="s">
        <v>80</v>
      </c>
      <c r="BK115" s="225">
        <f>ROUND(I115*H115,1)</f>
        <v>0</v>
      </c>
      <c r="BL115" s="19" t="s">
        <v>824</v>
      </c>
      <c r="BM115" s="224" t="s">
        <v>353</v>
      </c>
    </row>
    <row r="116" spans="1:65" s="2" customFormat="1" ht="16.5" customHeight="1">
      <c r="A116" s="40"/>
      <c r="B116" s="41"/>
      <c r="C116" s="254" t="s">
        <v>278</v>
      </c>
      <c r="D116" s="254" t="s">
        <v>252</v>
      </c>
      <c r="E116" s="255" t="s">
        <v>1440</v>
      </c>
      <c r="F116" s="256" t="s">
        <v>1441</v>
      </c>
      <c r="G116" s="257" t="s">
        <v>1402</v>
      </c>
      <c r="H116" s="258">
        <v>6</v>
      </c>
      <c r="I116" s="259"/>
      <c r="J116" s="260">
        <f>ROUND(I116*H116,1)</f>
        <v>0</v>
      </c>
      <c r="K116" s="256" t="s">
        <v>20</v>
      </c>
      <c r="L116" s="261"/>
      <c r="M116" s="262" t="s">
        <v>20</v>
      </c>
      <c r="N116" s="263" t="s">
        <v>44</v>
      </c>
      <c r="O116" s="86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824</v>
      </c>
      <c r="AT116" s="224" t="s">
        <v>252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824</v>
      </c>
      <c r="BM116" s="224" t="s">
        <v>285</v>
      </c>
    </row>
    <row r="117" spans="1:65" s="2" customFormat="1" ht="16.5" customHeight="1">
      <c r="A117" s="40"/>
      <c r="B117" s="41"/>
      <c r="C117" s="254" t="s">
        <v>287</v>
      </c>
      <c r="D117" s="254" t="s">
        <v>252</v>
      </c>
      <c r="E117" s="255" t="s">
        <v>1442</v>
      </c>
      <c r="F117" s="256" t="s">
        <v>1443</v>
      </c>
      <c r="G117" s="257" t="s">
        <v>259</v>
      </c>
      <c r="H117" s="258">
        <v>200</v>
      </c>
      <c r="I117" s="259"/>
      <c r="J117" s="260">
        <f>ROUND(I117*H117,1)</f>
        <v>0</v>
      </c>
      <c r="K117" s="256" t="s">
        <v>20</v>
      </c>
      <c r="L117" s="261"/>
      <c r="M117" s="262" t="s">
        <v>20</v>
      </c>
      <c r="N117" s="263" t="s">
        <v>44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2">
        <f>S117*H117</f>
        <v>0</v>
      </c>
      <c r="U117" s="223" t="s">
        <v>20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824</v>
      </c>
      <c r="AT117" s="224" t="s">
        <v>252</v>
      </c>
      <c r="AU117" s="224" t="s">
        <v>82</v>
      </c>
      <c r="AY117" s="19" t="s">
        <v>160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80</v>
      </c>
      <c r="BK117" s="225">
        <f>ROUND(I117*H117,1)</f>
        <v>0</v>
      </c>
      <c r="BL117" s="19" t="s">
        <v>824</v>
      </c>
      <c r="BM117" s="224" t="s">
        <v>372</v>
      </c>
    </row>
    <row r="118" spans="1:65" s="2" customFormat="1" ht="16.5" customHeight="1">
      <c r="A118" s="40"/>
      <c r="B118" s="41"/>
      <c r="C118" s="254" t="s">
        <v>293</v>
      </c>
      <c r="D118" s="254" t="s">
        <v>252</v>
      </c>
      <c r="E118" s="255" t="s">
        <v>1444</v>
      </c>
      <c r="F118" s="256" t="s">
        <v>1445</v>
      </c>
      <c r="G118" s="257" t="s">
        <v>865</v>
      </c>
      <c r="H118" s="296"/>
      <c r="I118" s="259"/>
      <c r="J118" s="260">
        <f>ROUND(I118*H118,1)</f>
        <v>0</v>
      </c>
      <c r="K118" s="256" t="s">
        <v>20</v>
      </c>
      <c r="L118" s="261"/>
      <c r="M118" s="262" t="s">
        <v>20</v>
      </c>
      <c r="N118" s="263" t="s">
        <v>44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2">
        <f>S118*H118</f>
        <v>0</v>
      </c>
      <c r="U118" s="223" t="s">
        <v>20</v>
      </c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824</v>
      </c>
      <c r="AT118" s="224" t="s">
        <v>252</v>
      </c>
      <c r="AU118" s="224" t="s">
        <v>82</v>
      </c>
      <c r="AY118" s="19" t="s">
        <v>160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80</v>
      </c>
      <c r="BK118" s="225">
        <f>ROUND(I118*H118,1)</f>
        <v>0</v>
      </c>
      <c r="BL118" s="19" t="s">
        <v>824</v>
      </c>
      <c r="BM118" s="224" t="s">
        <v>1446</v>
      </c>
    </row>
    <row r="119" spans="1:65" s="2" customFormat="1" ht="16.5" customHeight="1">
      <c r="A119" s="40"/>
      <c r="B119" s="41"/>
      <c r="C119" s="254" t="s">
        <v>7</v>
      </c>
      <c r="D119" s="254" t="s">
        <v>252</v>
      </c>
      <c r="E119" s="255" t="s">
        <v>1447</v>
      </c>
      <c r="F119" s="256" t="s">
        <v>1448</v>
      </c>
      <c r="G119" s="257" t="s">
        <v>865</v>
      </c>
      <c r="H119" s="296"/>
      <c r="I119" s="259"/>
      <c r="J119" s="260">
        <f>ROUND(I119*H119,1)</f>
        <v>0</v>
      </c>
      <c r="K119" s="256" t="s">
        <v>20</v>
      </c>
      <c r="L119" s="261"/>
      <c r="M119" s="262" t="s">
        <v>20</v>
      </c>
      <c r="N119" s="263" t="s">
        <v>44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2">
        <f>S119*H119</f>
        <v>0</v>
      </c>
      <c r="U119" s="223" t="s">
        <v>20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824</v>
      </c>
      <c r="AT119" s="224" t="s">
        <v>252</v>
      </c>
      <c r="AU119" s="224" t="s">
        <v>82</v>
      </c>
      <c r="AY119" s="19" t="s">
        <v>160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9" t="s">
        <v>80</v>
      </c>
      <c r="BK119" s="225">
        <f>ROUND(I119*H119,1)</f>
        <v>0</v>
      </c>
      <c r="BL119" s="19" t="s">
        <v>824</v>
      </c>
      <c r="BM119" s="224" t="s">
        <v>1449</v>
      </c>
    </row>
    <row r="120" spans="1:63" s="12" customFormat="1" ht="22.8" customHeight="1">
      <c r="A120" s="12"/>
      <c r="B120" s="197"/>
      <c r="C120" s="198"/>
      <c r="D120" s="199" t="s">
        <v>72</v>
      </c>
      <c r="E120" s="211" t="s">
        <v>1450</v>
      </c>
      <c r="F120" s="211" t="s">
        <v>1451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SUM(P121:P124)</f>
        <v>0</v>
      </c>
      <c r="Q120" s="205"/>
      <c r="R120" s="206">
        <f>SUM(R121:R124)</f>
        <v>0</v>
      </c>
      <c r="S120" s="205"/>
      <c r="T120" s="206">
        <f>SUM(T121:T124)</f>
        <v>0</v>
      </c>
      <c r="U120" s="207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170</v>
      </c>
      <c r="AT120" s="209" t="s">
        <v>72</v>
      </c>
      <c r="AU120" s="209" t="s">
        <v>80</v>
      </c>
      <c r="AY120" s="208" t="s">
        <v>160</v>
      </c>
      <c r="BK120" s="210">
        <f>SUM(BK121:BK124)</f>
        <v>0</v>
      </c>
    </row>
    <row r="121" spans="1:65" s="2" customFormat="1" ht="16.5" customHeight="1">
      <c r="A121" s="40"/>
      <c r="B121" s="41"/>
      <c r="C121" s="254" t="s">
        <v>305</v>
      </c>
      <c r="D121" s="254" t="s">
        <v>252</v>
      </c>
      <c r="E121" s="255" t="s">
        <v>1452</v>
      </c>
      <c r="F121" s="256" t="s">
        <v>1453</v>
      </c>
      <c r="G121" s="257" t="s">
        <v>167</v>
      </c>
      <c r="H121" s="258">
        <v>12.5</v>
      </c>
      <c r="I121" s="259"/>
      <c r="J121" s="260">
        <f>ROUND(I121*H121,1)</f>
        <v>0</v>
      </c>
      <c r="K121" s="256" t="s">
        <v>20</v>
      </c>
      <c r="L121" s="261"/>
      <c r="M121" s="262" t="s">
        <v>20</v>
      </c>
      <c r="N121" s="263" t="s">
        <v>44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2">
        <f>S121*H121</f>
        <v>0</v>
      </c>
      <c r="U121" s="223" t="s">
        <v>20</v>
      </c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824</v>
      </c>
      <c r="AT121" s="224" t="s">
        <v>252</v>
      </c>
      <c r="AU121" s="224" t="s">
        <v>82</v>
      </c>
      <c r="AY121" s="19" t="s">
        <v>160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9" t="s">
        <v>80</v>
      </c>
      <c r="BK121" s="225">
        <f>ROUND(I121*H121,1)</f>
        <v>0</v>
      </c>
      <c r="BL121" s="19" t="s">
        <v>824</v>
      </c>
      <c r="BM121" s="224" t="s">
        <v>378</v>
      </c>
    </row>
    <row r="122" spans="1:65" s="2" customFormat="1" ht="16.5" customHeight="1">
      <c r="A122" s="40"/>
      <c r="B122" s="41"/>
      <c r="C122" s="254" t="s">
        <v>312</v>
      </c>
      <c r="D122" s="254" t="s">
        <v>252</v>
      </c>
      <c r="E122" s="255" t="s">
        <v>1454</v>
      </c>
      <c r="F122" s="256" t="s">
        <v>1455</v>
      </c>
      <c r="G122" s="257" t="s">
        <v>167</v>
      </c>
      <c r="H122" s="258">
        <v>5</v>
      </c>
      <c r="I122" s="259"/>
      <c r="J122" s="260">
        <f>ROUND(I122*H122,1)</f>
        <v>0</v>
      </c>
      <c r="K122" s="256" t="s">
        <v>20</v>
      </c>
      <c r="L122" s="261"/>
      <c r="M122" s="262" t="s">
        <v>20</v>
      </c>
      <c r="N122" s="263" t="s">
        <v>44</v>
      </c>
      <c r="O122" s="86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2">
        <f>S122*H122</f>
        <v>0</v>
      </c>
      <c r="U122" s="223" t="s">
        <v>20</v>
      </c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824</v>
      </c>
      <c r="AT122" s="224" t="s">
        <v>252</v>
      </c>
      <c r="AU122" s="224" t="s">
        <v>82</v>
      </c>
      <c r="AY122" s="19" t="s">
        <v>160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9" t="s">
        <v>80</v>
      </c>
      <c r="BK122" s="225">
        <f>ROUND(I122*H122,1)</f>
        <v>0</v>
      </c>
      <c r="BL122" s="19" t="s">
        <v>824</v>
      </c>
      <c r="BM122" s="224" t="s">
        <v>387</v>
      </c>
    </row>
    <row r="123" spans="1:65" s="2" customFormat="1" ht="16.5" customHeight="1">
      <c r="A123" s="40"/>
      <c r="B123" s="41"/>
      <c r="C123" s="254" t="s">
        <v>318</v>
      </c>
      <c r="D123" s="254" t="s">
        <v>252</v>
      </c>
      <c r="E123" s="255" t="s">
        <v>1456</v>
      </c>
      <c r="F123" s="256" t="s">
        <v>1457</v>
      </c>
      <c r="G123" s="257" t="s">
        <v>1402</v>
      </c>
      <c r="H123" s="258">
        <v>250</v>
      </c>
      <c r="I123" s="259"/>
      <c r="J123" s="260">
        <f>ROUND(I123*H123,1)</f>
        <v>0</v>
      </c>
      <c r="K123" s="256" t="s">
        <v>20</v>
      </c>
      <c r="L123" s="261"/>
      <c r="M123" s="262" t="s">
        <v>20</v>
      </c>
      <c r="N123" s="263" t="s">
        <v>44</v>
      </c>
      <c r="O123" s="86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2">
        <f>S123*H123</f>
        <v>0</v>
      </c>
      <c r="U123" s="223" t="s">
        <v>20</v>
      </c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824</v>
      </c>
      <c r="AT123" s="224" t="s">
        <v>252</v>
      </c>
      <c r="AU123" s="224" t="s">
        <v>82</v>
      </c>
      <c r="AY123" s="19" t="s">
        <v>160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9" t="s">
        <v>80</v>
      </c>
      <c r="BK123" s="225">
        <f>ROUND(I123*H123,1)</f>
        <v>0</v>
      </c>
      <c r="BL123" s="19" t="s">
        <v>824</v>
      </c>
      <c r="BM123" s="224" t="s">
        <v>396</v>
      </c>
    </row>
    <row r="124" spans="1:65" s="2" customFormat="1" ht="16.5" customHeight="1">
      <c r="A124" s="40"/>
      <c r="B124" s="41"/>
      <c r="C124" s="254" t="s">
        <v>324</v>
      </c>
      <c r="D124" s="254" t="s">
        <v>252</v>
      </c>
      <c r="E124" s="255" t="s">
        <v>1458</v>
      </c>
      <c r="F124" s="256" t="s">
        <v>1459</v>
      </c>
      <c r="G124" s="257" t="s">
        <v>259</v>
      </c>
      <c r="H124" s="258">
        <v>50</v>
      </c>
      <c r="I124" s="259"/>
      <c r="J124" s="260">
        <f>ROUND(I124*H124,1)</f>
        <v>0</v>
      </c>
      <c r="K124" s="256" t="s">
        <v>20</v>
      </c>
      <c r="L124" s="261"/>
      <c r="M124" s="262" t="s">
        <v>20</v>
      </c>
      <c r="N124" s="263" t="s">
        <v>44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2">
        <f>S124*H124</f>
        <v>0</v>
      </c>
      <c r="U124" s="223" t="s">
        <v>20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824</v>
      </c>
      <c r="AT124" s="224" t="s">
        <v>252</v>
      </c>
      <c r="AU124" s="224" t="s">
        <v>82</v>
      </c>
      <c r="AY124" s="19" t="s">
        <v>160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80</v>
      </c>
      <c r="BK124" s="225">
        <f>ROUND(I124*H124,1)</f>
        <v>0</v>
      </c>
      <c r="BL124" s="19" t="s">
        <v>824</v>
      </c>
      <c r="BM124" s="224" t="s">
        <v>406</v>
      </c>
    </row>
    <row r="125" spans="1:63" s="12" customFormat="1" ht="22.8" customHeight="1">
      <c r="A125" s="12"/>
      <c r="B125" s="197"/>
      <c r="C125" s="198"/>
      <c r="D125" s="199" t="s">
        <v>72</v>
      </c>
      <c r="E125" s="211" t="s">
        <v>1460</v>
      </c>
      <c r="F125" s="211" t="s">
        <v>1461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SUM(P126:P140)</f>
        <v>0</v>
      </c>
      <c r="Q125" s="205"/>
      <c r="R125" s="206">
        <f>SUM(R126:R140)</f>
        <v>0</v>
      </c>
      <c r="S125" s="205"/>
      <c r="T125" s="206">
        <f>SUM(T126:T140)</f>
        <v>0</v>
      </c>
      <c r="U125" s="207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170</v>
      </c>
      <c r="AT125" s="209" t="s">
        <v>72</v>
      </c>
      <c r="AU125" s="209" t="s">
        <v>80</v>
      </c>
      <c r="AY125" s="208" t="s">
        <v>160</v>
      </c>
      <c r="BK125" s="210">
        <f>SUM(BK126:BK140)</f>
        <v>0</v>
      </c>
    </row>
    <row r="126" spans="1:65" s="2" customFormat="1" ht="16.5" customHeight="1">
      <c r="A126" s="40"/>
      <c r="B126" s="41"/>
      <c r="C126" s="213" t="s">
        <v>329</v>
      </c>
      <c r="D126" s="213" t="s">
        <v>164</v>
      </c>
      <c r="E126" s="214" t="s">
        <v>1462</v>
      </c>
      <c r="F126" s="215" t="s">
        <v>1463</v>
      </c>
      <c r="G126" s="216" t="s">
        <v>259</v>
      </c>
      <c r="H126" s="217">
        <v>170</v>
      </c>
      <c r="I126" s="218"/>
      <c r="J126" s="219">
        <f>ROUND(I126*H126,1)</f>
        <v>0</v>
      </c>
      <c r="K126" s="215" t="s">
        <v>20</v>
      </c>
      <c r="L126" s="46"/>
      <c r="M126" s="220" t="s">
        <v>20</v>
      </c>
      <c r="N126" s="221" t="s">
        <v>44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2">
        <f>S126*H126</f>
        <v>0</v>
      </c>
      <c r="U126" s="223" t="s">
        <v>20</v>
      </c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492</v>
      </c>
      <c r="AT126" s="224" t="s">
        <v>164</v>
      </c>
      <c r="AU126" s="224" t="s">
        <v>82</v>
      </c>
      <c r="AY126" s="19" t="s">
        <v>160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9" t="s">
        <v>80</v>
      </c>
      <c r="BK126" s="225">
        <f>ROUND(I126*H126,1)</f>
        <v>0</v>
      </c>
      <c r="BL126" s="19" t="s">
        <v>492</v>
      </c>
      <c r="BM126" s="224" t="s">
        <v>415</v>
      </c>
    </row>
    <row r="127" spans="1:65" s="2" customFormat="1" ht="16.5" customHeight="1">
      <c r="A127" s="40"/>
      <c r="B127" s="41"/>
      <c r="C127" s="213" t="s">
        <v>334</v>
      </c>
      <c r="D127" s="213" t="s">
        <v>164</v>
      </c>
      <c r="E127" s="214" t="s">
        <v>1464</v>
      </c>
      <c r="F127" s="215" t="s">
        <v>1465</v>
      </c>
      <c r="G127" s="216" t="s">
        <v>259</v>
      </c>
      <c r="H127" s="217">
        <v>110</v>
      </c>
      <c r="I127" s="218"/>
      <c r="J127" s="219">
        <f>ROUND(I127*H127,1)</f>
        <v>0</v>
      </c>
      <c r="K127" s="215" t="s">
        <v>20</v>
      </c>
      <c r="L127" s="46"/>
      <c r="M127" s="220" t="s">
        <v>20</v>
      </c>
      <c r="N127" s="221" t="s">
        <v>44</v>
      </c>
      <c r="O127" s="86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2">
        <f>S127*H127</f>
        <v>0</v>
      </c>
      <c r="U127" s="223" t="s">
        <v>20</v>
      </c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492</v>
      </c>
      <c r="AT127" s="224" t="s">
        <v>164</v>
      </c>
      <c r="AU127" s="224" t="s">
        <v>82</v>
      </c>
      <c r="AY127" s="19" t="s">
        <v>160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9" t="s">
        <v>80</v>
      </c>
      <c r="BK127" s="225">
        <f>ROUND(I127*H127,1)</f>
        <v>0</v>
      </c>
      <c r="BL127" s="19" t="s">
        <v>492</v>
      </c>
      <c r="BM127" s="224" t="s">
        <v>424</v>
      </c>
    </row>
    <row r="128" spans="1:65" s="2" customFormat="1" ht="16.5" customHeight="1">
      <c r="A128" s="40"/>
      <c r="B128" s="41"/>
      <c r="C128" s="213" t="s">
        <v>340</v>
      </c>
      <c r="D128" s="213" t="s">
        <v>164</v>
      </c>
      <c r="E128" s="214" t="s">
        <v>1466</v>
      </c>
      <c r="F128" s="215" t="s">
        <v>1467</v>
      </c>
      <c r="G128" s="216" t="s">
        <v>259</v>
      </c>
      <c r="H128" s="217">
        <v>130</v>
      </c>
      <c r="I128" s="218"/>
      <c r="J128" s="219">
        <f>ROUND(I128*H128,1)</f>
        <v>0</v>
      </c>
      <c r="K128" s="215" t="s">
        <v>20</v>
      </c>
      <c r="L128" s="46"/>
      <c r="M128" s="220" t="s">
        <v>20</v>
      </c>
      <c r="N128" s="221" t="s">
        <v>44</v>
      </c>
      <c r="O128" s="86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2">
        <f>S128*H128</f>
        <v>0</v>
      </c>
      <c r="U128" s="223" t="s">
        <v>20</v>
      </c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492</v>
      </c>
      <c r="AT128" s="224" t="s">
        <v>164</v>
      </c>
      <c r="AU128" s="224" t="s">
        <v>82</v>
      </c>
      <c r="AY128" s="19" t="s">
        <v>160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9" t="s">
        <v>80</v>
      </c>
      <c r="BK128" s="225">
        <f>ROUND(I128*H128,1)</f>
        <v>0</v>
      </c>
      <c r="BL128" s="19" t="s">
        <v>492</v>
      </c>
      <c r="BM128" s="224" t="s">
        <v>433</v>
      </c>
    </row>
    <row r="129" spans="1:65" s="2" customFormat="1" ht="16.5" customHeight="1">
      <c r="A129" s="40"/>
      <c r="B129" s="41"/>
      <c r="C129" s="213" t="s">
        <v>346</v>
      </c>
      <c r="D129" s="213" t="s">
        <v>164</v>
      </c>
      <c r="E129" s="214" t="s">
        <v>1468</v>
      </c>
      <c r="F129" s="215" t="s">
        <v>1469</v>
      </c>
      <c r="G129" s="216" t="s">
        <v>259</v>
      </c>
      <c r="H129" s="217">
        <v>120</v>
      </c>
      <c r="I129" s="218"/>
      <c r="J129" s="219">
        <f>ROUND(I129*H129,1)</f>
        <v>0</v>
      </c>
      <c r="K129" s="215" t="s">
        <v>20</v>
      </c>
      <c r="L129" s="46"/>
      <c r="M129" s="220" t="s">
        <v>20</v>
      </c>
      <c r="N129" s="221" t="s">
        <v>44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2">
        <f>S129*H129</f>
        <v>0</v>
      </c>
      <c r="U129" s="223" t="s">
        <v>20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492</v>
      </c>
      <c r="AT129" s="224" t="s">
        <v>164</v>
      </c>
      <c r="AU129" s="224" t="s">
        <v>82</v>
      </c>
      <c r="AY129" s="19" t="s">
        <v>160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9" t="s">
        <v>80</v>
      </c>
      <c r="BK129" s="225">
        <f>ROUND(I129*H129,1)</f>
        <v>0</v>
      </c>
      <c r="BL129" s="19" t="s">
        <v>492</v>
      </c>
      <c r="BM129" s="224" t="s">
        <v>442</v>
      </c>
    </row>
    <row r="130" spans="1:65" s="2" customFormat="1" ht="16.5" customHeight="1">
      <c r="A130" s="40"/>
      <c r="B130" s="41"/>
      <c r="C130" s="213" t="s">
        <v>348</v>
      </c>
      <c r="D130" s="213" t="s">
        <v>164</v>
      </c>
      <c r="E130" s="214" t="s">
        <v>1470</v>
      </c>
      <c r="F130" s="215" t="s">
        <v>1471</v>
      </c>
      <c r="G130" s="216" t="s">
        <v>259</v>
      </c>
      <c r="H130" s="217">
        <v>100</v>
      </c>
      <c r="I130" s="218"/>
      <c r="J130" s="219">
        <f>ROUND(I130*H130,1)</f>
        <v>0</v>
      </c>
      <c r="K130" s="215" t="s">
        <v>20</v>
      </c>
      <c r="L130" s="46"/>
      <c r="M130" s="220" t="s">
        <v>20</v>
      </c>
      <c r="N130" s="221" t="s">
        <v>44</v>
      </c>
      <c r="O130" s="86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2">
        <f>S130*H130</f>
        <v>0</v>
      </c>
      <c r="U130" s="223" t="s">
        <v>20</v>
      </c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492</v>
      </c>
      <c r="AT130" s="224" t="s">
        <v>164</v>
      </c>
      <c r="AU130" s="224" t="s">
        <v>82</v>
      </c>
      <c r="AY130" s="19" t="s">
        <v>160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9" t="s">
        <v>80</v>
      </c>
      <c r="BK130" s="225">
        <f>ROUND(I130*H130,1)</f>
        <v>0</v>
      </c>
      <c r="BL130" s="19" t="s">
        <v>492</v>
      </c>
      <c r="BM130" s="224" t="s">
        <v>454</v>
      </c>
    </row>
    <row r="131" spans="1:65" s="2" customFormat="1" ht="16.5" customHeight="1">
      <c r="A131" s="40"/>
      <c r="B131" s="41"/>
      <c r="C131" s="213" t="s">
        <v>263</v>
      </c>
      <c r="D131" s="213" t="s">
        <v>164</v>
      </c>
      <c r="E131" s="214" t="s">
        <v>1472</v>
      </c>
      <c r="F131" s="215" t="s">
        <v>1473</v>
      </c>
      <c r="G131" s="216" t="s">
        <v>259</v>
      </c>
      <c r="H131" s="217">
        <v>40</v>
      </c>
      <c r="I131" s="218"/>
      <c r="J131" s="219">
        <f>ROUND(I131*H131,1)</f>
        <v>0</v>
      </c>
      <c r="K131" s="215" t="s">
        <v>20</v>
      </c>
      <c r="L131" s="46"/>
      <c r="M131" s="220" t="s">
        <v>20</v>
      </c>
      <c r="N131" s="221" t="s">
        <v>44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2">
        <f>S131*H131</f>
        <v>0</v>
      </c>
      <c r="U131" s="223" t="s">
        <v>20</v>
      </c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492</v>
      </c>
      <c r="AT131" s="224" t="s">
        <v>164</v>
      </c>
      <c r="AU131" s="224" t="s">
        <v>82</v>
      </c>
      <c r="AY131" s="19" t="s">
        <v>160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80</v>
      </c>
      <c r="BK131" s="225">
        <f>ROUND(I131*H131,1)</f>
        <v>0</v>
      </c>
      <c r="BL131" s="19" t="s">
        <v>492</v>
      </c>
      <c r="BM131" s="224" t="s">
        <v>464</v>
      </c>
    </row>
    <row r="132" spans="1:65" s="2" customFormat="1" ht="16.5" customHeight="1">
      <c r="A132" s="40"/>
      <c r="B132" s="41"/>
      <c r="C132" s="213" t="s">
        <v>353</v>
      </c>
      <c r="D132" s="213" t="s">
        <v>164</v>
      </c>
      <c r="E132" s="214" t="s">
        <v>1474</v>
      </c>
      <c r="F132" s="215" t="s">
        <v>1475</v>
      </c>
      <c r="G132" s="216" t="s">
        <v>359</v>
      </c>
      <c r="H132" s="217">
        <v>4.2</v>
      </c>
      <c r="I132" s="218"/>
      <c r="J132" s="219">
        <f>ROUND(I132*H132,1)</f>
        <v>0</v>
      </c>
      <c r="K132" s="215" t="s">
        <v>20</v>
      </c>
      <c r="L132" s="46"/>
      <c r="M132" s="220" t="s">
        <v>20</v>
      </c>
      <c r="N132" s="221" t="s">
        <v>44</v>
      </c>
      <c r="O132" s="86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2">
        <f>S132*H132</f>
        <v>0</v>
      </c>
      <c r="U132" s="223" t="s">
        <v>20</v>
      </c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492</v>
      </c>
      <c r="AT132" s="224" t="s">
        <v>164</v>
      </c>
      <c r="AU132" s="224" t="s">
        <v>82</v>
      </c>
      <c r="AY132" s="19" t="s">
        <v>160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9" t="s">
        <v>80</v>
      </c>
      <c r="BK132" s="225">
        <f>ROUND(I132*H132,1)</f>
        <v>0</v>
      </c>
      <c r="BL132" s="19" t="s">
        <v>492</v>
      </c>
      <c r="BM132" s="224" t="s">
        <v>472</v>
      </c>
    </row>
    <row r="133" spans="1:65" s="2" customFormat="1" ht="16.5" customHeight="1">
      <c r="A133" s="40"/>
      <c r="B133" s="41"/>
      <c r="C133" s="213" t="s">
        <v>356</v>
      </c>
      <c r="D133" s="213" t="s">
        <v>164</v>
      </c>
      <c r="E133" s="214" t="s">
        <v>1476</v>
      </c>
      <c r="F133" s="215" t="s">
        <v>1477</v>
      </c>
      <c r="G133" s="216" t="s">
        <v>259</v>
      </c>
      <c r="H133" s="217">
        <v>350</v>
      </c>
      <c r="I133" s="218"/>
      <c r="J133" s="219">
        <f>ROUND(I133*H133,1)</f>
        <v>0</v>
      </c>
      <c r="K133" s="215" t="s">
        <v>20</v>
      </c>
      <c r="L133" s="46"/>
      <c r="M133" s="220" t="s">
        <v>20</v>
      </c>
      <c r="N133" s="221" t="s">
        <v>44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2">
        <f>S133*H133</f>
        <v>0</v>
      </c>
      <c r="U133" s="223" t="s">
        <v>20</v>
      </c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492</v>
      </c>
      <c r="AT133" s="224" t="s">
        <v>164</v>
      </c>
      <c r="AU133" s="224" t="s">
        <v>82</v>
      </c>
      <c r="AY133" s="19" t="s">
        <v>160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9" t="s">
        <v>80</v>
      </c>
      <c r="BK133" s="225">
        <f>ROUND(I133*H133,1)</f>
        <v>0</v>
      </c>
      <c r="BL133" s="19" t="s">
        <v>492</v>
      </c>
      <c r="BM133" s="224" t="s">
        <v>481</v>
      </c>
    </row>
    <row r="134" spans="1:65" s="2" customFormat="1" ht="16.5" customHeight="1">
      <c r="A134" s="40"/>
      <c r="B134" s="41"/>
      <c r="C134" s="213" t="s">
        <v>285</v>
      </c>
      <c r="D134" s="213" t="s">
        <v>164</v>
      </c>
      <c r="E134" s="214" t="s">
        <v>1476</v>
      </c>
      <c r="F134" s="215" t="s">
        <v>1477</v>
      </c>
      <c r="G134" s="216" t="s">
        <v>259</v>
      </c>
      <c r="H134" s="217">
        <v>60</v>
      </c>
      <c r="I134" s="218"/>
      <c r="J134" s="219">
        <f>ROUND(I134*H134,1)</f>
        <v>0</v>
      </c>
      <c r="K134" s="215" t="s">
        <v>20</v>
      </c>
      <c r="L134" s="46"/>
      <c r="M134" s="220" t="s">
        <v>20</v>
      </c>
      <c r="N134" s="221" t="s">
        <v>44</v>
      </c>
      <c r="O134" s="86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2">
        <f>S134*H134</f>
        <v>0</v>
      </c>
      <c r="U134" s="223" t="s">
        <v>20</v>
      </c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492</v>
      </c>
      <c r="AT134" s="224" t="s">
        <v>164</v>
      </c>
      <c r="AU134" s="224" t="s">
        <v>82</v>
      </c>
      <c r="AY134" s="19" t="s">
        <v>160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9" t="s">
        <v>80</v>
      </c>
      <c r="BK134" s="225">
        <f>ROUND(I134*H134,1)</f>
        <v>0</v>
      </c>
      <c r="BL134" s="19" t="s">
        <v>492</v>
      </c>
      <c r="BM134" s="224" t="s">
        <v>487</v>
      </c>
    </row>
    <row r="135" spans="1:65" s="2" customFormat="1" ht="16.5" customHeight="1">
      <c r="A135" s="40"/>
      <c r="B135" s="41"/>
      <c r="C135" s="213" t="s">
        <v>367</v>
      </c>
      <c r="D135" s="213" t="s">
        <v>164</v>
      </c>
      <c r="E135" s="214" t="s">
        <v>1478</v>
      </c>
      <c r="F135" s="215" t="s">
        <v>1479</v>
      </c>
      <c r="G135" s="216" t="s">
        <v>259</v>
      </c>
      <c r="H135" s="217">
        <v>110</v>
      </c>
      <c r="I135" s="218"/>
      <c r="J135" s="219">
        <f>ROUND(I135*H135,1)</f>
        <v>0</v>
      </c>
      <c r="K135" s="215" t="s">
        <v>20</v>
      </c>
      <c r="L135" s="46"/>
      <c r="M135" s="220" t="s">
        <v>20</v>
      </c>
      <c r="N135" s="221" t="s">
        <v>44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2">
        <f>S135*H135</f>
        <v>0</v>
      </c>
      <c r="U135" s="223" t="s">
        <v>20</v>
      </c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492</v>
      </c>
      <c r="AT135" s="224" t="s">
        <v>164</v>
      </c>
      <c r="AU135" s="224" t="s">
        <v>82</v>
      </c>
      <c r="AY135" s="19" t="s">
        <v>160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9" t="s">
        <v>80</v>
      </c>
      <c r="BK135" s="225">
        <f>ROUND(I135*H135,1)</f>
        <v>0</v>
      </c>
      <c r="BL135" s="19" t="s">
        <v>492</v>
      </c>
      <c r="BM135" s="224" t="s">
        <v>492</v>
      </c>
    </row>
    <row r="136" spans="1:65" s="2" customFormat="1" ht="16.5" customHeight="1">
      <c r="A136" s="40"/>
      <c r="B136" s="41"/>
      <c r="C136" s="213" t="s">
        <v>372</v>
      </c>
      <c r="D136" s="213" t="s">
        <v>164</v>
      </c>
      <c r="E136" s="214" t="s">
        <v>1480</v>
      </c>
      <c r="F136" s="215" t="s">
        <v>1481</v>
      </c>
      <c r="G136" s="216" t="s">
        <v>259</v>
      </c>
      <c r="H136" s="217">
        <v>45</v>
      </c>
      <c r="I136" s="218"/>
      <c r="J136" s="219">
        <f>ROUND(I136*H136,1)</f>
        <v>0</v>
      </c>
      <c r="K136" s="215" t="s">
        <v>20</v>
      </c>
      <c r="L136" s="46"/>
      <c r="M136" s="220" t="s">
        <v>20</v>
      </c>
      <c r="N136" s="221" t="s">
        <v>44</v>
      </c>
      <c r="O136" s="86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2">
        <f>S136*H136</f>
        <v>0</v>
      </c>
      <c r="U136" s="223" t="s">
        <v>20</v>
      </c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492</v>
      </c>
      <c r="AT136" s="224" t="s">
        <v>164</v>
      </c>
      <c r="AU136" s="224" t="s">
        <v>82</v>
      </c>
      <c r="AY136" s="19" t="s">
        <v>160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9" t="s">
        <v>80</v>
      </c>
      <c r="BK136" s="225">
        <f>ROUND(I136*H136,1)</f>
        <v>0</v>
      </c>
      <c r="BL136" s="19" t="s">
        <v>492</v>
      </c>
      <c r="BM136" s="224" t="s">
        <v>499</v>
      </c>
    </row>
    <row r="137" spans="1:65" s="2" customFormat="1" ht="16.5" customHeight="1">
      <c r="A137" s="40"/>
      <c r="B137" s="41"/>
      <c r="C137" s="213" t="s">
        <v>375</v>
      </c>
      <c r="D137" s="213" t="s">
        <v>164</v>
      </c>
      <c r="E137" s="214" t="s">
        <v>1482</v>
      </c>
      <c r="F137" s="215" t="s">
        <v>1483</v>
      </c>
      <c r="G137" s="216" t="s">
        <v>1402</v>
      </c>
      <c r="H137" s="217">
        <v>20</v>
      </c>
      <c r="I137" s="218"/>
      <c r="J137" s="219">
        <f>ROUND(I137*H137,1)</f>
        <v>0</v>
      </c>
      <c r="K137" s="215" t="s">
        <v>20</v>
      </c>
      <c r="L137" s="46"/>
      <c r="M137" s="220" t="s">
        <v>20</v>
      </c>
      <c r="N137" s="221" t="s">
        <v>44</v>
      </c>
      <c r="O137" s="86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2">
        <f>S137*H137</f>
        <v>0</v>
      </c>
      <c r="U137" s="223" t="s">
        <v>20</v>
      </c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492</v>
      </c>
      <c r="AT137" s="224" t="s">
        <v>164</v>
      </c>
      <c r="AU137" s="224" t="s">
        <v>82</v>
      </c>
      <c r="AY137" s="19" t="s">
        <v>160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80</v>
      </c>
      <c r="BK137" s="225">
        <f>ROUND(I137*H137,1)</f>
        <v>0</v>
      </c>
      <c r="BL137" s="19" t="s">
        <v>492</v>
      </c>
      <c r="BM137" s="224" t="s">
        <v>505</v>
      </c>
    </row>
    <row r="138" spans="1:65" s="2" customFormat="1" ht="16.5" customHeight="1">
      <c r="A138" s="40"/>
      <c r="B138" s="41"/>
      <c r="C138" s="213" t="s">
        <v>378</v>
      </c>
      <c r="D138" s="213" t="s">
        <v>164</v>
      </c>
      <c r="E138" s="214" t="s">
        <v>1484</v>
      </c>
      <c r="F138" s="215" t="s">
        <v>1485</v>
      </c>
      <c r="G138" s="216" t="s">
        <v>259</v>
      </c>
      <c r="H138" s="217">
        <v>120</v>
      </c>
      <c r="I138" s="218"/>
      <c r="J138" s="219">
        <f>ROUND(I138*H138,1)</f>
        <v>0</v>
      </c>
      <c r="K138" s="215" t="s">
        <v>20</v>
      </c>
      <c r="L138" s="46"/>
      <c r="M138" s="220" t="s">
        <v>20</v>
      </c>
      <c r="N138" s="221" t="s">
        <v>44</v>
      </c>
      <c r="O138" s="86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2">
        <f>S138*H138</f>
        <v>0</v>
      </c>
      <c r="U138" s="223" t="s">
        <v>20</v>
      </c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4" t="s">
        <v>492</v>
      </c>
      <c r="AT138" s="224" t="s">
        <v>164</v>
      </c>
      <c r="AU138" s="224" t="s">
        <v>82</v>
      </c>
      <c r="AY138" s="19" t="s">
        <v>160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9" t="s">
        <v>80</v>
      </c>
      <c r="BK138" s="225">
        <f>ROUND(I138*H138,1)</f>
        <v>0</v>
      </c>
      <c r="BL138" s="19" t="s">
        <v>492</v>
      </c>
      <c r="BM138" s="224" t="s">
        <v>511</v>
      </c>
    </row>
    <row r="139" spans="1:65" s="2" customFormat="1" ht="16.5" customHeight="1">
      <c r="A139" s="40"/>
      <c r="B139" s="41"/>
      <c r="C139" s="213" t="s">
        <v>381</v>
      </c>
      <c r="D139" s="213" t="s">
        <v>164</v>
      </c>
      <c r="E139" s="214" t="s">
        <v>1486</v>
      </c>
      <c r="F139" s="215" t="s">
        <v>1487</v>
      </c>
      <c r="G139" s="216" t="s">
        <v>259</v>
      </c>
      <c r="H139" s="217">
        <v>200</v>
      </c>
      <c r="I139" s="218"/>
      <c r="J139" s="219">
        <f>ROUND(I139*H139,1)</f>
        <v>0</v>
      </c>
      <c r="K139" s="215" t="s">
        <v>20</v>
      </c>
      <c r="L139" s="46"/>
      <c r="M139" s="220" t="s">
        <v>20</v>
      </c>
      <c r="N139" s="221" t="s">
        <v>44</v>
      </c>
      <c r="O139" s="8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2">
        <f>S139*H139</f>
        <v>0</v>
      </c>
      <c r="U139" s="223" t="s">
        <v>20</v>
      </c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492</v>
      </c>
      <c r="AT139" s="224" t="s">
        <v>164</v>
      </c>
      <c r="AU139" s="224" t="s">
        <v>82</v>
      </c>
      <c r="AY139" s="19" t="s">
        <v>160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9" t="s">
        <v>80</v>
      </c>
      <c r="BK139" s="225">
        <f>ROUND(I139*H139,1)</f>
        <v>0</v>
      </c>
      <c r="BL139" s="19" t="s">
        <v>492</v>
      </c>
      <c r="BM139" s="224" t="s">
        <v>517</v>
      </c>
    </row>
    <row r="140" spans="1:65" s="2" customFormat="1" ht="16.5" customHeight="1">
      <c r="A140" s="40"/>
      <c r="B140" s="41"/>
      <c r="C140" s="213" t="s">
        <v>387</v>
      </c>
      <c r="D140" s="213" t="s">
        <v>164</v>
      </c>
      <c r="E140" s="214" t="s">
        <v>1488</v>
      </c>
      <c r="F140" s="215" t="s">
        <v>1489</v>
      </c>
      <c r="G140" s="216" t="s">
        <v>1402</v>
      </c>
      <c r="H140" s="217">
        <v>1</v>
      </c>
      <c r="I140" s="218"/>
      <c r="J140" s="219">
        <f>ROUND(I140*H140,1)</f>
        <v>0</v>
      </c>
      <c r="K140" s="215" t="s">
        <v>20</v>
      </c>
      <c r="L140" s="46"/>
      <c r="M140" s="220" t="s">
        <v>20</v>
      </c>
      <c r="N140" s="221" t="s">
        <v>44</v>
      </c>
      <c r="O140" s="86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2">
        <f>S140*H140</f>
        <v>0</v>
      </c>
      <c r="U140" s="223" t="s">
        <v>20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4" t="s">
        <v>492</v>
      </c>
      <c r="AT140" s="224" t="s">
        <v>164</v>
      </c>
      <c r="AU140" s="224" t="s">
        <v>82</v>
      </c>
      <c r="AY140" s="19" t="s">
        <v>160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9" t="s">
        <v>80</v>
      </c>
      <c r="BK140" s="225">
        <f>ROUND(I140*H140,1)</f>
        <v>0</v>
      </c>
      <c r="BL140" s="19" t="s">
        <v>492</v>
      </c>
      <c r="BM140" s="224" t="s">
        <v>523</v>
      </c>
    </row>
    <row r="141" spans="1:63" s="12" customFormat="1" ht="22.8" customHeight="1">
      <c r="A141" s="12"/>
      <c r="B141" s="197"/>
      <c r="C141" s="198"/>
      <c r="D141" s="199" t="s">
        <v>72</v>
      </c>
      <c r="E141" s="211" t="s">
        <v>1490</v>
      </c>
      <c r="F141" s="211" t="s">
        <v>161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SUM(P142:P148)</f>
        <v>0</v>
      </c>
      <c r="Q141" s="205"/>
      <c r="R141" s="206">
        <f>SUM(R142:R148)</f>
        <v>0</v>
      </c>
      <c r="S141" s="205"/>
      <c r="T141" s="206">
        <f>SUM(T142:T148)</f>
        <v>0</v>
      </c>
      <c r="U141" s="207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170</v>
      </c>
      <c r="AT141" s="209" t="s">
        <v>72</v>
      </c>
      <c r="AU141" s="209" t="s">
        <v>80</v>
      </c>
      <c r="AY141" s="208" t="s">
        <v>160</v>
      </c>
      <c r="BK141" s="210">
        <f>SUM(BK142:BK148)</f>
        <v>0</v>
      </c>
    </row>
    <row r="142" spans="1:65" s="2" customFormat="1" ht="16.5" customHeight="1">
      <c r="A142" s="40"/>
      <c r="B142" s="41"/>
      <c r="C142" s="213" t="s">
        <v>391</v>
      </c>
      <c r="D142" s="213" t="s">
        <v>164</v>
      </c>
      <c r="E142" s="214" t="s">
        <v>1491</v>
      </c>
      <c r="F142" s="215" t="s">
        <v>1492</v>
      </c>
      <c r="G142" s="216" t="s">
        <v>259</v>
      </c>
      <c r="H142" s="217">
        <v>50</v>
      </c>
      <c r="I142" s="218"/>
      <c r="J142" s="219">
        <f>ROUND(I142*H142,1)</f>
        <v>0</v>
      </c>
      <c r="K142" s="215" t="s">
        <v>20</v>
      </c>
      <c r="L142" s="46"/>
      <c r="M142" s="220" t="s">
        <v>20</v>
      </c>
      <c r="N142" s="221" t="s">
        <v>44</v>
      </c>
      <c r="O142" s="86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2">
        <f>S142*H142</f>
        <v>0</v>
      </c>
      <c r="U142" s="223" t="s">
        <v>20</v>
      </c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492</v>
      </c>
      <c r="AT142" s="224" t="s">
        <v>164</v>
      </c>
      <c r="AU142" s="224" t="s">
        <v>82</v>
      </c>
      <c r="AY142" s="19" t="s">
        <v>160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9" t="s">
        <v>80</v>
      </c>
      <c r="BK142" s="225">
        <f>ROUND(I142*H142,1)</f>
        <v>0</v>
      </c>
      <c r="BL142" s="19" t="s">
        <v>492</v>
      </c>
      <c r="BM142" s="224" t="s">
        <v>531</v>
      </c>
    </row>
    <row r="143" spans="1:65" s="2" customFormat="1" ht="16.5" customHeight="1">
      <c r="A143" s="40"/>
      <c r="B143" s="41"/>
      <c r="C143" s="213" t="s">
        <v>396</v>
      </c>
      <c r="D143" s="213" t="s">
        <v>164</v>
      </c>
      <c r="E143" s="214" t="s">
        <v>1493</v>
      </c>
      <c r="F143" s="215" t="s">
        <v>1494</v>
      </c>
      <c r="G143" s="216" t="s">
        <v>195</v>
      </c>
      <c r="H143" s="217">
        <v>25</v>
      </c>
      <c r="I143" s="218"/>
      <c r="J143" s="219">
        <f>ROUND(I143*H143,1)</f>
        <v>0</v>
      </c>
      <c r="K143" s="215" t="s">
        <v>20</v>
      </c>
      <c r="L143" s="46"/>
      <c r="M143" s="220" t="s">
        <v>20</v>
      </c>
      <c r="N143" s="221" t="s">
        <v>44</v>
      </c>
      <c r="O143" s="86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2">
        <f>S143*H143</f>
        <v>0</v>
      </c>
      <c r="U143" s="223" t="s">
        <v>20</v>
      </c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4" t="s">
        <v>492</v>
      </c>
      <c r="AT143" s="224" t="s">
        <v>164</v>
      </c>
      <c r="AU143" s="224" t="s">
        <v>82</v>
      </c>
      <c r="AY143" s="19" t="s">
        <v>160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9" t="s">
        <v>80</v>
      </c>
      <c r="BK143" s="225">
        <f>ROUND(I143*H143,1)</f>
        <v>0</v>
      </c>
      <c r="BL143" s="19" t="s">
        <v>492</v>
      </c>
      <c r="BM143" s="224" t="s">
        <v>540</v>
      </c>
    </row>
    <row r="144" spans="1:65" s="2" customFormat="1" ht="16.5" customHeight="1">
      <c r="A144" s="40"/>
      <c r="B144" s="41"/>
      <c r="C144" s="213" t="s">
        <v>401</v>
      </c>
      <c r="D144" s="213" t="s">
        <v>164</v>
      </c>
      <c r="E144" s="214" t="s">
        <v>1495</v>
      </c>
      <c r="F144" s="215" t="s">
        <v>1496</v>
      </c>
      <c r="G144" s="216" t="s">
        <v>259</v>
      </c>
      <c r="H144" s="217">
        <v>50</v>
      </c>
      <c r="I144" s="218"/>
      <c r="J144" s="219">
        <f>ROUND(I144*H144,1)</f>
        <v>0</v>
      </c>
      <c r="K144" s="215" t="s">
        <v>20</v>
      </c>
      <c r="L144" s="46"/>
      <c r="M144" s="220" t="s">
        <v>20</v>
      </c>
      <c r="N144" s="221" t="s">
        <v>44</v>
      </c>
      <c r="O144" s="86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2">
        <f>S144*H144</f>
        <v>0</v>
      </c>
      <c r="U144" s="223" t="s">
        <v>20</v>
      </c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4" t="s">
        <v>492</v>
      </c>
      <c r="AT144" s="224" t="s">
        <v>164</v>
      </c>
      <c r="AU144" s="224" t="s">
        <v>82</v>
      </c>
      <c r="AY144" s="19" t="s">
        <v>160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9" t="s">
        <v>80</v>
      </c>
      <c r="BK144" s="225">
        <f>ROUND(I144*H144,1)</f>
        <v>0</v>
      </c>
      <c r="BL144" s="19" t="s">
        <v>492</v>
      </c>
      <c r="BM144" s="224" t="s">
        <v>550</v>
      </c>
    </row>
    <row r="145" spans="1:65" s="2" customFormat="1" ht="16.5" customHeight="1">
      <c r="A145" s="40"/>
      <c r="B145" s="41"/>
      <c r="C145" s="213" t="s">
        <v>406</v>
      </c>
      <c r="D145" s="213" t="s">
        <v>164</v>
      </c>
      <c r="E145" s="214" t="s">
        <v>1497</v>
      </c>
      <c r="F145" s="215" t="s">
        <v>1498</v>
      </c>
      <c r="G145" s="216" t="s">
        <v>259</v>
      </c>
      <c r="H145" s="217">
        <v>50</v>
      </c>
      <c r="I145" s="218"/>
      <c r="J145" s="219">
        <f>ROUND(I145*H145,1)</f>
        <v>0</v>
      </c>
      <c r="K145" s="215" t="s">
        <v>20</v>
      </c>
      <c r="L145" s="46"/>
      <c r="M145" s="220" t="s">
        <v>20</v>
      </c>
      <c r="N145" s="221" t="s">
        <v>44</v>
      </c>
      <c r="O145" s="86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2">
        <f>S145*H145</f>
        <v>0</v>
      </c>
      <c r="U145" s="223" t="s">
        <v>20</v>
      </c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492</v>
      </c>
      <c r="AT145" s="224" t="s">
        <v>164</v>
      </c>
      <c r="AU145" s="224" t="s">
        <v>82</v>
      </c>
      <c r="AY145" s="19" t="s">
        <v>160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80</v>
      </c>
      <c r="BK145" s="225">
        <f>ROUND(I145*H145,1)</f>
        <v>0</v>
      </c>
      <c r="BL145" s="19" t="s">
        <v>492</v>
      </c>
      <c r="BM145" s="224" t="s">
        <v>561</v>
      </c>
    </row>
    <row r="146" spans="1:65" s="2" customFormat="1" ht="16.5" customHeight="1">
      <c r="A146" s="40"/>
      <c r="B146" s="41"/>
      <c r="C146" s="213" t="s">
        <v>411</v>
      </c>
      <c r="D146" s="213" t="s">
        <v>164</v>
      </c>
      <c r="E146" s="214" t="s">
        <v>1499</v>
      </c>
      <c r="F146" s="215" t="s">
        <v>1500</v>
      </c>
      <c r="G146" s="216" t="s">
        <v>167</v>
      </c>
      <c r="H146" s="217">
        <v>22.5</v>
      </c>
      <c r="I146" s="218"/>
      <c r="J146" s="219">
        <f>ROUND(I146*H146,1)</f>
        <v>0</v>
      </c>
      <c r="K146" s="215" t="s">
        <v>20</v>
      </c>
      <c r="L146" s="46"/>
      <c r="M146" s="220" t="s">
        <v>20</v>
      </c>
      <c r="N146" s="221" t="s">
        <v>44</v>
      </c>
      <c r="O146" s="86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2">
        <f>S146*H146</f>
        <v>0</v>
      </c>
      <c r="U146" s="223" t="s">
        <v>20</v>
      </c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4" t="s">
        <v>492</v>
      </c>
      <c r="AT146" s="224" t="s">
        <v>164</v>
      </c>
      <c r="AU146" s="224" t="s">
        <v>82</v>
      </c>
      <c r="AY146" s="19" t="s">
        <v>160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9" t="s">
        <v>80</v>
      </c>
      <c r="BK146" s="225">
        <f>ROUND(I146*H146,1)</f>
        <v>0</v>
      </c>
      <c r="BL146" s="19" t="s">
        <v>492</v>
      </c>
      <c r="BM146" s="224" t="s">
        <v>573</v>
      </c>
    </row>
    <row r="147" spans="1:65" s="2" customFormat="1" ht="16.5" customHeight="1">
      <c r="A147" s="40"/>
      <c r="B147" s="41"/>
      <c r="C147" s="213" t="s">
        <v>415</v>
      </c>
      <c r="D147" s="213" t="s">
        <v>164</v>
      </c>
      <c r="E147" s="214" t="s">
        <v>1501</v>
      </c>
      <c r="F147" s="215" t="s">
        <v>1502</v>
      </c>
      <c r="G147" s="216" t="s">
        <v>167</v>
      </c>
      <c r="H147" s="217">
        <v>12.5</v>
      </c>
      <c r="I147" s="218"/>
      <c r="J147" s="219">
        <f>ROUND(I147*H147,1)</f>
        <v>0</v>
      </c>
      <c r="K147" s="215" t="s">
        <v>20</v>
      </c>
      <c r="L147" s="46"/>
      <c r="M147" s="220" t="s">
        <v>20</v>
      </c>
      <c r="N147" s="221" t="s">
        <v>44</v>
      </c>
      <c r="O147" s="86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2">
        <f>S147*H147</f>
        <v>0</v>
      </c>
      <c r="U147" s="223" t="s">
        <v>20</v>
      </c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4" t="s">
        <v>492</v>
      </c>
      <c r="AT147" s="224" t="s">
        <v>164</v>
      </c>
      <c r="AU147" s="224" t="s">
        <v>82</v>
      </c>
      <c r="AY147" s="19" t="s">
        <v>160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9" t="s">
        <v>80</v>
      </c>
      <c r="BK147" s="225">
        <f>ROUND(I147*H147,1)</f>
        <v>0</v>
      </c>
      <c r="BL147" s="19" t="s">
        <v>492</v>
      </c>
      <c r="BM147" s="224" t="s">
        <v>585</v>
      </c>
    </row>
    <row r="148" spans="1:65" s="2" customFormat="1" ht="16.5" customHeight="1">
      <c r="A148" s="40"/>
      <c r="B148" s="41"/>
      <c r="C148" s="213" t="s">
        <v>419</v>
      </c>
      <c r="D148" s="213" t="s">
        <v>164</v>
      </c>
      <c r="E148" s="214" t="s">
        <v>1503</v>
      </c>
      <c r="F148" s="215" t="s">
        <v>1504</v>
      </c>
      <c r="G148" s="216" t="s">
        <v>195</v>
      </c>
      <c r="H148" s="217">
        <v>25</v>
      </c>
      <c r="I148" s="218"/>
      <c r="J148" s="219">
        <f>ROUND(I148*H148,1)</f>
        <v>0</v>
      </c>
      <c r="K148" s="215" t="s">
        <v>20</v>
      </c>
      <c r="L148" s="46"/>
      <c r="M148" s="220" t="s">
        <v>20</v>
      </c>
      <c r="N148" s="221" t="s">
        <v>44</v>
      </c>
      <c r="O148" s="8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2">
        <f>S148*H148</f>
        <v>0</v>
      </c>
      <c r="U148" s="223" t="s">
        <v>20</v>
      </c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492</v>
      </c>
      <c r="AT148" s="224" t="s">
        <v>164</v>
      </c>
      <c r="AU148" s="224" t="s">
        <v>82</v>
      </c>
      <c r="AY148" s="19" t="s">
        <v>160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9" t="s">
        <v>80</v>
      </c>
      <c r="BK148" s="225">
        <f>ROUND(I148*H148,1)</f>
        <v>0</v>
      </c>
      <c r="BL148" s="19" t="s">
        <v>492</v>
      </c>
      <c r="BM148" s="224" t="s">
        <v>597</v>
      </c>
    </row>
    <row r="149" spans="1:63" s="12" customFormat="1" ht="22.8" customHeight="1">
      <c r="A149" s="12"/>
      <c r="B149" s="197"/>
      <c r="C149" s="198"/>
      <c r="D149" s="199" t="s">
        <v>72</v>
      </c>
      <c r="E149" s="211" t="s">
        <v>1505</v>
      </c>
      <c r="F149" s="211" t="s">
        <v>1506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P150</f>
        <v>0</v>
      </c>
      <c r="Q149" s="205"/>
      <c r="R149" s="206">
        <f>R150</f>
        <v>0</v>
      </c>
      <c r="S149" s="205"/>
      <c r="T149" s="206">
        <f>T150</f>
        <v>0</v>
      </c>
      <c r="U149" s="207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170</v>
      </c>
      <c r="AT149" s="209" t="s">
        <v>72</v>
      </c>
      <c r="AU149" s="209" t="s">
        <v>80</v>
      </c>
      <c r="AY149" s="208" t="s">
        <v>160</v>
      </c>
      <c r="BK149" s="210">
        <f>BK150</f>
        <v>0</v>
      </c>
    </row>
    <row r="150" spans="1:65" s="2" customFormat="1" ht="16.5" customHeight="1">
      <c r="A150" s="40"/>
      <c r="B150" s="41"/>
      <c r="C150" s="213" t="s">
        <v>424</v>
      </c>
      <c r="D150" s="213" t="s">
        <v>164</v>
      </c>
      <c r="E150" s="214" t="s">
        <v>1507</v>
      </c>
      <c r="F150" s="215" t="s">
        <v>1508</v>
      </c>
      <c r="G150" s="216" t="s">
        <v>1509</v>
      </c>
      <c r="H150" s="217">
        <v>120</v>
      </c>
      <c r="I150" s="218"/>
      <c r="J150" s="219">
        <f>ROUND(I150*H150,1)</f>
        <v>0</v>
      </c>
      <c r="K150" s="215" t="s">
        <v>20</v>
      </c>
      <c r="L150" s="46"/>
      <c r="M150" s="220" t="s">
        <v>20</v>
      </c>
      <c r="N150" s="221" t="s">
        <v>44</v>
      </c>
      <c r="O150" s="86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2">
        <f>S150*H150</f>
        <v>0</v>
      </c>
      <c r="U150" s="223" t="s">
        <v>20</v>
      </c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4" t="s">
        <v>492</v>
      </c>
      <c r="AT150" s="224" t="s">
        <v>164</v>
      </c>
      <c r="AU150" s="224" t="s">
        <v>82</v>
      </c>
      <c r="AY150" s="19" t="s">
        <v>160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9" t="s">
        <v>80</v>
      </c>
      <c r="BK150" s="225">
        <f>ROUND(I150*H150,1)</f>
        <v>0</v>
      </c>
      <c r="BL150" s="19" t="s">
        <v>492</v>
      </c>
      <c r="BM150" s="224" t="s">
        <v>609</v>
      </c>
    </row>
    <row r="151" spans="1:63" s="12" customFormat="1" ht="22.8" customHeight="1">
      <c r="A151" s="12"/>
      <c r="B151" s="197"/>
      <c r="C151" s="198"/>
      <c r="D151" s="199" t="s">
        <v>72</v>
      </c>
      <c r="E151" s="211" t="s">
        <v>1510</v>
      </c>
      <c r="F151" s="211" t="s">
        <v>1511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f>SUM(P152:P153)</f>
        <v>0</v>
      </c>
      <c r="Q151" s="205"/>
      <c r="R151" s="206">
        <f>SUM(R152:R153)</f>
        <v>0</v>
      </c>
      <c r="S151" s="205"/>
      <c r="T151" s="206">
        <f>SUM(T152:T153)</f>
        <v>0</v>
      </c>
      <c r="U151" s="207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8" t="s">
        <v>170</v>
      </c>
      <c r="AT151" s="209" t="s">
        <v>72</v>
      </c>
      <c r="AU151" s="209" t="s">
        <v>80</v>
      </c>
      <c r="AY151" s="208" t="s">
        <v>160</v>
      </c>
      <c r="BK151" s="210">
        <f>SUM(BK152:BK153)</f>
        <v>0</v>
      </c>
    </row>
    <row r="152" spans="1:65" s="2" customFormat="1" ht="16.5" customHeight="1">
      <c r="A152" s="40"/>
      <c r="B152" s="41"/>
      <c r="C152" s="213" t="s">
        <v>428</v>
      </c>
      <c r="D152" s="213" t="s">
        <v>164</v>
      </c>
      <c r="E152" s="214" t="s">
        <v>1512</v>
      </c>
      <c r="F152" s="215" t="s">
        <v>1513</v>
      </c>
      <c r="G152" s="216" t="s">
        <v>865</v>
      </c>
      <c r="H152" s="285"/>
      <c r="I152" s="218"/>
      <c r="J152" s="219">
        <f>ROUND(I152*H152,1)</f>
        <v>0</v>
      </c>
      <c r="K152" s="215" t="s">
        <v>20</v>
      </c>
      <c r="L152" s="46"/>
      <c r="M152" s="220" t="s">
        <v>20</v>
      </c>
      <c r="N152" s="221" t="s">
        <v>44</v>
      </c>
      <c r="O152" s="86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2">
        <f>S152*H152</f>
        <v>0</v>
      </c>
      <c r="U152" s="223" t="s">
        <v>20</v>
      </c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4" t="s">
        <v>492</v>
      </c>
      <c r="AT152" s="224" t="s">
        <v>164</v>
      </c>
      <c r="AU152" s="224" t="s">
        <v>82</v>
      </c>
      <c r="AY152" s="19" t="s">
        <v>160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9" t="s">
        <v>80</v>
      </c>
      <c r="BK152" s="225">
        <f>ROUND(I152*H152,1)</f>
        <v>0</v>
      </c>
      <c r="BL152" s="19" t="s">
        <v>492</v>
      </c>
      <c r="BM152" s="224" t="s">
        <v>1514</v>
      </c>
    </row>
    <row r="153" spans="1:65" s="2" customFormat="1" ht="16.5" customHeight="1">
      <c r="A153" s="40"/>
      <c r="B153" s="41"/>
      <c r="C153" s="213" t="s">
        <v>433</v>
      </c>
      <c r="D153" s="213" t="s">
        <v>164</v>
      </c>
      <c r="E153" s="214" t="s">
        <v>1515</v>
      </c>
      <c r="F153" s="215" t="s">
        <v>1516</v>
      </c>
      <c r="G153" s="216" t="s">
        <v>865</v>
      </c>
      <c r="H153" s="285"/>
      <c r="I153" s="218"/>
      <c r="J153" s="219">
        <f>ROUND(I153*H153,1)</f>
        <v>0</v>
      </c>
      <c r="K153" s="215" t="s">
        <v>20</v>
      </c>
      <c r="L153" s="46"/>
      <c r="M153" s="220" t="s">
        <v>20</v>
      </c>
      <c r="N153" s="221" t="s">
        <v>44</v>
      </c>
      <c r="O153" s="86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2">
        <f>S153*H153</f>
        <v>0</v>
      </c>
      <c r="U153" s="223" t="s">
        <v>20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4" t="s">
        <v>492</v>
      </c>
      <c r="AT153" s="224" t="s">
        <v>164</v>
      </c>
      <c r="AU153" s="224" t="s">
        <v>82</v>
      </c>
      <c r="AY153" s="19" t="s">
        <v>160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9" t="s">
        <v>80</v>
      </c>
      <c r="BK153" s="225">
        <f>ROUND(I153*H153,1)</f>
        <v>0</v>
      </c>
      <c r="BL153" s="19" t="s">
        <v>492</v>
      </c>
      <c r="BM153" s="224" t="s">
        <v>1517</v>
      </c>
    </row>
    <row r="154" spans="1:63" s="12" customFormat="1" ht="22.8" customHeight="1">
      <c r="A154" s="12"/>
      <c r="B154" s="197"/>
      <c r="C154" s="198"/>
      <c r="D154" s="199" t="s">
        <v>72</v>
      </c>
      <c r="E154" s="211" t="s">
        <v>1518</v>
      </c>
      <c r="F154" s="211" t="s">
        <v>1519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SUM(P155:P159)</f>
        <v>0</v>
      </c>
      <c r="Q154" s="205"/>
      <c r="R154" s="206">
        <f>SUM(R155:R159)</f>
        <v>0</v>
      </c>
      <c r="S154" s="205"/>
      <c r="T154" s="206">
        <f>SUM(T155:T159)</f>
        <v>0</v>
      </c>
      <c r="U154" s="207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170</v>
      </c>
      <c r="AT154" s="209" t="s">
        <v>72</v>
      </c>
      <c r="AU154" s="209" t="s">
        <v>80</v>
      </c>
      <c r="AY154" s="208" t="s">
        <v>160</v>
      </c>
      <c r="BK154" s="210">
        <f>SUM(BK155:BK159)</f>
        <v>0</v>
      </c>
    </row>
    <row r="155" spans="1:65" s="2" customFormat="1" ht="16.5" customHeight="1">
      <c r="A155" s="40"/>
      <c r="B155" s="41"/>
      <c r="C155" s="213" t="s">
        <v>438</v>
      </c>
      <c r="D155" s="213" t="s">
        <v>164</v>
      </c>
      <c r="E155" s="214" t="s">
        <v>1520</v>
      </c>
      <c r="F155" s="215" t="s">
        <v>1521</v>
      </c>
      <c r="G155" s="216" t="s">
        <v>1279</v>
      </c>
      <c r="H155" s="217">
        <v>1</v>
      </c>
      <c r="I155" s="218"/>
      <c r="J155" s="219">
        <f>ROUND(I155*H155,1)</f>
        <v>0</v>
      </c>
      <c r="K155" s="215" t="s">
        <v>20</v>
      </c>
      <c r="L155" s="46"/>
      <c r="M155" s="220" t="s">
        <v>20</v>
      </c>
      <c r="N155" s="221" t="s">
        <v>44</v>
      </c>
      <c r="O155" s="86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2">
        <f>S155*H155</f>
        <v>0</v>
      </c>
      <c r="U155" s="223" t="s">
        <v>20</v>
      </c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4" t="s">
        <v>492</v>
      </c>
      <c r="AT155" s="224" t="s">
        <v>164</v>
      </c>
      <c r="AU155" s="224" t="s">
        <v>82</v>
      </c>
      <c r="AY155" s="19" t="s">
        <v>160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9" t="s">
        <v>80</v>
      </c>
      <c r="BK155" s="225">
        <f>ROUND(I155*H155,1)</f>
        <v>0</v>
      </c>
      <c r="BL155" s="19" t="s">
        <v>492</v>
      </c>
      <c r="BM155" s="224" t="s">
        <v>1522</v>
      </c>
    </row>
    <row r="156" spans="1:65" s="2" customFormat="1" ht="16.5" customHeight="1">
      <c r="A156" s="40"/>
      <c r="B156" s="41"/>
      <c r="C156" s="213" t="s">
        <v>442</v>
      </c>
      <c r="D156" s="213" t="s">
        <v>164</v>
      </c>
      <c r="E156" s="214" t="s">
        <v>1523</v>
      </c>
      <c r="F156" s="215" t="s">
        <v>1524</v>
      </c>
      <c r="G156" s="216" t="s">
        <v>1279</v>
      </c>
      <c r="H156" s="217">
        <v>1</v>
      </c>
      <c r="I156" s="218"/>
      <c r="J156" s="219">
        <f>ROUND(I156*H156,1)</f>
        <v>0</v>
      </c>
      <c r="K156" s="215" t="s">
        <v>20</v>
      </c>
      <c r="L156" s="46"/>
      <c r="M156" s="220" t="s">
        <v>20</v>
      </c>
      <c r="N156" s="221" t="s">
        <v>44</v>
      </c>
      <c r="O156" s="86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2">
        <f>S156*H156</f>
        <v>0</v>
      </c>
      <c r="U156" s="223" t="s">
        <v>20</v>
      </c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4" t="s">
        <v>492</v>
      </c>
      <c r="AT156" s="224" t="s">
        <v>164</v>
      </c>
      <c r="AU156" s="224" t="s">
        <v>82</v>
      </c>
      <c r="AY156" s="19" t="s">
        <v>160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9" t="s">
        <v>80</v>
      </c>
      <c r="BK156" s="225">
        <f>ROUND(I156*H156,1)</f>
        <v>0</v>
      </c>
      <c r="BL156" s="19" t="s">
        <v>492</v>
      </c>
      <c r="BM156" s="224" t="s">
        <v>1525</v>
      </c>
    </row>
    <row r="157" spans="1:65" s="2" customFormat="1" ht="16.5" customHeight="1">
      <c r="A157" s="40"/>
      <c r="B157" s="41"/>
      <c r="C157" s="213" t="s">
        <v>448</v>
      </c>
      <c r="D157" s="213" t="s">
        <v>164</v>
      </c>
      <c r="E157" s="214" t="s">
        <v>1526</v>
      </c>
      <c r="F157" s="215" t="s">
        <v>1527</v>
      </c>
      <c r="G157" s="216" t="s">
        <v>1279</v>
      </c>
      <c r="H157" s="217">
        <v>1</v>
      </c>
      <c r="I157" s="218"/>
      <c r="J157" s="219">
        <f>ROUND(I157*H157,1)</f>
        <v>0</v>
      </c>
      <c r="K157" s="215" t="s">
        <v>20</v>
      </c>
      <c r="L157" s="46"/>
      <c r="M157" s="220" t="s">
        <v>20</v>
      </c>
      <c r="N157" s="221" t="s">
        <v>44</v>
      </c>
      <c r="O157" s="86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2">
        <f>S157*H157</f>
        <v>0</v>
      </c>
      <c r="U157" s="223" t="s">
        <v>20</v>
      </c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492</v>
      </c>
      <c r="AT157" s="224" t="s">
        <v>164</v>
      </c>
      <c r="AU157" s="224" t="s">
        <v>82</v>
      </c>
      <c r="AY157" s="19" t="s">
        <v>160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9" t="s">
        <v>80</v>
      </c>
      <c r="BK157" s="225">
        <f>ROUND(I157*H157,1)</f>
        <v>0</v>
      </c>
      <c r="BL157" s="19" t="s">
        <v>492</v>
      </c>
      <c r="BM157" s="224" t="s">
        <v>1528</v>
      </c>
    </row>
    <row r="158" spans="1:65" s="2" customFormat="1" ht="16.5" customHeight="1">
      <c r="A158" s="40"/>
      <c r="B158" s="41"/>
      <c r="C158" s="213" t="s">
        <v>454</v>
      </c>
      <c r="D158" s="213" t="s">
        <v>164</v>
      </c>
      <c r="E158" s="214" t="s">
        <v>1529</v>
      </c>
      <c r="F158" s="215" t="s">
        <v>1530</v>
      </c>
      <c r="G158" s="216" t="s">
        <v>1279</v>
      </c>
      <c r="H158" s="217">
        <v>1</v>
      </c>
      <c r="I158" s="218"/>
      <c r="J158" s="219">
        <f>ROUND(I158*H158,1)</f>
        <v>0</v>
      </c>
      <c r="K158" s="215" t="s">
        <v>20</v>
      </c>
      <c r="L158" s="46"/>
      <c r="M158" s="220" t="s">
        <v>20</v>
      </c>
      <c r="N158" s="221" t="s">
        <v>44</v>
      </c>
      <c r="O158" s="86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2">
        <f>S158*H158</f>
        <v>0</v>
      </c>
      <c r="U158" s="223" t="s">
        <v>20</v>
      </c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4" t="s">
        <v>492</v>
      </c>
      <c r="AT158" s="224" t="s">
        <v>164</v>
      </c>
      <c r="AU158" s="224" t="s">
        <v>82</v>
      </c>
      <c r="AY158" s="19" t="s">
        <v>160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9" t="s">
        <v>80</v>
      </c>
      <c r="BK158" s="225">
        <f>ROUND(I158*H158,1)</f>
        <v>0</v>
      </c>
      <c r="BL158" s="19" t="s">
        <v>492</v>
      </c>
      <c r="BM158" s="224" t="s">
        <v>1531</v>
      </c>
    </row>
    <row r="159" spans="1:65" s="2" customFormat="1" ht="16.5" customHeight="1">
      <c r="A159" s="40"/>
      <c r="B159" s="41"/>
      <c r="C159" s="213" t="s">
        <v>459</v>
      </c>
      <c r="D159" s="213" t="s">
        <v>164</v>
      </c>
      <c r="E159" s="214" t="s">
        <v>1532</v>
      </c>
      <c r="F159" s="215" t="s">
        <v>1533</v>
      </c>
      <c r="G159" s="216" t="s">
        <v>1279</v>
      </c>
      <c r="H159" s="217">
        <v>1</v>
      </c>
      <c r="I159" s="218"/>
      <c r="J159" s="219">
        <f>ROUND(I159*H159,1)</f>
        <v>0</v>
      </c>
      <c r="K159" s="215" t="s">
        <v>20</v>
      </c>
      <c r="L159" s="46"/>
      <c r="M159" s="220" t="s">
        <v>20</v>
      </c>
      <c r="N159" s="221" t="s">
        <v>44</v>
      </c>
      <c r="O159" s="86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2">
        <f>S159*H159</f>
        <v>0</v>
      </c>
      <c r="U159" s="223" t="s">
        <v>20</v>
      </c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4" t="s">
        <v>492</v>
      </c>
      <c r="AT159" s="224" t="s">
        <v>164</v>
      </c>
      <c r="AU159" s="224" t="s">
        <v>82</v>
      </c>
      <c r="AY159" s="19" t="s">
        <v>160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9" t="s">
        <v>80</v>
      </c>
      <c r="BK159" s="225">
        <f>ROUND(I159*H159,1)</f>
        <v>0</v>
      </c>
      <c r="BL159" s="19" t="s">
        <v>492</v>
      </c>
      <c r="BM159" s="224" t="s">
        <v>1534</v>
      </c>
    </row>
    <row r="160" spans="1:63" s="12" customFormat="1" ht="25.9" customHeight="1">
      <c r="A160" s="12"/>
      <c r="B160" s="197"/>
      <c r="C160" s="198"/>
      <c r="D160" s="199" t="s">
        <v>72</v>
      </c>
      <c r="E160" s="200" t="s">
        <v>1535</v>
      </c>
      <c r="F160" s="200" t="s">
        <v>1536</v>
      </c>
      <c r="G160" s="198"/>
      <c r="H160" s="198"/>
      <c r="I160" s="201"/>
      <c r="J160" s="202">
        <f>BK160</f>
        <v>0</v>
      </c>
      <c r="K160" s="198"/>
      <c r="L160" s="203"/>
      <c r="M160" s="204"/>
      <c r="N160" s="205"/>
      <c r="O160" s="205"/>
      <c r="P160" s="206">
        <f>SUM(P161:P164)</f>
        <v>0</v>
      </c>
      <c r="Q160" s="205"/>
      <c r="R160" s="206">
        <f>SUM(R161:R164)</f>
        <v>0</v>
      </c>
      <c r="S160" s="205"/>
      <c r="T160" s="206">
        <f>SUM(T161:T164)</f>
        <v>0</v>
      </c>
      <c r="U160" s="207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199</v>
      </c>
      <c r="AT160" s="209" t="s">
        <v>72</v>
      </c>
      <c r="AU160" s="209" t="s">
        <v>73</v>
      </c>
      <c r="AY160" s="208" t="s">
        <v>160</v>
      </c>
      <c r="BK160" s="210">
        <f>SUM(BK161:BK164)</f>
        <v>0</v>
      </c>
    </row>
    <row r="161" spans="1:65" s="2" customFormat="1" ht="16.5" customHeight="1">
      <c r="A161" s="40"/>
      <c r="B161" s="41"/>
      <c r="C161" s="213" t="s">
        <v>464</v>
      </c>
      <c r="D161" s="213" t="s">
        <v>164</v>
      </c>
      <c r="E161" s="214" t="s">
        <v>1537</v>
      </c>
      <c r="F161" s="215" t="s">
        <v>1538</v>
      </c>
      <c r="G161" s="216" t="s">
        <v>865</v>
      </c>
      <c r="H161" s="285"/>
      <c r="I161" s="218"/>
      <c r="J161" s="219">
        <f>ROUND(I161*H161,1)</f>
        <v>0</v>
      </c>
      <c r="K161" s="215" t="s">
        <v>168</v>
      </c>
      <c r="L161" s="46"/>
      <c r="M161" s="220" t="s">
        <v>20</v>
      </c>
      <c r="N161" s="221" t="s">
        <v>44</v>
      </c>
      <c r="O161" s="86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2">
        <f>S161*H161</f>
        <v>0</v>
      </c>
      <c r="U161" s="223" t="s">
        <v>20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1539</v>
      </c>
      <c r="AT161" s="224" t="s">
        <v>164</v>
      </c>
      <c r="AU161" s="224" t="s">
        <v>80</v>
      </c>
      <c r="AY161" s="19" t="s">
        <v>160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9" t="s">
        <v>80</v>
      </c>
      <c r="BK161" s="225">
        <f>ROUND(I161*H161,1)</f>
        <v>0</v>
      </c>
      <c r="BL161" s="19" t="s">
        <v>1539</v>
      </c>
      <c r="BM161" s="224" t="s">
        <v>1540</v>
      </c>
    </row>
    <row r="162" spans="1:47" s="2" customFormat="1" ht="12">
      <c r="A162" s="40"/>
      <c r="B162" s="41"/>
      <c r="C162" s="42"/>
      <c r="D162" s="226" t="s">
        <v>172</v>
      </c>
      <c r="E162" s="42"/>
      <c r="F162" s="227" t="s">
        <v>1541</v>
      </c>
      <c r="G162" s="42"/>
      <c r="H162" s="42"/>
      <c r="I162" s="228"/>
      <c r="J162" s="42"/>
      <c r="K162" s="42"/>
      <c r="L162" s="46"/>
      <c r="M162" s="229"/>
      <c r="N162" s="230"/>
      <c r="O162" s="86"/>
      <c r="P162" s="86"/>
      <c r="Q162" s="86"/>
      <c r="R162" s="86"/>
      <c r="S162" s="86"/>
      <c r="T162" s="86"/>
      <c r="U162" s="87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172</v>
      </c>
      <c r="AU162" s="19" t="s">
        <v>80</v>
      </c>
    </row>
    <row r="163" spans="1:65" s="2" customFormat="1" ht="16.5" customHeight="1">
      <c r="A163" s="40"/>
      <c r="B163" s="41"/>
      <c r="C163" s="213" t="s">
        <v>468</v>
      </c>
      <c r="D163" s="213" t="s">
        <v>164</v>
      </c>
      <c r="E163" s="214" t="s">
        <v>1542</v>
      </c>
      <c r="F163" s="215" t="s">
        <v>1543</v>
      </c>
      <c r="G163" s="216" t="s">
        <v>1279</v>
      </c>
      <c r="H163" s="217">
        <v>1</v>
      </c>
      <c r="I163" s="218"/>
      <c r="J163" s="219">
        <f>ROUND(I163*H163,1)</f>
        <v>0</v>
      </c>
      <c r="K163" s="215" t="s">
        <v>168</v>
      </c>
      <c r="L163" s="46"/>
      <c r="M163" s="220" t="s">
        <v>20</v>
      </c>
      <c r="N163" s="221" t="s">
        <v>44</v>
      </c>
      <c r="O163" s="86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2">
        <f>S163*H163</f>
        <v>0</v>
      </c>
      <c r="U163" s="223" t="s">
        <v>20</v>
      </c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4" t="s">
        <v>1539</v>
      </c>
      <c r="AT163" s="224" t="s">
        <v>164</v>
      </c>
      <c r="AU163" s="224" t="s">
        <v>80</v>
      </c>
      <c r="AY163" s="19" t="s">
        <v>160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9" t="s">
        <v>80</v>
      </c>
      <c r="BK163" s="225">
        <f>ROUND(I163*H163,1)</f>
        <v>0</v>
      </c>
      <c r="BL163" s="19" t="s">
        <v>1539</v>
      </c>
      <c r="BM163" s="224" t="s">
        <v>1544</v>
      </c>
    </row>
    <row r="164" spans="1:47" s="2" customFormat="1" ht="12">
      <c r="A164" s="40"/>
      <c r="B164" s="41"/>
      <c r="C164" s="42"/>
      <c r="D164" s="226" t="s">
        <v>172</v>
      </c>
      <c r="E164" s="42"/>
      <c r="F164" s="227" t="s">
        <v>1545</v>
      </c>
      <c r="G164" s="42"/>
      <c r="H164" s="42"/>
      <c r="I164" s="228"/>
      <c r="J164" s="42"/>
      <c r="K164" s="42"/>
      <c r="L164" s="46"/>
      <c r="M164" s="292"/>
      <c r="N164" s="293"/>
      <c r="O164" s="294"/>
      <c r="P164" s="294"/>
      <c r="Q164" s="294"/>
      <c r="R164" s="294"/>
      <c r="S164" s="294"/>
      <c r="T164" s="294"/>
      <c r="U164" s="295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172</v>
      </c>
      <c r="AU164" s="19" t="s">
        <v>80</v>
      </c>
    </row>
    <row r="165" spans="1:31" s="2" customFormat="1" ht="6.95" customHeight="1">
      <c r="A165" s="40"/>
      <c r="B165" s="61"/>
      <c r="C165" s="62"/>
      <c r="D165" s="62"/>
      <c r="E165" s="62"/>
      <c r="F165" s="62"/>
      <c r="G165" s="62"/>
      <c r="H165" s="62"/>
      <c r="I165" s="62"/>
      <c r="J165" s="62"/>
      <c r="K165" s="62"/>
      <c r="L165" s="46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sheetProtection password="DDC5" sheet="1" objects="1" scenarios="1" formatColumns="0" formatRows="0" autoFilter="0"/>
  <autoFilter ref="C94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62" r:id="rId1" display="https://podminky.urs.cz/item/CS_URS_2022_02/030001000"/>
    <hyperlink ref="F164" r:id="rId2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1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1546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25. 5. 2023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37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9"/>
      <c r="B27" s="150"/>
      <c r="C27" s="149"/>
      <c r="D27" s="149"/>
      <c r="E27" s="151" t="s">
        <v>38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39</v>
      </c>
      <c r="E30" s="40"/>
      <c r="F30" s="40"/>
      <c r="G30" s="40"/>
      <c r="H30" s="40"/>
      <c r="I30" s="40"/>
      <c r="J30" s="155">
        <f>ROUND(J83,1)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41</v>
      </c>
      <c r="G32" s="40"/>
      <c r="H32" s="40"/>
      <c r="I32" s="156" t="s">
        <v>40</v>
      </c>
      <c r="J32" s="156" t="s">
        <v>42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43</v>
      </c>
      <c r="E33" s="144" t="s">
        <v>44</v>
      </c>
      <c r="F33" s="158">
        <f>ROUND((SUM(BE83:BE125)),1)</f>
        <v>0</v>
      </c>
      <c r="G33" s="40"/>
      <c r="H33" s="40"/>
      <c r="I33" s="159">
        <v>0.21</v>
      </c>
      <c r="J33" s="158">
        <f>ROUND(((SUM(BE83:BE125))*I33),1)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45</v>
      </c>
      <c r="F34" s="158">
        <f>ROUND((SUM(BF83:BF125)),1)</f>
        <v>0</v>
      </c>
      <c r="G34" s="40"/>
      <c r="H34" s="40"/>
      <c r="I34" s="159">
        <v>0.15</v>
      </c>
      <c r="J34" s="158">
        <f>ROUND(((SUM(BF83:BF125))*I34),1)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46</v>
      </c>
      <c r="F35" s="158">
        <f>ROUND((SUM(BG83:BG125)),1)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47</v>
      </c>
      <c r="F36" s="158">
        <f>ROUND((SUM(BH83:BH125)),1)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ROUND((SUM(BI83:BI125)),1)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49</v>
      </c>
      <c r="E39" s="162"/>
      <c r="F39" s="162"/>
      <c r="G39" s="163" t="s">
        <v>50</v>
      </c>
      <c r="H39" s="164" t="s">
        <v>51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111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VŠ KOLEJE, NÁROŽNÍ 6, DĚČÍN 1-výměna tepelných čerpadel-osazení na parcele č.p.2368,2370-REVIZE 1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02 - ÚPRAVA OKOLÍ + MOBILIÁŘ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k.ú. DĚČÍN</v>
      </c>
      <c r="G52" s="42"/>
      <c r="H52" s="42"/>
      <c r="I52" s="34" t="s">
        <v>24</v>
      </c>
      <c r="J52" s="74" t="str">
        <f>IF(J12="","",J12)</f>
        <v>25. 5. 2023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DĚČÍN Mírové nám.1175/5</v>
      </c>
      <c r="G54" s="42"/>
      <c r="H54" s="42"/>
      <c r="I54" s="34" t="s">
        <v>32</v>
      </c>
      <c r="J54" s="38" t="str">
        <f>E21</f>
        <v>AK Jiřího z Poděbrad 56/1, Děčín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Nina Blavková Děčín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112</v>
      </c>
      <c r="D57" s="173"/>
      <c r="E57" s="173"/>
      <c r="F57" s="173"/>
      <c r="G57" s="173"/>
      <c r="H57" s="173"/>
      <c r="I57" s="173"/>
      <c r="J57" s="174" t="s">
        <v>113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114</v>
      </c>
    </row>
    <row r="60" spans="1:31" s="9" customFormat="1" ht="24.95" customHeight="1">
      <c r="A60" s="9"/>
      <c r="B60" s="176"/>
      <c r="C60" s="177"/>
      <c r="D60" s="178" t="s">
        <v>115</v>
      </c>
      <c r="E60" s="179"/>
      <c r="F60" s="179"/>
      <c r="G60" s="179"/>
      <c r="H60" s="179"/>
      <c r="I60" s="179"/>
      <c r="J60" s="180">
        <f>J84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1547</v>
      </c>
      <c r="E61" s="184"/>
      <c r="F61" s="184"/>
      <c r="G61" s="184"/>
      <c r="H61" s="184"/>
      <c r="I61" s="184"/>
      <c r="J61" s="185">
        <f>J85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1548</v>
      </c>
      <c r="E62" s="184"/>
      <c r="F62" s="184"/>
      <c r="G62" s="184"/>
      <c r="H62" s="184"/>
      <c r="I62" s="184"/>
      <c r="J62" s="185">
        <f>J108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138</v>
      </c>
      <c r="E63" s="184"/>
      <c r="F63" s="184"/>
      <c r="G63" s="184"/>
      <c r="H63" s="184"/>
      <c r="I63" s="184"/>
      <c r="J63" s="185">
        <f>J123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144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17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71" t="str">
        <f>E7</f>
        <v>VŠ KOLEJE, NÁROŽNÍ 6, DĚČÍN 1-výměna tepelných čerpadel-osazení na parcele č.p.2368,2370-REVIZE 1</v>
      </c>
      <c r="F73" s="34"/>
      <c r="G73" s="34"/>
      <c r="H73" s="34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107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SO 02 - ÚPRAVA OKOLÍ + MOBILIÁŘ</v>
      </c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k.ú. DĚČÍN</v>
      </c>
      <c r="G77" s="42"/>
      <c r="H77" s="42"/>
      <c r="I77" s="34" t="s">
        <v>24</v>
      </c>
      <c r="J77" s="74" t="str">
        <f>IF(J12="","",J12)</f>
        <v>25. 5. 2023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26</v>
      </c>
      <c r="D79" s="42"/>
      <c r="E79" s="42"/>
      <c r="F79" s="29" t="str">
        <f>E15</f>
        <v>STATUTÁRNÍ MĚSTO DĚČÍN Mírové nám.1175/5</v>
      </c>
      <c r="G79" s="42"/>
      <c r="H79" s="42"/>
      <c r="I79" s="34" t="s">
        <v>32</v>
      </c>
      <c r="J79" s="38" t="str">
        <f>E21</f>
        <v>AK Jiřího z Poděbrad 56/1, Děčín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 xml:space="preserve">Nina Blavková Děčín 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7"/>
      <c r="B82" s="188"/>
      <c r="C82" s="189" t="s">
        <v>145</v>
      </c>
      <c r="D82" s="190" t="s">
        <v>58</v>
      </c>
      <c r="E82" s="190" t="s">
        <v>54</v>
      </c>
      <c r="F82" s="190" t="s">
        <v>55</v>
      </c>
      <c r="G82" s="190" t="s">
        <v>146</v>
      </c>
      <c r="H82" s="190" t="s">
        <v>147</v>
      </c>
      <c r="I82" s="190" t="s">
        <v>148</v>
      </c>
      <c r="J82" s="190" t="s">
        <v>113</v>
      </c>
      <c r="K82" s="191" t="s">
        <v>149</v>
      </c>
      <c r="L82" s="192"/>
      <c r="M82" s="94" t="s">
        <v>20</v>
      </c>
      <c r="N82" s="95" t="s">
        <v>43</v>
      </c>
      <c r="O82" s="95" t="s">
        <v>150</v>
      </c>
      <c r="P82" s="95" t="s">
        <v>151</v>
      </c>
      <c r="Q82" s="95" t="s">
        <v>152</v>
      </c>
      <c r="R82" s="95" t="s">
        <v>153</v>
      </c>
      <c r="S82" s="95" t="s">
        <v>154</v>
      </c>
      <c r="T82" s="95" t="s">
        <v>155</v>
      </c>
      <c r="U82" s="96" t="s">
        <v>156</v>
      </c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40"/>
      <c r="B83" s="41"/>
      <c r="C83" s="101" t="s">
        <v>157</v>
      </c>
      <c r="D83" s="42"/>
      <c r="E83" s="42"/>
      <c r="F83" s="42"/>
      <c r="G83" s="42"/>
      <c r="H83" s="42"/>
      <c r="I83" s="42"/>
      <c r="J83" s="193">
        <f>BK83</f>
        <v>0</v>
      </c>
      <c r="K83" s="42"/>
      <c r="L83" s="46"/>
      <c r="M83" s="97"/>
      <c r="N83" s="194"/>
      <c r="O83" s="98"/>
      <c r="P83" s="195">
        <f>P84</f>
        <v>0</v>
      </c>
      <c r="Q83" s="98"/>
      <c r="R83" s="195">
        <f>R84</f>
        <v>3.8118900000000004</v>
      </c>
      <c r="S83" s="98"/>
      <c r="T83" s="195">
        <f>T84</f>
        <v>0</v>
      </c>
      <c r="U83" s="99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114</v>
      </c>
      <c r="BK83" s="196">
        <f>BK84</f>
        <v>0</v>
      </c>
    </row>
    <row r="84" spans="1:63" s="12" customFormat="1" ht="25.9" customHeight="1">
      <c r="A84" s="12"/>
      <c r="B84" s="197"/>
      <c r="C84" s="198"/>
      <c r="D84" s="199" t="s">
        <v>72</v>
      </c>
      <c r="E84" s="200" t="s">
        <v>158</v>
      </c>
      <c r="F84" s="200" t="s">
        <v>159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P85+P108+P123</f>
        <v>0</v>
      </c>
      <c r="Q84" s="205"/>
      <c r="R84" s="206">
        <f>R85+R108+R123</f>
        <v>3.8118900000000004</v>
      </c>
      <c r="S84" s="205"/>
      <c r="T84" s="206">
        <f>T85+T108+T123</f>
        <v>0</v>
      </c>
      <c r="U84" s="207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8" t="s">
        <v>80</v>
      </c>
      <c r="AT84" s="209" t="s">
        <v>72</v>
      </c>
      <c r="AU84" s="209" t="s">
        <v>73</v>
      </c>
      <c r="AY84" s="208" t="s">
        <v>160</v>
      </c>
      <c r="BK84" s="210">
        <f>BK85+BK108+BK123</f>
        <v>0</v>
      </c>
    </row>
    <row r="85" spans="1:63" s="12" customFormat="1" ht="22.8" customHeight="1">
      <c r="A85" s="12"/>
      <c r="B85" s="197"/>
      <c r="C85" s="198"/>
      <c r="D85" s="199" t="s">
        <v>72</v>
      </c>
      <c r="E85" s="211" t="s">
        <v>278</v>
      </c>
      <c r="F85" s="211" t="s">
        <v>1549</v>
      </c>
      <c r="G85" s="198"/>
      <c r="H85" s="198"/>
      <c r="I85" s="201"/>
      <c r="J85" s="212">
        <f>BK85</f>
        <v>0</v>
      </c>
      <c r="K85" s="198"/>
      <c r="L85" s="203"/>
      <c r="M85" s="204"/>
      <c r="N85" s="205"/>
      <c r="O85" s="205"/>
      <c r="P85" s="206">
        <f>SUM(P86:P107)</f>
        <v>0</v>
      </c>
      <c r="Q85" s="205"/>
      <c r="R85" s="206">
        <f>SUM(R86:R107)</f>
        <v>0.17029</v>
      </c>
      <c r="S85" s="205"/>
      <c r="T85" s="206">
        <f>SUM(T86:T107)</f>
        <v>0</v>
      </c>
      <c r="U85" s="207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80</v>
      </c>
      <c r="AT85" s="209" t="s">
        <v>72</v>
      </c>
      <c r="AU85" s="209" t="s">
        <v>80</v>
      </c>
      <c r="AY85" s="208" t="s">
        <v>160</v>
      </c>
      <c r="BK85" s="210">
        <f>SUM(BK86:BK107)</f>
        <v>0</v>
      </c>
    </row>
    <row r="86" spans="1:65" s="2" customFormat="1" ht="24.15" customHeight="1">
      <c r="A86" s="40"/>
      <c r="B86" s="41"/>
      <c r="C86" s="213" t="s">
        <v>80</v>
      </c>
      <c r="D86" s="213" t="s">
        <v>164</v>
      </c>
      <c r="E86" s="214" t="s">
        <v>1550</v>
      </c>
      <c r="F86" s="215" t="s">
        <v>1551</v>
      </c>
      <c r="G86" s="216" t="s">
        <v>237</v>
      </c>
      <c r="H86" s="217">
        <v>4</v>
      </c>
      <c r="I86" s="218"/>
      <c r="J86" s="219">
        <f>ROUND(I86*H86,1)</f>
        <v>0</v>
      </c>
      <c r="K86" s="215" t="s">
        <v>168</v>
      </c>
      <c r="L86" s="46"/>
      <c r="M86" s="220" t="s">
        <v>20</v>
      </c>
      <c r="N86" s="221" t="s">
        <v>44</v>
      </c>
      <c r="O86" s="86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2">
        <f>S86*H86</f>
        <v>0</v>
      </c>
      <c r="U86" s="223" t="s">
        <v>20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4" t="s">
        <v>169</v>
      </c>
      <c r="AT86" s="224" t="s">
        <v>164</v>
      </c>
      <c r="AU86" s="224" t="s">
        <v>82</v>
      </c>
      <c r="AY86" s="19" t="s">
        <v>160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9" t="s">
        <v>80</v>
      </c>
      <c r="BK86" s="225">
        <f>ROUND(I86*H86,1)</f>
        <v>0</v>
      </c>
      <c r="BL86" s="19" t="s">
        <v>169</v>
      </c>
      <c r="BM86" s="224" t="s">
        <v>1552</v>
      </c>
    </row>
    <row r="87" spans="1:47" s="2" customFormat="1" ht="12">
      <c r="A87" s="40"/>
      <c r="B87" s="41"/>
      <c r="C87" s="42"/>
      <c r="D87" s="226" t="s">
        <v>172</v>
      </c>
      <c r="E87" s="42"/>
      <c r="F87" s="227" t="s">
        <v>1553</v>
      </c>
      <c r="G87" s="42"/>
      <c r="H87" s="42"/>
      <c r="I87" s="228"/>
      <c r="J87" s="42"/>
      <c r="K87" s="42"/>
      <c r="L87" s="46"/>
      <c r="M87" s="229"/>
      <c r="N87" s="230"/>
      <c r="O87" s="86"/>
      <c r="P87" s="86"/>
      <c r="Q87" s="86"/>
      <c r="R87" s="86"/>
      <c r="S87" s="86"/>
      <c r="T87" s="86"/>
      <c r="U87" s="87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172</v>
      </c>
      <c r="AU87" s="19" t="s">
        <v>82</v>
      </c>
    </row>
    <row r="88" spans="1:65" s="2" customFormat="1" ht="24.15" customHeight="1">
      <c r="A88" s="40"/>
      <c r="B88" s="41"/>
      <c r="C88" s="213" t="s">
        <v>82</v>
      </c>
      <c r="D88" s="213" t="s">
        <v>164</v>
      </c>
      <c r="E88" s="214" t="s">
        <v>1554</v>
      </c>
      <c r="F88" s="215" t="s">
        <v>1555</v>
      </c>
      <c r="G88" s="216" t="s">
        <v>237</v>
      </c>
      <c r="H88" s="217">
        <v>4</v>
      </c>
      <c r="I88" s="218"/>
      <c r="J88" s="219">
        <f>ROUND(I88*H88,1)</f>
        <v>0</v>
      </c>
      <c r="K88" s="215" t="s">
        <v>168</v>
      </c>
      <c r="L88" s="46"/>
      <c r="M88" s="220" t="s">
        <v>20</v>
      </c>
      <c r="N88" s="221" t="s">
        <v>44</v>
      </c>
      <c r="O88" s="86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2">
        <f>S88*H88</f>
        <v>0</v>
      </c>
      <c r="U88" s="223" t="s">
        <v>20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4" t="s">
        <v>169</v>
      </c>
      <c r="AT88" s="224" t="s">
        <v>164</v>
      </c>
      <c r="AU88" s="224" t="s">
        <v>82</v>
      </c>
      <c r="AY88" s="19" t="s">
        <v>160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9" t="s">
        <v>80</v>
      </c>
      <c r="BK88" s="225">
        <f>ROUND(I88*H88,1)</f>
        <v>0</v>
      </c>
      <c r="BL88" s="19" t="s">
        <v>169</v>
      </c>
      <c r="BM88" s="224" t="s">
        <v>1556</v>
      </c>
    </row>
    <row r="89" spans="1:47" s="2" customFormat="1" ht="12">
      <c r="A89" s="40"/>
      <c r="B89" s="41"/>
      <c r="C89" s="42"/>
      <c r="D89" s="226" t="s">
        <v>172</v>
      </c>
      <c r="E89" s="42"/>
      <c r="F89" s="227" t="s">
        <v>1557</v>
      </c>
      <c r="G89" s="42"/>
      <c r="H89" s="42"/>
      <c r="I89" s="228"/>
      <c r="J89" s="42"/>
      <c r="K89" s="42"/>
      <c r="L89" s="46"/>
      <c r="M89" s="229"/>
      <c r="N89" s="230"/>
      <c r="O89" s="86"/>
      <c r="P89" s="86"/>
      <c r="Q89" s="86"/>
      <c r="R89" s="86"/>
      <c r="S89" s="86"/>
      <c r="T89" s="86"/>
      <c r="U89" s="87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172</v>
      </c>
      <c r="AU89" s="19" t="s">
        <v>82</v>
      </c>
    </row>
    <row r="90" spans="1:65" s="2" customFormat="1" ht="16.5" customHeight="1">
      <c r="A90" s="40"/>
      <c r="B90" s="41"/>
      <c r="C90" s="254" t="s">
        <v>170</v>
      </c>
      <c r="D90" s="254" t="s">
        <v>252</v>
      </c>
      <c r="E90" s="255" t="s">
        <v>1558</v>
      </c>
      <c r="F90" s="256" t="s">
        <v>1559</v>
      </c>
      <c r="G90" s="257" t="s">
        <v>237</v>
      </c>
      <c r="H90" s="258">
        <v>4</v>
      </c>
      <c r="I90" s="259"/>
      <c r="J90" s="260">
        <f>ROUND(I90*H90,1)</f>
        <v>0</v>
      </c>
      <c r="K90" s="256" t="s">
        <v>20</v>
      </c>
      <c r="L90" s="261"/>
      <c r="M90" s="262" t="s">
        <v>20</v>
      </c>
      <c r="N90" s="263" t="s">
        <v>44</v>
      </c>
      <c r="O90" s="86"/>
      <c r="P90" s="222">
        <f>O90*H90</f>
        <v>0</v>
      </c>
      <c r="Q90" s="222">
        <v>0.02</v>
      </c>
      <c r="R90" s="222">
        <f>Q90*H90</f>
        <v>0.08</v>
      </c>
      <c r="S90" s="222">
        <v>0</v>
      </c>
      <c r="T90" s="222">
        <f>S90*H90</f>
        <v>0</v>
      </c>
      <c r="U90" s="223" t="s">
        <v>20</v>
      </c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4" t="s">
        <v>216</v>
      </c>
      <c r="AT90" s="224" t="s">
        <v>252</v>
      </c>
      <c r="AU90" s="224" t="s">
        <v>82</v>
      </c>
      <c r="AY90" s="19" t="s">
        <v>160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9" t="s">
        <v>80</v>
      </c>
      <c r="BK90" s="225">
        <f>ROUND(I90*H90,1)</f>
        <v>0</v>
      </c>
      <c r="BL90" s="19" t="s">
        <v>169</v>
      </c>
      <c r="BM90" s="224" t="s">
        <v>1560</v>
      </c>
    </row>
    <row r="91" spans="1:65" s="2" customFormat="1" ht="24.15" customHeight="1">
      <c r="A91" s="40"/>
      <c r="B91" s="41"/>
      <c r="C91" s="213" t="s">
        <v>169</v>
      </c>
      <c r="D91" s="213" t="s">
        <v>164</v>
      </c>
      <c r="E91" s="214" t="s">
        <v>1561</v>
      </c>
      <c r="F91" s="215" t="s">
        <v>1562</v>
      </c>
      <c r="G91" s="216" t="s">
        <v>237</v>
      </c>
      <c r="H91" s="217">
        <v>1</v>
      </c>
      <c r="I91" s="218"/>
      <c r="J91" s="219">
        <f>ROUND(I91*H91,1)</f>
        <v>0</v>
      </c>
      <c r="K91" s="215" t="s">
        <v>168</v>
      </c>
      <c r="L91" s="46"/>
      <c r="M91" s="220" t="s">
        <v>20</v>
      </c>
      <c r="N91" s="221" t="s">
        <v>44</v>
      </c>
      <c r="O91" s="86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2">
        <f>S91*H91</f>
        <v>0</v>
      </c>
      <c r="U91" s="223" t="s">
        <v>20</v>
      </c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4" t="s">
        <v>169</v>
      </c>
      <c r="AT91" s="224" t="s">
        <v>164</v>
      </c>
      <c r="AU91" s="224" t="s">
        <v>82</v>
      </c>
      <c r="AY91" s="19" t="s">
        <v>160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9" t="s">
        <v>80</v>
      </c>
      <c r="BK91" s="225">
        <f>ROUND(I91*H91,1)</f>
        <v>0</v>
      </c>
      <c r="BL91" s="19" t="s">
        <v>169</v>
      </c>
      <c r="BM91" s="224" t="s">
        <v>1563</v>
      </c>
    </row>
    <row r="92" spans="1:47" s="2" customFormat="1" ht="12">
      <c r="A92" s="40"/>
      <c r="B92" s="41"/>
      <c r="C92" s="42"/>
      <c r="D92" s="226" t="s">
        <v>172</v>
      </c>
      <c r="E92" s="42"/>
      <c r="F92" s="227" t="s">
        <v>1564</v>
      </c>
      <c r="G92" s="42"/>
      <c r="H92" s="42"/>
      <c r="I92" s="228"/>
      <c r="J92" s="42"/>
      <c r="K92" s="42"/>
      <c r="L92" s="46"/>
      <c r="M92" s="229"/>
      <c r="N92" s="230"/>
      <c r="O92" s="86"/>
      <c r="P92" s="86"/>
      <c r="Q92" s="86"/>
      <c r="R92" s="86"/>
      <c r="S92" s="86"/>
      <c r="T92" s="86"/>
      <c r="U92" s="87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172</v>
      </c>
      <c r="AU92" s="19" t="s">
        <v>82</v>
      </c>
    </row>
    <row r="93" spans="1:65" s="2" customFormat="1" ht="24.15" customHeight="1">
      <c r="A93" s="40"/>
      <c r="B93" s="41"/>
      <c r="C93" s="213" t="s">
        <v>199</v>
      </c>
      <c r="D93" s="213" t="s">
        <v>164</v>
      </c>
      <c r="E93" s="214" t="s">
        <v>1565</v>
      </c>
      <c r="F93" s="215" t="s">
        <v>1566</v>
      </c>
      <c r="G93" s="216" t="s">
        <v>237</v>
      </c>
      <c r="H93" s="217">
        <v>1</v>
      </c>
      <c r="I93" s="218"/>
      <c r="J93" s="219">
        <f>ROUND(I93*H93,1)</f>
        <v>0</v>
      </c>
      <c r="K93" s="215" t="s">
        <v>168</v>
      </c>
      <c r="L93" s="46"/>
      <c r="M93" s="220" t="s">
        <v>20</v>
      </c>
      <c r="N93" s="221" t="s">
        <v>44</v>
      </c>
      <c r="O93" s="8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2">
        <f>S93*H93</f>
        <v>0</v>
      </c>
      <c r="U93" s="223" t="s">
        <v>20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4" t="s">
        <v>169</v>
      </c>
      <c r="AT93" s="224" t="s">
        <v>164</v>
      </c>
      <c r="AU93" s="224" t="s">
        <v>82</v>
      </c>
      <c r="AY93" s="19" t="s">
        <v>160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9" t="s">
        <v>80</v>
      </c>
      <c r="BK93" s="225">
        <f>ROUND(I93*H93,1)</f>
        <v>0</v>
      </c>
      <c r="BL93" s="19" t="s">
        <v>169</v>
      </c>
      <c r="BM93" s="224" t="s">
        <v>1567</v>
      </c>
    </row>
    <row r="94" spans="1:47" s="2" customFormat="1" ht="12">
      <c r="A94" s="40"/>
      <c r="B94" s="41"/>
      <c r="C94" s="42"/>
      <c r="D94" s="226" t="s">
        <v>172</v>
      </c>
      <c r="E94" s="42"/>
      <c r="F94" s="227" t="s">
        <v>1568</v>
      </c>
      <c r="G94" s="42"/>
      <c r="H94" s="42"/>
      <c r="I94" s="228"/>
      <c r="J94" s="42"/>
      <c r="K94" s="42"/>
      <c r="L94" s="46"/>
      <c r="M94" s="229"/>
      <c r="N94" s="230"/>
      <c r="O94" s="86"/>
      <c r="P94" s="86"/>
      <c r="Q94" s="86"/>
      <c r="R94" s="86"/>
      <c r="S94" s="86"/>
      <c r="T94" s="86"/>
      <c r="U94" s="87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172</v>
      </c>
      <c r="AU94" s="19" t="s">
        <v>82</v>
      </c>
    </row>
    <row r="95" spans="1:65" s="2" customFormat="1" ht="16.5" customHeight="1">
      <c r="A95" s="40"/>
      <c r="B95" s="41"/>
      <c r="C95" s="254" t="s">
        <v>205</v>
      </c>
      <c r="D95" s="254" t="s">
        <v>252</v>
      </c>
      <c r="E95" s="255" t="s">
        <v>1569</v>
      </c>
      <c r="F95" s="256" t="s">
        <v>1570</v>
      </c>
      <c r="G95" s="257" t="s">
        <v>237</v>
      </c>
      <c r="H95" s="258">
        <v>1</v>
      </c>
      <c r="I95" s="259"/>
      <c r="J95" s="260">
        <f>ROUND(I95*H95,1)</f>
        <v>0</v>
      </c>
      <c r="K95" s="256" t="s">
        <v>20</v>
      </c>
      <c r="L95" s="261"/>
      <c r="M95" s="262" t="s">
        <v>20</v>
      </c>
      <c r="N95" s="263" t="s">
        <v>44</v>
      </c>
      <c r="O95" s="86"/>
      <c r="P95" s="222">
        <f>O95*H95</f>
        <v>0</v>
      </c>
      <c r="Q95" s="222">
        <v>0.04</v>
      </c>
      <c r="R95" s="222">
        <f>Q95*H95</f>
        <v>0.04</v>
      </c>
      <c r="S95" s="222">
        <v>0</v>
      </c>
      <c r="T95" s="222">
        <f>S95*H95</f>
        <v>0</v>
      </c>
      <c r="U95" s="223" t="s">
        <v>20</v>
      </c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216</v>
      </c>
      <c r="AT95" s="224" t="s">
        <v>252</v>
      </c>
      <c r="AU95" s="224" t="s">
        <v>82</v>
      </c>
      <c r="AY95" s="19" t="s">
        <v>160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9" t="s">
        <v>80</v>
      </c>
      <c r="BK95" s="225">
        <f>ROUND(I95*H95,1)</f>
        <v>0</v>
      </c>
      <c r="BL95" s="19" t="s">
        <v>169</v>
      </c>
      <c r="BM95" s="224" t="s">
        <v>1571</v>
      </c>
    </row>
    <row r="96" spans="1:65" s="2" customFormat="1" ht="16.5" customHeight="1">
      <c r="A96" s="40"/>
      <c r="B96" s="41"/>
      <c r="C96" s="213" t="s">
        <v>210</v>
      </c>
      <c r="D96" s="213" t="s">
        <v>164</v>
      </c>
      <c r="E96" s="214" t="s">
        <v>1572</v>
      </c>
      <c r="F96" s="215" t="s">
        <v>1573</v>
      </c>
      <c r="G96" s="216" t="s">
        <v>237</v>
      </c>
      <c r="H96" s="217">
        <v>1</v>
      </c>
      <c r="I96" s="218"/>
      <c r="J96" s="219">
        <f>ROUND(I96*H96,1)</f>
        <v>0</v>
      </c>
      <c r="K96" s="215" t="s">
        <v>168</v>
      </c>
      <c r="L96" s="46"/>
      <c r="M96" s="220" t="s">
        <v>20</v>
      </c>
      <c r="N96" s="221" t="s">
        <v>44</v>
      </c>
      <c r="O96" s="86"/>
      <c r="P96" s="222">
        <f>O96*H96</f>
        <v>0</v>
      </c>
      <c r="Q96" s="222">
        <v>5E-05</v>
      </c>
      <c r="R96" s="222">
        <f>Q96*H96</f>
        <v>5E-05</v>
      </c>
      <c r="S96" s="222">
        <v>0</v>
      </c>
      <c r="T96" s="222">
        <f>S96*H96</f>
        <v>0</v>
      </c>
      <c r="U96" s="223" t="s">
        <v>20</v>
      </c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169</v>
      </c>
      <c r="AT96" s="224" t="s">
        <v>164</v>
      </c>
      <c r="AU96" s="224" t="s">
        <v>82</v>
      </c>
      <c r="AY96" s="19" t="s">
        <v>160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80</v>
      </c>
      <c r="BK96" s="225">
        <f>ROUND(I96*H96,1)</f>
        <v>0</v>
      </c>
      <c r="BL96" s="19" t="s">
        <v>169</v>
      </c>
      <c r="BM96" s="224" t="s">
        <v>1574</v>
      </c>
    </row>
    <row r="97" spans="1:47" s="2" customFormat="1" ht="12">
      <c r="A97" s="40"/>
      <c r="B97" s="41"/>
      <c r="C97" s="42"/>
      <c r="D97" s="226" t="s">
        <v>172</v>
      </c>
      <c r="E97" s="42"/>
      <c r="F97" s="227" t="s">
        <v>1575</v>
      </c>
      <c r="G97" s="42"/>
      <c r="H97" s="42"/>
      <c r="I97" s="228"/>
      <c r="J97" s="42"/>
      <c r="K97" s="42"/>
      <c r="L97" s="46"/>
      <c r="M97" s="229"/>
      <c r="N97" s="230"/>
      <c r="O97" s="86"/>
      <c r="P97" s="86"/>
      <c r="Q97" s="86"/>
      <c r="R97" s="86"/>
      <c r="S97" s="86"/>
      <c r="T97" s="86"/>
      <c r="U97" s="87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172</v>
      </c>
      <c r="AU97" s="19" t="s">
        <v>82</v>
      </c>
    </row>
    <row r="98" spans="1:65" s="2" customFormat="1" ht="16.5" customHeight="1">
      <c r="A98" s="40"/>
      <c r="B98" s="41"/>
      <c r="C98" s="254" t="s">
        <v>216</v>
      </c>
      <c r="D98" s="254" t="s">
        <v>252</v>
      </c>
      <c r="E98" s="255" t="s">
        <v>1576</v>
      </c>
      <c r="F98" s="256" t="s">
        <v>1577</v>
      </c>
      <c r="G98" s="257" t="s">
        <v>237</v>
      </c>
      <c r="H98" s="258">
        <v>3</v>
      </c>
      <c r="I98" s="259"/>
      <c r="J98" s="260">
        <f>ROUND(I98*H98,1)</f>
        <v>0</v>
      </c>
      <c r="K98" s="256" t="s">
        <v>168</v>
      </c>
      <c r="L98" s="261"/>
      <c r="M98" s="262" t="s">
        <v>20</v>
      </c>
      <c r="N98" s="263" t="s">
        <v>44</v>
      </c>
      <c r="O98" s="86"/>
      <c r="P98" s="222">
        <f>O98*H98</f>
        <v>0</v>
      </c>
      <c r="Q98" s="222">
        <v>0.00472</v>
      </c>
      <c r="R98" s="222">
        <f>Q98*H98</f>
        <v>0.01416</v>
      </c>
      <c r="S98" s="222">
        <v>0</v>
      </c>
      <c r="T98" s="222">
        <f>S98*H98</f>
        <v>0</v>
      </c>
      <c r="U98" s="223" t="s">
        <v>20</v>
      </c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216</v>
      </c>
      <c r="AT98" s="224" t="s">
        <v>252</v>
      </c>
      <c r="AU98" s="224" t="s">
        <v>82</v>
      </c>
      <c r="AY98" s="19" t="s">
        <v>160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80</v>
      </c>
      <c r="BK98" s="225">
        <f>ROUND(I98*H98,1)</f>
        <v>0</v>
      </c>
      <c r="BL98" s="19" t="s">
        <v>169</v>
      </c>
      <c r="BM98" s="224" t="s">
        <v>1578</v>
      </c>
    </row>
    <row r="99" spans="1:51" s="13" customFormat="1" ht="12">
      <c r="A99" s="13"/>
      <c r="B99" s="231"/>
      <c r="C99" s="232"/>
      <c r="D99" s="233" t="s">
        <v>174</v>
      </c>
      <c r="E99" s="232"/>
      <c r="F99" s="235" t="s">
        <v>1579</v>
      </c>
      <c r="G99" s="232"/>
      <c r="H99" s="236">
        <v>3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0"/>
      <c r="U99" s="241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174</v>
      </c>
      <c r="AU99" s="242" t="s">
        <v>82</v>
      </c>
      <c r="AV99" s="13" t="s">
        <v>82</v>
      </c>
      <c r="AW99" s="13" t="s">
        <v>4</v>
      </c>
      <c r="AX99" s="13" t="s">
        <v>80</v>
      </c>
      <c r="AY99" s="242" t="s">
        <v>160</v>
      </c>
    </row>
    <row r="100" spans="1:65" s="2" customFormat="1" ht="21.75" customHeight="1">
      <c r="A100" s="40"/>
      <c r="B100" s="41"/>
      <c r="C100" s="213" t="s">
        <v>222</v>
      </c>
      <c r="D100" s="213" t="s">
        <v>164</v>
      </c>
      <c r="E100" s="214" t="s">
        <v>1580</v>
      </c>
      <c r="F100" s="215" t="s">
        <v>1581</v>
      </c>
      <c r="G100" s="216" t="s">
        <v>237</v>
      </c>
      <c r="H100" s="217">
        <v>4</v>
      </c>
      <c r="I100" s="218"/>
      <c r="J100" s="219">
        <f>ROUND(I100*H100,1)</f>
        <v>0</v>
      </c>
      <c r="K100" s="215" t="s">
        <v>168</v>
      </c>
      <c r="L100" s="46"/>
      <c r="M100" s="220" t="s">
        <v>20</v>
      </c>
      <c r="N100" s="221" t="s">
        <v>44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2">
        <f>S100*H100</f>
        <v>0</v>
      </c>
      <c r="U100" s="223" t="s">
        <v>20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169</v>
      </c>
      <c r="AT100" s="224" t="s">
        <v>164</v>
      </c>
      <c r="AU100" s="224" t="s">
        <v>82</v>
      </c>
      <c r="AY100" s="19" t="s">
        <v>160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80</v>
      </c>
      <c r="BK100" s="225">
        <f>ROUND(I100*H100,1)</f>
        <v>0</v>
      </c>
      <c r="BL100" s="19" t="s">
        <v>169</v>
      </c>
      <c r="BM100" s="224" t="s">
        <v>1582</v>
      </c>
    </row>
    <row r="101" spans="1:47" s="2" customFormat="1" ht="12">
      <c r="A101" s="40"/>
      <c r="B101" s="41"/>
      <c r="C101" s="42"/>
      <c r="D101" s="226" t="s">
        <v>172</v>
      </c>
      <c r="E101" s="42"/>
      <c r="F101" s="227" t="s">
        <v>1583</v>
      </c>
      <c r="G101" s="42"/>
      <c r="H101" s="42"/>
      <c r="I101" s="228"/>
      <c r="J101" s="42"/>
      <c r="K101" s="42"/>
      <c r="L101" s="46"/>
      <c r="M101" s="229"/>
      <c r="N101" s="230"/>
      <c r="O101" s="86"/>
      <c r="P101" s="86"/>
      <c r="Q101" s="86"/>
      <c r="R101" s="86"/>
      <c r="S101" s="86"/>
      <c r="T101" s="86"/>
      <c r="U101" s="87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172</v>
      </c>
      <c r="AU101" s="19" t="s">
        <v>82</v>
      </c>
    </row>
    <row r="102" spans="1:65" s="2" customFormat="1" ht="21.75" customHeight="1">
      <c r="A102" s="40"/>
      <c r="B102" s="41"/>
      <c r="C102" s="213" t="s">
        <v>229</v>
      </c>
      <c r="D102" s="213" t="s">
        <v>164</v>
      </c>
      <c r="E102" s="214" t="s">
        <v>1584</v>
      </c>
      <c r="F102" s="215" t="s">
        <v>1585</v>
      </c>
      <c r="G102" s="216" t="s">
        <v>237</v>
      </c>
      <c r="H102" s="217">
        <v>1</v>
      </c>
      <c r="I102" s="218"/>
      <c r="J102" s="219">
        <f>ROUND(I102*H102,1)</f>
        <v>0</v>
      </c>
      <c r="K102" s="215" t="s">
        <v>168</v>
      </c>
      <c r="L102" s="46"/>
      <c r="M102" s="220" t="s">
        <v>20</v>
      </c>
      <c r="N102" s="221" t="s">
        <v>44</v>
      </c>
      <c r="O102" s="8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2">
        <f>S102*H102</f>
        <v>0</v>
      </c>
      <c r="U102" s="223" t="s">
        <v>20</v>
      </c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4" t="s">
        <v>169</v>
      </c>
      <c r="AT102" s="224" t="s">
        <v>164</v>
      </c>
      <c r="AU102" s="224" t="s">
        <v>82</v>
      </c>
      <c r="AY102" s="19" t="s">
        <v>160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9" t="s">
        <v>80</v>
      </c>
      <c r="BK102" s="225">
        <f>ROUND(I102*H102,1)</f>
        <v>0</v>
      </c>
      <c r="BL102" s="19" t="s">
        <v>169</v>
      </c>
      <c r="BM102" s="224" t="s">
        <v>1586</v>
      </c>
    </row>
    <row r="103" spans="1:47" s="2" customFormat="1" ht="12">
      <c r="A103" s="40"/>
      <c r="B103" s="41"/>
      <c r="C103" s="42"/>
      <c r="D103" s="226" t="s">
        <v>172</v>
      </c>
      <c r="E103" s="42"/>
      <c r="F103" s="227" t="s">
        <v>1587</v>
      </c>
      <c r="G103" s="42"/>
      <c r="H103" s="42"/>
      <c r="I103" s="228"/>
      <c r="J103" s="42"/>
      <c r="K103" s="42"/>
      <c r="L103" s="46"/>
      <c r="M103" s="229"/>
      <c r="N103" s="230"/>
      <c r="O103" s="86"/>
      <c r="P103" s="86"/>
      <c r="Q103" s="86"/>
      <c r="R103" s="86"/>
      <c r="S103" s="86"/>
      <c r="T103" s="86"/>
      <c r="U103" s="87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172</v>
      </c>
      <c r="AU103" s="19" t="s">
        <v>82</v>
      </c>
    </row>
    <row r="104" spans="1:65" s="2" customFormat="1" ht="16.5" customHeight="1">
      <c r="A104" s="40"/>
      <c r="B104" s="41"/>
      <c r="C104" s="254" t="s">
        <v>234</v>
      </c>
      <c r="D104" s="254" t="s">
        <v>252</v>
      </c>
      <c r="E104" s="255" t="s">
        <v>1588</v>
      </c>
      <c r="F104" s="256" t="s">
        <v>1589</v>
      </c>
      <c r="G104" s="257" t="s">
        <v>167</v>
      </c>
      <c r="H104" s="258">
        <v>0.164</v>
      </c>
      <c r="I104" s="259"/>
      <c r="J104" s="260">
        <f>ROUND(I104*H104,1)</f>
        <v>0</v>
      </c>
      <c r="K104" s="256" t="s">
        <v>168</v>
      </c>
      <c r="L104" s="261"/>
      <c r="M104" s="262" t="s">
        <v>20</v>
      </c>
      <c r="N104" s="263" t="s">
        <v>44</v>
      </c>
      <c r="O104" s="86"/>
      <c r="P104" s="222">
        <f>O104*H104</f>
        <v>0</v>
      </c>
      <c r="Q104" s="222">
        <v>0.22</v>
      </c>
      <c r="R104" s="222">
        <f>Q104*H104</f>
        <v>0.03608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216</v>
      </c>
      <c r="AT104" s="224" t="s">
        <v>252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169</v>
      </c>
      <c r="BM104" s="224" t="s">
        <v>1590</v>
      </c>
    </row>
    <row r="105" spans="1:51" s="13" customFormat="1" ht="12">
      <c r="A105" s="13"/>
      <c r="B105" s="231"/>
      <c r="C105" s="232"/>
      <c r="D105" s="233" t="s">
        <v>174</v>
      </c>
      <c r="E105" s="234" t="s">
        <v>20</v>
      </c>
      <c r="F105" s="235" t="s">
        <v>1591</v>
      </c>
      <c r="G105" s="232"/>
      <c r="H105" s="236">
        <v>0.064</v>
      </c>
      <c r="I105" s="237"/>
      <c r="J105" s="232"/>
      <c r="K105" s="232"/>
      <c r="L105" s="238"/>
      <c r="M105" s="239"/>
      <c r="N105" s="240"/>
      <c r="O105" s="240"/>
      <c r="P105" s="240"/>
      <c r="Q105" s="240"/>
      <c r="R105" s="240"/>
      <c r="S105" s="240"/>
      <c r="T105" s="240"/>
      <c r="U105" s="241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174</v>
      </c>
      <c r="AU105" s="242" t="s">
        <v>82</v>
      </c>
      <c r="AV105" s="13" t="s">
        <v>82</v>
      </c>
      <c r="AW105" s="13" t="s">
        <v>34</v>
      </c>
      <c r="AX105" s="13" t="s">
        <v>73</v>
      </c>
      <c r="AY105" s="242" t="s">
        <v>160</v>
      </c>
    </row>
    <row r="106" spans="1:51" s="13" customFormat="1" ht="12">
      <c r="A106" s="13"/>
      <c r="B106" s="231"/>
      <c r="C106" s="232"/>
      <c r="D106" s="233" t="s">
        <v>174</v>
      </c>
      <c r="E106" s="234" t="s">
        <v>20</v>
      </c>
      <c r="F106" s="235" t="s">
        <v>1592</v>
      </c>
      <c r="G106" s="232"/>
      <c r="H106" s="236">
        <v>0.1</v>
      </c>
      <c r="I106" s="237"/>
      <c r="J106" s="232"/>
      <c r="K106" s="232"/>
      <c r="L106" s="238"/>
      <c r="M106" s="239"/>
      <c r="N106" s="240"/>
      <c r="O106" s="240"/>
      <c r="P106" s="240"/>
      <c r="Q106" s="240"/>
      <c r="R106" s="240"/>
      <c r="S106" s="240"/>
      <c r="T106" s="240"/>
      <c r="U106" s="241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174</v>
      </c>
      <c r="AU106" s="242" t="s">
        <v>82</v>
      </c>
      <c r="AV106" s="13" t="s">
        <v>82</v>
      </c>
      <c r="AW106" s="13" t="s">
        <v>34</v>
      </c>
      <c r="AX106" s="13" t="s">
        <v>73</v>
      </c>
      <c r="AY106" s="242" t="s">
        <v>160</v>
      </c>
    </row>
    <row r="107" spans="1:51" s="14" customFormat="1" ht="12">
      <c r="A107" s="14"/>
      <c r="B107" s="243"/>
      <c r="C107" s="244"/>
      <c r="D107" s="233" t="s">
        <v>174</v>
      </c>
      <c r="E107" s="245" t="s">
        <v>20</v>
      </c>
      <c r="F107" s="246" t="s">
        <v>177</v>
      </c>
      <c r="G107" s="244"/>
      <c r="H107" s="247">
        <v>0.164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1"/>
      <c r="U107" s="252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3" t="s">
        <v>174</v>
      </c>
      <c r="AU107" s="253" t="s">
        <v>82</v>
      </c>
      <c r="AV107" s="14" t="s">
        <v>169</v>
      </c>
      <c r="AW107" s="14" t="s">
        <v>34</v>
      </c>
      <c r="AX107" s="14" t="s">
        <v>80</v>
      </c>
      <c r="AY107" s="253" t="s">
        <v>160</v>
      </c>
    </row>
    <row r="108" spans="1:63" s="12" customFormat="1" ht="22.8" customHeight="1">
      <c r="A108" s="12"/>
      <c r="B108" s="197"/>
      <c r="C108" s="198"/>
      <c r="D108" s="199" t="s">
        <v>72</v>
      </c>
      <c r="E108" s="211" t="s">
        <v>1593</v>
      </c>
      <c r="F108" s="211" t="s">
        <v>1594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SUM(P109:P122)</f>
        <v>0</v>
      </c>
      <c r="Q108" s="205"/>
      <c r="R108" s="206">
        <f>SUM(R109:R122)</f>
        <v>3.6416000000000004</v>
      </c>
      <c r="S108" s="205"/>
      <c r="T108" s="206">
        <f>SUM(T109:T122)</f>
        <v>0</v>
      </c>
      <c r="U108" s="207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80</v>
      </c>
      <c r="AT108" s="209" t="s">
        <v>72</v>
      </c>
      <c r="AU108" s="209" t="s">
        <v>80</v>
      </c>
      <c r="AY108" s="208" t="s">
        <v>160</v>
      </c>
      <c r="BK108" s="210">
        <f>SUM(BK109:BK122)</f>
        <v>0</v>
      </c>
    </row>
    <row r="109" spans="1:65" s="2" customFormat="1" ht="16.5" customHeight="1">
      <c r="A109" s="40"/>
      <c r="B109" s="41"/>
      <c r="C109" s="213" t="s">
        <v>162</v>
      </c>
      <c r="D109" s="213" t="s">
        <v>164</v>
      </c>
      <c r="E109" s="214" t="s">
        <v>1595</v>
      </c>
      <c r="F109" s="215" t="s">
        <v>1596</v>
      </c>
      <c r="G109" s="216" t="s">
        <v>237</v>
      </c>
      <c r="H109" s="217">
        <v>5</v>
      </c>
      <c r="I109" s="218"/>
      <c r="J109" s="219">
        <f>ROUND(I109*H109,1)</f>
        <v>0</v>
      </c>
      <c r="K109" s="215" t="s">
        <v>168</v>
      </c>
      <c r="L109" s="46"/>
      <c r="M109" s="220" t="s">
        <v>20</v>
      </c>
      <c r="N109" s="221" t="s">
        <v>44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2">
        <f>S109*H109</f>
        <v>0</v>
      </c>
      <c r="U109" s="223" t="s">
        <v>20</v>
      </c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169</v>
      </c>
      <c r="AT109" s="224" t="s">
        <v>164</v>
      </c>
      <c r="AU109" s="224" t="s">
        <v>82</v>
      </c>
      <c r="AY109" s="19" t="s">
        <v>160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80</v>
      </c>
      <c r="BK109" s="225">
        <f>ROUND(I109*H109,1)</f>
        <v>0</v>
      </c>
      <c r="BL109" s="19" t="s">
        <v>169</v>
      </c>
      <c r="BM109" s="224" t="s">
        <v>1597</v>
      </c>
    </row>
    <row r="110" spans="1:47" s="2" customFormat="1" ht="12">
      <c r="A110" s="40"/>
      <c r="B110" s="41"/>
      <c r="C110" s="42"/>
      <c r="D110" s="226" t="s">
        <v>172</v>
      </c>
      <c r="E110" s="42"/>
      <c r="F110" s="227" t="s">
        <v>1598</v>
      </c>
      <c r="G110" s="42"/>
      <c r="H110" s="42"/>
      <c r="I110" s="228"/>
      <c r="J110" s="42"/>
      <c r="K110" s="42"/>
      <c r="L110" s="46"/>
      <c r="M110" s="229"/>
      <c r="N110" s="230"/>
      <c r="O110" s="86"/>
      <c r="P110" s="86"/>
      <c r="Q110" s="86"/>
      <c r="R110" s="86"/>
      <c r="S110" s="86"/>
      <c r="T110" s="86"/>
      <c r="U110" s="87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172</v>
      </c>
      <c r="AU110" s="19" t="s">
        <v>82</v>
      </c>
    </row>
    <row r="111" spans="1:65" s="2" customFormat="1" ht="21.75" customHeight="1">
      <c r="A111" s="40"/>
      <c r="B111" s="41"/>
      <c r="C111" s="254" t="s">
        <v>245</v>
      </c>
      <c r="D111" s="254" t="s">
        <v>252</v>
      </c>
      <c r="E111" s="255" t="s">
        <v>1599</v>
      </c>
      <c r="F111" s="256" t="s">
        <v>1600</v>
      </c>
      <c r="G111" s="257" t="s">
        <v>237</v>
      </c>
      <c r="H111" s="258">
        <v>2</v>
      </c>
      <c r="I111" s="259"/>
      <c r="J111" s="260">
        <f>ROUND(I111*H111,1)</f>
        <v>0</v>
      </c>
      <c r="K111" s="256" t="s">
        <v>20</v>
      </c>
      <c r="L111" s="261"/>
      <c r="M111" s="262" t="s">
        <v>20</v>
      </c>
      <c r="N111" s="263" t="s">
        <v>44</v>
      </c>
      <c r="O111" s="86"/>
      <c r="P111" s="222">
        <f>O111*H111</f>
        <v>0</v>
      </c>
      <c r="Q111" s="222">
        <v>0.35</v>
      </c>
      <c r="R111" s="222">
        <f>Q111*H111</f>
        <v>0.7</v>
      </c>
      <c r="S111" s="222">
        <v>0</v>
      </c>
      <c r="T111" s="222">
        <f>S111*H111</f>
        <v>0</v>
      </c>
      <c r="U111" s="223" t="s">
        <v>20</v>
      </c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216</v>
      </c>
      <c r="AT111" s="224" t="s">
        <v>252</v>
      </c>
      <c r="AU111" s="224" t="s">
        <v>82</v>
      </c>
      <c r="AY111" s="19" t="s">
        <v>160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9" t="s">
        <v>80</v>
      </c>
      <c r="BK111" s="225">
        <f>ROUND(I111*H111,1)</f>
        <v>0</v>
      </c>
      <c r="BL111" s="19" t="s">
        <v>169</v>
      </c>
      <c r="BM111" s="224" t="s">
        <v>1601</v>
      </c>
    </row>
    <row r="112" spans="1:65" s="2" customFormat="1" ht="21.75" customHeight="1">
      <c r="A112" s="40"/>
      <c r="B112" s="41"/>
      <c r="C112" s="254" t="s">
        <v>251</v>
      </c>
      <c r="D112" s="254" t="s">
        <v>252</v>
      </c>
      <c r="E112" s="255" t="s">
        <v>1602</v>
      </c>
      <c r="F112" s="256" t="s">
        <v>1603</v>
      </c>
      <c r="G112" s="257" t="s">
        <v>1604</v>
      </c>
      <c r="H112" s="258">
        <v>3</v>
      </c>
      <c r="I112" s="259"/>
      <c r="J112" s="260">
        <f>ROUND(I112*H112,1)</f>
        <v>0</v>
      </c>
      <c r="K112" s="256" t="s">
        <v>20</v>
      </c>
      <c r="L112" s="261"/>
      <c r="M112" s="262" t="s">
        <v>20</v>
      </c>
      <c r="N112" s="263" t="s">
        <v>44</v>
      </c>
      <c r="O112" s="86"/>
      <c r="P112" s="222">
        <f>O112*H112</f>
        <v>0</v>
      </c>
      <c r="Q112" s="222">
        <v>0.66</v>
      </c>
      <c r="R112" s="222">
        <f>Q112*H112</f>
        <v>1.98</v>
      </c>
      <c r="S112" s="222">
        <v>0</v>
      </c>
      <c r="T112" s="222">
        <f>S112*H112</f>
        <v>0</v>
      </c>
      <c r="U112" s="223" t="s">
        <v>20</v>
      </c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216</v>
      </c>
      <c r="AT112" s="224" t="s">
        <v>252</v>
      </c>
      <c r="AU112" s="224" t="s">
        <v>82</v>
      </c>
      <c r="AY112" s="19" t="s">
        <v>160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80</v>
      </c>
      <c r="BK112" s="225">
        <f>ROUND(I112*H112,1)</f>
        <v>0</v>
      </c>
      <c r="BL112" s="19" t="s">
        <v>169</v>
      </c>
      <c r="BM112" s="224" t="s">
        <v>1605</v>
      </c>
    </row>
    <row r="113" spans="1:65" s="2" customFormat="1" ht="16.5" customHeight="1">
      <c r="A113" s="40"/>
      <c r="B113" s="41"/>
      <c r="C113" s="213" t="s">
        <v>9</v>
      </c>
      <c r="D113" s="213" t="s">
        <v>164</v>
      </c>
      <c r="E113" s="214" t="s">
        <v>1606</v>
      </c>
      <c r="F113" s="215" t="s">
        <v>1607</v>
      </c>
      <c r="G113" s="216" t="s">
        <v>237</v>
      </c>
      <c r="H113" s="217">
        <v>2</v>
      </c>
      <c r="I113" s="218"/>
      <c r="J113" s="219">
        <f>ROUND(I113*H113,1)</f>
        <v>0</v>
      </c>
      <c r="K113" s="215" t="s">
        <v>168</v>
      </c>
      <c r="L113" s="46"/>
      <c r="M113" s="220" t="s">
        <v>20</v>
      </c>
      <c r="N113" s="221" t="s">
        <v>44</v>
      </c>
      <c r="O113" s="86"/>
      <c r="P113" s="222">
        <f>O113*H113</f>
        <v>0</v>
      </c>
      <c r="Q113" s="222">
        <v>0.0008</v>
      </c>
      <c r="R113" s="222">
        <f>Q113*H113</f>
        <v>0.0016</v>
      </c>
      <c r="S113" s="222">
        <v>0</v>
      </c>
      <c r="T113" s="222">
        <f>S113*H113</f>
        <v>0</v>
      </c>
      <c r="U113" s="223" t="s">
        <v>20</v>
      </c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169</v>
      </c>
      <c r="AT113" s="224" t="s">
        <v>164</v>
      </c>
      <c r="AU113" s="224" t="s">
        <v>82</v>
      </c>
      <c r="AY113" s="19" t="s">
        <v>160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9" t="s">
        <v>80</v>
      </c>
      <c r="BK113" s="225">
        <f>ROUND(I113*H113,1)</f>
        <v>0</v>
      </c>
      <c r="BL113" s="19" t="s">
        <v>169</v>
      </c>
      <c r="BM113" s="224" t="s">
        <v>1608</v>
      </c>
    </row>
    <row r="114" spans="1:47" s="2" customFormat="1" ht="12">
      <c r="A114" s="40"/>
      <c r="B114" s="41"/>
      <c r="C114" s="42"/>
      <c r="D114" s="226" t="s">
        <v>172</v>
      </c>
      <c r="E114" s="42"/>
      <c r="F114" s="227" t="s">
        <v>1609</v>
      </c>
      <c r="G114" s="42"/>
      <c r="H114" s="42"/>
      <c r="I114" s="228"/>
      <c r="J114" s="42"/>
      <c r="K114" s="42"/>
      <c r="L114" s="46"/>
      <c r="M114" s="229"/>
      <c r="N114" s="230"/>
      <c r="O114" s="86"/>
      <c r="P114" s="86"/>
      <c r="Q114" s="86"/>
      <c r="R114" s="86"/>
      <c r="S114" s="86"/>
      <c r="T114" s="86"/>
      <c r="U114" s="87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172</v>
      </c>
      <c r="AU114" s="19" t="s">
        <v>82</v>
      </c>
    </row>
    <row r="115" spans="1:65" s="2" customFormat="1" ht="24.15" customHeight="1">
      <c r="A115" s="40"/>
      <c r="B115" s="41"/>
      <c r="C115" s="254" t="s">
        <v>178</v>
      </c>
      <c r="D115" s="254" t="s">
        <v>252</v>
      </c>
      <c r="E115" s="255" t="s">
        <v>1610</v>
      </c>
      <c r="F115" s="256" t="s">
        <v>1611</v>
      </c>
      <c r="G115" s="257" t="s">
        <v>237</v>
      </c>
      <c r="H115" s="258">
        <v>2</v>
      </c>
      <c r="I115" s="259"/>
      <c r="J115" s="260">
        <f>ROUND(I115*H115,1)</f>
        <v>0</v>
      </c>
      <c r="K115" s="256" t="s">
        <v>168</v>
      </c>
      <c r="L115" s="261"/>
      <c r="M115" s="262" t="s">
        <v>20</v>
      </c>
      <c r="N115" s="263" t="s">
        <v>44</v>
      </c>
      <c r="O115" s="86"/>
      <c r="P115" s="222">
        <f>O115*H115</f>
        <v>0</v>
      </c>
      <c r="Q115" s="222">
        <v>0.01</v>
      </c>
      <c r="R115" s="222">
        <f>Q115*H115</f>
        <v>0.02</v>
      </c>
      <c r="S115" s="222">
        <v>0</v>
      </c>
      <c r="T115" s="222">
        <f>S115*H115</f>
        <v>0</v>
      </c>
      <c r="U115" s="223" t="s">
        <v>20</v>
      </c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216</v>
      </c>
      <c r="AT115" s="224" t="s">
        <v>252</v>
      </c>
      <c r="AU115" s="224" t="s">
        <v>82</v>
      </c>
      <c r="AY115" s="19" t="s">
        <v>160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9" t="s">
        <v>80</v>
      </c>
      <c r="BK115" s="225">
        <f>ROUND(I115*H115,1)</f>
        <v>0</v>
      </c>
      <c r="BL115" s="19" t="s">
        <v>169</v>
      </c>
      <c r="BM115" s="224" t="s">
        <v>1612</v>
      </c>
    </row>
    <row r="116" spans="1:65" s="2" customFormat="1" ht="24.15" customHeight="1">
      <c r="A116" s="40"/>
      <c r="B116" s="41"/>
      <c r="C116" s="213" t="s">
        <v>271</v>
      </c>
      <c r="D116" s="213" t="s">
        <v>164</v>
      </c>
      <c r="E116" s="214" t="s">
        <v>1613</v>
      </c>
      <c r="F116" s="215" t="s">
        <v>1614</v>
      </c>
      <c r="G116" s="216" t="s">
        <v>237</v>
      </c>
      <c r="H116" s="217">
        <v>1</v>
      </c>
      <c r="I116" s="218"/>
      <c r="J116" s="219">
        <f>ROUND(I116*H116,1)</f>
        <v>0</v>
      </c>
      <c r="K116" s="215" t="s">
        <v>20</v>
      </c>
      <c r="L116" s="46"/>
      <c r="M116" s="220" t="s">
        <v>20</v>
      </c>
      <c r="N116" s="221" t="s">
        <v>44</v>
      </c>
      <c r="O116" s="86"/>
      <c r="P116" s="222">
        <f>O116*H116</f>
        <v>0</v>
      </c>
      <c r="Q116" s="222">
        <v>0.12</v>
      </c>
      <c r="R116" s="222">
        <f>Q116*H116</f>
        <v>0.12</v>
      </c>
      <c r="S116" s="222">
        <v>0</v>
      </c>
      <c r="T116" s="222">
        <f>S116*H116</f>
        <v>0</v>
      </c>
      <c r="U116" s="223" t="s">
        <v>20</v>
      </c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169</v>
      </c>
      <c r="AT116" s="224" t="s">
        <v>164</v>
      </c>
      <c r="AU116" s="224" t="s">
        <v>82</v>
      </c>
      <c r="AY116" s="19" t="s">
        <v>160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80</v>
      </c>
      <c r="BK116" s="225">
        <f>ROUND(I116*H116,1)</f>
        <v>0</v>
      </c>
      <c r="BL116" s="19" t="s">
        <v>169</v>
      </c>
      <c r="BM116" s="224" t="s">
        <v>1615</v>
      </c>
    </row>
    <row r="117" spans="1:65" s="2" customFormat="1" ht="16.5" customHeight="1">
      <c r="A117" s="40"/>
      <c r="B117" s="41"/>
      <c r="C117" s="213" t="s">
        <v>278</v>
      </c>
      <c r="D117" s="213" t="s">
        <v>164</v>
      </c>
      <c r="E117" s="214" t="s">
        <v>1616</v>
      </c>
      <c r="F117" s="215" t="s">
        <v>1617</v>
      </c>
      <c r="G117" s="216" t="s">
        <v>237</v>
      </c>
      <c r="H117" s="217">
        <v>5</v>
      </c>
      <c r="I117" s="218"/>
      <c r="J117" s="219">
        <f>ROUND(I117*H117,1)</f>
        <v>0</v>
      </c>
      <c r="K117" s="215" t="s">
        <v>168</v>
      </c>
      <c r="L117" s="46"/>
      <c r="M117" s="220" t="s">
        <v>20</v>
      </c>
      <c r="N117" s="221" t="s">
        <v>44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2">
        <f>S117*H117</f>
        <v>0</v>
      </c>
      <c r="U117" s="223" t="s">
        <v>20</v>
      </c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169</v>
      </c>
      <c r="AT117" s="224" t="s">
        <v>164</v>
      </c>
      <c r="AU117" s="224" t="s">
        <v>82</v>
      </c>
      <c r="AY117" s="19" t="s">
        <v>160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80</v>
      </c>
      <c r="BK117" s="225">
        <f>ROUND(I117*H117,1)</f>
        <v>0</v>
      </c>
      <c r="BL117" s="19" t="s">
        <v>169</v>
      </c>
      <c r="BM117" s="224" t="s">
        <v>1618</v>
      </c>
    </row>
    <row r="118" spans="1:47" s="2" customFormat="1" ht="12">
      <c r="A118" s="40"/>
      <c r="B118" s="41"/>
      <c r="C118" s="42"/>
      <c r="D118" s="226" t="s">
        <v>172</v>
      </c>
      <c r="E118" s="42"/>
      <c r="F118" s="227" t="s">
        <v>1619</v>
      </c>
      <c r="G118" s="42"/>
      <c r="H118" s="42"/>
      <c r="I118" s="228"/>
      <c r="J118" s="42"/>
      <c r="K118" s="42"/>
      <c r="L118" s="46"/>
      <c r="M118" s="229"/>
      <c r="N118" s="230"/>
      <c r="O118" s="86"/>
      <c r="P118" s="86"/>
      <c r="Q118" s="86"/>
      <c r="R118" s="86"/>
      <c r="S118" s="86"/>
      <c r="T118" s="86"/>
      <c r="U118" s="87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172</v>
      </c>
      <c r="AU118" s="19" t="s">
        <v>82</v>
      </c>
    </row>
    <row r="119" spans="1:65" s="2" customFormat="1" ht="33" customHeight="1">
      <c r="A119" s="40"/>
      <c r="B119" s="41"/>
      <c r="C119" s="254" t="s">
        <v>287</v>
      </c>
      <c r="D119" s="254" t="s">
        <v>252</v>
      </c>
      <c r="E119" s="255" t="s">
        <v>1620</v>
      </c>
      <c r="F119" s="256" t="s">
        <v>1621</v>
      </c>
      <c r="G119" s="257" t="s">
        <v>237</v>
      </c>
      <c r="H119" s="258">
        <v>1</v>
      </c>
      <c r="I119" s="259"/>
      <c r="J119" s="260">
        <f>ROUND(I119*H119,1)</f>
        <v>0</v>
      </c>
      <c r="K119" s="256" t="s">
        <v>20</v>
      </c>
      <c r="L119" s="261"/>
      <c r="M119" s="262" t="s">
        <v>20</v>
      </c>
      <c r="N119" s="263" t="s">
        <v>44</v>
      </c>
      <c r="O119" s="86"/>
      <c r="P119" s="222">
        <f>O119*H119</f>
        <v>0</v>
      </c>
      <c r="Q119" s="222">
        <v>0.08</v>
      </c>
      <c r="R119" s="222">
        <f>Q119*H119</f>
        <v>0.08</v>
      </c>
      <c r="S119" s="222">
        <v>0</v>
      </c>
      <c r="T119" s="222">
        <f>S119*H119</f>
        <v>0</v>
      </c>
      <c r="U119" s="223" t="s">
        <v>20</v>
      </c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216</v>
      </c>
      <c r="AT119" s="224" t="s">
        <v>252</v>
      </c>
      <c r="AU119" s="224" t="s">
        <v>82</v>
      </c>
      <c r="AY119" s="19" t="s">
        <v>160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9" t="s">
        <v>80</v>
      </c>
      <c r="BK119" s="225">
        <f>ROUND(I119*H119,1)</f>
        <v>0</v>
      </c>
      <c r="BL119" s="19" t="s">
        <v>169</v>
      </c>
      <c r="BM119" s="224" t="s">
        <v>1622</v>
      </c>
    </row>
    <row r="120" spans="1:65" s="2" customFormat="1" ht="16.5" customHeight="1">
      <c r="A120" s="40"/>
      <c r="B120" s="41"/>
      <c r="C120" s="213" t="s">
        <v>293</v>
      </c>
      <c r="D120" s="213" t="s">
        <v>164</v>
      </c>
      <c r="E120" s="214" t="s">
        <v>1623</v>
      </c>
      <c r="F120" s="215" t="s">
        <v>1624</v>
      </c>
      <c r="G120" s="216" t="s">
        <v>237</v>
      </c>
      <c r="H120" s="217">
        <v>4</v>
      </c>
      <c r="I120" s="218"/>
      <c r="J120" s="219">
        <f>ROUND(I120*H120,1)</f>
        <v>0</v>
      </c>
      <c r="K120" s="215" t="s">
        <v>168</v>
      </c>
      <c r="L120" s="46"/>
      <c r="M120" s="220" t="s">
        <v>20</v>
      </c>
      <c r="N120" s="221" t="s">
        <v>44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2">
        <f>S120*H120</f>
        <v>0</v>
      </c>
      <c r="U120" s="223" t="s">
        <v>20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169</v>
      </c>
      <c r="AT120" s="224" t="s">
        <v>164</v>
      </c>
      <c r="AU120" s="224" t="s">
        <v>82</v>
      </c>
      <c r="AY120" s="19" t="s">
        <v>160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9" t="s">
        <v>80</v>
      </c>
      <c r="BK120" s="225">
        <f>ROUND(I120*H120,1)</f>
        <v>0</v>
      </c>
      <c r="BL120" s="19" t="s">
        <v>169</v>
      </c>
      <c r="BM120" s="224" t="s">
        <v>1625</v>
      </c>
    </row>
    <row r="121" spans="1:47" s="2" customFormat="1" ht="12">
      <c r="A121" s="40"/>
      <c r="B121" s="41"/>
      <c r="C121" s="42"/>
      <c r="D121" s="226" t="s">
        <v>172</v>
      </c>
      <c r="E121" s="42"/>
      <c r="F121" s="227" t="s">
        <v>1626</v>
      </c>
      <c r="G121" s="42"/>
      <c r="H121" s="42"/>
      <c r="I121" s="228"/>
      <c r="J121" s="42"/>
      <c r="K121" s="42"/>
      <c r="L121" s="46"/>
      <c r="M121" s="229"/>
      <c r="N121" s="230"/>
      <c r="O121" s="86"/>
      <c r="P121" s="86"/>
      <c r="Q121" s="86"/>
      <c r="R121" s="86"/>
      <c r="S121" s="86"/>
      <c r="T121" s="86"/>
      <c r="U121" s="87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172</v>
      </c>
      <c r="AU121" s="19" t="s">
        <v>82</v>
      </c>
    </row>
    <row r="122" spans="1:65" s="2" customFormat="1" ht="16.5" customHeight="1">
      <c r="A122" s="40"/>
      <c r="B122" s="41"/>
      <c r="C122" s="254" t="s">
        <v>7</v>
      </c>
      <c r="D122" s="254" t="s">
        <v>252</v>
      </c>
      <c r="E122" s="255" t="s">
        <v>1627</v>
      </c>
      <c r="F122" s="256" t="s">
        <v>1628</v>
      </c>
      <c r="G122" s="257" t="s">
        <v>237</v>
      </c>
      <c r="H122" s="258">
        <v>4</v>
      </c>
      <c r="I122" s="259"/>
      <c r="J122" s="260">
        <f>ROUND(I122*H122,1)</f>
        <v>0</v>
      </c>
      <c r="K122" s="256" t="s">
        <v>168</v>
      </c>
      <c r="L122" s="261"/>
      <c r="M122" s="262" t="s">
        <v>20</v>
      </c>
      <c r="N122" s="263" t="s">
        <v>44</v>
      </c>
      <c r="O122" s="86"/>
      <c r="P122" s="222">
        <f>O122*H122</f>
        <v>0</v>
      </c>
      <c r="Q122" s="222">
        <v>0.185</v>
      </c>
      <c r="R122" s="222">
        <f>Q122*H122</f>
        <v>0.74</v>
      </c>
      <c r="S122" s="222">
        <v>0</v>
      </c>
      <c r="T122" s="222">
        <f>S122*H122</f>
        <v>0</v>
      </c>
      <c r="U122" s="223" t="s">
        <v>20</v>
      </c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216</v>
      </c>
      <c r="AT122" s="224" t="s">
        <v>252</v>
      </c>
      <c r="AU122" s="224" t="s">
        <v>82</v>
      </c>
      <c r="AY122" s="19" t="s">
        <v>160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9" t="s">
        <v>80</v>
      </c>
      <c r="BK122" s="225">
        <f>ROUND(I122*H122,1)</f>
        <v>0</v>
      </c>
      <c r="BL122" s="19" t="s">
        <v>169</v>
      </c>
      <c r="BM122" s="224" t="s">
        <v>1629</v>
      </c>
    </row>
    <row r="123" spans="1:63" s="12" customFormat="1" ht="22.8" customHeight="1">
      <c r="A123" s="12"/>
      <c r="B123" s="197"/>
      <c r="C123" s="198"/>
      <c r="D123" s="199" t="s">
        <v>72</v>
      </c>
      <c r="E123" s="211" t="s">
        <v>785</v>
      </c>
      <c r="F123" s="211" t="s">
        <v>786</v>
      </c>
      <c r="G123" s="198"/>
      <c r="H123" s="198"/>
      <c r="I123" s="201"/>
      <c r="J123" s="212">
        <f>BK123</f>
        <v>0</v>
      </c>
      <c r="K123" s="198"/>
      <c r="L123" s="203"/>
      <c r="M123" s="204"/>
      <c r="N123" s="205"/>
      <c r="O123" s="205"/>
      <c r="P123" s="206">
        <f>SUM(P124:P125)</f>
        <v>0</v>
      </c>
      <c r="Q123" s="205"/>
      <c r="R123" s="206">
        <f>SUM(R124:R125)</f>
        <v>0</v>
      </c>
      <c r="S123" s="205"/>
      <c r="T123" s="206">
        <f>SUM(T124:T125)</f>
        <v>0</v>
      </c>
      <c r="U123" s="20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8" t="s">
        <v>80</v>
      </c>
      <c r="AT123" s="209" t="s">
        <v>72</v>
      </c>
      <c r="AU123" s="209" t="s">
        <v>80</v>
      </c>
      <c r="AY123" s="208" t="s">
        <v>160</v>
      </c>
      <c r="BK123" s="210">
        <f>SUM(BK124:BK125)</f>
        <v>0</v>
      </c>
    </row>
    <row r="124" spans="1:65" s="2" customFormat="1" ht="24.15" customHeight="1">
      <c r="A124" s="40"/>
      <c r="B124" s="41"/>
      <c r="C124" s="213" t="s">
        <v>305</v>
      </c>
      <c r="D124" s="213" t="s">
        <v>164</v>
      </c>
      <c r="E124" s="214" t="s">
        <v>1630</v>
      </c>
      <c r="F124" s="215" t="s">
        <v>1631</v>
      </c>
      <c r="G124" s="216" t="s">
        <v>186</v>
      </c>
      <c r="H124" s="217">
        <v>3.812</v>
      </c>
      <c r="I124" s="218"/>
      <c r="J124" s="219">
        <f>ROUND(I124*H124,1)</f>
        <v>0</v>
      </c>
      <c r="K124" s="215" t="s">
        <v>168</v>
      </c>
      <c r="L124" s="46"/>
      <c r="M124" s="220" t="s">
        <v>20</v>
      </c>
      <c r="N124" s="221" t="s">
        <v>44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2">
        <f>S124*H124</f>
        <v>0</v>
      </c>
      <c r="U124" s="223" t="s">
        <v>20</v>
      </c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169</v>
      </c>
      <c r="AT124" s="224" t="s">
        <v>164</v>
      </c>
      <c r="AU124" s="224" t="s">
        <v>82</v>
      </c>
      <c r="AY124" s="19" t="s">
        <v>160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80</v>
      </c>
      <c r="BK124" s="225">
        <f>ROUND(I124*H124,1)</f>
        <v>0</v>
      </c>
      <c r="BL124" s="19" t="s">
        <v>169</v>
      </c>
      <c r="BM124" s="224" t="s">
        <v>1632</v>
      </c>
    </row>
    <row r="125" spans="1:47" s="2" customFormat="1" ht="12">
      <c r="A125" s="40"/>
      <c r="B125" s="41"/>
      <c r="C125" s="42"/>
      <c r="D125" s="226" t="s">
        <v>172</v>
      </c>
      <c r="E125" s="42"/>
      <c r="F125" s="227" t="s">
        <v>1633</v>
      </c>
      <c r="G125" s="42"/>
      <c r="H125" s="42"/>
      <c r="I125" s="228"/>
      <c r="J125" s="42"/>
      <c r="K125" s="42"/>
      <c r="L125" s="46"/>
      <c r="M125" s="292"/>
      <c r="N125" s="293"/>
      <c r="O125" s="294"/>
      <c r="P125" s="294"/>
      <c r="Q125" s="294"/>
      <c r="R125" s="294"/>
      <c r="S125" s="294"/>
      <c r="T125" s="294"/>
      <c r="U125" s="295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172</v>
      </c>
      <c r="AU125" s="19" t="s">
        <v>82</v>
      </c>
    </row>
    <row r="126" spans="1:31" s="2" customFormat="1" ht="6.95" customHeight="1">
      <c r="A126" s="40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46"/>
      <c r="M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</sheetData>
  <sheetProtection password="DDC5" sheet="1" objects="1" scenarios="1" formatColumns="0" formatRows="0" autoFilter="0"/>
  <autoFilter ref="C82:K12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184102113"/>
    <hyperlink ref="F89" r:id="rId2" display="https://podminky.urs.cz/item/CS_URS_2022_02/184102183"/>
    <hyperlink ref="F92" r:id="rId3" display="https://podminky.urs.cz/item/CS_URS_2022_02/184102117"/>
    <hyperlink ref="F94" r:id="rId4" display="https://podminky.urs.cz/item/CS_URS_2022_02/184102187"/>
    <hyperlink ref="F97" r:id="rId5" display="https://podminky.urs.cz/item/CS_URS_2022_02/184215132"/>
    <hyperlink ref="F101" r:id="rId6" display="https://podminky.urs.cz/item/CS_URS_2022_02/183901141"/>
    <hyperlink ref="F103" r:id="rId7" display="https://podminky.urs.cz/item/CS_URS_2022_02/183901143"/>
    <hyperlink ref="F110" r:id="rId8" display="https://podminky.urs.cz/item/CS_URS_2022_02/936124111"/>
    <hyperlink ref="F114" r:id="rId9" display="https://podminky.urs.cz/item/CS_URS_2022_02/936104213"/>
    <hyperlink ref="F118" r:id="rId10" display="https://podminky.urs.cz/item/CS_URS_2022_02/936001001"/>
    <hyperlink ref="F121" r:id="rId11" display="https://podminky.urs.cz/item/CS_URS_2022_02/936001002"/>
    <hyperlink ref="F125" r:id="rId12" display="https://podminky.urs.cz/item/CS_URS_2022_02/9982314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82</v>
      </c>
    </row>
    <row r="4" spans="2:46" s="1" customFormat="1" ht="24.95" customHeight="1">
      <c r="B4" s="22"/>
      <c r="D4" s="142" t="s">
        <v>106</v>
      </c>
      <c r="L4" s="22"/>
      <c r="M4" s="143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17</v>
      </c>
      <c r="L6" s="22"/>
    </row>
    <row r="7" spans="2:12" s="1" customFormat="1" ht="26.25" customHeight="1">
      <c r="B7" s="22"/>
      <c r="E7" s="145" t="str">
        <f>'Rekapitulace stavby'!K6</f>
        <v>VŠ KOLEJE, NÁROŽNÍ 6, DĚČÍN 1-výměna tepelných čerpadel-osazení na parcele č.p.2368,2370-REVIZE 1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107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1634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19</v>
      </c>
      <c r="E11" s="40"/>
      <c r="F11" s="135" t="s">
        <v>20</v>
      </c>
      <c r="G11" s="40"/>
      <c r="H11" s="40"/>
      <c r="I11" s="144" t="s">
        <v>21</v>
      </c>
      <c r="J11" s="135" t="s">
        <v>20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22</v>
      </c>
      <c r="E12" s="40"/>
      <c r="F12" s="135" t="s">
        <v>23</v>
      </c>
      <c r="G12" s="40"/>
      <c r="H12" s="40"/>
      <c r="I12" s="144" t="s">
        <v>24</v>
      </c>
      <c r="J12" s="148" t="str">
        <f>'Rekapitulace stavby'!AN8</f>
        <v>25. 5. 2023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26</v>
      </c>
      <c r="E14" s="40"/>
      <c r="F14" s="40"/>
      <c r="G14" s="40"/>
      <c r="H14" s="40"/>
      <c r="I14" s="144" t="s">
        <v>27</v>
      </c>
      <c r="J14" s="135" t="s">
        <v>20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4" t="s">
        <v>29</v>
      </c>
      <c r="J15" s="135" t="s">
        <v>20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27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29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27</v>
      </c>
      <c r="J20" s="135" t="s">
        <v>20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4" t="s">
        <v>29</v>
      </c>
      <c r="J21" s="135" t="s">
        <v>20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35</v>
      </c>
      <c r="E23" s="40"/>
      <c r="F23" s="40"/>
      <c r="G23" s="40"/>
      <c r="H23" s="40"/>
      <c r="I23" s="144" t="s">
        <v>27</v>
      </c>
      <c r="J23" s="135" t="s">
        <v>20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44" t="s">
        <v>29</v>
      </c>
      <c r="J24" s="135" t="s">
        <v>20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37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9"/>
      <c r="B27" s="150"/>
      <c r="C27" s="149"/>
      <c r="D27" s="149"/>
      <c r="E27" s="151" t="s">
        <v>38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39</v>
      </c>
      <c r="E30" s="40"/>
      <c r="F30" s="40"/>
      <c r="G30" s="40"/>
      <c r="H30" s="40"/>
      <c r="I30" s="40"/>
      <c r="J30" s="155">
        <f>ROUND(J83,1)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41</v>
      </c>
      <c r="G32" s="40"/>
      <c r="H32" s="40"/>
      <c r="I32" s="156" t="s">
        <v>40</v>
      </c>
      <c r="J32" s="156" t="s">
        <v>42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43</v>
      </c>
      <c r="E33" s="144" t="s">
        <v>44</v>
      </c>
      <c r="F33" s="158">
        <f>ROUND((SUM(BE83:BE105)),1)</f>
        <v>0</v>
      </c>
      <c r="G33" s="40"/>
      <c r="H33" s="40"/>
      <c r="I33" s="159">
        <v>0.21</v>
      </c>
      <c r="J33" s="158">
        <f>ROUND(((SUM(BE83:BE105))*I33),1)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45</v>
      </c>
      <c r="F34" s="158">
        <f>ROUND((SUM(BF83:BF105)),1)</f>
        <v>0</v>
      </c>
      <c r="G34" s="40"/>
      <c r="H34" s="40"/>
      <c r="I34" s="159">
        <v>0.15</v>
      </c>
      <c r="J34" s="158">
        <f>ROUND(((SUM(BF83:BF105))*I34),1)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46</v>
      </c>
      <c r="F35" s="158">
        <f>ROUND((SUM(BG83:BG105)),1)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47</v>
      </c>
      <c r="F36" s="158">
        <f>ROUND((SUM(BH83:BH105)),1)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48</v>
      </c>
      <c r="F37" s="158">
        <f>ROUND((SUM(BI83:BI105)),1)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49</v>
      </c>
      <c r="E39" s="162"/>
      <c r="F39" s="162"/>
      <c r="G39" s="163" t="s">
        <v>50</v>
      </c>
      <c r="H39" s="164" t="s">
        <v>51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111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VŠ KOLEJE, NÁROŽNÍ 6, DĚČÍN 1-výměna tepelných čerpadel-osazení na parcele č.p.2368,2370-REVIZE 1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107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 - VEDLEJŠÍ ROZPOČTOVÉ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k.ú. DĚČÍN</v>
      </c>
      <c r="G52" s="42"/>
      <c r="H52" s="42"/>
      <c r="I52" s="34" t="s">
        <v>24</v>
      </c>
      <c r="J52" s="74" t="str">
        <f>IF(J12="","",J12)</f>
        <v>25. 5. 2023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26</v>
      </c>
      <c r="D54" s="42"/>
      <c r="E54" s="42"/>
      <c r="F54" s="29" t="str">
        <f>E15</f>
        <v>STATUTÁRNÍ MĚSTO DĚČÍN Mírové nám.1175/5</v>
      </c>
      <c r="G54" s="42"/>
      <c r="H54" s="42"/>
      <c r="I54" s="34" t="s">
        <v>32</v>
      </c>
      <c r="J54" s="38" t="str">
        <f>E21</f>
        <v>AK Jiřího z Poděbrad 56/1, Děčín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Nina Blavková Děčín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112</v>
      </c>
      <c r="D57" s="173"/>
      <c r="E57" s="173"/>
      <c r="F57" s="173"/>
      <c r="G57" s="173"/>
      <c r="H57" s="173"/>
      <c r="I57" s="173"/>
      <c r="J57" s="174" t="s">
        <v>113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71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114</v>
      </c>
    </row>
    <row r="60" spans="1:31" s="9" customFormat="1" ht="24.95" customHeight="1">
      <c r="A60" s="9"/>
      <c r="B60" s="176"/>
      <c r="C60" s="177"/>
      <c r="D60" s="178" t="s">
        <v>1396</v>
      </c>
      <c r="E60" s="179"/>
      <c r="F60" s="179"/>
      <c r="G60" s="179"/>
      <c r="H60" s="179"/>
      <c r="I60" s="179"/>
      <c r="J60" s="180">
        <f>J84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1635</v>
      </c>
      <c r="E61" s="184"/>
      <c r="F61" s="184"/>
      <c r="G61" s="184"/>
      <c r="H61" s="184"/>
      <c r="I61" s="184"/>
      <c r="J61" s="185">
        <f>J85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1636</v>
      </c>
      <c r="E62" s="184"/>
      <c r="F62" s="184"/>
      <c r="G62" s="184"/>
      <c r="H62" s="184"/>
      <c r="I62" s="184"/>
      <c r="J62" s="185">
        <f>J90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1637</v>
      </c>
      <c r="E63" s="184"/>
      <c r="F63" s="184"/>
      <c r="G63" s="184"/>
      <c r="H63" s="184"/>
      <c r="I63" s="184"/>
      <c r="J63" s="185">
        <f>J103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144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17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6.25" customHeight="1">
      <c r="A73" s="40"/>
      <c r="B73" s="41"/>
      <c r="C73" s="42"/>
      <c r="D73" s="42"/>
      <c r="E73" s="171" t="str">
        <f>E7</f>
        <v>VŠ KOLEJE, NÁROŽNÍ 6, DĚČÍN 1-výměna tepelných čerpadel-osazení na parcele č.p.2368,2370-REVIZE 1</v>
      </c>
      <c r="F73" s="34"/>
      <c r="G73" s="34"/>
      <c r="H73" s="34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107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VON - VEDLEJŠÍ ROZPOČTOVÉ NÁKLADY</v>
      </c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F12</f>
        <v>k.ú. DĚČÍN</v>
      </c>
      <c r="G77" s="42"/>
      <c r="H77" s="42"/>
      <c r="I77" s="34" t="s">
        <v>24</v>
      </c>
      <c r="J77" s="74" t="str">
        <f>IF(J12="","",J12)</f>
        <v>25. 5. 2023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5.65" customHeight="1">
      <c r="A79" s="40"/>
      <c r="B79" s="41"/>
      <c r="C79" s="34" t="s">
        <v>26</v>
      </c>
      <c r="D79" s="42"/>
      <c r="E79" s="42"/>
      <c r="F79" s="29" t="str">
        <f>E15</f>
        <v>STATUTÁRNÍ MĚSTO DĚČÍN Mírové nám.1175/5</v>
      </c>
      <c r="G79" s="42"/>
      <c r="H79" s="42"/>
      <c r="I79" s="34" t="s">
        <v>32</v>
      </c>
      <c r="J79" s="38" t="str">
        <f>E21</f>
        <v>AK Jiřího z Poděbrad 56/1, Děčín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35</v>
      </c>
      <c r="J80" s="38" t="str">
        <f>E24</f>
        <v xml:space="preserve">Nina Blavková Děčín 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7"/>
      <c r="B82" s="188"/>
      <c r="C82" s="189" t="s">
        <v>145</v>
      </c>
      <c r="D82" s="190" t="s">
        <v>58</v>
      </c>
      <c r="E82" s="190" t="s">
        <v>54</v>
      </c>
      <c r="F82" s="190" t="s">
        <v>55</v>
      </c>
      <c r="G82" s="190" t="s">
        <v>146</v>
      </c>
      <c r="H82" s="190" t="s">
        <v>147</v>
      </c>
      <c r="I82" s="190" t="s">
        <v>148</v>
      </c>
      <c r="J82" s="190" t="s">
        <v>113</v>
      </c>
      <c r="K82" s="191" t="s">
        <v>149</v>
      </c>
      <c r="L82" s="192"/>
      <c r="M82" s="94" t="s">
        <v>20</v>
      </c>
      <c r="N82" s="95" t="s">
        <v>43</v>
      </c>
      <c r="O82" s="95" t="s">
        <v>150</v>
      </c>
      <c r="P82" s="95" t="s">
        <v>151</v>
      </c>
      <c r="Q82" s="95" t="s">
        <v>152</v>
      </c>
      <c r="R82" s="95" t="s">
        <v>153</v>
      </c>
      <c r="S82" s="95" t="s">
        <v>154</v>
      </c>
      <c r="T82" s="95" t="s">
        <v>155</v>
      </c>
      <c r="U82" s="96" t="s">
        <v>156</v>
      </c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40"/>
      <c r="B83" s="41"/>
      <c r="C83" s="101" t="s">
        <v>157</v>
      </c>
      <c r="D83" s="42"/>
      <c r="E83" s="42"/>
      <c r="F83" s="42"/>
      <c r="G83" s="42"/>
      <c r="H83" s="42"/>
      <c r="I83" s="42"/>
      <c r="J83" s="193">
        <f>BK83</f>
        <v>0</v>
      </c>
      <c r="K83" s="42"/>
      <c r="L83" s="46"/>
      <c r="M83" s="97"/>
      <c r="N83" s="194"/>
      <c r="O83" s="98"/>
      <c r="P83" s="195">
        <f>P84</f>
        <v>0</v>
      </c>
      <c r="Q83" s="98"/>
      <c r="R83" s="195">
        <f>R84</f>
        <v>0</v>
      </c>
      <c r="S83" s="98"/>
      <c r="T83" s="195">
        <f>T84</f>
        <v>0</v>
      </c>
      <c r="U83" s="99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114</v>
      </c>
      <c r="BK83" s="196">
        <f>BK84</f>
        <v>0</v>
      </c>
    </row>
    <row r="84" spans="1:63" s="12" customFormat="1" ht="25.9" customHeight="1">
      <c r="A84" s="12"/>
      <c r="B84" s="197"/>
      <c r="C84" s="198"/>
      <c r="D84" s="199" t="s">
        <v>72</v>
      </c>
      <c r="E84" s="200" t="s">
        <v>1535</v>
      </c>
      <c r="F84" s="200" t="s">
        <v>1536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P85+P90+P103</f>
        <v>0</v>
      </c>
      <c r="Q84" s="205"/>
      <c r="R84" s="206">
        <f>R85+R90+R103</f>
        <v>0</v>
      </c>
      <c r="S84" s="205"/>
      <c r="T84" s="206">
        <f>T85+T90+T103</f>
        <v>0</v>
      </c>
      <c r="U84" s="207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8" t="s">
        <v>199</v>
      </c>
      <c r="AT84" s="209" t="s">
        <v>72</v>
      </c>
      <c r="AU84" s="209" t="s">
        <v>73</v>
      </c>
      <c r="AY84" s="208" t="s">
        <v>160</v>
      </c>
      <c r="BK84" s="210">
        <f>BK85+BK90+BK103</f>
        <v>0</v>
      </c>
    </row>
    <row r="85" spans="1:63" s="12" customFormat="1" ht="22.8" customHeight="1">
      <c r="A85" s="12"/>
      <c r="B85" s="197"/>
      <c r="C85" s="198"/>
      <c r="D85" s="199" t="s">
        <v>72</v>
      </c>
      <c r="E85" s="211" t="s">
        <v>1638</v>
      </c>
      <c r="F85" s="211" t="s">
        <v>1639</v>
      </c>
      <c r="G85" s="198"/>
      <c r="H85" s="198"/>
      <c r="I85" s="201"/>
      <c r="J85" s="212">
        <f>BK85</f>
        <v>0</v>
      </c>
      <c r="K85" s="198"/>
      <c r="L85" s="203"/>
      <c r="M85" s="204"/>
      <c r="N85" s="205"/>
      <c r="O85" s="205"/>
      <c r="P85" s="206">
        <f>SUM(P86:P89)</f>
        <v>0</v>
      </c>
      <c r="Q85" s="205"/>
      <c r="R85" s="206">
        <f>SUM(R86:R89)</f>
        <v>0</v>
      </c>
      <c r="S85" s="205"/>
      <c r="T85" s="206">
        <f>SUM(T86:T89)</f>
        <v>0</v>
      </c>
      <c r="U85" s="207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199</v>
      </c>
      <c r="AT85" s="209" t="s">
        <v>72</v>
      </c>
      <c r="AU85" s="209" t="s">
        <v>80</v>
      </c>
      <c r="AY85" s="208" t="s">
        <v>160</v>
      </c>
      <c r="BK85" s="210">
        <f>SUM(BK86:BK89)</f>
        <v>0</v>
      </c>
    </row>
    <row r="86" spans="1:65" s="2" customFormat="1" ht="16.5" customHeight="1">
      <c r="A86" s="40"/>
      <c r="B86" s="41"/>
      <c r="C86" s="213" t="s">
        <v>80</v>
      </c>
      <c r="D86" s="213" t="s">
        <v>164</v>
      </c>
      <c r="E86" s="214" t="s">
        <v>1640</v>
      </c>
      <c r="F86" s="215" t="s">
        <v>1641</v>
      </c>
      <c r="G86" s="216" t="s">
        <v>1279</v>
      </c>
      <c r="H86" s="217">
        <v>1</v>
      </c>
      <c r="I86" s="218"/>
      <c r="J86" s="219">
        <f>ROUND(I86*H86,1)</f>
        <v>0</v>
      </c>
      <c r="K86" s="215" t="s">
        <v>168</v>
      </c>
      <c r="L86" s="46"/>
      <c r="M86" s="220" t="s">
        <v>20</v>
      </c>
      <c r="N86" s="221" t="s">
        <v>44</v>
      </c>
      <c r="O86" s="86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2">
        <f>S86*H86</f>
        <v>0</v>
      </c>
      <c r="U86" s="223" t="s">
        <v>20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4" t="s">
        <v>1539</v>
      </c>
      <c r="AT86" s="224" t="s">
        <v>164</v>
      </c>
      <c r="AU86" s="224" t="s">
        <v>82</v>
      </c>
      <c r="AY86" s="19" t="s">
        <v>160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9" t="s">
        <v>80</v>
      </c>
      <c r="BK86" s="225">
        <f>ROUND(I86*H86,1)</f>
        <v>0</v>
      </c>
      <c r="BL86" s="19" t="s">
        <v>1539</v>
      </c>
      <c r="BM86" s="224" t="s">
        <v>1642</v>
      </c>
    </row>
    <row r="87" spans="1:47" s="2" customFormat="1" ht="12">
      <c r="A87" s="40"/>
      <c r="B87" s="41"/>
      <c r="C87" s="42"/>
      <c r="D87" s="226" t="s">
        <v>172</v>
      </c>
      <c r="E87" s="42"/>
      <c r="F87" s="227" t="s">
        <v>1643</v>
      </c>
      <c r="G87" s="42"/>
      <c r="H87" s="42"/>
      <c r="I87" s="228"/>
      <c r="J87" s="42"/>
      <c r="K87" s="42"/>
      <c r="L87" s="46"/>
      <c r="M87" s="229"/>
      <c r="N87" s="230"/>
      <c r="O87" s="86"/>
      <c r="P87" s="86"/>
      <c r="Q87" s="86"/>
      <c r="R87" s="86"/>
      <c r="S87" s="86"/>
      <c r="T87" s="86"/>
      <c r="U87" s="87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172</v>
      </c>
      <c r="AU87" s="19" t="s">
        <v>82</v>
      </c>
    </row>
    <row r="88" spans="1:65" s="2" customFormat="1" ht="16.5" customHeight="1">
      <c r="A88" s="40"/>
      <c r="B88" s="41"/>
      <c r="C88" s="213" t="s">
        <v>82</v>
      </c>
      <c r="D88" s="213" t="s">
        <v>164</v>
      </c>
      <c r="E88" s="214" t="s">
        <v>1644</v>
      </c>
      <c r="F88" s="215" t="s">
        <v>1645</v>
      </c>
      <c r="G88" s="216" t="s">
        <v>1279</v>
      </c>
      <c r="H88" s="217">
        <v>1</v>
      </c>
      <c r="I88" s="218"/>
      <c r="J88" s="219">
        <f>ROUND(I88*H88,1)</f>
        <v>0</v>
      </c>
      <c r="K88" s="215" t="s">
        <v>168</v>
      </c>
      <c r="L88" s="46"/>
      <c r="M88" s="220" t="s">
        <v>20</v>
      </c>
      <c r="N88" s="221" t="s">
        <v>44</v>
      </c>
      <c r="O88" s="86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2">
        <f>S88*H88</f>
        <v>0</v>
      </c>
      <c r="U88" s="223" t="s">
        <v>20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4" t="s">
        <v>1539</v>
      </c>
      <c r="AT88" s="224" t="s">
        <v>164</v>
      </c>
      <c r="AU88" s="224" t="s">
        <v>82</v>
      </c>
      <c r="AY88" s="19" t="s">
        <v>160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9" t="s">
        <v>80</v>
      </c>
      <c r="BK88" s="225">
        <f>ROUND(I88*H88,1)</f>
        <v>0</v>
      </c>
      <c r="BL88" s="19" t="s">
        <v>1539</v>
      </c>
      <c r="BM88" s="224" t="s">
        <v>1646</v>
      </c>
    </row>
    <row r="89" spans="1:47" s="2" customFormat="1" ht="12">
      <c r="A89" s="40"/>
      <c r="B89" s="41"/>
      <c r="C89" s="42"/>
      <c r="D89" s="226" t="s">
        <v>172</v>
      </c>
      <c r="E89" s="42"/>
      <c r="F89" s="227" t="s">
        <v>1647</v>
      </c>
      <c r="G89" s="42"/>
      <c r="H89" s="42"/>
      <c r="I89" s="228"/>
      <c r="J89" s="42"/>
      <c r="K89" s="42"/>
      <c r="L89" s="46"/>
      <c r="M89" s="229"/>
      <c r="N89" s="230"/>
      <c r="O89" s="86"/>
      <c r="P89" s="86"/>
      <c r="Q89" s="86"/>
      <c r="R89" s="86"/>
      <c r="S89" s="86"/>
      <c r="T89" s="86"/>
      <c r="U89" s="87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172</v>
      </c>
      <c r="AU89" s="19" t="s">
        <v>82</v>
      </c>
    </row>
    <row r="90" spans="1:63" s="12" customFormat="1" ht="22.8" customHeight="1">
      <c r="A90" s="12"/>
      <c r="B90" s="197"/>
      <c r="C90" s="198"/>
      <c r="D90" s="199" t="s">
        <v>72</v>
      </c>
      <c r="E90" s="211" t="s">
        <v>1648</v>
      </c>
      <c r="F90" s="211" t="s">
        <v>1538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SUM(P91:P102)</f>
        <v>0</v>
      </c>
      <c r="Q90" s="205"/>
      <c r="R90" s="206">
        <f>SUM(R91:R102)</f>
        <v>0</v>
      </c>
      <c r="S90" s="205"/>
      <c r="T90" s="206">
        <f>SUM(T91:T102)</f>
        <v>0</v>
      </c>
      <c r="U90" s="207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199</v>
      </c>
      <c r="AT90" s="209" t="s">
        <v>72</v>
      </c>
      <c r="AU90" s="209" t="s">
        <v>80</v>
      </c>
      <c r="AY90" s="208" t="s">
        <v>160</v>
      </c>
      <c r="BK90" s="210">
        <f>SUM(BK91:BK102)</f>
        <v>0</v>
      </c>
    </row>
    <row r="91" spans="1:65" s="2" customFormat="1" ht="16.5" customHeight="1">
      <c r="A91" s="40"/>
      <c r="B91" s="41"/>
      <c r="C91" s="213" t="s">
        <v>170</v>
      </c>
      <c r="D91" s="213" t="s">
        <v>164</v>
      </c>
      <c r="E91" s="214" t="s">
        <v>1649</v>
      </c>
      <c r="F91" s="215" t="s">
        <v>1650</v>
      </c>
      <c r="G91" s="216" t="s">
        <v>1279</v>
      </c>
      <c r="H91" s="217">
        <v>1</v>
      </c>
      <c r="I91" s="218"/>
      <c r="J91" s="219">
        <f>ROUND(I91*H91,1)</f>
        <v>0</v>
      </c>
      <c r="K91" s="215" t="s">
        <v>168</v>
      </c>
      <c r="L91" s="46"/>
      <c r="M91" s="220" t="s">
        <v>20</v>
      </c>
      <c r="N91" s="221" t="s">
        <v>44</v>
      </c>
      <c r="O91" s="86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2">
        <f>S91*H91</f>
        <v>0</v>
      </c>
      <c r="U91" s="223" t="s">
        <v>20</v>
      </c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4" t="s">
        <v>1539</v>
      </c>
      <c r="AT91" s="224" t="s">
        <v>164</v>
      </c>
      <c r="AU91" s="224" t="s">
        <v>82</v>
      </c>
      <c r="AY91" s="19" t="s">
        <v>160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9" t="s">
        <v>80</v>
      </c>
      <c r="BK91" s="225">
        <f>ROUND(I91*H91,1)</f>
        <v>0</v>
      </c>
      <c r="BL91" s="19" t="s">
        <v>1539</v>
      </c>
      <c r="BM91" s="224" t="s">
        <v>1651</v>
      </c>
    </row>
    <row r="92" spans="1:47" s="2" customFormat="1" ht="12">
      <c r="A92" s="40"/>
      <c r="B92" s="41"/>
      <c r="C92" s="42"/>
      <c r="D92" s="226" t="s">
        <v>172</v>
      </c>
      <c r="E92" s="42"/>
      <c r="F92" s="227" t="s">
        <v>1652</v>
      </c>
      <c r="G92" s="42"/>
      <c r="H92" s="42"/>
      <c r="I92" s="228"/>
      <c r="J92" s="42"/>
      <c r="K92" s="42"/>
      <c r="L92" s="46"/>
      <c r="M92" s="229"/>
      <c r="N92" s="230"/>
      <c r="O92" s="86"/>
      <c r="P92" s="86"/>
      <c r="Q92" s="86"/>
      <c r="R92" s="86"/>
      <c r="S92" s="86"/>
      <c r="T92" s="86"/>
      <c r="U92" s="87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172</v>
      </c>
      <c r="AU92" s="19" t="s">
        <v>82</v>
      </c>
    </row>
    <row r="93" spans="1:65" s="2" customFormat="1" ht="16.5" customHeight="1">
      <c r="A93" s="40"/>
      <c r="B93" s="41"/>
      <c r="C93" s="213" t="s">
        <v>169</v>
      </c>
      <c r="D93" s="213" t="s">
        <v>164</v>
      </c>
      <c r="E93" s="214" t="s">
        <v>1653</v>
      </c>
      <c r="F93" s="215" t="s">
        <v>1654</v>
      </c>
      <c r="G93" s="216" t="s">
        <v>1279</v>
      </c>
      <c r="H93" s="217">
        <v>1</v>
      </c>
      <c r="I93" s="218"/>
      <c r="J93" s="219">
        <f>ROUND(I93*H93,1)</f>
        <v>0</v>
      </c>
      <c r="K93" s="215" t="s">
        <v>168</v>
      </c>
      <c r="L93" s="46"/>
      <c r="M93" s="220" t="s">
        <v>20</v>
      </c>
      <c r="N93" s="221" t="s">
        <v>44</v>
      </c>
      <c r="O93" s="8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2">
        <f>S93*H93</f>
        <v>0</v>
      </c>
      <c r="U93" s="223" t="s">
        <v>20</v>
      </c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4" t="s">
        <v>1539</v>
      </c>
      <c r="AT93" s="224" t="s">
        <v>164</v>
      </c>
      <c r="AU93" s="224" t="s">
        <v>82</v>
      </c>
      <c r="AY93" s="19" t="s">
        <v>160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9" t="s">
        <v>80</v>
      </c>
      <c r="BK93" s="225">
        <f>ROUND(I93*H93,1)</f>
        <v>0</v>
      </c>
      <c r="BL93" s="19" t="s">
        <v>1539</v>
      </c>
      <c r="BM93" s="224" t="s">
        <v>1655</v>
      </c>
    </row>
    <row r="94" spans="1:47" s="2" customFormat="1" ht="12">
      <c r="A94" s="40"/>
      <c r="B94" s="41"/>
      <c r="C94" s="42"/>
      <c r="D94" s="226" t="s">
        <v>172</v>
      </c>
      <c r="E94" s="42"/>
      <c r="F94" s="227" t="s">
        <v>1656</v>
      </c>
      <c r="G94" s="42"/>
      <c r="H94" s="42"/>
      <c r="I94" s="228"/>
      <c r="J94" s="42"/>
      <c r="K94" s="42"/>
      <c r="L94" s="46"/>
      <c r="M94" s="229"/>
      <c r="N94" s="230"/>
      <c r="O94" s="86"/>
      <c r="P94" s="86"/>
      <c r="Q94" s="86"/>
      <c r="R94" s="86"/>
      <c r="S94" s="86"/>
      <c r="T94" s="86"/>
      <c r="U94" s="87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172</v>
      </c>
      <c r="AU94" s="19" t="s">
        <v>82</v>
      </c>
    </row>
    <row r="95" spans="1:65" s="2" customFormat="1" ht="16.5" customHeight="1">
      <c r="A95" s="40"/>
      <c r="B95" s="41"/>
      <c r="C95" s="213" t="s">
        <v>199</v>
      </c>
      <c r="D95" s="213" t="s">
        <v>164</v>
      </c>
      <c r="E95" s="214" t="s">
        <v>1657</v>
      </c>
      <c r="F95" s="215" t="s">
        <v>1658</v>
      </c>
      <c r="G95" s="216" t="s">
        <v>1279</v>
      </c>
      <c r="H95" s="217">
        <v>1</v>
      </c>
      <c r="I95" s="218"/>
      <c r="J95" s="219">
        <f>ROUND(I95*H95,1)</f>
        <v>0</v>
      </c>
      <c r="K95" s="215" t="s">
        <v>168</v>
      </c>
      <c r="L95" s="46"/>
      <c r="M95" s="220" t="s">
        <v>20</v>
      </c>
      <c r="N95" s="221" t="s">
        <v>44</v>
      </c>
      <c r="O95" s="86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2">
        <f>S95*H95</f>
        <v>0</v>
      </c>
      <c r="U95" s="223" t="s">
        <v>20</v>
      </c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1539</v>
      </c>
      <c r="AT95" s="224" t="s">
        <v>164</v>
      </c>
      <c r="AU95" s="224" t="s">
        <v>82</v>
      </c>
      <c r="AY95" s="19" t="s">
        <v>160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9" t="s">
        <v>80</v>
      </c>
      <c r="BK95" s="225">
        <f>ROUND(I95*H95,1)</f>
        <v>0</v>
      </c>
      <c r="BL95" s="19" t="s">
        <v>1539</v>
      </c>
      <c r="BM95" s="224" t="s">
        <v>1659</v>
      </c>
    </row>
    <row r="96" spans="1:47" s="2" customFormat="1" ht="12">
      <c r="A96" s="40"/>
      <c r="B96" s="41"/>
      <c r="C96" s="42"/>
      <c r="D96" s="226" t="s">
        <v>172</v>
      </c>
      <c r="E96" s="42"/>
      <c r="F96" s="227" t="s">
        <v>1660</v>
      </c>
      <c r="G96" s="42"/>
      <c r="H96" s="42"/>
      <c r="I96" s="228"/>
      <c r="J96" s="42"/>
      <c r="K96" s="42"/>
      <c r="L96" s="46"/>
      <c r="M96" s="229"/>
      <c r="N96" s="230"/>
      <c r="O96" s="86"/>
      <c r="P96" s="86"/>
      <c r="Q96" s="86"/>
      <c r="R96" s="86"/>
      <c r="S96" s="86"/>
      <c r="T96" s="86"/>
      <c r="U96" s="87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172</v>
      </c>
      <c r="AU96" s="19" t="s">
        <v>82</v>
      </c>
    </row>
    <row r="97" spans="1:65" s="2" customFormat="1" ht="16.5" customHeight="1">
      <c r="A97" s="40"/>
      <c r="B97" s="41"/>
      <c r="C97" s="213" t="s">
        <v>205</v>
      </c>
      <c r="D97" s="213" t="s">
        <v>164</v>
      </c>
      <c r="E97" s="214" t="s">
        <v>1661</v>
      </c>
      <c r="F97" s="215" t="s">
        <v>1662</v>
      </c>
      <c r="G97" s="216" t="s">
        <v>1279</v>
      </c>
      <c r="H97" s="217">
        <v>1</v>
      </c>
      <c r="I97" s="218"/>
      <c r="J97" s="219">
        <f>ROUND(I97*H97,1)</f>
        <v>0</v>
      </c>
      <c r="K97" s="215" t="s">
        <v>168</v>
      </c>
      <c r="L97" s="46"/>
      <c r="M97" s="220" t="s">
        <v>20</v>
      </c>
      <c r="N97" s="221" t="s">
        <v>44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2">
        <f>S97*H97</f>
        <v>0</v>
      </c>
      <c r="U97" s="223" t="s">
        <v>20</v>
      </c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1539</v>
      </c>
      <c r="AT97" s="224" t="s">
        <v>164</v>
      </c>
      <c r="AU97" s="224" t="s">
        <v>82</v>
      </c>
      <c r="AY97" s="19" t="s">
        <v>160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9" t="s">
        <v>80</v>
      </c>
      <c r="BK97" s="225">
        <f>ROUND(I97*H97,1)</f>
        <v>0</v>
      </c>
      <c r="BL97" s="19" t="s">
        <v>1539</v>
      </c>
      <c r="BM97" s="224" t="s">
        <v>1663</v>
      </c>
    </row>
    <row r="98" spans="1:47" s="2" customFormat="1" ht="12">
      <c r="A98" s="40"/>
      <c r="B98" s="41"/>
      <c r="C98" s="42"/>
      <c r="D98" s="226" t="s">
        <v>172</v>
      </c>
      <c r="E98" s="42"/>
      <c r="F98" s="227" t="s">
        <v>1664</v>
      </c>
      <c r="G98" s="42"/>
      <c r="H98" s="42"/>
      <c r="I98" s="228"/>
      <c r="J98" s="42"/>
      <c r="K98" s="42"/>
      <c r="L98" s="46"/>
      <c r="M98" s="229"/>
      <c r="N98" s="230"/>
      <c r="O98" s="86"/>
      <c r="P98" s="86"/>
      <c r="Q98" s="86"/>
      <c r="R98" s="86"/>
      <c r="S98" s="86"/>
      <c r="T98" s="86"/>
      <c r="U98" s="87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172</v>
      </c>
      <c r="AU98" s="19" t="s">
        <v>82</v>
      </c>
    </row>
    <row r="99" spans="1:65" s="2" customFormat="1" ht="16.5" customHeight="1">
      <c r="A99" s="40"/>
      <c r="B99" s="41"/>
      <c r="C99" s="213" t="s">
        <v>210</v>
      </c>
      <c r="D99" s="213" t="s">
        <v>164</v>
      </c>
      <c r="E99" s="214" t="s">
        <v>1665</v>
      </c>
      <c r="F99" s="215" t="s">
        <v>1666</v>
      </c>
      <c r="G99" s="216" t="s">
        <v>1279</v>
      </c>
      <c r="H99" s="217">
        <v>1</v>
      </c>
      <c r="I99" s="218"/>
      <c r="J99" s="219">
        <f>ROUND(I99*H99,1)</f>
        <v>0</v>
      </c>
      <c r="K99" s="215" t="s">
        <v>168</v>
      </c>
      <c r="L99" s="46"/>
      <c r="M99" s="220" t="s">
        <v>20</v>
      </c>
      <c r="N99" s="221" t="s">
        <v>44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2">
        <f>S99*H99</f>
        <v>0</v>
      </c>
      <c r="U99" s="223" t="s">
        <v>20</v>
      </c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1539</v>
      </c>
      <c r="AT99" s="224" t="s">
        <v>164</v>
      </c>
      <c r="AU99" s="224" t="s">
        <v>82</v>
      </c>
      <c r="AY99" s="19" t="s">
        <v>160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9" t="s">
        <v>80</v>
      </c>
      <c r="BK99" s="225">
        <f>ROUND(I99*H99,1)</f>
        <v>0</v>
      </c>
      <c r="BL99" s="19" t="s">
        <v>1539</v>
      </c>
      <c r="BM99" s="224" t="s">
        <v>1667</v>
      </c>
    </row>
    <row r="100" spans="1:47" s="2" customFormat="1" ht="12">
      <c r="A100" s="40"/>
      <c r="B100" s="41"/>
      <c r="C100" s="42"/>
      <c r="D100" s="226" t="s">
        <v>172</v>
      </c>
      <c r="E100" s="42"/>
      <c r="F100" s="227" t="s">
        <v>1668</v>
      </c>
      <c r="G100" s="42"/>
      <c r="H100" s="42"/>
      <c r="I100" s="228"/>
      <c r="J100" s="42"/>
      <c r="K100" s="42"/>
      <c r="L100" s="46"/>
      <c r="M100" s="229"/>
      <c r="N100" s="230"/>
      <c r="O100" s="86"/>
      <c r="P100" s="86"/>
      <c r="Q100" s="86"/>
      <c r="R100" s="86"/>
      <c r="S100" s="86"/>
      <c r="T100" s="86"/>
      <c r="U100" s="87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172</v>
      </c>
      <c r="AU100" s="19" t="s">
        <v>82</v>
      </c>
    </row>
    <row r="101" spans="1:65" s="2" customFormat="1" ht="16.5" customHeight="1">
      <c r="A101" s="40"/>
      <c r="B101" s="41"/>
      <c r="C101" s="213" t="s">
        <v>216</v>
      </c>
      <c r="D101" s="213" t="s">
        <v>164</v>
      </c>
      <c r="E101" s="214" t="s">
        <v>1669</v>
      </c>
      <c r="F101" s="215" t="s">
        <v>1670</v>
      </c>
      <c r="G101" s="216" t="s">
        <v>1279</v>
      </c>
      <c r="H101" s="217">
        <v>1</v>
      </c>
      <c r="I101" s="218"/>
      <c r="J101" s="219">
        <f>ROUND(I101*H101,1)</f>
        <v>0</v>
      </c>
      <c r="K101" s="215" t="s">
        <v>168</v>
      </c>
      <c r="L101" s="46"/>
      <c r="M101" s="220" t="s">
        <v>20</v>
      </c>
      <c r="N101" s="221" t="s">
        <v>44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2">
        <f>S101*H101</f>
        <v>0</v>
      </c>
      <c r="U101" s="223" t="s">
        <v>20</v>
      </c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1539</v>
      </c>
      <c r="AT101" s="224" t="s">
        <v>164</v>
      </c>
      <c r="AU101" s="224" t="s">
        <v>82</v>
      </c>
      <c r="AY101" s="19" t="s">
        <v>160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80</v>
      </c>
      <c r="BK101" s="225">
        <f>ROUND(I101*H101,1)</f>
        <v>0</v>
      </c>
      <c r="BL101" s="19" t="s">
        <v>1539</v>
      </c>
      <c r="BM101" s="224" t="s">
        <v>1671</v>
      </c>
    </row>
    <row r="102" spans="1:47" s="2" customFormat="1" ht="12">
      <c r="A102" s="40"/>
      <c r="B102" s="41"/>
      <c r="C102" s="42"/>
      <c r="D102" s="226" t="s">
        <v>172</v>
      </c>
      <c r="E102" s="42"/>
      <c r="F102" s="227" t="s">
        <v>1672</v>
      </c>
      <c r="G102" s="42"/>
      <c r="H102" s="42"/>
      <c r="I102" s="228"/>
      <c r="J102" s="42"/>
      <c r="K102" s="42"/>
      <c r="L102" s="46"/>
      <c r="M102" s="229"/>
      <c r="N102" s="230"/>
      <c r="O102" s="86"/>
      <c r="P102" s="86"/>
      <c r="Q102" s="86"/>
      <c r="R102" s="86"/>
      <c r="S102" s="86"/>
      <c r="T102" s="86"/>
      <c r="U102" s="87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172</v>
      </c>
      <c r="AU102" s="19" t="s">
        <v>82</v>
      </c>
    </row>
    <row r="103" spans="1:63" s="12" customFormat="1" ht="22.8" customHeight="1">
      <c r="A103" s="12"/>
      <c r="B103" s="197"/>
      <c r="C103" s="198"/>
      <c r="D103" s="199" t="s">
        <v>72</v>
      </c>
      <c r="E103" s="211" t="s">
        <v>1673</v>
      </c>
      <c r="F103" s="211" t="s">
        <v>1674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SUM(P104:P105)</f>
        <v>0</v>
      </c>
      <c r="Q103" s="205"/>
      <c r="R103" s="206">
        <f>SUM(R104:R105)</f>
        <v>0</v>
      </c>
      <c r="S103" s="205"/>
      <c r="T103" s="206">
        <f>SUM(T104:T105)</f>
        <v>0</v>
      </c>
      <c r="U103" s="207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199</v>
      </c>
      <c r="AT103" s="209" t="s">
        <v>72</v>
      </c>
      <c r="AU103" s="209" t="s">
        <v>80</v>
      </c>
      <c r="AY103" s="208" t="s">
        <v>160</v>
      </c>
      <c r="BK103" s="210">
        <f>SUM(BK104:BK105)</f>
        <v>0</v>
      </c>
    </row>
    <row r="104" spans="1:65" s="2" customFormat="1" ht="16.5" customHeight="1">
      <c r="A104" s="40"/>
      <c r="B104" s="41"/>
      <c r="C104" s="213" t="s">
        <v>222</v>
      </c>
      <c r="D104" s="213" t="s">
        <v>164</v>
      </c>
      <c r="E104" s="214" t="s">
        <v>1675</v>
      </c>
      <c r="F104" s="215" t="s">
        <v>1676</v>
      </c>
      <c r="G104" s="216" t="s">
        <v>1279</v>
      </c>
      <c r="H104" s="217">
        <v>1</v>
      </c>
      <c r="I104" s="218"/>
      <c r="J104" s="219">
        <f>ROUND(I104*H104,1)</f>
        <v>0</v>
      </c>
      <c r="K104" s="215" t="s">
        <v>168</v>
      </c>
      <c r="L104" s="46"/>
      <c r="M104" s="220" t="s">
        <v>20</v>
      </c>
      <c r="N104" s="221" t="s">
        <v>44</v>
      </c>
      <c r="O104" s="8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2">
        <f>S104*H104</f>
        <v>0</v>
      </c>
      <c r="U104" s="223" t="s">
        <v>20</v>
      </c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1539</v>
      </c>
      <c r="AT104" s="224" t="s">
        <v>164</v>
      </c>
      <c r="AU104" s="224" t="s">
        <v>82</v>
      </c>
      <c r="AY104" s="19" t="s">
        <v>160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80</v>
      </c>
      <c r="BK104" s="225">
        <f>ROUND(I104*H104,1)</f>
        <v>0</v>
      </c>
      <c r="BL104" s="19" t="s">
        <v>1539</v>
      </c>
      <c r="BM104" s="224" t="s">
        <v>1677</v>
      </c>
    </row>
    <row r="105" spans="1:47" s="2" customFormat="1" ht="12">
      <c r="A105" s="40"/>
      <c r="B105" s="41"/>
      <c r="C105" s="42"/>
      <c r="D105" s="226" t="s">
        <v>172</v>
      </c>
      <c r="E105" s="42"/>
      <c r="F105" s="227" t="s">
        <v>1678</v>
      </c>
      <c r="G105" s="42"/>
      <c r="H105" s="42"/>
      <c r="I105" s="228"/>
      <c r="J105" s="42"/>
      <c r="K105" s="42"/>
      <c r="L105" s="46"/>
      <c r="M105" s="292"/>
      <c r="N105" s="293"/>
      <c r="O105" s="294"/>
      <c r="P105" s="294"/>
      <c r="Q105" s="294"/>
      <c r="R105" s="294"/>
      <c r="S105" s="294"/>
      <c r="T105" s="294"/>
      <c r="U105" s="295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172</v>
      </c>
      <c r="AU105" s="19" t="s">
        <v>82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DDC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012103000"/>
    <hyperlink ref="F89" r:id="rId2" display="https://podminky.urs.cz/item/CS_URS_2022_02/012303000"/>
    <hyperlink ref="F92" r:id="rId3" display="https://podminky.urs.cz/item/CS_URS_2022_02/034103000"/>
    <hyperlink ref="F94" r:id="rId4" display="https://podminky.urs.cz/item/CS_URS_2022_02/034403000"/>
    <hyperlink ref="F96" r:id="rId5" display="https://podminky.urs.cz/item/CS_URS_2022_02/034503000"/>
    <hyperlink ref="F98" r:id="rId6" display="https://podminky.urs.cz/item/CS_URS_2022_02/032103000"/>
    <hyperlink ref="F100" r:id="rId7" display="https://podminky.urs.cz/item/CS_URS_2022_02/032803000"/>
    <hyperlink ref="F102" r:id="rId8" display="https://podminky.urs.cz/item/CS_URS_2022_02/039103000"/>
    <hyperlink ref="F105" r:id="rId9" display="https://podminky.urs.cz/item/CS_URS_2022_02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7" customWidth="1"/>
    <col min="2" max="2" width="1.7109375" style="297" customWidth="1"/>
    <col min="3" max="4" width="5.00390625" style="297" customWidth="1"/>
    <col min="5" max="5" width="11.7109375" style="297" customWidth="1"/>
    <col min="6" max="6" width="9.140625" style="297" customWidth="1"/>
    <col min="7" max="7" width="5.00390625" style="297" customWidth="1"/>
    <col min="8" max="8" width="77.8515625" style="297" customWidth="1"/>
    <col min="9" max="10" width="20.00390625" style="297" customWidth="1"/>
    <col min="11" max="11" width="1.7109375" style="297" customWidth="1"/>
  </cols>
  <sheetData>
    <row r="1" s="1" customFormat="1" ht="37.5" customHeight="1"/>
    <row r="2" spans="2:11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7" customFormat="1" ht="45" customHeight="1">
      <c r="B3" s="301"/>
      <c r="C3" s="302" t="s">
        <v>1679</v>
      </c>
      <c r="D3" s="302"/>
      <c r="E3" s="302"/>
      <c r="F3" s="302"/>
      <c r="G3" s="302"/>
      <c r="H3" s="302"/>
      <c r="I3" s="302"/>
      <c r="J3" s="302"/>
      <c r="K3" s="303"/>
    </row>
    <row r="4" spans="2:11" s="1" customFormat="1" ht="25.5" customHeight="1">
      <c r="B4" s="304"/>
      <c r="C4" s="305" t="s">
        <v>1680</v>
      </c>
      <c r="D4" s="305"/>
      <c r="E4" s="305"/>
      <c r="F4" s="305"/>
      <c r="G4" s="305"/>
      <c r="H4" s="305"/>
      <c r="I4" s="305"/>
      <c r="J4" s="305"/>
      <c r="K4" s="306"/>
    </row>
    <row r="5" spans="2:11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s="1" customFormat="1" ht="15" customHeight="1">
      <c r="B6" s="304"/>
      <c r="C6" s="308" t="s">
        <v>1681</v>
      </c>
      <c r="D6" s="308"/>
      <c r="E6" s="308"/>
      <c r="F6" s="308"/>
      <c r="G6" s="308"/>
      <c r="H6" s="308"/>
      <c r="I6" s="308"/>
      <c r="J6" s="308"/>
      <c r="K6" s="306"/>
    </row>
    <row r="7" spans="2:11" s="1" customFormat="1" ht="15" customHeight="1">
      <c r="B7" s="309"/>
      <c r="C7" s="308" t="s">
        <v>1682</v>
      </c>
      <c r="D7" s="308"/>
      <c r="E7" s="308"/>
      <c r="F7" s="308"/>
      <c r="G7" s="308"/>
      <c r="H7" s="308"/>
      <c r="I7" s="308"/>
      <c r="J7" s="308"/>
      <c r="K7" s="306"/>
    </row>
    <row r="8" spans="2:11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s="1" customFormat="1" ht="15" customHeight="1">
      <c r="B9" s="309"/>
      <c r="C9" s="308" t="s">
        <v>1683</v>
      </c>
      <c r="D9" s="308"/>
      <c r="E9" s="308"/>
      <c r="F9" s="308"/>
      <c r="G9" s="308"/>
      <c r="H9" s="308"/>
      <c r="I9" s="308"/>
      <c r="J9" s="308"/>
      <c r="K9" s="306"/>
    </row>
    <row r="10" spans="2:11" s="1" customFormat="1" ht="15" customHeight="1">
      <c r="B10" s="309"/>
      <c r="C10" s="308"/>
      <c r="D10" s="308" t="s">
        <v>1684</v>
      </c>
      <c r="E10" s="308"/>
      <c r="F10" s="308"/>
      <c r="G10" s="308"/>
      <c r="H10" s="308"/>
      <c r="I10" s="308"/>
      <c r="J10" s="308"/>
      <c r="K10" s="306"/>
    </row>
    <row r="11" spans="2:11" s="1" customFormat="1" ht="15" customHeight="1">
      <c r="B11" s="309"/>
      <c r="C11" s="310"/>
      <c r="D11" s="308" t="s">
        <v>1685</v>
      </c>
      <c r="E11" s="308"/>
      <c r="F11" s="308"/>
      <c r="G11" s="308"/>
      <c r="H11" s="308"/>
      <c r="I11" s="308"/>
      <c r="J11" s="308"/>
      <c r="K11" s="306"/>
    </row>
    <row r="12" spans="2:11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pans="2:11" s="1" customFormat="1" ht="15" customHeight="1">
      <c r="B13" s="309"/>
      <c r="C13" s="310"/>
      <c r="D13" s="311" t="s">
        <v>1686</v>
      </c>
      <c r="E13" s="308"/>
      <c r="F13" s="308"/>
      <c r="G13" s="308"/>
      <c r="H13" s="308"/>
      <c r="I13" s="308"/>
      <c r="J13" s="308"/>
      <c r="K13" s="306"/>
    </row>
    <row r="14" spans="2:11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pans="2:11" s="1" customFormat="1" ht="15" customHeight="1">
      <c r="B15" s="309"/>
      <c r="C15" s="310"/>
      <c r="D15" s="308" t="s">
        <v>1687</v>
      </c>
      <c r="E15" s="308"/>
      <c r="F15" s="308"/>
      <c r="G15" s="308"/>
      <c r="H15" s="308"/>
      <c r="I15" s="308"/>
      <c r="J15" s="308"/>
      <c r="K15" s="306"/>
    </row>
    <row r="16" spans="2:11" s="1" customFormat="1" ht="15" customHeight="1">
      <c r="B16" s="309"/>
      <c r="C16" s="310"/>
      <c r="D16" s="308" t="s">
        <v>1688</v>
      </c>
      <c r="E16" s="308"/>
      <c r="F16" s="308"/>
      <c r="G16" s="308"/>
      <c r="H16" s="308"/>
      <c r="I16" s="308"/>
      <c r="J16" s="308"/>
      <c r="K16" s="306"/>
    </row>
    <row r="17" spans="2:11" s="1" customFormat="1" ht="15" customHeight="1">
      <c r="B17" s="309"/>
      <c r="C17" s="310"/>
      <c r="D17" s="308" t="s">
        <v>1689</v>
      </c>
      <c r="E17" s="308"/>
      <c r="F17" s="308"/>
      <c r="G17" s="308"/>
      <c r="H17" s="308"/>
      <c r="I17" s="308"/>
      <c r="J17" s="308"/>
      <c r="K17" s="306"/>
    </row>
    <row r="18" spans="2:11" s="1" customFormat="1" ht="15" customHeight="1">
      <c r="B18" s="309"/>
      <c r="C18" s="310"/>
      <c r="D18" s="310"/>
      <c r="E18" s="312" t="s">
        <v>79</v>
      </c>
      <c r="F18" s="308" t="s">
        <v>1690</v>
      </c>
      <c r="G18" s="308"/>
      <c r="H18" s="308"/>
      <c r="I18" s="308"/>
      <c r="J18" s="308"/>
      <c r="K18" s="306"/>
    </row>
    <row r="19" spans="2:11" s="1" customFormat="1" ht="15" customHeight="1">
      <c r="B19" s="309"/>
      <c r="C19" s="310"/>
      <c r="D19" s="310"/>
      <c r="E19" s="312" t="s">
        <v>1691</v>
      </c>
      <c r="F19" s="308" t="s">
        <v>1692</v>
      </c>
      <c r="G19" s="308"/>
      <c r="H19" s="308"/>
      <c r="I19" s="308"/>
      <c r="J19" s="308"/>
      <c r="K19" s="306"/>
    </row>
    <row r="20" spans="2:11" s="1" customFormat="1" ht="15" customHeight="1">
      <c r="B20" s="309"/>
      <c r="C20" s="310"/>
      <c r="D20" s="310"/>
      <c r="E20" s="312" t="s">
        <v>1693</v>
      </c>
      <c r="F20" s="308" t="s">
        <v>1694</v>
      </c>
      <c r="G20" s="308"/>
      <c r="H20" s="308"/>
      <c r="I20" s="308"/>
      <c r="J20" s="308"/>
      <c r="K20" s="306"/>
    </row>
    <row r="21" spans="2:11" s="1" customFormat="1" ht="15" customHeight="1">
      <c r="B21" s="309"/>
      <c r="C21" s="310"/>
      <c r="D21" s="310"/>
      <c r="E21" s="312" t="s">
        <v>103</v>
      </c>
      <c r="F21" s="308" t="s">
        <v>1695</v>
      </c>
      <c r="G21" s="308"/>
      <c r="H21" s="308"/>
      <c r="I21" s="308"/>
      <c r="J21" s="308"/>
      <c r="K21" s="306"/>
    </row>
    <row r="22" spans="2:11" s="1" customFormat="1" ht="15" customHeight="1">
      <c r="B22" s="309"/>
      <c r="C22" s="310"/>
      <c r="D22" s="310"/>
      <c r="E22" s="312" t="s">
        <v>1696</v>
      </c>
      <c r="F22" s="308" t="s">
        <v>1697</v>
      </c>
      <c r="G22" s="308"/>
      <c r="H22" s="308"/>
      <c r="I22" s="308"/>
      <c r="J22" s="308"/>
      <c r="K22" s="306"/>
    </row>
    <row r="23" spans="2:11" s="1" customFormat="1" ht="15" customHeight="1">
      <c r="B23" s="309"/>
      <c r="C23" s="310"/>
      <c r="D23" s="310"/>
      <c r="E23" s="312" t="s">
        <v>86</v>
      </c>
      <c r="F23" s="308" t="s">
        <v>1698</v>
      </c>
      <c r="G23" s="308"/>
      <c r="H23" s="308"/>
      <c r="I23" s="308"/>
      <c r="J23" s="308"/>
      <c r="K23" s="306"/>
    </row>
    <row r="24" spans="2:11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pans="2:11" s="1" customFormat="1" ht="15" customHeight="1">
      <c r="B25" s="309"/>
      <c r="C25" s="308" t="s">
        <v>1699</v>
      </c>
      <c r="D25" s="308"/>
      <c r="E25" s="308"/>
      <c r="F25" s="308"/>
      <c r="G25" s="308"/>
      <c r="H25" s="308"/>
      <c r="I25" s="308"/>
      <c r="J25" s="308"/>
      <c r="K25" s="306"/>
    </row>
    <row r="26" spans="2:11" s="1" customFormat="1" ht="15" customHeight="1">
      <c r="B26" s="309"/>
      <c r="C26" s="308" t="s">
        <v>1700</v>
      </c>
      <c r="D26" s="308"/>
      <c r="E26" s="308"/>
      <c r="F26" s="308"/>
      <c r="G26" s="308"/>
      <c r="H26" s="308"/>
      <c r="I26" s="308"/>
      <c r="J26" s="308"/>
      <c r="K26" s="306"/>
    </row>
    <row r="27" spans="2:11" s="1" customFormat="1" ht="15" customHeight="1">
      <c r="B27" s="309"/>
      <c r="C27" s="308"/>
      <c r="D27" s="308" t="s">
        <v>1701</v>
      </c>
      <c r="E27" s="308"/>
      <c r="F27" s="308"/>
      <c r="G27" s="308"/>
      <c r="H27" s="308"/>
      <c r="I27" s="308"/>
      <c r="J27" s="308"/>
      <c r="K27" s="306"/>
    </row>
    <row r="28" spans="2:11" s="1" customFormat="1" ht="15" customHeight="1">
      <c r="B28" s="309"/>
      <c r="C28" s="310"/>
      <c r="D28" s="308" t="s">
        <v>1702</v>
      </c>
      <c r="E28" s="308"/>
      <c r="F28" s="308"/>
      <c r="G28" s="308"/>
      <c r="H28" s="308"/>
      <c r="I28" s="308"/>
      <c r="J28" s="308"/>
      <c r="K28" s="306"/>
    </row>
    <row r="29" spans="2:11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pans="2:11" s="1" customFormat="1" ht="15" customHeight="1">
      <c r="B30" s="309"/>
      <c r="C30" s="310"/>
      <c r="D30" s="308" t="s">
        <v>1703</v>
      </c>
      <c r="E30" s="308"/>
      <c r="F30" s="308"/>
      <c r="G30" s="308"/>
      <c r="H30" s="308"/>
      <c r="I30" s="308"/>
      <c r="J30" s="308"/>
      <c r="K30" s="306"/>
    </row>
    <row r="31" spans="2:11" s="1" customFormat="1" ht="15" customHeight="1">
      <c r="B31" s="309"/>
      <c r="C31" s="310"/>
      <c r="D31" s="308" t="s">
        <v>1704</v>
      </c>
      <c r="E31" s="308"/>
      <c r="F31" s="308"/>
      <c r="G31" s="308"/>
      <c r="H31" s="308"/>
      <c r="I31" s="308"/>
      <c r="J31" s="308"/>
      <c r="K31" s="306"/>
    </row>
    <row r="32" spans="2:11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pans="2:11" s="1" customFormat="1" ht="15" customHeight="1">
      <c r="B33" s="309"/>
      <c r="C33" s="310"/>
      <c r="D33" s="308" t="s">
        <v>1705</v>
      </c>
      <c r="E33" s="308"/>
      <c r="F33" s="308"/>
      <c r="G33" s="308"/>
      <c r="H33" s="308"/>
      <c r="I33" s="308"/>
      <c r="J33" s="308"/>
      <c r="K33" s="306"/>
    </row>
    <row r="34" spans="2:11" s="1" customFormat="1" ht="15" customHeight="1">
      <c r="B34" s="309"/>
      <c r="C34" s="310"/>
      <c r="D34" s="308" t="s">
        <v>1706</v>
      </c>
      <c r="E34" s="308"/>
      <c r="F34" s="308"/>
      <c r="G34" s="308"/>
      <c r="H34" s="308"/>
      <c r="I34" s="308"/>
      <c r="J34" s="308"/>
      <c r="K34" s="306"/>
    </row>
    <row r="35" spans="2:11" s="1" customFormat="1" ht="15" customHeight="1">
      <c r="B35" s="309"/>
      <c r="C35" s="310"/>
      <c r="D35" s="308" t="s">
        <v>1707</v>
      </c>
      <c r="E35" s="308"/>
      <c r="F35" s="308"/>
      <c r="G35" s="308"/>
      <c r="H35" s="308"/>
      <c r="I35" s="308"/>
      <c r="J35" s="308"/>
      <c r="K35" s="306"/>
    </row>
    <row r="36" spans="2:11" s="1" customFormat="1" ht="15" customHeight="1">
      <c r="B36" s="309"/>
      <c r="C36" s="310"/>
      <c r="D36" s="308"/>
      <c r="E36" s="311" t="s">
        <v>145</v>
      </c>
      <c r="F36" s="308"/>
      <c r="G36" s="308" t="s">
        <v>1708</v>
      </c>
      <c r="H36" s="308"/>
      <c r="I36" s="308"/>
      <c r="J36" s="308"/>
      <c r="K36" s="306"/>
    </row>
    <row r="37" spans="2:11" s="1" customFormat="1" ht="30.75" customHeight="1">
      <c r="B37" s="309"/>
      <c r="C37" s="310"/>
      <c r="D37" s="308"/>
      <c r="E37" s="311" t="s">
        <v>1709</v>
      </c>
      <c r="F37" s="308"/>
      <c r="G37" s="308" t="s">
        <v>1710</v>
      </c>
      <c r="H37" s="308"/>
      <c r="I37" s="308"/>
      <c r="J37" s="308"/>
      <c r="K37" s="306"/>
    </row>
    <row r="38" spans="2:11" s="1" customFormat="1" ht="15" customHeight="1">
      <c r="B38" s="309"/>
      <c r="C38" s="310"/>
      <c r="D38" s="308"/>
      <c r="E38" s="311" t="s">
        <v>54</v>
      </c>
      <c r="F38" s="308"/>
      <c r="G38" s="308" t="s">
        <v>1711</v>
      </c>
      <c r="H38" s="308"/>
      <c r="I38" s="308"/>
      <c r="J38" s="308"/>
      <c r="K38" s="306"/>
    </row>
    <row r="39" spans="2:11" s="1" customFormat="1" ht="15" customHeight="1">
      <c r="B39" s="309"/>
      <c r="C39" s="310"/>
      <c r="D39" s="308"/>
      <c r="E39" s="311" t="s">
        <v>55</v>
      </c>
      <c r="F39" s="308"/>
      <c r="G39" s="308" t="s">
        <v>1712</v>
      </c>
      <c r="H39" s="308"/>
      <c r="I39" s="308"/>
      <c r="J39" s="308"/>
      <c r="K39" s="306"/>
    </row>
    <row r="40" spans="2:11" s="1" customFormat="1" ht="15" customHeight="1">
      <c r="B40" s="309"/>
      <c r="C40" s="310"/>
      <c r="D40" s="308"/>
      <c r="E40" s="311" t="s">
        <v>146</v>
      </c>
      <c r="F40" s="308"/>
      <c r="G40" s="308" t="s">
        <v>1713</v>
      </c>
      <c r="H40" s="308"/>
      <c r="I40" s="308"/>
      <c r="J40" s="308"/>
      <c r="K40" s="306"/>
    </row>
    <row r="41" spans="2:11" s="1" customFormat="1" ht="15" customHeight="1">
      <c r="B41" s="309"/>
      <c r="C41" s="310"/>
      <c r="D41" s="308"/>
      <c r="E41" s="311" t="s">
        <v>147</v>
      </c>
      <c r="F41" s="308"/>
      <c r="G41" s="308" t="s">
        <v>1714</v>
      </c>
      <c r="H41" s="308"/>
      <c r="I41" s="308"/>
      <c r="J41" s="308"/>
      <c r="K41" s="306"/>
    </row>
    <row r="42" spans="2:11" s="1" customFormat="1" ht="15" customHeight="1">
      <c r="B42" s="309"/>
      <c r="C42" s="310"/>
      <c r="D42" s="308"/>
      <c r="E42" s="311" t="s">
        <v>1715</v>
      </c>
      <c r="F42" s="308"/>
      <c r="G42" s="308" t="s">
        <v>1716</v>
      </c>
      <c r="H42" s="308"/>
      <c r="I42" s="308"/>
      <c r="J42" s="308"/>
      <c r="K42" s="306"/>
    </row>
    <row r="43" spans="2:11" s="1" customFormat="1" ht="15" customHeight="1">
      <c r="B43" s="309"/>
      <c r="C43" s="310"/>
      <c r="D43" s="308"/>
      <c r="E43" s="311"/>
      <c r="F43" s="308"/>
      <c r="G43" s="308" t="s">
        <v>1717</v>
      </c>
      <c r="H43" s="308"/>
      <c r="I43" s="308"/>
      <c r="J43" s="308"/>
      <c r="K43" s="306"/>
    </row>
    <row r="44" spans="2:11" s="1" customFormat="1" ht="15" customHeight="1">
      <c r="B44" s="309"/>
      <c r="C44" s="310"/>
      <c r="D44" s="308"/>
      <c r="E44" s="311" t="s">
        <v>1718</v>
      </c>
      <c r="F44" s="308"/>
      <c r="G44" s="308" t="s">
        <v>1719</v>
      </c>
      <c r="H44" s="308"/>
      <c r="I44" s="308"/>
      <c r="J44" s="308"/>
      <c r="K44" s="306"/>
    </row>
    <row r="45" spans="2:11" s="1" customFormat="1" ht="15" customHeight="1">
      <c r="B45" s="309"/>
      <c r="C45" s="310"/>
      <c r="D45" s="308"/>
      <c r="E45" s="311" t="s">
        <v>149</v>
      </c>
      <c r="F45" s="308"/>
      <c r="G45" s="308" t="s">
        <v>1720</v>
      </c>
      <c r="H45" s="308"/>
      <c r="I45" s="308"/>
      <c r="J45" s="308"/>
      <c r="K45" s="306"/>
    </row>
    <row r="46" spans="2:11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pans="2:11" s="1" customFormat="1" ht="15" customHeight="1">
      <c r="B47" s="309"/>
      <c r="C47" s="310"/>
      <c r="D47" s="308" t="s">
        <v>1721</v>
      </c>
      <c r="E47" s="308"/>
      <c r="F47" s="308"/>
      <c r="G47" s="308"/>
      <c r="H47" s="308"/>
      <c r="I47" s="308"/>
      <c r="J47" s="308"/>
      <c r="K47" s="306"/>
    </row>
    <row r="48" spans="2:11" s="1" customFormat="1" ht="15" customHeight="1">
      <c r="B48" s="309"/>
      <c r="C48" s="310"/>
      <c r="D48" s="310"/>
      <c r="E48" s="308" t="s">
        <v>1722</v>
      </c>
      <c r="F48" s="308"/>
      <c r="G48" s="308"/>
      <c r="H48" s="308"/>
      <c r="I48" s="308"/>
      <c r="J48" s="308"/>
      <c r="K48" s="306"/>
    </row>
    <row r="49" spans="2:11" s="1" customFormat="1" ht="15" customHeight="1">
      <c r="B49" s="309"/>
      <c r="C49" s="310"/>
      <c r="D49" s="310"/>
      <c r="E49" s="308" t="s">
        <v>1723</v>
      </c>
      <c r="F49" s="308"/>
      <c r="G49" s="308"/>
      <c r="H49" s="308"/>
      <c r="I49" s="308"/>
      <c r="J49" s="308"/>
      <c r="K49" s="306"/>
    </row>
    <row r="50" spans="2:11" s="1" customFormat="1" ht="15" customHeight="1">
      <c r="B50" s="309"/>
      <c r="C50" s="310"/>
      <c r="D50" s="310"/>
      <c r="E50" s="308" t="s">
        <v>1724</v>
      </c>
      <c r="F50" s="308"/>
      <c r="G50" s="308"/>
      <c r="H50" s="308"/>
      <c r="I50" s="308"/>
      <c r="J50" s="308"/>
      <c r="K50" s="306"/>
    </row>
    <row r="51" spans="2:11" s="1" customFormat="1" ht="15" customHeight="1">
      <c r="B51" s="309"/>
      <c r="C51" s="310"/>
      <c r="D51" s="308" t="s">
        <v>1725</v>
      </c>
      <c r="E51" s="308"/>
      <c r="F51" s="308"/>
      <c r="G51" s="308"/>
      <c r="H51" s="308"/>
      <c r="I51" s="308"/>
      <c r="J51" s="308"/>
      <c r="K51" s="306"/>
    </row>
    <row r="52" spans="2:11" s="1" customFormat="1" ht="25.5" customHeight="1">
      <c r="B52" s="304"/>
      <c r="C52" s="305" t="s">
        <v>1726</v>
      </c>
      <c r="D52" s="305"/>
      <c r="E52" s="305"/>
      <c r="F52" s="305"/>
      <c r="G52" s="305"/>
      <c r="H52" s="305"/>
      <c r="I52" s="305"/>
      <c r="J52" s="305"/>
      <c r="K52" s="306"/>
    </row>
    <row r="53" spans="2:11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pans="2:11" s="1" customFormat="1" ht="15" customHeight="1">
      <c r="B54" s="304"/>
      <c r="C54" s="308" t="s">
        <v>1727</v>
      </c>
      <c r="D54" s="308"/>
      <c r="E54" s="308"/>
      <c r="F54" s="308"/>
      <c r="G54" s="308"/>
      <c r="H54" s="308"/>
      <c r="I54" s="308"/>
      <c r="J54" s="308"/>
      <c r="K54" s="306"/>
    </row>
    <row r="55" spans="2:11" s="1" customFormat="1" ht="15" customHeight="1">
      <c r="B55" s="304"/>
      <c r="C55" s="308" t="s">
        <v>1728</v>
      </c>
      <c r="D55" s="308"/>
      <c r="E55" s="308"/>
      <c r="F55" s="308"/>
      <c r="G55" s="308"/>
      <c r="H55" s="308"/>
      <c r="I55" s="308"/>
      <c r="J55" s="308"/>
      <c r="K55" s="306"/>
    </row>
    <row r="56" spans="2:11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pans="2:11" s="1" customFormat="1" ht="15" customHeight="1">
      <c r="B57" s="304"/>
      <c r="C57" s="308" t="s">
        <v>1729</v>
      </c>
      <c r="D57" s="308"/>
      <c r="E57" s="308"/>
      <c r="F57" s="308"/>
      <c r="G57" s="308"/>
      <c r="H57" s="308"/>
      <c r="I57" s="308"/>
      <c r="J57" s="308"/>
      <c r="K57" s="306"/>
    </row>
    <row r="58" spans="2:11" s="1" customFormat="1" ht="15" customHeight="1">
      <c r="B58" s="304"/>
      <c r="C58" s="310"/>
      <c r="D58" s="308" t="s">
        <v>1730</v>
      </c>
      <c r="E58" s="308"/>
      <c r="F58" s="308"/>
      <c r="G58" s="308"/>
      <c r="H58" s="308"/>
      <c r="I58" s="308"/>
      <c r="J58" s="308"/>
      <c r="K58" s="306"/>
    </row>
    <row r="59" spans="2:11" s="1" customFormat="1" ht="15" customHeight="1">
      <c r="B59" s="304"/>
      <c r="C59" s="310"/>
      <c r="D59" s="308" t="s">
        <v>1731</v>
      </c>
      <c r="E59" s="308"/>
      <c r="F59" s="308"/>
      <c r="G59" s="308"/>
      <c r="H59" s="308"/>
      <c r="I59" s="308"/>
      <c r="J59" s="308"/>
      <c r="K59" s="306"/>
    </row>
    <row r="60" spans="2:11" s="1" customFormat="1" ht="15" customHeight="1">
      <c r="B60" s="304"/>
      <c r="C60" s="310"/>
      <c r="D60" s="308" t="s">
        <v>1732</v>
      </c>
      <c r="E60" s="308"/>
      <c r="F60" s="308"/>
      <c r="G60" s="308"/>
      <c r="H60" s="308"/>
      <c r="I60" s="308"/>
      <c r="J60" s="308"/>
      <c r="K60" s="306"/>
    </row>
    <row r="61" spans="2:11" s="1" customFormat="1" ht="15" customHeight="1">
      <c r="B61" s="304"/>
      <c r="C61" s="310"/>
      <c r="D61" s="308" t="s">
        <v>1733</v>
      </c>
      <c r="E61" s="308"/>
      <c r="F61" s="308"/>
      <c r="G61" s="308"/>
      <c r="H61" s="308"/>
      <c r="I61" s="308"/>
      <c r="J61" s="308"/>
      <c r="K61" s="306"/>
    </row>
    <row r="62" spans="2:11" s="1" customFormat="1" ht="15" customHeight="1">
      <c r="B62" s="304"/>
      <c r="C62" s="310"/>
      <c r="D62" s="313" t="s">
        <v>1734</v>
      </c>
      <c r="E62" s="313"/>
      <c r="F62" s="313"/>
      <c r="G62" s="313"/>
      <c r="H62" s="313"/>
      <c r="I62" s="313"/>
      <c r="J62" s="313"/>
      <c r="K62" s="306"/>
    </row>
    <row r="63" spans="2:11" s="1" customFormat="1" ht="15" customHeight="1">
      <c r="B63" s="304"/>
      <c r="C63" s="310"/>
      <c r="D63" s="308" t="s">
        <v>1735</v>
      </c>
      <c r="E63" s="308"/>
      <c r="F63" s="308"/>
      <c r="G63" s="308"/>
      <c r="H63" s="308"/>
      <c r="I63" s="308"/>
      <c r="J63" s="308"/>
      <c r="K63" s="306"/>
    </row>
    <row r="64" spans="2:11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pans="2:11" s="1" customFormat="1" ht="15" customHeight="1">
      <c r="B65" s="304"/>
      <c r="C65" s="310"/>
      <c r="D65" s="308" t="s">
        <v>1736</v>
      </c>
      <c r="E65" s="308"/>
      <c r="F65" s="308"/>
      <c r="G65" s="308"/>
      <c r="H65" s="308"/>
      <c r="I65" s="308"/>
      <c r="J65" s="308"/>
      <c r="K65" s="306"/>
    </row>
    <row r="66" spans="2:11" s="1" customFormat="1" ht="15" customHeight="1">
      <c r="B66" s="304"/>
      <c r="C66" s="310"/>
      <c r="D66" s="313" t="s">
        <v>1737</v>
      </c>
      <c r="E66" s="313"/>
      <c r="F66" s="313"/>
      <c r="G66" s="313"/>
      <c r="H66" s="313"/>
      <c r="I66" s="313"/>
      <c r="J66" s="313"/>
      <c r="K66" s="306"/>
    </row>
    <row r="67" spans="2:11" s="1" customFormat="1" ht="15" customHeight="1">
      <c r="B67" s="304"/>
      <c r="C67" s="310"/>
      <c r="D67" s="308" t="s">
        <v>1738</v>
      </c>
      <c r="E67" s="308"/>
      <c r="F67" s="308"/>
      <c r="G67" s="308"/>
      <c r="H67" s="308"/>
      <c r="I67" s="308"/>
      <c r="J67" s="308"/>
      <c r="K67" s="306"/>
    </row>
    <row r="68" spans="2:11" s="1" customFormat="1" ht="15" customHeight="1">
      <c r="B68" s="304"/>
      <c r="C68" s="310"/>
      <c r="D68" s="308" t="s">
        <v>1739</v>
      </c>
      <c r="E68" s="308"/>
      <c r="F68" s="308"/>
      <c r="G68" s="308"/>
      <c r="H68" s="308"/>
      <c r="I68" s="308"/>
      <c r="J68" s="308"/>
      <c r="K68" s="306"/>
    </row>
    <row r="69" spans="2:11" s="1" customFormat="1" ht="15" customHeight="1">
      <c r="B69" s="304"/>
      <c r="C69" s="310"/>
      <c r="D69" s="308" t="s">
        <v>1740</v>
      </c>
      <c r="E69" s="308"/>
      <c r="F69" s="308"/>
      <c r="G69" s="308"/>
      <c r="H69" s="308"/>
      <c r="I69" s="308"/>
      <c r="J69" s="308"/>
      <c r="K69" s="306"/>
    </row>
    <row r="70" spans="2:11" s="1" customFormat="1" ht="15" customHeight="1">
      <c r="B70" s="304"/>
      <c r="C70" s="310"/>
      <c r="D70" s="308" t="s">
        <v>1741</v>
      </c>
      <c r="E70" s="308"/>
      <c r="F70" s="308"/>
      <c r="G70" s="308"/>
      <c r="H70" s="308"/>
      <c r="I70" s="308"/>
      <c r="J70" s="308"/>
      <c r="K70" s="306"/>
    </row>
    <row r="71" spans="2:1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pans="2:11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2:11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pans="2:11" s="1" customFormat="1" ht="45" customHeight="1">
      <c r="B75" s="323"/>
      <c r="C75" s="324" t="s">
        <v>1742</v>
      </c>
      <c r="D75" s="324"/>
      <c r="E75" s="324"/>
      <c r="F75" s="324"/>
      <c r="G75" s="324"/>
      <c r="H75" s="324"/>
      <c r="I75" s="324"/>
      <c r="J75" s="324"/>
      <c r="K75" s="325"/>
    </row>
    <row r="76" spans="2:11" s="1" customFormat="1" ht="17.25" customHeight="1">
      <c r="B76" s="323"/>
      <c r="C76" s="326" t="s">
        <v>1743</v>
      </c>
      <c r="D76" s="326"/>
      <c r="E76" s="326"/>
      <c r="F76" s="326" t="s">
        <v>1744</v>
      </c>
      <c r="G76" s="327"/>
      <c r="H76" s="326" t="s">
        <v>55</v>
      </c>
      <c r="I76" s="326" t="s">
        <v>58</v>
      </c>
      <c r="J76" s="326" t="s">
        <v>1745</v>
      </c>
      <c r="K76" s="325"/>
    </row>
    <row r="77" spans="2:11" s="1" customFormat="1" ht="17.25" customHeight="1">
      <c r="B77" s="323"/>
      <c r="C77" s="328" t="s">
        <v>1746</v>
      </c>
      <c r="D77" s="328"/>
      <c r="E77" s="328"/>
      <c r="F77" s="329" t="s">
        <v>1747</v>
      </c>
      <c r="G77" s="330"/>
      <c r="H77" s="328"/>
      <c r="I77" s="328"/>
      <c r="J77" s="328" t="s">
        <v>1748</v>
      </c>
      <c r="K77" s="325"/>
    </row>
    <row r="78" spans="2:11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pans="2:11" s="1" customFormat="1" ht="15" customHeight="1">
      <c r="B79" s="323"/>
      <c r="C79" s="311" t="s">
        <v>54</v>
      </c>
      <c r="D79" s="333"/>
      <c r="E79" s="333"/>
      <c r="F79" s="334" t="s">
        <v>1749</v>
      </c>
      <c r="G79" s="335"/>
      <c r="H79" s="311" t="s">
        <v>1750</v>
      </c>
      <c r="I79" s="311" t="s">
        <v>1751</v>
      </c>
      <c r="J79" s="311">
        <v>20</v>
      </c>
      <c r="K79" s="325"/>
    </row>
    <row r="80" spans="2:11" s="1" customFormat="1" ht="15" customHeight="1">
      <c r="B80" s="323"/>
      <c r="C80" s="311" t="s">
        <v>1752</v>
      </c>
      <c r="D80" s="311"/>
      <c r="E80" s="311"/>
      <c r="F80" s="334" t="s">
        <v>1749</v>
      </c>
      <c r="G80" s="335"/>
      <c r="H80" s="311" t="s">
        <v>1753</v>
      </c>
      <c r="I80" s="311" t="s">
        <v>1751</v>
      </c>
      <c r="J80" s="311">
        <v>120</v>
      </c>
      <c r="K80" s="325"/>
    </row>
    <row r="81" spans="2:11" s="1" customFormat="1" ht="15" customHeight="1">
      <c r="B81" s="336"/>
      <c r="C81" s="311" t="s">
        <v>1754</v>
      </c>
      <c r="D81" s="311"/>
      <c r="E81" s="311"/>
      <c r="F81" s="334" t="s">
        <v>1755</v>
      </c>
      <c r="G81" s="335"/>
      <c r="H81" s="311" t="s">
        <v>1756</v>
      </c>
      <c r="I81" s="311" t="s">
        <v>1751</v>
      </c>
      <c r="J81" s="311">
        <v>50</v>
      </c>
      <c r="K81" s="325"/>
    </row>
    <row r="82" spans="2:11" s="1" customFormat="1" ht="15" customHeight="1">
      <c r="B82" s="336"/>
      <c r="C82" s="311" t="s">
        <v>1757</v>
      </c>
      <c r="D82" s="311"/>
      <c r="E82" s="311"/>
      <c r="F82" s="334" t="s">
        <v>1749</v>
      </c>
      <c r="G82" s="335"/>
      <c r="H82" s="311" t="s">
        <v>1758</v>
      </c>
      <c r="I82" s="311" t="s">
        <v>1759</v>
      </c>
      <c r="J82" s="311"/>
      <c r="K82" s="325"/>
    </row>
    <row r="83" spans="2:11" s="1" customFormat="1" ht="15" customHeight="1">
      <c r="B83" s="336"/>
      <c r="C83" s="337" t="s">
        <v>1760</v>
      </c>
      <c r="D83" s="337"/>
      <c r="E83" s="337"/>
      <c r="F83" s="338" t="s">
        <v>1755</v>
      </c>
      <c r="G83" s="337"/>
      <c r="H83" s="337" t="s">
        <v>1761</v>
      </c>
      <c r="I83" s="337" t="s">
        <v>1751</v>
      </c>
      <c r="J83" s="337">
        <v>15</v>
      </c>
      <c r="K83" s="325"/>
    </row>
    <row r="84" spans="2:11" s="1" customFormat="1" ht="15" customHeight="1">
      <c r="B84" s="336"/>
      <c r="C84" s="337" t="s">
        <v>1762</v>
      </c>
      <c r="D84" s="337"/>
      <c r="E84" s="337"/>
      <c r="F84" s="338" t="s">
        <v>1755</v>
      </c>
      <c r="G84" s="337"/>
      <c r="H84" s="337" t="s">
        <v>1763</v>
      </c>
      <c r="I84" s="337" t="s">
        <v>1751</v>
      </c>
      <c r="J84" s="337">
        <v>15</v>
      </c>
      <c r="K84" s="325"/>
    </row>
    <row r="85" spans="2:11" s="1" customFormat="1" ht="15" customHeight="1">
      <c r="B85" s="336"/>
      <c r="C85" s="337" t="s">
        <v>1764</v>
      </c>
      <c r="D85" s="337"/>
      <c r="E85" s="337"/>
      <c r="F85" s="338" t="s">
        <v>1755</v>
      </c>
      <c r="G85" s="337"/>
      <c r="H85" s="337" t="s">
        <v>1765</v>
      </c>
      <c r="I85" s="337" t="s">
        <v>1751</v>
      </c>
      <c r="J85" s="337">
        <v>20</v>
      </c>
      <c r="K85" s="325"/>
    </row>
    <row r="86" spans="2:11" s="1" customFormat="1" ht="15" customHeight="1">
      <c r="B86" s="336"/>
      <c r="C86" s="337" t="s">
        <v>1766</v>
      </c>
      <c r="D86" s="337"/>
      <c r="E86" s="337"/>
      <c r="F86" s="338" t="s">
        <v>1755</v>
      </c>
      <c r="G86" s="337"/>
      <c r="H86" s="337" t="s">
        <v>1767</v>
      </c>
      <c r="I86" s="337" t="s">
        <v>1751</v>
      </c>
      <c r="J86" s="337">
        <v>20</v>
      </c>
      <c r="K86" s="325"/>
    </row>
    <row r="87" spans="2:11" s="1" customFormat="1" ht="15" customHeight="1">
      <c r="B87" s="336"/>
      <c r="C87" s="311" t="s">
        <v>1768</v>
      </c>
      <c r="D87" s="311"/>
      <c r="E87" s="311"/>
      <c r="F87" s="334" t="s">
        <v>1755</v>
      </c>
      <c r="G87" s="335"/>
      <c r="H87" s="311" t="s">
        <v>1769</v>
      </c>
      <c r="I87" s="311" t="s">
        <v>1751</v>
      </c>
      <c r="J87" s="311">
        <v>50</v>
      </c>
      <c r="K87" s="325"/>
    </row>
    <row r="88" spans="2:11" s="1" customFormat="1" ht="15" customHeight="1">
      <c r="B88" s="336"/>
      <c r="C88" s="311" t="s">
        <v>1770</v>
      </c>
      <c r="D88" s="311"/>
      <c r="E88" s="311"/>
      <c r="F88" s="334" t="s">
        <v>1755</v>
      </c>
      <c r="G88" s="335"/>
      <c r="H88" s="311" t="s">
        <v>1771</v>
      </c>
      <c r="I88" s="311" t="s">
        <v>1751</v>
      </c>
      <c r="J88" s="311">
        <v>20</v>
      </c>
      <c r="K88" s="325"/>
    </row>
    <row r="89" spans="2:11" s="1" customFormat="1" ht="15" customHeight="1">
      <c r="B89" s="336"/>
      <c r="C89" s="311" t="s">
        <v>1772</v>
      </c>
      <c r="D89" s="311"/>
      <c r="E89" s="311"/>
      <c r="F89" s="334" t="s">
        <v>1755</v>
      </c>
      <c r="G89" s="335"/>
      <c r="H89" s="311" t="s">
        <v>1773</v>
      </c>
      <c r="I89" s="311" t="s">
        <v>1751</v>
      </c>
      <c r="J89" s="311">
        <v>20</v>
      </c>
      <c r="K89" s="325"/>
    </row>
    <row r="90" spans="2:11" s="1" customFormat="1" ht="15" customHeight="1">
      <c r="B90" s="336"/>
      <c r="C90" s="311" t="s">
        <v>1774</v>
      </c>
      <c r="D90" s="311"/>
      <c r="E90" s="311"/>
      <c r="F90" s="334" t="s">
        <v>1755</v>
      </c>
      <c r="G90" s="335"/>
      <c r="H90" s="311" t="s">
        <v>1775</v>
      </c>
      <c r="I90" s="311" t="s">
        <v>1751</v>
      </c>
      <c r="J90" s="311">
        <v>50</v>
      </c>
      <c r="K90" s="325"/>
    </row>
    <row r="91" spans="2:11" s="1" customFormat="1" ht="15" customHeight="1">
      <c r="B91" s="336"/>
      <c r="C91" s="311" t="s">
        <v>1776</v>
      </c>
      <c r="D91" s="311"/>
      <c r="E91" s="311"/>
      <c r="F91" s="334" t="s">
        <v>1755</v>
      </c>
      <c r="G91" s="335"/>
      <c r="H91" s="311" t="s">
        <v>1776</v>
      </c>
      <c r="I91" s="311" t="s">
        <v>1751</v>
      </c>
      <c r="J91" s="311">
        <v>50</v>
      </c>
      <c r="K91" s="325"/>
    </row>
    <row r="92" spans="2:11" s="1" customFormat="1" ht="15" customHeight="1">
      <c r="B92" s="336"/>
      <c r="C92" s="311" t="s">
        <v>1777</v>
      </c>
      <c r="D92" s="311"/>
      <c r="E92" s="311"/>
      <c r="F92" s="334" t="s">
        <v>1755</v>
      </c>
      <c r="G92" s="335"/>
      <c r="H92" s="311" t="s">
        <v>1778</v>
      </c>
      <c r="I92" s="311" t="s">
        <v>1751</v>
      </c>
      <c r="J92" s="311">
        <v>255</v>
      </c>
      <c r="K92" s="325"/>
    </row>
    <row r="93" spans="2:11" s="1" customFormat="1" ht="15" customHeight="1">
      <c r="B93" s="336"/>
      <c r="C93" s="311" t="s">
        <v>1779</v>
      </c>
      <c r="D93" s="311"/>
      <c r="E93" s="311"/>
      <c r="F93" s="334" t="s">
        <v>1749</v>
      </c>
      <c r="G93" s="335"/>
      <c r="H93" s="311" t="s">
        <v>1780</v>
      </c>
      <c r="I93" s="311" t="s">
        <v>1781</v>
      </c>
      <c r="J93" s="311"/>
      <c r="K93" s="325"/>
    </row>
    <row r="94" spans="2:11" s="1" customFormat="1" ht="15" customHeight="1">
      <c r="B94" s="336"/>
      <c r="C94" s="311" t="s">
        <v>1782</v>
      </c>
      <c r="D94" s="311"/>
      <c r="E94" s="311"/>
      <c r="F94" s="334" t="s">
        <v>1749</v>
      </c>
      <c r="G94" s="335"/>
      <c r="H94" s="311" t="s">
        <v>1783</v>
      </c>
      <c r="I94" s="311" t="s">
        <v>1784</v>
      </c>
      <c r="J94" s="311"/>
      <c r="K94" s="325"/>
    </row>
    <row r="95" spans="2:11" s="1" customFormat="1" ht="15" customHeight="1">
      <c r="B95" s="336"/>
      <c r="C95" s="311" t="s">
        <v>1785</v>
      </c>
      <c r="D95" s="311"/>
      <c r="E95" s="311"/>
      <c r="F95" s="334" t="s">
        <v>1749</v>
      </c>
      <c r="G95" s="335"/>
      <c r="H95" s="311" t="s">
        <v>1785</v>
      </c>
      <c r="I95" s="311" t="s">
        <v>1784</v>
      </c>
      <c r="J95" s="311"/>
      <c r="K95" s="325"/>
    </row>
    <row r="96" spans="2:11" s="1" customFormat="1" ht="15" customHeight="1">
      <c r="B96" s="336"/>
      <c r="C96" s="311" t="s">
        <v>39</v>
      </c>
      <c r="D96" s="311"/>
      <c r="E96" s="311"/>
      <c r="F96" s="334" t="s">
        <v>1749</v>
      </c>
      <c r="G96" s="335"/>
      <c r="H96" s="311" t="s">
        <v>1786</v>
      </c>
      <c r="I96" s="311" t="s">
        <v>1784</v>
      </c>
      <c r="J96" s="311"/>
      <c r="K96" s="325"/>
    </row>
    <row r="97" spans="2:11" s="1" customFormat="1" ht="15" customHeight="1">
      <c r="B97" s="336"/>
      <c r="C97" s="311" t="s">
        <v>49</v>
      </c>
      <c r="D97" s="311"/>
      <c r="E97" s="311"/>
      <c r="F97" s="334" t="s">
        <v>1749</v>
      </c>
      <c r="G97" s="335"/>
      <c r="H97" s="311" t="s">
        <v>1787</v>
      </c>
      <c r="I97" s="311" t="s">
        <v>1784</v>
      </c>
      <c r="J97" s="311"/>
      <c r="K97" s="325"/>
    </row>
    <row r="98" spans="2:11" s="1" customFormat="1" ht="15" customHeight="1">
      <c r="B98" s="339"/>
      <c r="C98" s="340"/>
      <c r="D98" s="340"/>
      <c r="E98" s="340"/>
      <c r="F98" s="340"/>
      <c r="G98" s="340"/>
      <c r="H98" s="340"/>
      <c r="I98" s="340"/>
      <c r="J98" s="340"/>
      <c r="K98" s="341"/>
    </row>
    <row r="99" spans="2:11" s="1" customFormat="1" ht="18.75" customHeight="1">
      <c r="B99" s="342"/>
      <c r="C99" s="343"/>
      <c r="D99" s="343"/>
      <c r="E99" s="343"/>
      <c r="F99" s="343"/>
      <c r="G99" s="343"/>
      <c r="H99" s="343"/>
      <c r="I99" s="343"/>
      <c r="J99" s="343"/>
      <c r="K99" s="342"/>
    </row>
    <row r="100" spans="2:11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2:1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pans="2:11" s="1" customFormat="1" ht="45" customHeight="1">
      <c r="B102" s="323"/>
      <c r="C102" s="324" t="s">
        <v>1788</v>
      </c>
      <c r="D102" s="324"/>
      <c r="E102" s="324"/>
      <c r="F102" s="324"/>
      <c r="G102" s="324"/>
      <c r="H102" s="324"/>
      <c r="I102" s="324"/>
      <c r="J102" s="324"/>
      <c r="K102" s="325"/>
    </row>
    <row r="103" spans="2:11" s="1" customFormat="1" ht="17.25" customHeight="1">
      <c r="B103" s="323"/>
      <c r="C103" s="326" t="s">
        <v>1743</v>
      </c>
      <c r="D103" s="326"/>
      <c r="E103" s="326"/>
      <c r="F103" s="326" t="s">
        <v>1744</v>
      </c>
      <c r="G103" s="327"/>
      <c r="H103" s="326" t="s">
        <v>55</v>
      </c>
      <c r="I103" s="326" t="s">
        <v>58</v>
      </c>
      <c r="J103" s="326" t="s">
        <v>1745</v>
      </c>
      <c r="K103" s="325"/>
    </row>
    <row r="104" spans="2:11" s="1" customFormat="1" ht="17.25" customHeight="1">
      <c r="B104" s="323"/>
      <c r="C104" s="328" t="s">
        <v>1746</v>
      </c>
      <c r="D104" s="328"/>
      <c r="E104" s="328"/>
      <c r="F104" s="329" t="s">
        <v>1747</v>
      </c>
      <c r="G104" s="330"/>
      <c r="H104" s="328"/>
      <c r="I104" s="328"/>
      <c r="J104" s="328" t="s">
        <v>1748</v>
      </c>
      <c r="K104" s="325"/>
    </row>
    <row r="105" spans="2:11" s="1" customFormat="1" ht="5.25" customHeight="1">
      <c r="B105" s="323"/>
      <c r="C105" s="326"/>
      <c r="D105" s="326"/>
      <c r="E105" s="326"/>
      <c r="F105" s="326"/>
      <c r="G105" s="344"/>
      <c r="H105" s="326"/>
      <c r="I105" s="326"/>
      <c r="J105" s="326"/>
      <c r="K105" s="325"/>
    </row>
    <row r="106" spans="2:11" s="1" customFormat="1" ht="15" customHeight="1">
      <c r="B106" s="323"/>
      <c r="C106" s="311" t="s">
        <v>54</v>
      </c>
      <c r="D106" s="333"/>
      <c r="E106" s="333"/>
      <c r="F106" s="334" t="s">
        <v>1749</v>
      </c>
      <c r="G106" s="311"/>
      <c r="H106" s="311" t="s">
        <v>1789</v>
      </c>
      <c r="I106" s="311" t="s">
        <v>1751</v>
      </c>
      <c r="J106" s="311">
        <v>20</v>
      </c>
      <c r="K106" s="325"/>
    </row>
    <row r="107" spans="2:11" s="1" customFormat="1" ht="15" customHeight="1">
      <c r="B107" s="323"/>
      <c r="C107" s="311" t="s">
        <v>1752</v>
      </c>
      <c r="D107" s="311"/>
      <c r="E107" s="311"/>
      <c r="F107" s="334" t="s">
        <v>1749</v>
      </c>
      <c r="G107" s="311"/>
      <c r="H107" s="311" t="s">
        <v>1789</v>
      </c>
      <c r="I107" s="311" t="s">
        <v>1751</v>
      </c>
      <c r="J107" s="311">
        <v>120</v>
      </c>
      <c r="K107" s="325"/>
    </row>
    <row r="108" spans="2:11" s="1" customFormat="1" ht="15" customHeight="1">
      <c r="B108" s="336"/>
      <c r="C108" s="311" t="s">
        <v>1754</v>
      </c>
      <c r="D108" s="311"/>
      <c r="E108" s="311"/>
      <c r="F108" s="334" t="s">
        <v>1755</v>
      </c>
      <c r="G108" s="311"/>
      <c r="H108" s="311" t="s">
        <v>1789</v>
      </c>
      <c r="I108" s="311" t="s">
        <v>1751</v>
      </c>
      <c r="J108" s="311">
        <v>50</v>
      </c>
      <c r="K108" s="325"/>
    </row>
    <row r="109" spans="2:11" s="1" customFormat="1" ht="15" customHeight="1">
      <c r="B109" s="336"/>
      <c r="C109" s="311" t="s">
        <v>1757</v>
      </c>
      <c r="D109" s="311"/>
      <c r="E109" s="311"/>
      <c r="F109" s="334" t="s">
        <v>1749</v>
      </c>
      <c r="G109" s="311"/>
      <c r="H109" s="311" t="s">
        <v>1789</v>
      </c>
      <c r="I109" s="311" t="s">
        <v>1759</v>
      </c>
      <c r="J109" s="311"/>
      <c r="K109" s="325"/>
    </row>
    <row r="110" spans="2:11" s="1" customFormat="1" ht="15" customHeight="1">
      <c r="B110" s="336"/>
      <c r="C110" s="311" t="s">
        <v>1768</v>
      </c>
      <c r="D110" s="311"/>
      <c r="E110" s="311"/>
      <c r="F110" s="334" t="s">
        <v>1755</v>
      </c>
      <c r="G110" s="311"/>
      <c r="H110" s="311" t="s">
        <v>1789</v>
      </c>
      <c r="I110" s="311" t="s">
        <v>1751</v>
      </c>
      <c r="J110" s="311">
        <v>50</v>
      </c>
      <c r="K110" s="325"/>
    </row>
    <row r="111" spans="2:11" s="1" customFormat="1" ht="15" customHeight="1">
      <c r="B111" s="336"/>
      <c r="C111" s="311" t="s">
        <v>1776</v>
      </c>
      <c r="D111" s="311"/>
      <c r="E111" s="311"/>
      <c r="F111" s="334" t="s">
        <v>1755</v>
      </c>
      <c r="G111" s="311"/>
      <c r="H111" s="311" t="s">
        <v>1789</v>
      </c>
      <c r="I111" s="311" t="s">
        <v>1751</v>
      </c>
      <c r="J111" s="311">
        <v>50</v>
      </c>
      <c r="K111" s="325"/>
    </row>
    <row r="112" spans="2:11" s="1" customFormat="1" ht="15" customHeight="1">
      <c r="B112" s="336"/>
      <c r="C112" s="311" t="s">
        <v>1774</v>
      </c>
      <c r="D112" s="311"/>
      <c r="E112" s="311"/>
      <c r="F112" s="334" t="s">
        <v>1755</v>
      </c>
      <c r="G112" s="311"/>
      <c r="H112" s="311" t="s">
        <v>1789</v>
      </c>
      <c r="I112" s="311" t="s">
        <v>1751</v>
      </c>
      <c r="J112" s="311">
        <v>50</v>
      </c>
      <c r="K112" s="325"/>
    </row>
    <row r="113" spans="2:11" s="1" customFormat="1" ht="15" customHeight="1">
      <c r="B113" s="336"/>
      <c r="C113" s="311" t="s">
        <v>54</v>
      </c>
      <c r="D113" s="311"/>
      <c r="E113" s="311"/>
      <c r="F113" s="334" t="s">
        <v>1749</v>
      </c>
      <c r="G113" s="311"/>
      <c r="H113" s="311" t="s">
        <v>1790</v>
      </c>
      <c r="I113" s="311" t="s">
        <v>1751</v>
      </c>
      <c r="J113" s="311">
        <v>20</v>
      </c>
      <c r="K113" s="325"/>
    </row>
    <row r="114" spans="2:11" s="1" customFormat="1" ht="15" customHeight="1">
      <c r="B114" s="336"/>
      <c r="C114" s="311" t="s">
        <v>1791</v>
      </c>
      <c r="D114" s="311"/>
      <c r="E114" s="311"/>
      <c r="F114" s="334" t="s">
        <v>1749</v>
      </c>
      <c r="G114" s="311"/>
      <c r="H114" s="311" t="s">
        <v>1792</v>
      </c>
      <c r="I114" s="311" t="s">
        <v>1751</v>
      </c>
      <c r="J114" s="311">
        <v>120</v>
      </c>
      <c r="K114" s="325"/>
    </row>
    <row r="115" spans="2:11" s="1" customFormat="1" ht="15" customHeight="1">
      <c r="B115" s="336"/>
      <c r="C115" s="311" t="s">
        <v>39</v>
      </c>
      <c r="D115" s="311"/>
      <c r="E115" s="311"/>
      <c r="F115" s="334" t="s">
        <v>1749</v>
      </c>
      <c r="G115" s="311"/>
      <c r="H115" s="311" t="s">
        <v>1793</v>
      </c>
      <c r="I115" s="311" t="s">
        <v>1784</v>
      </c>
      <c r="J115" s="311"/>
      <c r="K115" s="325"/>
    </row>
    <row r="116" spans="2:11" s="1" customFormat="1" ht="15" customHeight="1">
      <c r="B116" s="336"/>
      <c r="C116" s="311" t="s">
        <v>49</v>
      </c>
      <c r="D116" s="311"/>
      <c r="E116" s="311"/>
      <c r="F116" s="334" t="s">
        <v>1749</v>
      </c>
      <c r="G116" s="311"/>
      <c r="H116" s="311" t="s">
        <v>1794</v>
      </c>
      <c r="I116" s="311" t="s">
        <v>1784</v>
      </c>
      <c r="J116" s="311"/>
      <c r="K116" s="325"/>
    </row>
    <row r="117" spans="2:11" s="1" customFormat="1" ht="15" customHeight="1">
      <c r="B117" s="336"/>
      <c r="C117" s="311" t="s">
        <v>58</v>
      </c>
      <c r="D117" s="311"/>
      <c r="E117" s="311"/>
      <c r="F117" s="334" t="s">
        <v>1749</v>
      </c>
      <c r="G117" s="311"/>
      <c r="H117" s="311" t="s">
        <v>1795</v>
      </c>
      <c r="I117" s="311" t="s">
        <v>1796</v>
      </c>
      <c r="J117" s="311"/>
      <c r="K117" s="325"/>
    </row>
    <row r="118" spans="2:11" s="1" customFormat="1" ht="15" customHeight="1">
      <c r="B118" s="339"/>
      <c r="C118" s="345"/>
      <c r="D118" s="345"/>
      <c r="E118" s="345"/>
      <c r="F118" s="345"/>
      <c r="G118" s="345"/>
      <c r="H118" s="345"/>
      <c r="I118" s="345"/>
      <c r="J118" s="345"/>
      <c r="K118" s="341"/>
    </row>
    <row r="119" spans="2:11" s="1" customFormat="1" ht="18.75" customHeight="1">
      <c r="B119" s="346"/>
      <c r="C119" s="347"/>
      <c r="D119" s="347"/>
      <c r="E119" s="347"/>
      <c r="F119" s="348"/>
      <c r="G119" s="347"/>
      <c r="H119" s="347"/>
      <c r="I119" s="347"/>
      <c r="J119" s="347"/>
      <c r="K119" s="346"/>
    </row>
    <row r="120" spans="2:11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2:11" s="1" customFormat="1" ht="7.5" customHeight="1">
      <c r="B121" s="349"/>
      <c r="C121" s="350"/>
      <c r="D121" s="350"/>
      <c r="E121" s="350"/>
      <c r="F121" s="350"/>
      <c r="G121" s="350"/>
      <c r="H121" s="350"/>
      <c r="I121" s="350"/>
      <c r="J121" s="350"/>
      <c r="K121" s="351"/>
    </row>
    <row r="122" spans="2:11" s="1" customFormat="1" ht="45" customHeight="1">
      <c r="B122" s="352"/>
      <c r="C122" s="302" t="s">
        <v>1797</v>
      </c>
      <c r="D122" s="302"/>
      <c r="E122" s="302"/>
      <c r="F122" s="302"/>
      <c r="G122" s="302"/>
      <c r="H122" s="302"/>
      <c r="I122" s="302"/>
      <c r="J122" s="302"/>
      <c r="K122" s="353"/>
    </row>
    <row r="123" spans="2:11" s="1" customFormat="1" ht="17.25" customHeight="1">
      <c r="B123" s="354"/>
      <c r="C123" s="326" t="s">
        <v>1743</v>
      </c>
      <c r="D123" s="326"/>
      <c r="E123" s="326"/>
      <c r="F123" s="326" t="s">
        <v>1744</v>
      </c>
      <c r="G123" s="327"/>
      <c r="H123" s="326" t="s">
        <v>55</v>
      </c>
      <c r="I123" s="326" t="s">
        <v>58</v>
      </c>
      <c r="J123" s="326" t="s">
        <v>1745</v>
      </c>
      <c r="K123" s="355"/>
    </row>
    <row r="124" spans="2:11" s="1" customFormat="1" ht="17.25" customHeight="1">
      <c r="B124" s="354"/>
      <c r="C124" s="328" t="s">
        <v>1746</v>
      </c>
      <c r="D124" s="328"/>
      <c r="E124" s="328"/>
      <c r="F124" s="329" t="s">
        <v>1747</v>
      </c>
      <c r="G124" s="330"/>
      <c r="H124" s="328"/>
      <c r="I124" s="328"/>
      <c r="J124" s="328" t="s">
        <v>1748</v>
      </c>
      <c r="K124" s="355"/>
    </row>
    <row r="125" spans="2:11" s="1" customFormat="1" ht="5.25" customHeight="1">
      <c r="B125" s="356"/>
      <c r="C125" s="331"/>
      <c r="D125" s="331"/>
      <c r="E125" s="331"/>
      <c r="F125" s="331"/>
      <c r="G125" s="357"/>
      <c r="H125" s="331"/>
      <c r="I125" s="331"/>
      <c r="J125" s="331"/>
      <c r="K125" s="358"/>
    </row>
    <row r="126" spans="2:11" s="1" customFormat="1" ht="15" customHeight="1">
      <c r="B126" s="356"/>
      <c r="C126" s="311" t="s">
        <v>1752</v>
      </c>
      <c r="D126" s="333"/>
      <c r="E126" s="333"/>
      <c r="F126" s="334" t="s">
        <v>1749</v>
      </c>
      <c r="G126" s="311"/>
      <c r="H126" s="311" t="s">
        <v>1789</v>
      </c>
      <c r="I126" s="311" t="s">
        <v>1751</v>
      </c>
      <c r="J126" s="311">
        <v>120</v>
      </c>
      <c r="K126" s="359"/>
    </row>
    <row r="127" spans="2:11" s="1" customFormat="1" ht="15" customHeight="1">
      <c r="B127" s="356"/>
      <c r="C127" s="311" t="s">
        <v>1798</v>
      </c>
      <c r="D127" s="311"/>
      <c r="E127" s="311"/>
      <c r="F127" s="334" t="s">
        <v>1749</v>
      </c>
      <c r="G127" s="311"/>
      <c r="H127" s="311" t="s">
        <v>1799</v>
      </c>
      <c r="I127" s="311" t="s">
        <v>1751</v>
      </c>
      <c r="J127" s="311" t="s">
        <v>1800</v>
      </c>
      <c r="K127" s="359"/>
    </row>
    <row r="128" spans="2:11" s="1" customFormat="1" ht="15" customHeight="1">
      <c r="B128" s="356"/>
      <c r="C128" s="311" t="s">
        <v>86</v>
      </c>
      <c r="D128" s="311"/>
      <c r="E128" s="311"/>
      <c r="F128" s="334" t="s">
        <v>1749</v>
      </c>
      <c r="G128" s="311"/>
      <c r="H128" s="311" t="s">
        <v>1801</v>
      </c>
      <c r="I128" s="311" t="s">
        <v>1751</v>
      </c>
      <c r="J128" s="311" t="s">
        <v>1800</v>
      </c>
      <c r="K128" s="359"/>
    </row>
    <row r="129" spans="2:11" s="1" customFormat="1" ht="15" customHeight="1">
      <c r="B129" s="356"/>
      <c r="C129" s="311" t="s">
        <v>1760</v>
      </c>
      <c r="D129" s="311"/>
      <c r="E129" s="311"/>
      <c r="F129" s="334" t="s">
        <v>1755</v>
      </c>
      <c r="G129" s="311"/>
      <c r="H129" s="311" t="s">
        <v>1761</v>
      </c>
      <c r="I129" s="311" t="s">
        <v>1751</v>
      </c>
      <c r="J129" s="311">
        <v>15</v>
      </c>
      <c r="K129" s="359"/>
    </row>
    <row r="130" spans="2:11" s="1" customFormat="1" ht="15" customHeight="1">
      <c r="B130" s="356"/>
      <c r="C130" s="337" t="s">
        <v>1762</v>
      </c>
      <c r="D130" s="337"/>
      <c r="E130" s="337"/>
      <c r="F130" s="338" t="s">
        <v>1755</v>
      </c>
      <c r="G130" s="337"/>
      <c r="H130" s="337" t="s">
        <v>1763</v>
      </c>
      <c r="I130" s="337" t="s">
        <v>1751</v>
      </c>
      <c r="J130" s="337">
        <v>15</v>
      </c>
      <c r="K130" s="359"/>
    </row>
    <row r="131" spans="2:11" s="1" customFormat="1" ht="15" customHeight="1">
      <c r="B131" s="356"/>
      <c r="C131" s="337" t="s">
        <v>1764</v>
      </c>
      <c r="D131" s="337"/>
      <c r="E131" s="337"/>
      <c r="F131" s="338" t="s">
        <v>1755</v>
      </c>
      <c r="G131" s="337"/>
      <c r="H131" s="337" t="s">
        <v>1765</v>
      </c>
      <c r="I131" s="337" t="s">
        <v>1751</v>
      </c>
      <c r="J131" s="337">
        <v>20</v>
      </c>
      <c r="K131" s="359"/>
    </row>
    <row r="132" spans="2:11" s="1" customFormat="1" ht="15" customHeight="1">
      <c r="B132" s="356"/>
      <c r="C132" s="337" t="s">
        <v>1766</v>
      </c>
      <c r="D132" s="337"/>
      <c r="E132" s="337"/>
      <c r="F132" s="338" t="s">
        <v>1755</v>
      </c>
      <c r="G132" s="337"/>
      <c r="H132" s="337" t="s">
        <v>1767</v>
      </c>
      <c r="I132" s="337" t="s">
        <v>1751</v>
      </c>
      <c r="J132" s="337">
        <v>20</v>
      </c>
      <c r="K132" s="359"/>
    </row>
    <row r="133" spans="2:11" s="1" customFormat="1" ht="15" customHeight="1">
      <c r="B133" s="356"/>
      <c r="C133" s="311" t="s">
        <v>1754</v>
      </c>
      <c r="D133" s="311"/>
      <c r="E133" s="311"/>
      <c r="F133" s="334" t="s">
        <v>1755</v>
      </c>
      <c r="G133" s="311"/>
      <c r="H133" s="311" t="s">
        <v>1789</v>
      </c>
      <c r="I133" s="311" t="s">
        <v>1751</v>
      </c>
      <c r="J133" s="311">
        <v>50</v>
      </c>
      <c r="K133" s="359"/>
    </row>
    <row r="134" spans="2:11" s="1" customFormat="1" ht="15" customHeight="1">
      <c r="B134" s="356"/>
      <c r="C134" s="311" t="s">
        <v>1768</v>
      </c>
      <c r="D134" s="311"/>
      <c r="E134" s="311"/>
      <c r="F134" s="334" t="s">
        <v>1755</v>
      </c>
      <c r="G134" s="311"/>
      <c r="H134" s="311" t="s">
        <v>1789</v>
      </c>
      <c r="I134" s="311" t="s">
        <v>1751</v>
      </c>
      <c r="J134" s="311">
        <v>50</v>
      </c>
      <c r="K134" s="359"/>
    </row>
    <row r="135" spans="2:11" s="1" customFormat="1" ht="15" customHeight="1">
      <c r="B135" s="356"/>
      <c r="C135" s="311" t="s">
        <v>1774</v>
      </c>
      <c r="D135" s="311"/>
      <c r="E135" s="311"/>
      <c r="F135" s="334" t="s">
        <v>1755</v>
      </c>
      <c r="G135" s="311"/>
      <c r="H135" s="311" t="s">
        <v>1789</v>
      </c>
      <c r="I135" s="311" t="s">
        <v>1751</v>
      </c>
      <c r="J135" s="311">
        <v>50</v>
      </c>
      <c r="K135" s="359"/>
    </row>
    <row r="136" spans="2:11" s="1" customFormat="1" ht="15" customHeight="1">
      <c r="B136" s="356"/>
      <c r="C136" s="311" t="s">
        <v>1776</v>
      </c>
      <c r="D136" s="311"/>
      <c r="E136" s="311"/>
      <c r="F136" s="334" t="s">
        <v>1755</v>
      </c>
      <c r="G136" s="311"/>
      <c r="H136" s="311" t="s">
        <v>1789</v>
      </c>
      <c r="I136" s="311" t="s">
        <v>1751</v>
      </c>
      <c r="J136" s="311">
        <v>50</v>
      </c>
      <c r="K136" s="359"/>
    </row>
    <row r="137" spans="2:11" s="1" customFormat="1" ht="15" customHeight="1">
      <c r="B137" s="356"/>
      <c r="C137" s="311" t="s">
        <v>1777</v>
      </c>
      <c r="D137" s="311"/>
      <c r="E137" s="311"/>
      <c r="F137" s="334" t="s">
        <v>1755</v>
      </c>
      <c r="G137" s="311"/>
      <c r="H137" s="311" t="s">
        <v>1802</v>
      </c>
      <c r="I137" s="311" t="s">
        <v>1751</v>
      </c>
      <c r="J137" s="311">
        <v>255</v>
      </c>
      <c r="K137" s="359"/>
    </row>
    <row r="138" spans="2:11" s="1" customFormat="1" ht="15" customHeight="1">
      <c r="B138" s="356"/>
      <c r="C138" s="311" t="s">
        <v>1779</v>
      </c>
      <c r="D138" s="311"/>
      <c r="E138" s="311"/>
      <c r="F138" s="334" t="s">
        <v>1749</v>
      </c>
      <c r="G138" s="311"/>
      <c r="H138" s="311" t="s">
        <v>1803</v>
      </c>
      <c r="I138" s="311" t="s">
        <v>1781</v>
      </c>
      <c r="J138" s="311"/>
      <c r="K138" s="359"/>
    </row>
    <row r="139" spans="2:11" s="1" customFormat="1" ht="15" customHeight="1">
      <c r="B139" s="356"/>
      <c r="C139" s="311" t="s">
        <v>1782</v>
      </c>
      <c r="D139" s="311"/>
      <c r="E139" s="311"/>
      <c r="F139" s="334" t="s">
        <v>1749</v>
      </c>
      <c r="G139" s="311"/>
      <c r="H139" s="311" t="s">
        <v>1804</v>
      </c>
      <c r="I139" s="311" t="s">
        <v>1784</v>
      </c>
      <c r="J139" s="311"/>
      <c r="K139" s="359"/>
    </row>
    <row r="140" spans="2:11" s="1" customFormat="1" ht="15" customHeight="1">
      <c r="B140" s="356"/>
      <c r="C140" s="311" t="s">
        <v>1785</v>
      </c>
      <c r="D140" s="311"/>
      <c r="E140" s="311"/>
      <c r="F140" s="334" t="s">
        <v>1749</v>
      </c>
      <c r="G140" s="311"/>
      <c r="H140" s="311" t="s">
        <v>1785</v>
      </c>
      <c r="I140" s="311" t="s">
        <v>1784</v>
      </c>
      <c r="J140" s="311"/>
      <c r="K140" s="359"/>
    </row>
    <row r="141" spans="2:11" s="1" customFormat="1" ht="15" customHeight="1">
      <c r="B141" s="356"/>
      <c r="C141" s="311" t="s">
        <v>39</v>
      </c>
      <c r="D141" s="311"/>
      <c r="E141" s="311"/>
      <c r="F141" s="334" t="s">
        <v>1749</v>
      </c>
      <c r="G141" s="311"/>
      <c r="H141" s="311" t="s">
        <v>1805</v>
      </c>
      <c r="I141" s="311" t="s">
        <v>1784</v>
      </c>
      <c r="J141" s="311"/>
      <c r="K141" s="359"/>
    </row>
    <row r="142" spans="2:11" s="1" customFormat="1" ht="15" customHeight="1">
      <c r="B142" s="356"/>
      <c r="C142" s="311" t="s">
        <v>1806</v>
      </c>
      <c r="D142" s="311"/>
      <c r="E142" s="311"/>
      <c r="F142" s="334" t="s">
        <v>1749</v>
      </c>
      <c r="G142" s="311"/>
      <c r="H142" s="311" t="s">
        <v>1807</v>
      </c>
      <c r="I142" s="311" t="s">
        <v>1784</v>
      </c>
      <c r="J142" s="311"/>
      <c r="K142" s="359"/>
    </row>
    <row r="143" spans="2:11" s="1" customFormat="1" ht="15" customHeight="1">
      <c r="B143" s="360"/>
      <c r="C143" s="361"/>
      <c r="D143" s="361"/>
      <c r="E143" s="361"/>
      <c r="F143" s="361"/>
      <c r="G143" s="361"/>
      <c r="H143" s="361"/>
      <c r="I143" s="361"/>
      <c r="J143" s="361"/>
      <c r="K143" s="362"/>
    </row>
    <row r="144" spans="2:11" s="1" customFormat="1" ht="18.75" customHeight="1">
      <c r="B144" s="347"/>
      <c r="C144" s="347"/>
      <c r="D144" s="347"/>
      <c r="E144" s="347"/>
      <c r="F144" s="348"/>
      <c r="G144" s="347"/>
      <c r="H144" s="347"/>
      <c r="I144" s="347"/>
      <c r="J144" s="347"/>
      <c r="K144" s="347"/>
    </row>
    <row r="145" spans="2:11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2:11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pans="2:11" s="1" customFormat="1" ht="45" customHeight="1">
      <c r="B147" s="323"/>
      <c r="C147" s="324" t="s">
        <v>1808</v>
      </c>
      <c r="D147" s="324"/>
      <c r="E147" s="324"/>
      <c r="F147" s="324"/>
      <c r="G147" s="324"/>
      <c r="H147" s="324"/>
      <c r="I147" s="324"/>
      <c r="J147" s="324"/>
      <c r="K147" s="325"/>
    </row>
    <row r="148" spans="2:11" s="1" customFormat="1" ht="17.25" customHeight="1">
      <c r="B148" s="323"/>
      <c r="C148" s="326" t="s">
        <v>1743</v>
      </c>
      <c r="D148" s="326"/>
      <c r="E148" s="326"/>
      <c r="F148" s="326" t="s">
        <v>1744</v>
      </c>
      <c r="G148" s="327"/>
      <c r="H148" s="326" t="s">
        <v>55</v>
      </c>
      <c r="I148" s="326" t="s">
        <v>58</v>
      </c>
      <c r="J148" s="326" t="s">
        <v>1745</v>
      </c>
      <c r="K148" s="325"/>
    </row>
    <row r="149" spans="2:11" s="1" customFormat="1" ht="17.25" customHeight="1">
      <c r="B149" s="323"/>
      <c r="C149" s="328" t="s">
        <v>1746</v>
      </c>
      <c r="D149" s="328"/>
      <c r="E149" s="328"/>
      <c r="F149" s="329" t="s">
        <v>1747</v>
      </c>
      <c r="G149" s="330"/>
      <c r="H149" s="328"/>
      <c r="I149" s="328"/>
      <c r="J149" s="328" t="s">
        <v>1748</v>
      </c>
      <c r="K149" s="325"/>
    </row>
    <row r="150" spans="2:11" s="1" customFormat="1" ht="5.25" customHeight="1">
      <c r="B150" s="336"/>
      <c r="C150" s="331"/>
      <c r="D150" s="331"/>
      <c r="E150" s="331"/>
      <c r="F150" s="331"/>
      <c r="G150" s="332"/>
      <c r="H150" s="331"/>
      <c r="I150" s="331"/>
      <c r="J150" s="331"/>
      <c r="K150" s="359"/>
    </row>
    <row r="151" spans="2:11" s="1" customFormat="1" ht="15" customHeight="1">
      <c r="B151" s="336"/>
      <c r="C151" s="363" t="s">
        <v>1752</v>
      </c>
      <c r="D151" s="311"/>
      <c r="E151" s="311"/>
      <c r="F151" s="364" t="s">
        <v>1749</v>
      </c>
      <c r="G151" s="311"/>
      <c r="H151" s="363" t="s">
        <v>1789</v>
      </c>
      <c r="I151" s="363" t="s">
        <v>1751</v>
      </c>
      <c r="J151" s="363">
        <v>120</v>
      </c>
      <c r="K151" s="359"/>
    </row>
    <row r="152" spans="2:11" s="1" customFormat="1" ht="15" customHeight="1">
      <c r="B152" s="336"/>
      <c r="C152" s="363" t="s">
        <v>1798</v>
      </c>
      <c r="D152" s="311"/>
      <c r="E152" s="311"/>
      <c r="F152" s="364" t="s">
        <v>1749</v>
      </c>
      <c r="G152" s="311"/>
      <c r="H152" s="363" t="s">
        <v>1809</v>
      </c>
      <c r="I152" s="363" t="s">
        <v>1751</v>
      </c>
      <c r="J152" s="363" t="s">
        <v>1800</v>
      </c>
      <c r="K152" s="359"/>
    </row>
    <row r="153" spans="2:11" s="1" customFormat="1" ht="15" customHeight="1">
      <c r="B153" s="336"/>
      <c r="C153" s="363" t="s">
        <v>86</v>
      </c>
      <c r="D153" s="311"/>
      <c r="E153" s="311"/>
      <c r="F153" s="364" t="s">
        <v>1749</v>
      </c>
      <c r="G153" s="311"/>
      <c r="H153" s="363" t="s">
        <v>1810</v>
      </c>
      <c r="I153" s="363" t="s">
        <v>1751</v>
      </c>
      <c r="J153" s="363" t="s">
        <v>1800</v>
      </c>
      <c r="K153" s="359"/>
    </row>
    <row r="154" spans="2:11" s="1" customFormat="1" ht="15" customHeight="1">
      <c r="B154" s="336"/>
      <c r="C154" s="363" t="s">
        <v>1754</v>
      </c>
      <c r="D154" s="311"/>
      <c r="E154" s="311"/>
      <c r="F154" s="364" t="s">
        <v>1755</v>
      </c>
      <c r="G154" s="311"/>
      <c r="H154" s="363" t="s">
        <v>1789</v>
      </c>
      <c r="I154" s="363" t="s">
        <v>1751</v>
      </c>
      <c r="J154" s="363">
        <v>50</v>
      </c>
      <c r="K154" s="359"/>
    </row>
    <row r="155" spans="2:11" s="1" customFormat="1" ht="15" customHeight="1">
      <c r="B155" s="336"/>
      <c r="C155" s="363" t="s">
        <v>1757</v>
      </c>
      <c r="D155" s="311"/>
      <c r="E155" s="311"/>
      <c r="F155" s="364" t="s">
        <v>1749</v>
      </c>
      <c r="G155" s="311"/>
      <c r="H155" s="363" t="s">
        <v>1789</v>
      </c>
      <c r="I155" s="363" t="s">
        <v>1759</v>
      </c>
      <c r="J155" s="363"/>
      <c r="K155" s="359"/>
    </row>
    <row r="156" spans="2:11" s="1" customFormat="1" ht="15" customHeight="1">
      <c r="B156" s="336"/>
      <c r="C156" s="363" t="s">
        <v>1768</v>
      </c>
      <c r="D156" s="311"/>
      <c r="E156" s="311"/>
      <c r="F156" s="364" t="s">
        <v>1755</v>
      </c>
      <c r="G156" s="311"/>
      <c r="H156" s="363" t="s">
        <v>1789</v>
      </c>
      <c r="I156" s="363" t="s">
        <v>1751</v>
      </c>
      <c r="J156" s="363">
        <v>50</v>
      </c>
      <c r="K156" s="359"/>
    </row>
    <row r="157" spans="2:11" s="1" customFormat="1" ht="15" customHeight="1">
      <c r="B157" s="336"/>
      <c r="C157" s="363" t="s">
        <v>1776</v>
      </c>
      <c r="D157" s="311"/>
      <c r="E157" s="311"/>
      <c r="F157" s="364" t="s">
        <v>1755</v>
      </c>
      <c r="G157" s="311"/>
      <c r="H157" s="363" t="s">
        <v>1789</v>
      </c>
      <c r="I157" s="363" t="s">
        <v>1751</v>
      </c>
      <c r="J157" s="363">
        <v>50</v>
      </c>
      <c r="K157" s="359"/>
    </row>
    <row r="158" spans="2:11" s="1" customFormat="1" ht="15" customHeight="1">
      <c r="B158" s="336"/>
      <c r="C158" s="363" t="s">
        <v>1774</v>
      </c>
      <c r="D158" s="311"/>
      <c r="E158" s="311"/>
      <c r="F158" s="364" t="s">
        <v>1755</v>
      </c>
      <c r="G158" s="311"/>
      <c r="H158" s="363" t="s">
        <v>1789</v>
      </c>
      <c r="I158" s="363" t="s">
        <v>1751</v>
      </c>
      <c r="J158" s="363">
        <v>50</v>
      </c>
      <c r="K158" s="359"/>
    </row>
    <row r="159" spans="2:11" s="1" customFormat="1" ht="15" customHeight="1">
      <c r="B159" s="336"/>
      <c r="C159" s="363" t="s">
        <v>112</v>
      </c>
      <c r="D159" s="311"/>
      <c r="E159" s="311"/>
      <c r="F159" s="364" t="s">
        <v>1749</v>
      </c>
      <c r="G159" s="311"/>
      <c r="H159" s="363" t="s">
        <v>1811</v>
      </c>
      <c r="I159" s="363" t="s">
        <v>1751</v>
      </c>
      <c r="J159" s="363" t="s">
        <v>1812</v>
      </c>
      <c r="K159" s="359"/>
    </row>
    <row r="160" spans="2:11" s="1" customFormat="1" ht="15" customHeight="1">
      <c r="B160" s="336"/>
      <c r="C160" s="363" t="s">
        <v>1813</v>
      </c>
      <c r="D160" s="311"/>
      <c r="E160" s="311"/>
      <c r="F160" s="364" t="s">
        <v>1749</v>
      </c>
      <c r="G160" s="311"/>
      <c r="H160" s="363" t="s">
        <v>1814</v>
      </c>
      <c r="I160" s="363" t="s">
        <v>1784</v>
      </c>
      <c r="J160" s="363"/>
      <c r="K160" s="359"/>
    </row>
    <row r="161" spans="2:11" s="1" customFormat="1" ht="15" customHeight="1">
      <c r="B161" s="365"/>
      <c r="C161" s="345"/>
      <c r="D161" s="345"/>
      <c r="E161" s="345"/>
      <c r="F161" s="345"/>
      <c r="G161" s="345"/>
      <c r="H161" s="345"/>
      <c r="I161" s="345"/>
      <c r="J161" s="345"/>
      <c r="K161" s="366"/>
    </row>
    <row r="162" spans="2:11" s="1" customFormat="1" ht="18.75" customHeight="1">
      <c r="B162" s="347"/>
      <c r="C162" s="357"/>
      <c r="D162" s="357"/>
      <c r="E162" s="357"/>
      <c r="F162" s="367"/>
      <c r="G162" s="357"/>
      <c r="H162" s="357"/>
      <c r="I162" s="357"/>
      <c r="J162" s="357"/>
      <c r="K162" s="347"/>
    </row>
    <row r="163" spans="2:11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2:11" s="1" customFormat="1" ht="45" customHeight="1">
      <c r="B165" s="301"/>
      <c r="C165" s="302" t="s">
        <v>1815</v>
      </c>
      <c r="D165" s="302"/>
      <c r="E165" s="302"/>
      <c r="F165" s="302"/>
      <c r="G165" s="302"/>
      <c r="H165" s="302"/>
      <c r="I165" s="302"/>
      <c r="J165" s="302"/>
      <c r="K165" s="303"/>
    </row>
    <row r="166" spans="2:11" s="1" customFormat="1" ht="17.25" customHeight="1">
      <c r="B166" s="301"/>
      <c r="C166" s="326" t="s">
        <v>1743</v>
      </c>
      <c r="D166" s="326"/>
      <c r="E166" s="326"/>
      <c r="F166" s="326" t="s">
        <v>1744</v>
      </c>
      <c r="G166" s="368"/>
      <c r="H166" s="369" t="s">
        <v>55</v>
      </c>
      <c r="I166" s="369" t="s">
        <v>58</v>
      </c>
      <c r="J166" s="326" t="s">
        <v>1745</v>
      </c>
      <c r="K166" s="303"/>
    </row>
    <row r="167" spans="2:11" s="1" customFormat="1" ht="17.25" customHeight="1">
      <c r="B167" s="304"/>
      <c r="C167" s="328" t="s">
        <v>1746</v>
      </c>
      <c r="D167" s="328"/>
      <c r="E167" s="328"/>
      <c r="F167" s="329" t="s">
        <v>1747</v>
      </c>
      <c r="G167" s="370"/>
      <c r="H167" s="371"/>
      <c r="I167" s="371"/>
      <c r="J167" s="328" t="s">
        <v>1748</v>
      </c>
      <c r="K167" s="306"/>
    </row>
    <row r="168" spans="2:11" s="1" customFormat="1" ht="5.25" customHeight="1">
      <c r="B168" s="336"/>
      <c r="C168" s="331"/>
      <c r="D168" s="331"/>
      <c r="E168" s="331"/>
      <c r="F168" s="331"/>
      <c r="G168" s="332"/>
      <c r="H168" s="331"/>
      <c r="I168" s="331"/>
      <c r="J168" s="331"/>
      <c r="K168" s="359"/>
    </row>
    <row r="169" spans="2:11" s="1" customFormat="1" ht="15" customHeight="1">
      <c r="B169" s="336"/>
      <c r="C169" s="311" t="s">
        <v>1752</v>
      </c>
      <c r="D169" s="311"/>
      <c r="E169" s="311"/>
      <c r="F169" s="334" t="s">
        <v>1749</v>
      </c>
      <c r="G169" s="311"/>
      <c r="H169" s="311" t="s">
        <v>1789</v>
      </c>
      <c r="I169" s="311" t="s">
        <v>1751</v>
      </c>
      <c r="J169" s="311">
        <v>120</v>
      </c>
      <c r="K169" s="359"/>
    </row>
    <row r="170" spans="2:11" s="1" customFormat="1" ht="15" customHeight="1">
      <c r="B170" s="336"/>
      <c r="C170" s="311" t="s">
        <v>1798</v>
      </c>
      <c r="D170" s="311"/>
      <c r="E170" s="311"/>
      <c r="F170" s="334" t="s">
        <v>1749</v>
      </c>
      <c r="G170" s="311"/>
      <c r="H170" s="311" t="s">
        <v>1799</v>
      </c>
      <c r="I170" s="311" t="s">
        <v>1751</v>
      </c>
      <c r="J170" s="311" t="s">
        <v>1800</v>
      </c>
      <c r="K170" s="359"/>
    </row>
    <row r="171" spans="2:11" s="1" customFormat="1" ht="15" customHeight="1">
      <c r="B171" s="336"/>
      <c r="C171" s="311" t="s">
        <v>86</v>
      </c>
      <c r="D171" s="311"/>
      <c r="E171" s="311"/>
      <c r="F171" s="334" t="s">
        <v>1749</v>
      </c>
      <c r="G171" s="311"/>
      <c r="H171" s="311" t="s">
        <v>1816</v>
      </c>
      <c r="I171" s="311" t="s">
        <v>1751</v>
      </c>
      <c r="J171" s="311" t="s">
        <v>1800</v>
      </c>
      <c r="K171" s="359"/>
    </row>
    <row r="172" spans="2:11" s="1" customFormat="1" ht="15" customHeight="1">
      <c r="B172" s="336"/>
      <c r="C172" s="311" t="s">
        <v>1754</v>
      </c>
      <c r="D172" s="311"/>
      <c r="E172" s="311"/>
      <c r="F172" s="334" t="s">
        <v>1755</v>
      </c>
      <c r="G172" s="311"/>
      <c r="H172" s="311" t="s">
        <v>1816</v>
      </c>
      <c r="I172" s="311" t="s">
        <v>1751</v>
      </c>
      <c r="J172" s="311">
        <v>50</v>
      </c>
      <c r="K172" s="359"/>
    </row>
    <row r="173" spans="2:11" s="1" customFormat="1" ht="15" customHeight="1">
      <c r="B173" s="336"/>
      <c r="C173" s="311" t="s">
        <v>1757</v>
      </c>
      <c r="D173" s="311"/>
      <c r="E173" s="311"/>
      <c r="F173" s="334" t="s">
        <v>1749</v>
      </c>
      <c r="G173" s="311"/>
      <c r="H173" s="311" t="s">
        <v>1816</v>
      </c>
      <c r="I173" s="311" t="s">
        <v>1759</v>
      </c>
      <c r="J173" s="311"/>
      <c r="K173" s="359"/>
    </row>
    <row r="174" spans="2:11" s="1" customFormat="1" ht="15" customHeight="1">
      <c r="B174" s="336"/>
      <c r="C174" s="311" t="s">
        <v>1768</v>
      </c>
      <c r="D174" s="311"/>
      <c r="E174" s="311"/>
      <c r="F174" s="334" t="s">
        <v>1755</v>
      </c>
      <c r="G174" s="311"/>
      <c r="H174" s="311" t="s">
        <v>1816</v>
      </c>
      <c r="I174" s="311" t="s">
        <v>1751</v>
      </c>
      <c r="J174" s="311">
        <v>50</v>
      </c>
      <c r="K174" s="359"/>
    </row>
    <row r="175" spans="2:11" s="1" customFormat="1" ht="15" customHeight="1">
      <c r="B175" s="336"/>
      <c r="C175" s="311" t="s">
        <v>1776</v>
      </c>
      <c r="D175" s="311"/>
      <c r="E175" s="311"/>
      <c r="F175" s="334" t="s">
        <v>1755</v>
      </c>
      <c r="G175" s="311"/>
      <c r="H175" s="311" t="s">
        <v>1816</v>
      </c>
      <c r="I175" s="311" t="s">
        <v>1751</v>
      </c>
      <c r="J175" s="311">
        <v>50</v>
      </c>
      <c r="K175" s="359"/>
    </row>
    <row r="176" spans="2:11" s="1" customFormat="1" ht="15" customHeight="1">
      <c r="B176" s="336"/>
      <c r="C176" s="311" t="s">
        <v>1774</v>
      </c>
      <c r="D176" s="311"/>
      <c r="E176" s="311"/>
      <c r="F176" s="334" t="s">
        <v>1755</v>
      </c>
      <c r="G176" s="311"/>
      <c r="H176" s="311" t="s">
        <v>1816</v>
      </c>
      <c r="I176" s="311" t="s">
        <v>1751</v>
      </c>
      <c r="J176" s="311">
        <v>50</v>
      </c>
      <c r="K176" s="359"/>
    </row>
    <row r="177" spans="2:11" s="1" customFormat="1" ht="15" customHeight="1">
      <c r="B177" s="336"/>
      <c r="C177" s="311" t="s">
        <v>145</v>
      </c>
      <c r="D177" s="311"/>
      <c r="E177" s="311"/>
      <c r="F177" s="334" t="s">
        <v>1749</v>
      </c>
      <c r="G177" s="311"/>
      <c r="H177" s="311" t="s">
        <v>1817</v>
      </c>
      <c r="I177" s="311" t="s">
        <v>1818</v>
      </c>
      <c r="J177" s="311"/>
      <c r="K177" s="359"/>
    </row>
    <row r="178" spans="2:11" s="1" customFormat="1" ht="15" customHeight="1">
      <c r="B178" s="336"/>
      <c r="C178" s="311" t="s">
        <v>58</v>
      </c>
      <c r="D178" s="311"/>
      <c r="E178" s="311"/>
      <c r="F178" s="334" t="s">
        <v>1749</v>
      </c>
      <c r="G178" s="311"/>
      <c r="H178" s="311" t="s">
        <v>1819</v>
      </c>
      <c r="I178" s="311" t="s">
        <v>1820</v>
      </c>
      <c r="J178" s="311">
        <v>1</v>
      </c>
      <c r="K178" s="359"/>
    </row>
    <row r="179" spans="2:11" s="1" customFormat="1" ht="15" customHeight="1">
      <c r="B179" s="336"/>
      <c r="C179" s="311" t="s">
        <v>54</v>
      </c>
      <c r="D179" s="311"/>
      <c r="E179" s="311"/>
      <c r="F179" s="334" t="s">
        <v>1749</v>
      </c>
      <c r="G179" s="311"/>
      <c r="H179" s="311" t="s">
        <v>1821</v>
      </c>
      <c r="I179" s="311" t="s">
        <v>1751</v>
      </c>
      <c r="J179" s="311">
        <v>20</v>
      </c>
      <c r="K179" s="359"/>
    </row>
    <row r="180" spans="2:11" s="1" customFormat="1" ht="15" customHeight="1">
      <c r="B180" s="336"/>
      <c r="C180" s="311" t="s">
        <v>55</v>
      </c>
      <c r="D180" s="311"/>
      <c r="E180" s="311"/>
      <c r="F180" s="334" t="s">
        <v>1749</v>
      </c>
      <c r="G180" s="311"/>
      <c r="H180" s="311" t="s">
        <v>1822</v>
      </c>
      <c r="I180" s="311" t="s">
        <v>1751</v>
      </c>
      <c r="J180" s="311">
        <v>255</v>
      </c>
      <c r="K180" s="359"/>
    </row>
    <row r="181" spans="2:11" s="1" customFormat="1" ht="15" customHeight="1">
      <c r="B181" s="336"/>
      <c r="C181" s="311" t="s">
        <v>146</v>
      </c>
      <c r="D181" s="311"/>
      <c r="E181" s="311"/>
      <c r="F181" s="334" t="s">
        <v>1749</v>
      </c>
      <c r="G181" s="311"/>
      <c r="H181" s="311" t="s">
        <v>1713</v>
      </c>
      <c r="I181" s="311" t="s">
        <v>1751</v>
      </c>
      <c r="J181" s="311">
        <v>10</v>
      </c>
      <c r="K181" s="359"/>
    </row>
    <row r="182" spans="2:11" s="1" customFormat="1" ht="15" customHeight="1">
      <c r="B182" s="336"/>
      <c r="C182" s="311" t="s">
        <v>147</v>
      </c>
      <c r="D182" s="311"/>
      <c r="E182" s="311"/>
      <c r="F182" s="334" t="s">
        <v>1749</v>
      </c>
      <c r="G182" s="311"/>
      <c r="H182" s="311" t="s">
        <v>1823</v>
      </c>
      <c r="I182" s="311" t="s">
        <v>1784</v>
      </c>
      <c r="J182" s="311"/>
      <c r="K182" s="359"/>
    </row>
    <row r="183" spans="2:11" s="1" customFormat="1" ht="15" customHeight="1">
      <c r="B183" s="336"/>
      <c r="C183" s="311" t="s">
        <v>1824</v>
      </c>
      <c r="D183" s="311"/>
      <c r="E183" s="311"/>
      <c r="F183" s="334" t="s">
        <v>1749</v>
      </c>
      <c r="G183" s="311"/>
      <c r="H183" s="311" t="s">
        <v>1825</v>
      </c>
      <c r="I183" s="311" t="s">
        <v>1784</v>
      </c>
      <c r="J183" s="311"/>
      <c r="K183" s="359"/>
    </row>
    <row r="184" spans="2:11" s="1" customFormat="1" ht="15" customHeight="1">
      <c r="B184" s="336"/>
      <c r="C184" s="311" t="s">
        <v>1813</v>
      </c>
      <c r="D184" s="311"/>
      <c r="E184" s="311"/>
      <c r="F184" s="334" t="s">
        <v>1749</v>
      </c>
      <c r="G184" s="311"/>
      <c r="H184" s="311" t="s">
        <v>1826</v>
      </c>
      <c r="I184" s="311" t="s">
        <v>1784</v>
      </c>
      <c r="J184" s="311"/>
      <c r="K184" s="359"/>
    </row>
    <row r="185" spans="2:11" s="1" customFormat="1" ht="15" customHeight="1">
      <c r="B185" s="336"/>
      <c r="C185" s="311" t="s">
        <v>149</v>
      </c>
      <c r="D185" s="311"/>
      <c r="E185" s="311"/>
      <c r="F185" s="334" t="s">
        <v>1755</v>
      </c>
      <c r="G185" s="311"/>
      <c r="H185" s="311" t="s">
        <v>1827</v>
      </c>
      <c r="I185" s="311" t="s">
        <v>1751</v>
      </c>
      <c r="J185" s="311">
        <v>50</v>
      </c>
      <c r="K185" s="359"/>
    </row>
    <row r="186" spans="2:11" s="1" customFormat="1" ht="15" customHeight="1">
      <c r="B186" s="336"/>
      <c r="C186" s="311" t="s">
        <v>1828</v>
      </c>
      <c r="D186" s="311"/>
      <c r="E186" s="311"/>
      <c r="F186" s="334" t="s">
        <v>1755</v>
      </c>
      <c r="G186" s="311"/>
      <c r="H186" s="311" t="s">
        <v>1829</v>
      </c>
      <c r="I186" s="311" t="s">
        <v>1830</v>
      </c>
      <c r="J186" s="311"/>
      <c r="K186" s="359"/>
    </row>
    <row r="187" spans="2:11" s="1" customFormat="1" ht="15" customHeight="1">
      <c r="B187" s="336"/>
      <c r="C187" s="311" t="s">
        <v>1831</v>
      </c>
      <c r="D187" s="311"/>
      <c r="E187" s="311"/>
      <c r="F187" s="334" t="s">
        <v>1755</v>
      </c>
      <c r="G187" s="311"/>
      <c r="H187" s="311" t="s">
        <v>1832</v>
      </c>
      <c r="I187" s="311" t="s">
        <v>1830</v>
      </c>
      <c r="J187" s="311"/>
      <c r="K187" s="359"/>
    </row>
    <row r="188" spans="2:11" s="1" customFormat="1" ht="15" customHeight="1">
      <c r="B188" s="336"/>
      <c r="C188" s="311" t="s">
        <v>1833</v>
      </c>
      <c r="D188" s="311"/>
      <c r="E188" s="311"/>
      <c r="F188" s="334" t="s">
        <v>1755</v>
      </c>
      <c r="G188" s="311"/>
      <c r="H188" s="311" t="s">
        <v>1834</v>
      </c>
      <c r="I188" s="311" t="s">
        <v>1830</v>
      </c>
      <c r="J188" s="311"/>
      <c r="K188" s="359"/>
    </row>
    <row r="189" spans="2:11" s="1" customFormat="1" ht="15" customHeight="1">
      <c r="B189" s="336"/>
      <c r="C189" s="372" t="s">
        <v>1835</v>
      </c>
      <c r="D189" s="311"/>
      <c r="E189" s="311"/>
      <c r="F189" s="334" t="s">
        <v>1755</v>
      </c>
      <c r="G189" s="311"/>
      <c r="H189" s="311" t="s">
        <v>1836</v>
      </c>
      <c r="I189" s="311" t="s">
        <v>1837</v>
      </c>
      <c r="J189" s="373" t="s">
        <v>1838</v>
      </c>
      <c r="K189" s="359"/>
    </row>
    <row r="190" spans="2:11" s="1" customFormat="1" ht="15" customHeight="1">
      <c r="B190" s="336"/>
      <c r="C190" s="372" t="s">
        <v>43</v>
      </c>
      <c r="D190" s="311"/>
      <c r="E190" s="311"/>
      <c r="F190" s="334" t="s">
        <v>1749</v>
      </c>
      <c r="G190" s="311"/>
      <c r="H190" s="308" t="s">
        <v>1839</v>
      </c>
      <c r="I190" s="311" t="s">
        <v>1840</v>
      </c>
      <c r="J190" s="311"/>
      <c r="K190" s="359"/>
    </row>
    <row r="191" spans="2:11" s="1" customFormat="1" ht="15" customHeight="1">
      <c r="B191" s="336"/>
      <c r="C191" s="372" t="s">
        <v>1841</v>
      </c>
      <c r="D191" s="311"/>
      <c r="E191" s="311"/>
      <c r="F191" s="334" t="s">
        <v>1749</v>
      </c>
      <c r="G191" s="311"/>
      <c r="H191" s="311" t="s">
        <v>1842</v>
      </c>
      <c r="I191" s="311" t="s">
        <v>1784</v>
      </c>
      <c r="J191" s="311"/>
      <c r="K191" s="359"/>
    </row>
    <row r="192" spans="2:11" s="1" customFormat="1" ht="15" customHeight="1">
      <c r="B192" s="336"/>
      <c r="C192" s="372" t="s">
        <v>1843</v>
      </c>
      <c r="D192" s="311"/>
      <c r="E192" s="311"/>
      <c r="F192" s="334" t="s">
        <v>1749</v>
      </c>
      <c r="G192" s="311"/>
      <c r="H192" s="311" t="s">
        <v>1844</v>
      </c>
      <c r="I192" s="311" t="s">
        <v>1784</v>
      </c>
      <c r="J192" s="311"/>
      <c r="K192" s="359"/>
    </row>
    <row r="193" spans="2:11" s="1" customFormat="1" ht="15" customHeight="1">
      <c r="B193" s="336"/>
      <c r="C193" s="372" t="s">
        <v>1845</v>
      </c>
      <c r="D193" s="311"/>
      <c r="E193" s="311"/>
      <c r="F193" s="334" t="s">
        <v>1755</v>
      </c>
      <c r="G193" s="311"/>
      <c r="H193" s="311" t="s">
        <v>1846</v>
      </c>
      <c r="I193" s="311" t="s">
        <v>1784</v>
      </c>
      <c r="J193" s="311"/>
      <c r="K193" s="359"/>
    </row>
    <row r="194" spans="2:11" s="1" customFormat="1" ht="15" customHeight="1">
      <c r="B194" s="365"/>
      <c r="C194" s="374"/>
      <c r="D194" s="345"/>
      <c r="E194" s="345"/>
      <c r="F194" s="345"/>
      <c r="G194" s="345"/>
      <c r="H194" s="345"/>
      <c r="I194" s="345"/>
      <c r="J194" s="345"/>
      <c r="K194" s="366"/>
    </row>
    <row r="195" spans="2:11" s="1" customFormat="1" ht="18.75" customHeight="1">
      <c r="B195" s="347"/>
      <c r="C195" s="357"/>
      <c r="D195" s="357"/>
      <c r="E195" s="357"/>
      <c r="F195" s="367"/>
      <c r="G195" s="357"/>
      <c r="H195" s="357"/>
      <c r="I195" s="357"/>
      <c r="J195" s="357"/>
      <c r="K195" s="347"/>
    </row>
    <row r="196" spans="2:11" s="1" customFormat="1" ht="18.75" customHeight="1">
      <c r="B196" s="347"/>
      <c r="C196" s="357"/>
      <c r="D196" s="357"/>
      <c r="E196" s="357"/>
      <c r="F196" s="367"/>
      <c r="G196" s="357"/>
      <c r="H196" s="357"/>
      <c r="I196" s="357"/>
      <c r="J196" s="357"/>
      <c r="K196" s="347"/>
    </row>
    <row r="197" spans="2:11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s="1" customFormat="1" ht="13.5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pans="2:11" s="1" customFormat="1" ht="21">
      <c r="B199" s="301"/>
      <c r="C199" s="302" t="s">
        <v>1847</v>
      </c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5.5" customHeight="1">
      <c r="B200" s="301"/>
      <c r="C200" s="375" t="s">
        <v>1848</v>
      </c>
      <c r="D200" s="375"/>
      <c r="E200" s="375"/>
      <c r="F200" s="375" t="s">
        <v>1849</v>
      </c>
      <c r="G200" s="376"/>
      <c r="H200" s="375" t="s">
        <v>1850</v>
      </c>
      <c r="I200" s="375"/>
      <c r="J200" s="375"/>
      <c r="K200" s="303"/>
    </row>
    <row r="201" spans="2:11" s="1" customFormat="1" ht="5.25" customHeight="1">
      <c r="B201" s="336"/>
      <c r="C201" s="331"/>
      <c r="D201" s="331"/>
      <c r="E201" s="331"/>
      <c r="F201" s="331"/>
      <c r="G201" s="357"/>
      <c r="H201" s="331"/>
      <c r="I201" s="331"/>
      <c r="J201" s="331"/>
      <c r="K201" s="359"/>
    </row>
    <row r="202" spans="2:11" s="1" customFormat="1" ht="15" customHeight="1">
      <c r="B202" s="336"/>
      <c r="C202" s="311" t="s">
        <v>1840</v>
      </c>
      <c r="D202" s="311"/>
      <c r="E202" s="311"/>
      <c r="F202" s="334" t="s">
        <v>44</v>
      </c>
      <c r="G202" s="311"/>
      <c r="H202" s="311" t="s">
        <v>1851</v>
      </c>
      <c r="I202" s="311"/>
      <c r="J202" s="311"/>
      <c r="K202" s="359"/>
    </row>
    <row r="203" spans="2:11" s="1" customFormat="1" ht="15" customHeight="1">
      <c r="B203" s="336"/>
      <c r="C203" s="311"/>
      <c r="D203" s="311"/>
      <c r="E203" s="311"/>
      <c r="F203" s="334" t="s">
        <v>45</v>
      </c>
      <c r="G203" s="311"/>
      <c r="H203" s="311" t="s">
        <v>1852</v>
      </c>
      <c r="I203" s="311"/>
      <c r="J203" s="311"/>
      <c r="K203" s="359"/>
    </row>
    <row r="204" spans="2:11" s="1" customFormat="1" ht="15" customHeight="1">
      <c r="B204" s="336"/>
      <c r="C204" s="311"/>
      <c r="D204" s="311"/>
      <c r="E204" s="311"/>
      <c r="F204" s="334" t="s">
        <v>48</v>
      </c>
      <c r="G204" s="311"/>
      <c r="H204" s="311" t="s">
        <v>1853</v>
      </c>
      <c r="I204" s="311"/>
      <c r="J204" s="311"/>
      <c r="K204" s="359"/>
    </row>
    <row r="205" spans="2:11" s="1" customFormat="1" ht="15" customHeight="1">
      <c r="B205" s="336"/>
      <c r="C205" s="311"/>
      <c r="D205" s="311"/>
      <c r="E205" s="311"/>
      <c r="F205" s="334" t="s">
        <v>46</v>
      </c>
      <c r="G205" s="311"/>
      <c r="H205" s="311" t="s">
        <v>1854</v>
      </c>
      <c r="I205" s="311"/>
      <c r="J205" s="311"/>
      <c r="K205" s="359"/>
    </row>
    <row r="206" spans="2:11" s="1" customFormat="1" ht="15" customHeight="1">
      <c r="B206" s="336"/>
      <c r="C206" s="311"/>
      <c r="D206" s="311"/>
      <c r="E206" s="311"/>
      <c r="F206" s="334" t="s">
        <v>47</v>
      </c>
      <c r="G206" s="311"/>
      <c r="H206" s="311" t="s">
        <v>1855</v>
      </c>
      <c r="I206" s="311"/>
      <c r="J206" s="311"/>
      <c r="K206" s="359"/>
    </row>
    <row r="207" spans="2:11" s="1" customFormat="1" ht="15" customHeight="1">
      <c r="B207" s="336"/>
      <c r="C207" s="311"/>
      <c r="D207" s="311"/>
      <c r="E207" s="311"/>
      <c r="F207" s="334"/>
      <c r="G207" s="311"/>
      <c r="H207" s="311"/>
      <c r="I207" s="311"/>
      <c r="J207" s="311"/>
      <c r="K207" s="359"/>
    </row>
    <row r="208" spans="2:11" s="1" customFormat="1" ht="15" customHeight="1">
      <c r="B208" s="336"/>
      <c r="C208" s="311" t="s">
        <v>1796</v>
      </c>
      <c r="D208" s="311"/>
      <c r="E208" s="311"/>
      <c r="F208" s="334" t="s">
        <v>79</v>
      </c>
      <c r="G208" s="311"/>
      <c r="H208" s="311" t="s">
        <v>1856</v>
      </c>
      <c r="I208" s="311"/>
      <c r="J208" s="311"/>
      <c r="K208" s="359"/>
    </row>
    <row r="209" spans="2:11" s="1" customFormat="1" ht="15" customHeight="1">
      <c r="B209" s="336"/>
      <c r="C209" s="311"/>
      <c r="D209" s="311"/>
      <c r="E209" s="311"/>
      <c r="F209" s="334" t="s">
        <v>1693</v>
      </c>
      <c r="G209" s="311"/>
      <c r="H209" s="311" t="s">
        <v>1694</v>
      </c>
      <c r="I209" s="311"/>
      <c r="J209" s="311"/>
      <c r="K209" s="359"/>
    </row>
    <row r="210" spans="2:11" s="1" customFormat="1" ht="15" customHeight="1">
      <c r="B210" s="336"/>
      <c r="C210" s="311"/>
      <c r="D210" s="311"/>
      <c r="E210" s="311"/>
      <c r="F210" s="334" t="s">
        <v>1691</v>
      </c>
      <c r="G210" s="311"/>
      <c r="H210" s="311" t="s">
        <v>1857</v>
      </c>
      <c r="I210" s="311"/>
      <c r="J210" s="311"/>
      <c r="K210" s="359"/>
    </row>
    <row r="211" spans="2:11" s="1" customFormat="1" ht="15" customHeight="1">
      <c r="B211" s="377"/>
      <c r="C211" s="311"/>
      <c r="D211" s="311"/>
      <c r="E211" s="311"/>
      <c r="F211" s="334" t="s">
        <v>103</v>
      </c>
      <c r="G211" s="372"/>
      <c r="H211" s="363" t="s">
        <v>1695</v>
      </c>
      <c r="I211" s="363"/>
      <c r="J211" s="363"/>
      <c r="K211" s="378"/>
    </row>
    <row r="212" spans="2:11" s="1" customFormat="1" ht="15" customHeight="1">
      <c r="B212" s="377"/>
      <c r="C212" s="311"/>
      <c r="D212" s="311"/>
      <c r="E212" s="311"/>
      <c r="F212" s="334" t="s">
        <v>1696</v>
      </c>
      <c r="G212" s="372"/>
      <c r="H212" s="363" t="s">
        <v>1506</v>
      </c>
      <c r="I212" s="363"/>
      <c r="J212" s="363"/>
      <c r="K212" s="378"/>
    </row>
    <row r="213" spans="2:11" s="1" customFormat="1" ht="15" customHeight="1">
      <c r="B213" s="377"/>
      <c r="C213" s="311"/>
      <c r="D213" s="311"/>
      <c r="E213" s="311"/>
      <c r="F213" s="334"/>
      <c r="G213" s="372"/>
      <c r="H213" s="363"/>
      <c r="I213" s="363"/>
      <c r="J213" s="363"/>
      <c r="K213" s="378"/>
    </row>
    <row r="214" spans="2:11" s="1" customFormat="1" ht="15" customHeight="1">
      <c r="B214" s="377"/>
      <c r="C214" s="311" t="s">
        <v>1820</v>
      </c>
      <c r="D214" s="311"/>
      <c r="E214" s="311"/>
      <c r="F214" s="334">
        <v>1</v>
      </c>
      <c r="G214" s="372"/>
      <c r="H214" s="363" t="s">
        <v>1858</v>
      </c>
      <c r="I214" s="363"/>
      <c r="J214" s="363"/>
      <c r="K214" s="378"/>
    </row>
    <row r="215" spans="2:11" s="1" customFormat="1" ht="15" customHeight="1">
      <c r="B215" s="377"/>
      <c r="C215" s="311"/>
      <c r="D215" s="311"/>
      <c r="E215" s="311"/>
      <c r="F215" s="334">
        <v>2</v>
      </c>
      <c r="G215" s="372"/>
      <c r="H215" s="363" t="s">
        <v>1859</v>
      </c>
      <c r="I215" s="363"/>
      <c r="J215" s="363"/>
      <c r="K215" s="378"/>
    </row>
    <row r="216" spans="2:11" s="1" customFormat="1" ht="15" customHeight="1">
      <c r="B216" s="377"/>
      <c r="C216" s="311"/>
      <c r="D216" s="311"/>
      <c r="E216" s="311"/>
      <c r="F216" s="334">
        <v>3</v>
      </c>
      <c r="G216" s="372"/>
      <c r="H216" s="363" t="s">
        <v>1860</v>
      </c>
      <c r="I216" s="363"/>
      <c r="J216" s="363"/>
      <c r="K216" s="378"/>
    </row>
    <row r="217" spans="2:11" s="1" customFormat="1" ht="15" customHeight="1">
      <c r="B217" s="377"/>
      <c r="C217" s="311"/>
      <c r="D217" s="311"/>
      <c r="E217" s="311"/>
      <c r="F217" s="334">
        <v>4</v>
      </c>
      <c r="G217" s="372"/>
      <c r="H217" s="363" t="s">
        <v>1861</v>
      </c>
      <c r="I217" s="363"/>
      <c r="J217" s="363"/>
      <c r="K217" s="378"/>
    </row>
    <row r="218" spans="2:11" s="1" customFormat="1" ht="12.75" customHeight="1">
      <c r="B218" s="379"/>
      <c r="C218" s="380"/>
      <c r="D218" s="380"/>
      <c r="E218" s="380"/>
      <c r="F218" s="380"/>
      <c r="G218" s="380"/>
      <c r="H218" s="380"/>
      <c r="I218" s="380"/>
      <c r="J218" s="380"/>
      <c r="K218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Blavková</dc:creator>
  <cp:keywords/>
  <dc:description/>
  <cp:lastModifiedBy>Nina Blavková</cp:lastModifiedBy>
  <dcterms:created xsi:type="dcterms:W3CDTF">2023-05-25T12:26:45Z</dcterms:created>
  <dcterms:modified xsi:type="dcterms:W3CDTF">2023-05-25T12:26:55Z</dcterms:modified>
  <cp:category/>
  <cp:version/>
  <cp:contentType/>
  <cp:contentStatus/>
</cp:coreProperties>
</file>