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6" sheetId="2" r:id="rId2"/>
  </sheets>
  <definedNames/>
  <calcPr fullCalcOnLoad="1"/>
</workbook>
</file>

<file path=xl/sharedStrings.xml><?xml version="1.0" encoding="utf-8"?>
<sst xmlns="http://schemas.openxmlformats.org/spreadsheetml/2006/main" count="372" uniqueCount="162">
  <si>
    <t>Firma: -</t>
  </si>
  <si>
    <t>Rekapitulace ceny</t>
  </si>
  <si>
    <t>Stavba: 20-10-055 - Děčín, lávka ev.č. DC-006P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</si>
  <si>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</si>
  <si>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</si>
  <si>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</si>
  <si>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</si>
  <si>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</si>
  <si>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</si>
  <si>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</si>
  <si>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</si>
  <si>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</si>
  <si>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</si>
  <si>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</si>
  <si>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</si>
  <si>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20-10-055</t>
  </si>
  <si>
    <t>Děčín, lávka ev.č. DC-006P</t>
  </si>
  <si>
    <t>O</t>
  </si>
  <si>
    <t>Rozpočet:</t>
  </si>
  <si>
    <t>0,00</t>
  </si>
  <si>
    <t>15,00</t>
  </si>
  <si>
    <t>21,00</t>
  </si>
  <si>
    <t>2</t>
  </si>
  <si>
    <t>3</t>
  </si>
  <si>
    <t>1</t>
  </si>
  <si>
    <t>SO 206</t>
  </si>
  <si>
    <t>Lávka přes Ploučnici v ul. Březová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</si>
  <si>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</si>
  <si>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</si>
  <si>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</si>
  <si>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</si>
  <si>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</si>
  <si>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</si>
  <si>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</si>
  <si>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</si>
  <si>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</si>
  <si>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</si>
  <si>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</si>
  <si>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</si>
  <si>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</si>
  <si>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</si>
  <si>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</si>
  <si>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</si>
  <si>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</si>
  <si>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</si>
  <si>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</si>
  <si>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</si>
  <si>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</si>
  <si>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</si>
  <si>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</si>
  <si>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</si>
  <si>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Položka zahrnuje osazení dopravně inženýrského opatření v průběhu celé stavby dle scháleného DIO. DIO je předmětem PD a jeho projednání s příslušnými úřady včetně schálení uzavírky a objízdné trasy zajistí investor a předá zhotoviteli před realizací.</t>
  </si>
  <si>
    <t>VV</t>
  </si>
  <si>
    <t>TS</t>
  </si>
  <si>
    <t>zahrnuje veškeré náklady spojené s objednatelem požadovanými zařízeními</t>
  </si>
  <si>
    <t>02750</t>
  </si>
  <si>
    <t>POMOC PRÁCE ZŘÍZ NEBO ZAJIŠŤ LEŠENÍ</t>
  </si>
  <si>
    <t>Zajištění lešení a opatření proti spádu obroušeného materiálu z lávky do koryta vodního toku.</t>
  </si>
  <si>
    <t>02943</t>
  </si>
  <si>
    <t>OSTATNÍ POŽADAVKY - VYPRACOVÁNÍ RDS</t>
  </si>
  <si>
    <t>zahrnuje veškeré náklady spojené s objednatelem požadovanými pracemi</t>
  </si>
  <si>
    <t>02950</t>
  </si>
  <si>
    <t>OSTATNÍ POŽADAVKY - POSUDKY, KONTROLY, REVIZNÍ ZPRÁVY</t>
  </si>
  <si>
    <t>havarijní a povodňový plán, včetně schválení příslušnými orgány</t>
  </si>
  <si>
    <t>02960</t>
  </si>
  <si>
    <t>OSTATNÍ POŽADAVKY - ODBORNÝ DOZOR</t>
  </si>
  <si>
    <t>Biologický dozor během stavby viz. stanovisko spávy CHKO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</si>
  <si>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</si>
  <si>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</si>
  <si>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</si>
  <si>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</si>
  <si>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</si>
  <si>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7</t>
  </si>
  <si>
    <t>111208</t>
  </si>
  <si>
    <t>ODSTRANĚNÍ KŘOVIN S ODVOZEM DO 20KM</t>
  </si>
  <si>
    <t>M2</t>
  </si>
  <si>
    <t>očištění opěr a úložných prahů od křovin 2*(3.0*0,4)=2,40 [A]</t>
  </si>
  <si>
    <t>odstranění křovin a stromů do průměru 100 mm  
doprava dřevin na předepsanou vzdálenost  
spálení na hromadách nebo štěpkování</t>
  </si>
  <si>
    <t>Svislé konstrukce</t>
  </si>
  <si>
    <t>8</t>
  </si>
  <si>
    <t>348171</t>
  </si>
  <si>
    <t>ZÁBRADLÍ Z DÍLCŮ KOVOVÝCH S NÁTĚREM</t>
  </si>
  <si>
    <t>KG</t>
  </si>
  <si>
    <t>L-profil 60x30x5 36*(1.03*3.35)+28*(0.05*3.35)+4*(18.3*3.35)=374,13 [A] 
Pásovina 50X5 4*(18.3*1.99)=145,67 [B] 
Celkem: A+B=519,80 [C]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</si>
  <si>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</si>
  <si>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Vodorovné konstrukce</t>
  </si>
  <si>
    <t>42417</t>
  </si>
  <si>
    <t>MOSTNÍ NOSNÍKY Z OCELI</t>
  </si>
  <si>
    <t>T</t>
  </si>
  <si>
    <t>L- profily 70/70/6 pro uložení kompozitního roštu 2*(18,50*0,0064)=0,24 [A]</t>
  </si>
  <si>
    <t>431366</t>
  </si>
  <si>
    <t>VÝZTUŽ SCHODIŠŤ KONSTR Z KARI SÍTÍ</t>
  </si>
  <si>
    <t>výztuž schodišťových stupňů 2*(0,00444*1,0)=0,01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</si>
  <si>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</si>
  <si>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11</t>
  </si>
  <si>
    <t>434325</t>
  </si>
  <si>
    <t>SCHODIŠŤOVÉ STUPNĚ, ZE ŽELEZOBETONU DO C30/37</t>
  </si>
  <si>
    <t>M3</t>
  </si>
  <si>
    <t>stupeň na přavobřežním předpolí 0,3*0,3*1,5=0,14 [A] 
stupně na levobřežním předpolí 0.3*0,3*1,5=0,14 [B] 
Celkem: A+B=0,28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</si>
  <si>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</si>
  <si>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12</t>
  </si>
  <si>
    <t>465923</t>
  </si>
  <si>
    <t>PŘEDLÁŽDĚNÍ DLAŽBY Z BETON DLAŽDIC</t>
  </si>
  <si>
    <t>předláždění schodů na levobřežním předpolí 2,1*1,45=3,05 [A] 
předláždění schodů na pravobřežním předpolí 1,0*1,45=1,45 [B] 
Celkem: A+B=4,50 [C]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</si>
  <si>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</si>
  <si>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Úpravy povrchů, podlahy, výplně otvorů</t>
  </si>
  <si>
    <t>13</t>
  </si>
  <si>
    <t>626211</t>
  </si>
  <si>
    <t>REPROFILACE VODOROVNÝCH PLOCH SHORA SANAČNÍ MALTOU JEDNOVRST TL 10MM</t>
  </si>
  <si>
    <t>sanace rampy na levobřežní straně 1.45*8.0=11,60 [A] 
sanace betonové části schodištových stupňů na levobřežní straně 5*1,3*0,65=4,23 [B] 
sanace rampy na pravobřežní straně 4,0*1,5=6,00 [C] 
sanace betonové části schodišťových stupňů na pravobřežní straně 3*1,2*0,65=2,34 [D] 
Celkem: A+B+C+D=24,17 [E]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</si>
  <si>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</si>
  <si>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14</t>
  </si>
  <si>
    <t>62745</t>
  </si>
  <si>
    <t>SPÁROVÁNÍ STARÉHO ZDIVA CEMENTOVOU MALTOU</t>
  </si>
  <si>
    <t>pravobřežní opěra 2,9*3.0=8,70 [A] 
levobřežní opěra 2,9*3,0=8,70 [B] 
křídla na levobřežním předpolí 2*12,8=25,60 [C] 
křídla na pravobřežním předpolí 2*6,0=12,00 [D] 
Celkem: A+B+C+D=55,00 [E]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</si>
  <si>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</si>
  <si>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</si>
  <si>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15</t>
  </si>
  <si>
    <t>711422</t>
  </si>
  <si>
    <t>IZOLACE MOSTOVEK POD VOZOVKOU ASFALTOVÝMI PÁSY</t>
  </si>
  <si>
    <t>lepenka pod mostovkou na L profilech 2*(18,50*0,15)=5,55 [A] 
lepenky na příčnících 2*10*(0.15*1,5)=4,50 [B] 
Celkem: A+B=10,05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</si>
  <si>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</si>
  <si>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16</t>
  </si>
  <si>
    <t>767912</t>
  </si>
  <si>
    <t>OPLOCENÍ Z DRÁTĚNÉHO PLETIVA POZINKOVANÉHO VYSOKOPEVNOSTNÍHO</t>
  </si>
  <si>
    <t>pletivo na mostě 2*(1.1*18.5)=40,70 [A]</t>
  </si>
  <si>
    <t>- položka zahrnuje vedle vlastního pletiva i rámy, rošty, lišty, kování, podpěrné, závěsné, upevňovací prvky, spojovací a těsnící materiál, pomocný materiál, kompletní povrchovou úpravu. 
- nejsou zahrnuty sloupky a vzpěry, které se vykazují v samostatných položkách 338**, není zahrnuta podezdívka (272**) 
- součástí položky je  případně i ostnatý drát, uvažovaná plocha se pak vypočítává po horní hranu drátu.</t>
  </si>
  <si>
    <t>17</t>
  </si>
  <si>
    <t>783121</t>
  </si>
  <si>
    <t>PROTIKOROZ OCHR OK NÁTĚREM VÍCEVRST SE ZÁKL S VYS OBSAHEM ZN</t>
  </si>
  <si>
    <t>spodní příčníky 2xL70 10*(2*(4*(0.07*1.6)))=8,96 [A] 
horní příčníky 2xL70 10*(2*(4*(0.07*2.5)))=14,00 [B] 
spodní podélné nosníky 2xL70 2*(2*(4*(0.07*18.3)))=20,50 [C] 
horní podélné nosníky 2xL70 2*(2*(4*(0.07*18.3)))=20,50 [D] 
diagonální vodorovné zavětrování L70 (12*(4*(0,07*2,7)))+(4*(4*(0,07*1,35)))+(2*(4*(1,8*0,07)))=11,59 [E] 
vzpěry mezi příčníky svislé profil L70 10*(4*(0,23*0,07))=0,64 [F] 
vzpěry mezi příčníky diagonálně profil L70 40*(4*(0,4*0,07))=4,48 [G] 
venkovní vzpěry příčné vrchní část 2xL70 20*(2*(4*(0.07*1.3)))=14,56 [H] 
venkovní vzpěry příčné spodní část 2xL70 20*(2*(4*(0.07*0.5)))=5,60 [I] 
svislé sloupky 2xL70 2*(10*(4*(0.07*1.5)))=8,40 [J] 
svislé sloupky 1xL70 2*(6*(4*(0.07*1.5)))=5,04 [K] 
diagonální svislé příhradové zavětrování 2xL70 2*(9*(4*(0.07*1,8)))=9,07 [L] 
diagonální svislé příhradové zavětrování 1xL70 2*(7*(4*(0.07*1.8)))=7,06 [M] 
zábradlí na pravobřežní rampě 2*(7.0*(3,14*0.07))=3,08 [N] 
zábradlí na levobřežní rampě 2*(14.0*(3.14*0.07))=6,15 [O] 
Celkem: A+B+C+D+E+F+G+H+I+J+K+L+M+N+O=139,63 [P]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</si>
  <si>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</si>
  <si>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</si>
  <si>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18</t>
  </si>
  <si>
    <t>91355</t>
  </si>
  <si>
    <t>EVIDENČNÍ ČÍSLO MOSTU</t>
  </si>
  <si>
    <t>KUS</t>
  </si>
  <si>
    <t>na jedné straně mostu 1ks=1,00 [A]</t>
  </si>
  <si>
    <t>položka zahrnuje štítek s evidenčním číslem mostu, sloupek dopravní značky včetně osazení a nutných zemních prací a zabetonování</t>
  </si>
  <si>
    <t>19</t>
  </si>
  <si>
    <t>93261</t>
  </si>
  <si>
    <t>POCHOZÍ ROŠT Z KOMPOZITU - PŘEKRYTÍ ZRCADLA MOSTU</t>
  </si>
  <si>
    <t>nová mostovka na lávce 19.0*1.5=28,50 [A]</t>
  </si>
  <si>
    <t>položka zahrnuje: 
- dodání a uložení předepsané konstrukce z předepsaného materiálu včetně vnitrostaveništní a mimostaveništní dopravy 
- veškeré potřebné pomocné práce 
- veškerý pomocný a upevňovací materiál</t>
  </si>
  <si>
    <t>20</t>
  </si>
  <si>
    <t>938442</t>
  </si>
  <si>
    <t>OČIŠTĚNÍ ZDIVA OTRYSKÁNÍM TLAKOVOU VODOU DO 500 BARŮ</t>
  </si>
  <si>
    <t>pravobřežní opěra 2.9*3.0=8,70 [A] 
levobřežní opěra 2,9*3,0=8,70 [B] 
křídla 4*(2,5*0,5)=5,00 [C] 
Celkem: A+B+C=22,40 [D]</t>
  </si>
  <si>
    <t>položka zahrnuje očištění předepsaným způsobem včetně odklizení vzniklého odpadu</t>
  </si>
  <si>
    <t>21</t>
  </si>
  <si>
    <t>938544</t>
  </si>
  <si>
    <t>OČIŠTĚNÍ BETON KONSTR OTRYSKÁNÍM TLAK VODOU PŘES 1000 BARŮ</t>
  </si>
  <si>
    <t>očištění rampy na levobřežní straně 8.0*1,5=12,00 [A] 
očištění betonové části schodišťových stupňů 5*1,3*0,65=4,23 [B] 
sanace rampy na pravobřežní straně 4,0*1,5=6,00 [C] 
sanace betonové části schodišťových stupňů na pravobřežní straně 3*1,2*0,65=2,34 [D] 
Celkem: A+B+C+D=24,57 [E]</t>
  </si>
  <si>
    <t>22</t>
  </si>
  <si>
    <t>93857</t>
  </si>
  <si>
    <t>BROUŠENÍ BETON KONSTR</t>
  </si>
  <si>
    <t>úprava levobřežní nástupní rampy 1,5*1,5=2,25 [A] 
úprava pravobřežní nástupní rampy 1,0*1,5=1,50 [B] 
Celkem: A+B=3,75 [C]</t>
  </si>
  <si>
    <t>23</t>
  </si>
  <si>
    <t>96717</t>
  </si>
  <si>
    <t>VYBOURÁNÍ ČÁSTÍ KONSTRUKCÍ DŘEVĚNÝCH</t>
  </si>
  <si>
    <t>odstranění stávajících podélníků 2*(0,14*0,14*18,50)=0,73 [A] 
odstranění stávající mostovky 1,5*0,05*18,50=1,39 [B] 
Celkem: A+B=2,12 [C]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</si>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</sst>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"/>
    <numFmt numFmtId="178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SUM(C10:C10)</f>
      </c>
      <c r="D6" s="1"/>
      <c r="E6" s="1"/>
    </row>
    <row r="7" spans="1:5" ht="12.75" customHeight="1">
      <c r="A7" s="1"/>
      <c r="B7" s="4" t="s">
        <v>5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'SO 206'!I3</f>
      </c>
      <c r="D10" s="21">
        <f>'SO 206'!O2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0+O8+O33+O38+O43+O60+O69+O82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0+I8+I33+I38+I43+I60+I69+I82</f>
      </c>
      <c r="O3" t="s">
        <v>19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ROUND(ROUND(H9,1)*ROUND(G9,2),1)</f>
      </c>
      <c r="O9">
        <f>(I9*21)/100</f>
      </c>
      <c r="P9" t="s">
        <v>22</v>
      </c>
    </row>
    <row r="10" spans="1:5" ht="38.25">
      <c r="A10" s="35" t="s">
        <v>50</v>
      </c>
      <c r="E10" s="36" t="s">
        <v>51</v>
      </c>
    </row>
    <row r="11" spans="1:5" ht="12.75">
      <c r="A11" s="37" t="s">
        <v>52</v>
      </c>
      <c r="E11" s="38" t="s">
        <v>47</v>
      </c>
    </row>
    <row r="12" spans="1:5" ht="12.75">
      <c r="A12" t="s">
        <v>53</v>
      </c>
      <c r="E12" s="36" t="s">
        <v>54</v>
      </c>
    </row>
    <row r="13" spans="1:16" ht="12.75">
      <c r="A13" s="25" t="s">
        <v>45</v>
      </c>
      <c r="B13" s="29" t="s">
        <v>22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ROUND(ROUND(H13,1)*ROUND(G13,2),1)</f>
      </c>
      <c r="O13">
        <f>(I13*21)/100</f>
      </c>
      <c r="P13" t="s">
        <v>22</v>
      </c>
    </row>
    <row r="14" spans="1:5" ht="25.5">
      <c r="A14" s="35" t="s">
        <v>50</v>
      </c>
      <c r="E14" s="36" t="s">
        <v>57</v>
      </c>
    </row>
    <row r="15" spans="1:5" ht="12.75">
      <c r="A15" s="37" t="s">
        <v>52</v>
      </c>
      <c r="E15" s="38" t="s">
        <v>47</v>
      </c>
    </row>
    <row r="16" spans="1:5" ht="12.75">
      <c r="A16" t="s">
        <v>53</v>
      </c>
      <c r="E16" s="36" t="s">
        <v>54</v>
      </c>
    </row>
    <row r="17" spans="1:16" ht="12.75">
      <c r="A17" s="25" t="s">
        <v>45</v>
      </c>
      <c r="B17" s="29" t="s">
        <v>23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</v>
      </c>
      <c r="H17" s="33">
        <v>0</v>
      </c>
      <c r="I17" s="34">
        <f>ROUND(ROUND(H17,1)*ROUND(G17,2),1)</f>
      </c>
      <c r="O17">
        <f>(I17*21)/100</f>
      </c>
      <c r="P17" t="s">
        <v>22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52</v>
      </c>
      <c r="E19" s="38" t="s">
        <v>47</v>
      </c>
    </row>
    <row r="20" spans="1:5" ht="12.75">
      <c r="A20" t="s">
        <v>53</v>
      </c>
      <c r="E20" s="36" t="s">
        <v>60</v>
      </c>
    </row>
    <row r="21" spans="1:16" ht="12.7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1</v>
      </c>
      <c r="H21" s="33">
        <v>0</v>
      </c>
      <c r="I21" s="34">
        <f>ROUND(ROUND(H21,1)*ROUND(G21,2),1)</f>
      </c>
      <c r="O21">
        <f>(I21*21)/100</f>
      </c>
      <c r="P21" t="s">
        <v>22</v>
      </c>
    </row>
    <row r="22" spans="1:5" ht="12.75">
      <c r="A22" s="35" t="s">
        <v>50</v>
      </c>
      <c r="E22" s="36" t="s">
        <v>63</v>
      </c>
    </row>
    <row r="23" spans="1:5" ht="12.75">
      <c r="A23" s="37" t="s">
        <v>52</v>
      </c>
      <c r="E23" s="38" t="s">
        <v>47</v>
      </c>
    </row>
    <row r="24" spans="1:5" ht="12.75">
      <c r="A24" t="s">
        <v>53</v>
      </c>
      <c r="E24" s="36" t="s">
        <v>60</v>
      </c>
    </row>
    <row r="25" spans="1:16" ht="12.75">
      <c r="A25" s="25" t="s">
        <v>45</v>
      </c>
      <c r="B25" s="29" t="s">
        <v>35</v>
      </c>
      <c r="C25" s="29" t="s">
        <v>64</v>
      </c>
      <c r="D25" s="25" t="s">
        <v>47</v>
      </c>
      <c r="E25" s="30" t="s">
        <v>65</v>
      </c>
      <c r="F25" s="31" t="s">
        <v>49</v>
      </c>
      <c r="G25" s="32">
        <v>1</v>
      </c>
      <c r="H25" s="33">
        <v>0</v>
      </c>
      <c r="I25" s="34">
        <f>ROUND(ROUND(H25,1)*ROUND(G25,2),1)</f>
      </c>
      <c r="O25">
        <f>(I25*21)/100</f>
      </c>
      <c r="P25" t="s">
        <v>22</v>
      </c>
    </row>
    <row r="26" spans="1:5" ht="12.75">
      <c r="A26" s="35" t="s">
        <v>50</v>
      </c>
      <c r="E26" s="36" t="s">
        <v>66</v>
      </c>
    </row>
    <row r="27" spans="1:5" ht="12.75">
      <c r="A27" s="37" t="s">
        <v>52</v>
      </c>
      <c r="E27" s="38" t="s">
        <v>47</v>
      </c>
    </row>
    <row r="28" spans="1:5" ht="12.75">
      <c r="A28" t="s">
        <v>53</v>
      </c>
      <c r="E28" s="36" t="s">
        <v>67</v>
      </c>
    </row>
    <row r="29" spans="1:16" ht="12.75">
      <c r="A29" s="25" t="s">
        <v>45</v>
      </c>
      <c r="B29" s="29" t="s">
        <v>37</v>
      </c>
      <c r="C29" s="29" t="s">
        <v>68</v>
      </c>
      <c r="D29" s="25" t="s">
        <v>47</v>
      </c>
      <c r="E29" s="30" t="s">
        <v>69</v>
      </c>
      <c r="F29" s="31" t="s">
        <v>49</v>
      </c>
      <c r="G29" s="32">
        <v>1</v>
      </c>
      <c r="H29" s="33">
        <v>0</v>
      </c>
      <c r="I29" s="34">
        <f>ROUND(ROUND(H29,1)*ROUND(G29,2),1)</f>
      </c>
      <c r="O29">
        <f>(I29*21)/100</f>
      </c>
      <c r="P29" t="s">
        <v>22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52</v>
      </c>
      <c r="E31" s="38" t="s">
        <v>47</v>
      </c>
    </row>
    <row r="32" spans="1:5" ht="25.5">
      <c r="A32" t="s">
        <v>53</v>
      </c>
      <c r="E32" s="36" t="s">
        <v>70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71</v>
      </c>
      <c r="F33" s="6"/>
      <c r="G33" s="6"/>
      <c r="H33" s="6"/>
      <c r="I33" s="41">
        <f>0+Q33</f>
      </c>
      <c r="O33">
        <f>0+R33</f>
      </c>
      <c r="Q33">
        <f>0+I34</f>
      </c>
      <c r="R33">
        <f>0+O34</f>
      </c>
    </row>
    <row r="34" spans="1:16" ht="12.75">
      <c r="A34" s="25" t="s">
        <v>45</v>
      </c>
      <c r="B34" s="29" t="s">
        <v>72</v>
      </c>
      <c r="C34" s="29" t="s">
        <v>73</v>
      </c>
      <c r="D34" s="25" t="s">
        <v>47</v>
      </c>
      <c r="E34" s="30" t="s">
        <v>74</v>
      </c>
      <c r="F34" s="31" t="s">
        <v>75</v>
      </c>
      <c r="G34" s="32">
        <v>2.4</v>
      </c>
      <c r="H34" s="33">
        <v>0</v>
      </c>
      <c r="I34" s="34">
        <f>ROUND(ROUND(H34,1)*ROUND(G34,2),1)</f>
      </c>
      <c r="O34">
        <f>(I34*21)/100</f>
      </c>
      <c r="P34" t="s">
        <v>22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52</v>
      </c>
      <c r="E36" s="38" t="s">
        <v>76</v>
      </c>
    </row>
    <row r="37" spans="1:5" ht="38.25">
      <c r="A37" t="s">
        <v>53</v>
      </c>
      <c r="E37" s="36" t="s">
        <v>77</v>
      </c>
    </row>
    <row r="38" spans="1:18" ht="12.75" customHeight="1">
      <c r="A38" s="6" t="s">
        <v>43</v>
      </c>
      <c r="B38" s="6"/>
      <c r="C38" s="40" t="s">
        <v>23</v>
      </c>
      <c r="D38" s="6"/>
      <c r="E38" s="27" t="s">
        <v>78</v>
      </c>
      <c r="F38" s="6"/>
      <c r="G38" s="6"/>
      <c r="H38" s="6"/>
      <c r="I38" s="41">
        <f>0+Q38</f>
      </c>
      <c r="O38">
        <f>0+R38</f>
      </c>
      <c r="Q38">
        <f>0+I39</f>
      </c>
      <c r="R38">
        <f>0+O39</f>
      </c>
    </row>
    <row r="39" spans="1:16" ht="12.75">
      <c r="A39" s="25" t="s">
        <v>45</v>
      </c>
      <c r="B39" s="29" t="s">
        <v>79</v>
      </c>
      <c r="C39" s="29" t="s">
        <v>80</v>
      </c>
      <c r="D39" s="25" t="s">
        <v>47</v>
      </c>
      <c r="E39" s="30" t="s">
        <v>81</v>
      </c>
      <c r="F39" s="31" t="s">
        <v>82</v>
      </c>
      <c r="G39" s="32">
        <v>519.8</v>
      </c>
      <c r="H39" s="33">
        <v>0</v>
      </c>
      <c r="I39" s="34">
        <f>ROUND(ROUND(H39,1)*ROUND(G39,2),1)</f>
      </c>
      <c r="O39">
        <f>(I39*21)/100</f>
      </c>
      <c r="P39" t="s">
        <v>22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52</v>
      </c>
      <c r="E41" s="38" t="s">
        <v>83</v>
      </c>
    </row>
    <row r="42" spans="1:5" ht="293.25">
      <c r="A42" t="s">
        <v>53</v>
      </c>
      <c r="E42" s="36" t="s">
        <v>84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85</v>
      </c>
      <c r="F43" s="6"/>
      <c r="G43" s="6"/>
      <c r="H43" s="6"/>
      <c r="I43" s="41">
        <f>0+Q43</f>
      </c>
      <c r="O43">
        <f>0+R43</f>
      </c>
      <c r="Q43">
        <f>0+I44+I48+I52+I56</f>
      </c>
      <c r="R43">
        <f>0+O44+O48+O52+O56</f>
      </c>
    </row>
    <row r="44" spans="1:16" ht="12.75">
      <c r="A44" s="25" t="s">
        <v>45</v>
      </c>
      <c r="B44" s="29" t="s">
        <v>40</v>
      </c>
      <c r="C44" s="29" t="s">
        <v>86</v>
      </c>
      <c r="D44" s="25" t="s">
        <v>47</v>
      </c>
      <c r="E44" s="30" t="s">
        <v>87</v>
      </c>
      <c r="F44" s="31" t="s">
        <v>88</v>
      </c>
      <c r="G44" s="32">
        <v>0.24</v>
      </c>
      <c r="H44" s="33">
        <v>0</v>
      </c>
      <c r="I44" s="34">
        <f>ROUND(ROUND(H44,1)*ROUND(G44,2),1)</f>
      </c>
      <c r="O44">
        <f>(I44*21)/100</f>
      </c>
      <c r="P44" t="s">
        <v>22</v>
      </c>
    </row>
    <row r="45" spans="1:5" ht="12.75">
      <c r="A45" s="35" t="s">
        <v>50</v>
      </c>
      <c r="E45" s="36" t="s">
        <v>47</v>
      </c>
    </row>
    <row r="46" spans="1:5" ht="12.75">
      <c r="A46" s="37" t="s">
        <v>52</v>
      </c>
      <c r="E46" s="38" t="s">
        <v>89</v>
      </c>
    </row>
    <row r="47" spans="1:5" ht="293.25">
      <c r="A47" t="s">
        <v>53</v>
      </c>
      <c r="E47" s="36" t="s">
        <v>84</v>
      </c>
    </row>
    <row r="48" spans="1:16" ht="12.75">
      <c r="A48" s="25" t="s">
        <v>45</v>
      </c>
      <c r="B48" s="29" t="s">
        <v>42</v>
      </c>
      <c r="C48" s="29" t="s">
        <v>90</v>
      </c>
      <c r="D48" s="25" t="s">
        <v>47</v>
      </c>
      <c r="E48" s="30" t="s">
        <v>91</v>
      </c>
      <c r="F48" s="31" t="s">
        <v>88</v>
      </c>
      <c r="G48" s="32">
        <v>0.01</v>
      </c>
      <c r="H48" s="33">
        <v>0</v>
      </c>
      <c r="I48" s="34">
        <f>ROUND(ROUND(H48,1)*ROUND(G48,2),1)</f>
      </c>
      <c r="O48">
        <f>(I48*21)/100</f>
      </c>
      <c r="P48" t="s">
        <v>22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52</v>
      </c>
      <c r="E50" s="38" t="s">
        <v>92</v>
      </c>
    </row>
    <row r="51" spans="1:5" ht="267.75">
      <c r="A51" t="s">
        <v>53</v>
      </c>
      <c r="E51" s="36" t="s">
        <v>93</v>
      </c>
    </row>
    <row r="52" spans="1:16" ht="12.75">
      <c r="A52" s="25" t="s">
        <v>45</v>
      </c>
      <c r="B52" s="29" t="s">
        <v>94</v>
      </c>
      <c r="C52" s="29" t="s">
        <v>95</v>
      </c>
      <c r="D52" s="25" t="s">
        <v>47</v>
      </c>
      <c r="E52" s="30" t="s">
        <v>96</v>
      </c>
      <c r="F52" s="31" t="s">
        <v>97</v>
      </c>
      <c r="G52" s="32">
        <v>0.28</v>
      </c>
      <c r="H52" s="33">
        <v>0</v>
      </c>
      <c r="I52" s="34">
        <f>ROUND(ROUND(H52,1)*ROUND(G52,2),1)</f>
      </c>
      <c r="O52">
        <f>(I52*21)/100</f>
      </c>
      <c r="P52" t="s">
        <v>22</v>
      </c>
    </row>
    <row r="53" spans="1:5" ht="12.75">
      <c r="A53" s="35" t="s">
        <v>50</v>
      </c>
      <c r="E53" s="36" t="s">
        <v>47</v>
      </c>
    </row>
    <row r="54" spans="1:5" ht="38.25">
      <c r="A54" s="37" t="s">
        <v>52</v>
      </c>
      <c r="E54" s="38" t="s">
        <v>98</v>
      </c>
    </row>
    <row r="55" spans="1:5" ht="369.75">
      <c r="A55" t="s">
        <v>53</v>
      </c>
      <c r="E55" s="36" t="s">
        <v>99</v>
      </c>
    </row>
    <row r="56" spans="1:16" ht="12.75">
      <c r="A56" s="25" t="s">
        <v>45</v>
      </c>
      <c r="B56" s="29" t="s">
        <v>100</v>
      </c>
      <c r="C56" s="29" t="s">
        <v>101</v>
      </c>
      <c r="D56" s="25" t="s">
        <v>47</v>
      </c>
      <c r="E56" s="30" t="s">
        <v>102</v>
      </c>
      <c r="F56" s="31" t="s">
        <v>75</v>
      </c>
      <c r="G56" s="32">
        <v>4.5</v>
      </c>
      <c r="H56" s="33">
        <v>0</v>
      </c>
      <c r="I56" s="34">
        <f>ROUND(ROUND(H56,1)*ROUND(G56,2),1)</f>
      </c>
      <c r="O56">
        <f>(I56*21)/100</f>
      </c>
      <c r="P56" t="s">
        <v>22</v>
      </c>
    </row>
    <row r="57" spans="1:5" ht="12.75">
      <c r="A57" s="35" t="s">
        <v>50</v>
      </c>
      <c r="E57" s="36" t="s">
        <v>47</v>
      </c>
    </row>
    <row r="58" spans="1:5" ht="38.25">
      <c r="A58" s="37" t="s">
        <v>52</v>
      </c>
      <c r="E58" s="38" t="s">
        <v>103</v>
      </c>
    </row>
    <row r="59" spans="1:5" ht="102">
      <c r="A59" t="s">
        <v>53</v>
      </c>
      <c r="E59" s="36" t="s">
        <v>104</v>
      </c>
    </row>
    <row r="60" spans="1:18" ht="12.75" customHeight="1">
      <c r="A60" s="6" t="s">
        <v>43</v>
      </c>
      <c r="B60" s="6"/>
      <c r="C60" s="40" t="s">
        <v>37</v>
      </c>
      <c r="D60" s="6"/>
      <c r="E60" s="27" t="s">
        <v>105</v>
      </c>
      <c r="F60" s="6"/>
      <c r="G60" s="6"/>
      <c r="H60" s="6"/>
      <c r="I60" s="41">
        <f>0+Q60</f>
      </c>
      <c r="O60">
        <f>0+R60</f>
      </c>
      <c r="Q60">
        <f>0+I61+I65</f>
      </c>
      <c r="R60">
        <f>0+O61+O65</f>
      </c>
    </row>
    <row r="61" spans="1:16" ht="25.5">
      <c r="A61" s="25" t="s">
        <v>45</v>
      </c>
      <c r="B61" s="29" t="s">
        <v>106</v>
      </c>
      <c r="C61" s="29" t="s">
        <v>107</v>
      </c>
      <c r="D61" s="25" t="s">
        <v>47</v>
      </c>
      <c r="E61" s="30" t="s">
        <v>108</v>
      </c>
      <c r="F61" s="31" t="s">
        <v>75</v>
      </c>
      <c r="G61" s="32">
        <v>24.16</v>
      </c>
      <c r="H61" s="33">
        <v>0</v>
      </c>
      <c r="I61" s="34">
        <f>ROUND(ROUND(H61,1)*ROUND(G61,2),1)</f>
      </c>
      <c r="O61">
        <f>(I61*21)/100</f>
      </c>
      <c r="P61" t="s">
        <v>22</v>
      </c>
    </row>
    <row r="62" spans="1:5" ht="12.75">
      <c r="A62" s="35" t="s">
        <v>50</v>
      </c>
      <c r="E62" s="36" t="s">
        <v>47</v>
      </c>
    </row>
    <row r="63" spans="1:5" ht="89.25">
      <c r="A63" s="37" t="s">
        <v>52</v>
      </c>
      <c r="E63" s="38" t="s">
        <v>109</v>
      </c>
    </row>
    <row r="64" spans="1:5" ht="76.5">
      <c r="A64" t="s">
        <v>53</v>
      </c>
      <c r="E64" s="36" t="s">
        <v>110</v>
      </c>
    </row>
    <row r="65" spans="1:16" ht="12.75">
      <c r="A65" s="25" t="s">
        <v>45</v>
      </c>
      <c r="B65" s="29" t="s">
        <v>111</v>
      </c>
      <c r="C65" s="29" t="s">
        <v>112</v>
      </c>
      <c r="D65" s="25" t="s">
        <v>47</v>
      </c>
      <c r="E65" s="30" t="s">
        <v>113</v>
      </c>
      <c r="F65" s="31" t="s">
        <v>75</v>
      </c>
      <c r="G65" s="32">
        <v>55</v>
      </c>
      <c r="H65" s="33">
        <v>0</v>
      </c>
      <c r="I65" s="34">
        <f>ROUND(ROUND(H65,1)*ROUND(G65,2),1)</f>
      </c>
      <c r="O65">
        <f>(I65*21)/100</f>
      </c>
      <c r="P65" t="s">
        <v>22</v>
      </c>
    </row>
    <row r="66" spans="1:5" ht="12.75">
      <c r="A66" s="35" t="s">
        <v>50</v>
      </c>
      <c r="E66" s="36" t="s">
        <v>47</v>
      </c>
    </row>
    <row r="67" spans="1:5" ht="63.75">
      <c r="A67" s="37" t="s">
        <v>52</v>
      </c>
      <c r="E67" s="38" t="s">
        <v>114</v>
      </c>
    </row>
    <row r="68" spans="1:5" ht="89.25">
      <c r="A68" t="s">
        <v>53</v>
      </c>
      <c r="E68" s="36" t="s">
        <v>115</v>
      </c>
    </row>
    <row r="69" spans="1:18" ht="12.75" customHeight="1">
      <c r="A69" s="6" t="s">
        <v>43</v>
      </c>
      <c r="B69" s="6"/>
      <c r="C69" s="40" t="s">
        <v>72</v>
      </c>
      <c r="D69" s="6"/>
      <c r="E69" s="27" t="s">
        <v>116</v>
      </c>
      <c r="F69" s="6"/>
      <c r="G69" s="6"/>
      <c r="H69" s="6"/>
      <c r="I69" s="41">
        <f>0+Q69</f>
      </c>
      <c r="O69">
        <f>0+R69</f>
      </c>
      <c r="Q69">
        <f>0+I70+I74+I78</f>
      </c>
      <c r="R69">
        <f>0+O70+O74+O78</f>
      </c>
    </row>
    <row r="70" spans="1:16" ht="12.75">
      <c r="A70" s="25" t="s">
        <v>45</v>
      </c>
      <c r="B70" s="29" t="s">
        <v>117</v>
      </c>
      <c r="C70" s="29" t="s">
        <v>118</v>
      </c>
      <c r="D70" s="25" t="s">
        <v>47</v>
      </c>
      <c r="E70" s="30" t="s">
        <v>119</v>
      </c>
      <c r="F70" s="31" t="s">
        <v>75</v>
      </c>
      <c r="G70" s="32">
        <v>10.05</v>
      </c>
      <c r="H70" s="33">
        <v>0</v>
      </c>
      <c r="I70" s="34">
        <f>ROUND(ROUND(H70,1)*ROUND(G70,2),1)</f>
      </c>
      <c r="O70">
        <f>(I70*21)/100</f>
      </c>
      <c r="P70" t="s">
        <v>22</v>
      </c>
    </row>
    <row r="71" spans="1:5" ht="12.75">
      <c r="A71" s="35" t="s">
        <v>50</v>
      </c>
      <c r="E71" s="36" t="s">
        <v>47</v>
      </c>
    </row>
    <row r="72" spans="1:5" ht="38.25">
      <c r="A72" s="37" t="s">
        <v>52</v>
      </c>
      <c r="E72" s="38" t="s">
        <v>120</v>
      </c>
    </row>
    <row r="73" spans="1:5" ht="204">
      <c r="A73" t="s">
        <v>53</v>
      </c>
      <c r="E73" s="36" t="s">
        <v>121</v>
      </c>
    </row>
    <row r="74" spans="1:16" ht="12.75">
      <c r="A74" s="25" t="s">
        <v>45</v>
      </c>
      <c r="B74" s="29" t="s">
        <v>122</v>
      </c>
      <c r="C74" s="29" t="s">
        <v>123</v>
      </c>
      <c r="D74" s="25" t="s">
        <v>47</v>
      </c>
      <c r="E74" s="30" t="s">
        <v>124</v>
      </c>
      <c r="F74" s="31" t="s">
        <v>75</v>
      </c>
      <c r="G74" s="32">
        <v>40.7</v>
      </c>
      <c r="H74" s="33">
        <v>0</v>
      </c>
      <c r="I74" s="34">
        <f>ROUND(ROUND(H74,1)*ROUND(G74,2),1)</f>
      </c>
      <c r="O74">
        <f>(I74*21)/100</f>
      </c>
      <c r="P74" t="s">
        <v>22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52</v>
      </c>
      <c r="E76" s="38" t="s">
        <v>125</v>
      </c>
    </row>
    <row r="77" spans="1:5" ht="89.25">
      <c r="A77" t="s">
        <v>53</v>
      </c>
      <c r="E77" s="36" t="s">
        <v>126</v>
      </c>
    </row>
    <row r="78" spans="1:16" ht="12.75">
      <c r="A78" s="25" t="s">
        <v>45</v>
      </c>
      <c r="B78" s="29" t="s">
        <v>127</v>
      </c>
      <c r="C78" s="29" t="s">
        <v>128</v>
      </c>
      <c r="D78" s="25" t="s">
        <v>47</v>
      </c>
      <c r="E78" s="30" t="s">
        <v>129</v>
      </c>
      <c r="F78" s="31" t="s">
        <v>75</v>
      </c>
      <c r="G78" s="32">
        <v>139.63</v>
      </c>
      <c r="H78" s="33">
        <v>0</v>
      </c>
      <c r="I78" s="34">
        <f>ROUND(ROUND(H78,1)*ROUND(G78,2),1)</f>
      </c>
      <c r="O78">
        <f>(I78*21)/100</f>
      </c>
      <c r="P78" t="s">
        <v>22</v>
      </c>
    </row>
    <row r="79" spans="1:5" ht="12.75">
      <c r="A79" s="35" t="s">
        <v>50</v>
      </c>
      <c r="E79" s="36" t="s">
        <v>47</v>
      </c>
    </row>
    <row r="80" spans="1:5" ht="216.75">
      <c r="A80" s="37" t="s">
        <v>52</v>
      </c>
      <c r="E80" s="38" t="s">
        <v>130</v>
      </c>
    </row>
    <row r="81" spans="1:5" ht="51">
      <c r="A81" t="s">
        <v>53</v>
      </c>
      <c r="E81" s="36" t="s">
        <v>131</v>
      </c>
    </row>
    <row r="82" spans="1:18" ht="12.75" customHeight="1">
      <c r="A82" s="6" t="s">
        <v>43</v>
      </c>
      <c r="B82" s="6"/>
      <c r="C82" s="40" t="s">
        <v>40</v>
      </c>
      <c r="D82" s="6"/>
      <c r="E82" s="27" t="s">
        <v>132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133</v>
      </c>
      <c r="C83" s="29" t="s">
        <v>134</v>
      </c>
      <c r="D83" s="25" t="s">
        <v>47</v>
      </c>
      <c r="E83" s="30" t="s">
        <v>135</v>
      </c>
      <c r="F83" s="31" t="s">
        <v>136</v>
      </c>
      <c r="G83" s="32">
        <v>1</v>
      </c>
      <c r="H83" s="33">
        <v>0</v>
      </c>
      <c r="I83" s="34">
        <f>ROUND(ROUND(H83,1)*ROUND(G83,2),1)</f>
      </c>
      <c r="O83">
        <f>(I83*21)/100</f>
      </c>
      <c r="P83" t="s">
        <v>22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52</v>
      </c>
      <c r="E85" s="38" t="s">
        <v>137</v>
      </c>
    </row>
    <row r="86" spans="1:5" ht="25.5">
      <c r="A86" t="s">
        <v>53</v>
      </c>
      <c r="E86" s="36" t="s">
        <v>138</v>
      </c>
    </row>
    <row r="87" spans="1:16" ht="12.75">
      <c r="A87" s="25" t="s">
        <v>45</v>
      </c>
      <c r="B87" s="29" t="s">
        <v>139</v>
      </c>
      <c r="C87" s="29" t="s">
        <v>140</v>
      </c>
      <c r="D87" s="25" t="s">
        <v>47</v>
      </c>
      <c r="E87" s="30" t="s">
        <v>141</v>
      </c>
      <c r="F87" s="31" t="s">
        <v>75</v>
      </c>
      <c r="G87" s="32">
        <v>28.5</v>
      </c>
      <c r="H87" s="33">
        <v>0</v>
      </c>
      <c r="I87" s="34">
        <f>ROUND(ROUND(H87,1)*ROUND(G87,2),1)</f>
      </c>
      <c r="O87">
        <f>(I87*21)/100</f>
      </c>
      <c r="P87" t="s">
        <v>22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52</v>
      </c>
      <c r="E89" s="38" t="s">
        <v>142</v>
      </c>
    </row>
    <row r="90" spans="1:5" ht="63.75">
      <c r="A90" t="s">
        <v>53</v>
      </c>
      <c r="E90" s="36" t="s">
        <v>143</v>
      </c>
    </row>
    <row r="91" spans="1:16" ht="12.75">
      <c r="A91" s="25" t="s">
        <v>45</v>
      </c>
      <c r="B91" s="29" t="s">
        <v>144</v>
      </c>
      <c r="C91" s="29" t="s">
        <v>145</v>
      </c>
      <c r="D91" s="25" t="s">
        <v>47</v>
      </c>
      <c r="E91" s="30" t="s">
        <v>146</v>
      </c>
      <c r="F91" s="31" t="s">
        <v>75</v>
      </c>
      <c r="G91" s="32">
        <v>22.4</v>
      </c>
      <c r="H91" s="33">
        <v>0</v>
      </c>
      <c r="I91" s="34">
        <f>ROUND(ROUND(H91,1)*ROUND(G91,2),1)</f>
      </c>
      <c r="O91">
        <f>(I91*21)/100</f>
      </c>
      <c r="P91" t="s">
        <v>22</v>
      </c>
    </row>
    <row r="92" spans="1:5" ht="12.75">
      <c r="A92" s="35" t="s">
        <v>50</v>
      </c>
      <c r="E92" s="36" t="s">
        <v>47</v>
      </c>
    </row>
    <row r="93" spans="1:5" ht="51">
      <c r="A93" s="37" t="s">
        <v>52</v>
      </c>
      <c r="E93" s="38" t="s">
        <v>147</v>
      </c>
    </row>
    <row r="94" spans="1:5" ht="25.5">
      <c r="A94" t="s">
        <v>53</v>
      </c>
      <c r="E94" s="36" t="s">
        <v>148</v>
      </c>
    </row>
    <row r="95" spans="1:16" ht="12.75">
      <c r="A95" s="25" t="s">
        <v>45</v>
      </c>
      <c r="B95" s="29" t="s">
        <v>149</v>
      </c>
      <c r="C95" s="29" t="s">
        <v>150</v>
      </c>
      <c r="D95" s="25" t="s">
        <v>47</v>
      </c>
      <c r="E95" s="30" t="s">
        <v>151</v>
      </c>
      <c r="F95" s="31" t="s">
        <v>75</v>
      </c>
      <c r="G95" s="32">
        <v>24.56</v>
      </c>
      <c r="H95" s="33">
        <v>0</v>
      </c>
      <c r="I95" s="34">
        <f>ROUND(ROUND(H95,1)*ROUND(G95,2),1)</f>
      </c>
      <c r="O95">
        <f>(I95*21)/100</f>
      </c>
      <c r="P95" t="s">
        <v>22</v>
      </c>
    </row>
    <row r="96" spans="1:5" ht="12.75">
      <c r="A96" s="35" t="s">
        <v>50</v>
      </c>
      <c r="E96" s="36" t="s">
        <v>47</v>
      </c>
    </row>
    <row r="97" spans="1:5" ht="76.5">
      <c r="A97" s="37" t="s">
        <v>52</v>
      </c>
      <c r="E97" s="38" t="s">
        <v>152</v>
      </c>
    </row>
    <row r="98" spans="1:5" ht="25.5">
      <c r="A98" t="s">
        <v>53</v>
      </c>
      <c r="E98" s="36" t="s">
        <v>148</v>
      </c>
    </row>
    <row r="99" spans="1:16" ht="12.75">
      <c r="A99" s="25" t="s">
        <v>45</v>
      </c>
      <c r="B99" s="29" t="s">
        <v>153</v>
      </c>
      <c r="C99" s="29" t="s">
        <v>154</v>
      </c>
      <c r="D99" s="25" t="s">
        <v>47</v>
      </c>
      <c r="E99" s="30" t="s">
        <v>155</v>
      </c>
      <c r="F99" s="31" t="s">
        <v>75</v>
      </c>
      <c r="G99" s="32">
        <v>3.75</v>
      </c>
      <c r="H99" s="33">
        <v>0</v>
      </c>
      <c r="I99" s="34">
        <f>ROUND(ROUND(H99,1)*ROUND(G99,2),1)</f>
      </c>
      <c r="O99">
        <f>(I99*21)/100</f>
      </c>
      <c r="P99" t="s">
        <v>22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52</v>
      </c>
      <c r="E101" s="38" t="s">
        <v>156</v>
      </c>
    </row>
    <row r="102" spans="1:5" ht="25.5">
      <c r="A102" t="s">
        <v>53</v>
      </c>
      <c r="E102" s="36" t="s">
        <v>148</v>
      </c>
    </row>
    <row r="103" spans="1:16" ht="12.75">
      <c r="A103" s="25" t="s">
        <v>45</v>
      </c>
      <c r="B103" s="29" t="s">
        <v>157</v>
      </c>
      <c r="C103" s="29" t="s">
        <v>158</v>
      </c>
      <c r="D103" s="25" t="s">
        <v>47</v>
      </c>
      <c r="E103" s="30" t="s">
        <v>159</v>
      </c>
      <c r="F103" s="31" t="s">
        <v>97</v>
      </c>
      <c r="G103" s="32">
        <v>2.12</v>
      </c>
      <c r="H103" s="33">
        <v>0</v>
      </c>
      <c r="I103" s="34">
        <f>ROUND(ROUND(H103,1)*ROUND(G103,2),1)</f>
      </c>
      <c r="O103">
        <f>(I103*21)/100</f>
      </c>
      <c r="P103" t="s">
        <v>22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52</v>
      </c>
      <c r="E105" s="38" t="s">
        <v>160</v>
      </c>
    </row>
    <row r="106" spans="1:5" ht="76.5">
      <c r="A106" t="s">
        <v>53</v>
      </c>
      <c r="E106" s="36" t="s">
        <v>161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