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Elektrická požární 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Elektrická požární s...'!$C$81:$L$213</definedName>
    <definedName name="_xlnm.Print_Area" localSheetId="1">'01 - Elektrická požární s...'!$C$4:$K$41,'01 - Elektrická požární s...'!$C$47:$K$63,'01 - Elektrická požární s...'!$C$69:$L$213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Elektrická požární s...'!$81:$81</definedName>
  </definedNames>
  <calcPr fullCalcOnLoad="1"/>
</workbook>
</file>

<file path=xl/sharedStrings.xml><?xml version="1.0" encoding="utf-8"?>
<sst xmlns="http://schemas.openxmlformats.org/spreadsheetml/2006/main" count="2166" uniqueCount="693">
  <si>
    <t>Export Komplet</t>
  </si>
  <si>
    <t>VZ</t>
  </si>
  <si>
    <t>2.0</t>
  </si>
  <si>
    <t>ZAMOK</t>
  </si>
  <si>
    <t>False</t>
  </si>
  <si>
    <t>True</t>
  </si>
  <si>
    <t>{5ca191fa-e0c9-439f-a551-72df68187614}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</si>
  <si>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</si>
  <si>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</si>
  <si>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</si>
  <si>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</si>
  <si>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</si>
  <si>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</si>
  <si>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</si>
  <si>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</si>
  <si>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PR2206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</si>
  <si>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</si>
  <si>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</si>
  <si>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KD STŘELNICE DĚČÍN - Rekonstrukce EPS</t>
  </si>
  <si>
    <t>KSO:</t>
  </si>
  <si>
    <t/>
  </si>
  <si>
    <t>CC-CZ:</t>
  </si>
  <si>
    <t>Místo:</t>
  </si>
  <si>
    <t>Labská čp. 691, DĚČÍN</t>
  </si>
  <si>
    <t>Datum:</t>
  </si>
  <si>
    <t>15. 3. 2022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</si>
  <si>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</si>
  <si>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</si>
  <si>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</si>
  <si>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</si>
  <si>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</si>
  <si>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</si>
  <si>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</si>
  <si>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</si>
  <si>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Jiří Macháček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</si>
  <si>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</si>
  <si>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</si>
  <si>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</si>
  <si>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</si>
  <si>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</si>
  <si>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</si>
  <si>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</si>
  <si>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</si>
  <si>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</si>
  <si>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</si>
  <si>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</si>
  <si>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</si>
  <si>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</si>
  <si>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</si>
  <si>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</si>
  <si>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</si>
  <si>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</si>
  <si>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</si>
  <si>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</si>
  <si>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</si>
  <si>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</si>
  <si>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</si>
  <si>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</si>
  <si>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</si>
  <si>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</si>
  <si>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</si>
  <si>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</si>
  <si>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</si>
  <si>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</si>
  <si>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</si>
  <si>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</si>
  <si>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</si>
  <si>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</si>
  <si>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</si>
  <si>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</si>
  <si>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</si>
  <si>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</si>
  <si>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</si>
  <si>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</si>
  <si>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</si>
  <si>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</si>
  <si>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</si>
  <si>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</si>
  <si>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</si>
  <si>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Elektrická požární signalizace</t>
  </si>
  <si>
    <t>STA</t>
  </si>
  <si>
    <t>1</t>
  </si>
  <si>
    <t>{8dd12301-1236-4791-9400-9cafd9346e3a}</t>
  </si>
  <si>
    <t>2</t>
  </si>
  <si>
    <t>KRYCÍ LIST SOUPISU PRACÍ</t>
  </si>
  <si>
    <t>Objekt:</t>
  </si>
  <si>
    <t>01 - Elektrická požární signalizace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</si>
  <si>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</si>
  <si>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</si>
  <si>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</si>
  <si>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</si>
  <si>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</si>
  <si>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</si>
  <si>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</si>
  <si>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</si>
  <si>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EPS - Elektrická požární signalizace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</si>
  <si>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</si>
  <si>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</si>
  <si>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</si>
  <si>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</si>
  <si>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</si>
  <si>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</si>
  <si>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</si>
  <si>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</si>
  <si>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</si>
  <si>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</si>
  <si>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</si>
  <si>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</si>
  <si>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</si>
  <si>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</si>
  <si>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</si>
  <si>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</si>
  <si>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</si>
  <si>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EPS</t>
  </si>
  <si>
    <t>ROZPOCET</t>
  </si>
  <si>
    <t>M</t>
  </si>
  <si>
    <t>EPS.20220322003</t>
  </si>
  <si>
    <t>Ústředna EPS, základní verze včetně čelního ovládacího panelu, 2 kruhové linky, bluetooth servisní rozhraní, LAN port
  - síťovatelná a je určena
  - pro středně velké systémy
  - Kompaktní, decentralizovaná architektura
  - Až 4 kruhové linky – max. 1 000 prvků na jednu ústřednu
  - TCP/IP rozhraní
  -  Síťovatelná
  -  Softwarová redundance
  - MMI- a EPI-bus rozhraní</t>
  </si>
  <si>
    <t>ks</t>
  </si>
  <si>
    <t>32</t>
  </si>
  <si>
    <t>16</t>
  </si>
  <si>
    <t>-1693785544</t>
  </si>
  <si>
    <t>EPS.20220322005</t>
  </si>
  <si>
    <t>Výměnné popisné pole na ovládací panel - česky</t>
  </si>
  <si>
    <t>521101827</t>
  </si>
  <si>
    <t>3</t>
  </si>
  <si>
    <t>EPS.20220322006</t>
  </si>
  <si>
    <t>Karta univerzálního seriového rozhraní (RS232, RS422, RS485), pro kompaktní ústředny, určeno pro komunikaci s nadstavbovými systémy.</t>
  </si>
  <si>
    <t>1484660669</t>
  </si>
  <si>
    <t>4</t>
  </si>
  <si>
    <t>SD-CARD-4GB</t>
  </si>
  <si>
    <t>SD karta 4GB pro ústřednu EPS</t>
  </si>
  <si>
    <t>1220808602</t>
  </si>
  <si>
    <t>5</t>
  </si>
  <si>
    <t>EPS.20220322007</t>
  </si>
  <si>
    <t>Sestavení a zahoření ústředny EPS</t>
  </si>
  <si>
    <t>937538316</t>
  </si>
  <si>
    <t>6</t>
  </si>
  <si>
    <t>K</t>
  </si>
  <si>
    <t>742210002</t>
  </si>
  <si>
    <t>Montáž ústředny EPS bez čelního panelu dvou nebo tříkruhové</t>
  </si>
  <si>
    <t>kus</t>
  </si>
  <si>
    <t>CS ÚRS 2022 01</t>
  </si>
  <si>
    <t>-344401261</t>
  </si>
  <si>
    <t>Online PSC</t>
  </si>
  <si>
    <t>https://podminky.urs.cz/item/CS_URS_2022_01/742210002</t>
  </si>
  <si>
    <t>7</t>
  </si>
  <si>
    <t>742210005</t>
  </si>
  <si>
    <t>Montáž ústředny EPS panelu čelního</t>
  </si>
  <si>
    <t>-1387471372</t>
  </si>
  <si>
    <t>https://podminky.urs.cz/item/CS_URS_2022_01/742210005</t>
  </si>
  <si>
    <t>8</t>
  </si>
  <si>
    <t>742210006</t>
  </si>
  <si>
    <t>Montáž ústředny EPS karty rozšiřující</t>
  </si>
  <si>
    <t>-1804324549</t>
  </si>
  <si>
    <t>https://podminky.urs.cz/item/CS_URS_2022_01/742210006</t>
  </si>
  <si>
    <t>9</t>
  </si>
  <si>
    <t>742210401</t>
  </si>
  <si>
    <t>Nastavení a oživení EPS programování základních parametrů ústředny</t>
  </si>
  <si>
    <t>-881756109</t>
  </si>
  <si>
    <t>https://podminky.urs.cz/item/CS_URS_2022_01/742210401</t>
  </si>
  <si>
    <t>10</t>
  </si>
  <si>
    <t>742210421</t>
  </si>
  <si>
    <t>Nastavení a oživení EPS oživení systému na jeden detektor</t>
  </si>
  <si>
    <t>1542425840</t>
  </si>
  <si>
    <t>https://podminky.urs.cz/item/CS_URS_2022_01/742210421</t>
  </si>
  <si>
    <t>11</t>
  </si>
  <si>
    <t>742210501</t>
  </si>
  <si>
    <t>Zkoušky a revize EPS zkoušky TIČR</t>
  </si>
  <si>
    <t>1380520582</t>
  </si>
  <si>
    <t>https://podminky.urs.cz/item/CS_URS_2022_01/742210501</t>
  </si>
  <si>
    <t>12</t>
  </si>
  <si>
    <t>742210503</t>
  </si>
  <si>
    <t>Zkoušky a revize EPS zkoušky koordinační funkční EPS</t>
  </si>
  <si>
    <t>1973376936</t>
  </si>
  <si>
    <t>https://podminky.urs.cz/item/CS_URS_2022_01/742210503</t>
  </si>
  <si>
    <t>13</t>
  </si>
  <si>
    <t>742210521</t>
  </si>
  <si>
    <t>Zkoušky a revize EPS revize výchozí systému EPS na jeden detektor</t>
  </si>
  <si>
    <t>-1785875559</t>
  </si>
  <si>
    <t>https://podminky.urs.cz/item/CS_URS_2022_01/742210521</t>
  </si>
  <si>
    <t>14</t>
  </si>
  <si>
    <t>AKKU 17</t>
  </si>
  <si>
    <t>Baterie 12 V / 17 Ah</t>
  </si>
  <si>
    <t>876122467</t>
  </si>
  <si>
    <t>742210041</t>
  </si>
  <si>
    <t>Montáž akumulátoru 2 x 12 V pro ústřednu EPS</t>
  </si>
  <si>
    <t>-1279213560</t>
  </si>
  <si>
    <t>https://podminky.urs.cz/item/CS_URS_2022_01/742210041</t>
  </si>
  <si>
    <t>EPS.20220322008</t>
  </si>
  <si>
    <t>provozní kniha EPS</t>
  </si>
  <si>
    <t>-2004095880</t>
  </si>
  <si>
    <t>17</t>
  </si>
  <si>
    <t>EPS.20220322001</t>
  </si>
  <si>
    <t>Protipožární nástěnná skříň
  - Vnitřní rozměr 750x750x200 (vxšxh-mm)
  - Vnější rozměr 928x928x275 (vxšxh-mm)
  - Splňuje EW30, P30, EI30, DP1S
  - Barva RAL 7035, IP 54
  - Kabelové prostupy z protipožární hmoty na horní straně skříně (2x CKE typ B)
  - Maximální ztrátové výkony 69 W
  - Dvoukřídlé dveře
  - Včetně kotvícího materiálu</t>
  </si>
  <si>
    <t>57461382</t>
  </si>
  <si>
    <t>18</t>
  </si>
  <si>
    <t>742210021</t>
  </si>
  <si>
    <t>Montáž skříňky požárně odolné EI/EV, 30/F30 P pro ústřednu EPS</t>
  </si>
  <si>
    <t>-54806812</t>
  </si>
  <si>
    <t>https://podminky.urs.cz/item/CS_URS_2022_01/742210021</t>
  </si>
  <si>
    <t>19</t>
  </si>
  <si>
    <t>EPS.20220322002</t>
  </si>
  <si>
    <t>Zařízení dálkového přenosu na HZS (zajišťuje dle Seznamu provozovatelů zařízení dálkového přenosu - AEC Novák s.r.o. Beethovenova 216/28 , 400 01 Ústí nad Labem)
  - Radiovysílač STX 23A F/D
  - Anténa směrová
  - kabeláž a úložný materiál
  - anténní stožár
  - Projektová dokumentace přenosu
  - Vstupní revize, dokumenty dle Vyhl. 246/2001Sb.
  - Měření úrovně radiového signálu</t>
  </si>
  <si>
    <t>546384779</t>
  </si>
  <si>
    <t>20</t>
  </si>
  <si>
    <t>742210051</t>
  </si>
  <si>
    <t>Montáž zařízení dálkového přenosu s připojením a naprogramováním</t>
  </si>
  <si>
    <t>-725078828</t>
  </si>
  <si>
    <t>https://podminky.urs.cz/item/CS_URS_2022_01/742210051</t>
  </si>
  <si>
    <t>EPS.20220322009</t>
  </si>
  <si>
    <t>Externí plnohodnotný ovládací panel v plastovém krytu, redundantní sběrnice, bez výměnného popisného pole</t>
  </si>
  <si>
    <t>-1813920896</t>
  </si>
  <si>
    <t>22</t>
  </si>
  <si>
    <t>EPS.20220322010</t>
  </si>
  <si>
    <t>668127923</t>
  </si>
  <si>
    <t>23</t>
  </si>
  <si>
    <t>EPS.20220322011</t>
  </si>
  <si>
    <t>Externí zobrazovací panel, rozhraní pro datový OPPO panel, český popis</t>
  </si>
  <si>
    <t>921838061</t>
  </si>
  <si>
    <t>24</t>
  </si>
  <si>
    <t>742210071</t>
  </si>
  <si>
    <t>Montáž ovládacího tabla externího pro EPS</t>
  </si>
  <si>
    <t>597336481</t>
  </si>
  <si>
    <t>https://podminky.urs.cz/item/CS_URS_2022_01/742210071</t>
  </si>
  <si>
    <t>25</t>
  </si>
  <si>
    <t>EPS.20220322012</t>
  </si>
  <si>
    <t>OPPO CZ-EPI dle DIN 14661, vč. skříně</t>
  </si>
  <si>
    <t>918743841</t>
  </si>
  <si>
    <t>26</t>
  </si>
  <si>
    <t>742210061</t>
  </si>
  <si>
    <t>Montáž ovládacího panelu požární ochrany</t>
  </si>
  <si>
    <t>-541221523</t>
  </si>
  <si>
    <t>https://podminky.urs.cz/item/CS_URS_2022_01/742210061</t>
  </si>
  <si>
    <t>27</t>
  </si>
  <si>
    <t>EPS.20220322013</t>
  </si>
  <si>
    <t>klíčový trezor MOT provedení (vč. motýlkového zámku - č. HZS), 12/24V, bezpečnostní třída Z 2 dle ČSN 91 6012, výroba z nerezu - vnejší límec a přední dveře s panty, povrchová úprava komaxit</t>
  </si>
  <si>
    <t>1153849333</t>
  </si>
  <si>
    <t>28</t>
  </si>
  <si>
    <t>742210111</t>
  </si>
  <si>
    <t>Montáž klíčového trezoru se zámkovou vložkou</t>
  </si>
  <si>
    <t>1161524013</t>
  </si>
  <si>
    <t>https://podminky.urs.cz/item/CS_URS_2022_01/742210111</t>
  </si>
  <si>
    <t>29</t>
  </si>
  <si>
    <t>EPS.20220322014</t>
  </si>
  <si>
    <t>Multisenzorový hlásič, Detekce kouře a tepla, integrovaný zkratový izolátor, autodetekce znečistění, IP44</t>
  </si>
  <si>
    <t>1001103732</t>
  </si>
  <si>
    <t>30</t>
  </si>
  <si>
    <t>EPS.20220324001</t>
  </si>
  <si>
    <t>Multisenzorový hlásič, Detekce kouře a tepla, integrovaný zkratový izolátor, autodetekce znečistění, IP44, RAL 9005 černý mat</t>
  </si>
  <si>
    <t>1243570495</t>
  </si>
  <si>
    <t>31</t>
  </si>
  <si>
    <t>EPS.20220324002</t>
  </si>
  <si>
    <t>Multisenzorový hlásič, Detekce kouře a tepla, integrovaný zkratový izolátor, autodetekce znečistění, IP44, zákaznická úprava RAL, min. objednávka 15ks</t>
  </si>
  <si>
    <t>-642119480</t>
  </si>
  <si>
    <t>742210121</t>
  </si>
  <si>
    <t>Montáž hlásiče automatického bodového</t>
  </si>
  <si>
    <t>-1690805255</t>
  </si>
  <si>
    <t>https://podminky.urs.cz/item/CS_URS_2022_01/742210121</t>
  </si>
  <si>
    <t>33</t>
  </si>
  <si>
    <t>EPS.20220322015</t>
  </si>
  <si>
    <t>Patice hlásiče základní provedení</t>
  </si>
  <si>
    <t>1027474143</t>
  </si>
  <si>
    <t>34</t>
  </si>
  <si>
    <t>EPS.20220324003</t>
  </si>
  <si>
    <t>Patice hlásiče základní provedení, RAL 9005 černý mat</t>
  </si>
  <si>
    <t>1097557105</t>
  </si>
  <si>
    <t>35</t>
  </si>
  <si>
    <t>EPS.20220324004</t>
  </si>
  <si>
    <t>Patice hlásiče základní provedení, zákaznická úprava RAL, min. objednávka 15ks</t>
  </si>
  <si>
    <t>-147248360</t>
  </si>
  <si>
    <t>36</t>
  </si>
  <si>
    <t>742210131</t>
  </si>
  <si>
    <t>Montáž soklu hlásiče nebo patice</t>
  </si>
  <si>
    <t>-1951282984</t>
  </si>
  <si>
    <t>https://podminky.urs.cz/item/CS_URS_2022_01/742210131</t>
  </si>
  <si>
    <t>37</t>
  </si>
  <si>
    <t>6010-100</t>
  </si>
  <si>
    <t>konvenční lineární kouřový hlásič, odrazná verze, dosah max. 50m
IR kouřová detekce V-&gt;ODRAZ-&gt;P, dosah 5-50m (50-120m s více odrazkami), automatické nebo jednoduché ruční nastavení s využitím zabudovaného laseru, automatická kompenzace pohybu stěn budov a zaprášení, kompenzace vysokého osvětlení sluncem a cizími zdroji světla, napájecí napětí 14-36VDC, odběr 5mA, během rychlého nastavení 33mA, teplota okolí -20°C až +55°C, krytí IP55, certifikát CPR</t>
  </si>
  <si>
    <t>1547547550</t>
  </si>
  <si>
    <t>38</t>
  </si>
  <si>
    <t>742210124</t>
  </si>
  <si>
    <t>Montáž hlásiče kouřového lineárního s odrazkou</t>
  </si>
  <si>
    <t>-1304729965</t>
  </si>
  <si>
    <t>https://podminky.urs.cz/item/CS_URS_2022_01/742210124</t>
  </si>
  <si>
    <t>39</t>
  </si>
  <si>
    <t>EPS.20220322016</t>
  </si>
  <si>
    <t>Tlačítkový hlásič typu A, červený, IP24 (vnitřní), integrovaný zkratový izolátor, se základnou pro povrchovou montáž</t>
  </si>
  <si>
    <t>566103903</t>
  </si>
  <si>
    <t>40</t>
  </si>
  <si>
    <t>742210151</t>
  </si>
  <si>
    <t>Montáž hlásiče tlačítkového se sklíčkem</t>
  </si>
  <si>
    <t>1076018014</t>
  </si>
  <si>
    <t>https://podminky.urs.cz/item/CS_URS_2022_01/742210151</t>
  </si>
  <si>
    <t>41</t>
  </si>
  <si>
    <t>EPS.20220322017</t>
  </si>
  <si>
    <t>Vstupně/výstupní modul, 1 reléový bistabilní výstup 230V/2A/60W s programovatelnou funkcí fail-safe, 2 monitorované Vstupy pro připojení bezpotenciálových kontaktů, 1 optočlenem oddělený napěťový vstup pro monitorování externího zdroje napětí, integrovaný</t>
  </si>
  <si>
    <t>615608765</t>
  </si>
  <si>
    <t>42</t>
  </si>
  <si>
    <t>EPS.20220322018</t>
  </si>
  <si>
    <t>Vstupně/výstupní modul, 1 monitorovaný výstup, 1 monitorovaný vstup pro připojení bezpotenciálových kontaktů, 1 optočlenem oddělený napěťový vstup pro monitorování externího zdroje napětí, integrovaný zkratový izolátor</t>
  </si>
  <si>
    <t>-373432466</t>
  </si>
  <si>
    <t>43</t>
  </si>
  <si>
    <t>742210303</t>
  </si>
  <si>
    <t>Montáž vstupně výstupního reléového prvku 4 kontakty s krytem</t>
  </si>
  <si>
    <t>-694012378</t>
  </si>
  <si>
    <t>https://podminky.urs.cz/item/CS_URS_2022_01/742210303</t>
  </si>
  <si>
    <t>44</t>
  </si>
  <si>
    <t>GEH MOD IP66</t>
  </si>
  <si>
    <t>Krabice pro moduly IP66 / rozměry: 94 x 94 x 57 mm</t>
  </si>
  <si>
    <t>-795076339</t>
  </si>
  <si>
    <t>45</t>
  </si>
  <si>
    <t>741112021</t>
  </si>
  <si>
    <t>Montáž krabic elektroinstalačních bez napojení na trubky a lišty, demontáže a montáže víčka a přístroje protahovacích nebo odbočných nástěnných plastových čtyřhranných, vel. do 100x100 mm</t>
  </si>
  <si>
    <t>-1648114810</t>
  </si>
  <si>
    <t>https://podminky.urs.cz/item/CS_URS_2022_01/741112021</t>
  </si>
  <si>
    <t>46</t>
  </si>
  <si>
    <t>EPS.20220322019</t>
  </si>
  <si>
    <t>Zábleskový maják červený kryt, červený záblesk, IP65, venkovní montáž</t>
  </si>
  <si>
    <t>-2080261603</t>
  </si>
  <si>
    <t>47</t>
  </si>
  <si>
    <t>EPS.20220322020</t>
  </si>
  <si>
    <t>Siréna červená interiérová, 106 dB, 32 tónů, 9-60V DC, 6-35mA, EN 54-3, nízká patice, IP21</t>
  </si>
  <si>
    <t>1208817626</t>
  </si>
  <si>
    <t>48</t>
  </si>
  <si>
    <t>742210261</t>
  </si>
  <si>
    <t>Montáž světelných nebo zvukových prvků EPS sirény nebo majáku nebo signalizace</t>
  </si>
  <si>
    <t>120854307</t>
  </si>
  <si>
    <t>https://podminky.urs.cz/item/CS_URS_2022_01/742210261</t>
  </si>
  <si>
    <t>49</t>
  </si>
  <si>
    <t>1523972</t>
  </si>
  <si>
    <t>KABEL J-H(ST)H 2X2X0,8 B2CAS1D1A1 RUDA</t>
  </si>
  <si>
    <t>m</t>
  </si>
  <si>
    <t>-695684936</t>
  </si>
  <si>
    <t>50</t>
  </si>
  <si>
    <t>34121134</t>
  </si>
  <si>
    <t>kabel sdělovací oheň retardující bezhalogenový stíněný laminovanou Al fólií s příložným CuSn drátem s funkčností při požáru 180min a P90-R/PH120-R reakce na oheň B2cas1d1a1 jádro Cu plné 100V (SSKFH-V) 2x2x0,8mm2</t>
  </si>
  <si>
    <t>773371771</t>
  </si>
  <si>
    <t>51</t>
  </si>
  <si>
    <t>34121138</t>
  </si>
  <si>
    <t>kabel sdělovací oheň retardující bezhalogenový stíněný laminovanou Al fólií s příložným CuSn drátem s funkčností při požáru 180min a P90-R/PH120-R reakce na oheň B2cas1d1a1 jádro Cu plné 100V (SSKFH-V) 4x2x0,8mm2</t>
  </si>
  <si>
    <t>-2128654333</t>
  </si>
  <si>
    <t>52</t>
  </si>
  <si>
    <t>742121001</t>
  </si>
  <si>
    <t>Montáž kabelů sdělovacích pro vnitřní rozvody počtu žil do 15</t>
  </si>
  <si>
    <t>496654933</t>
  </si>
  <si>
    <t>https://podminky.urs.cz/item/CS_URS_2022_01/742121001</t>
  </si>
  <si>
    <t>53</t>
  </si>
  <si>
    <t>34111524</t>
  </si>
  <si>
    <t>kabel silový oheň retardující bezhalogenový s funkčností při požáru 180min a P60-R reakce na oheň B2cas1d1a1 jádro Cu 0,6/1kV (1-CSKH-V) 2x1,5mm2</t>
  </si>
  <si>
    <t>10228872</t>
  </si>
  <si>
    <t>54</t>
  </si>
  <si>
    <t>741122011</t>
  </si>
  <si>
    <t>Montáž kabelů měděných bez ukončení uložených pod omítku plných kulatých (např. CYKY), počtu a průřezu žil 2x1,5 až 2,5 mm2</t>
  </si>
  <si>
    <t>1309759671</t>
  </si>
  <si>
    <t>https://podminky.urs.cz/item/CS_URS_2022_01/741122011</t>
  </si>
  <si>
    <t>55</t>
  </si>
  <si>
    <t>34571093</t>
  </si>
  <si>
    <t>trubka elektroinstalační tuhá z PVC D 22,1/25 mm, délka 3m</t>
  </si>
  <si>
    <t>1105760344</t>
  </si>
  <si>
    <t>56</t>
  </si>
  <si>
    <t>742110011</t>
  </si>
  <si>
    <t>Montáž trubek elektroinstalačních plastových tuhých pro vnitřní rozvody uložených volně na příchytky</t>
  </si>
  <si>
    <t>-1939844691</t>
  </si>
  <si>
    <t>https://podminky.urs.cz/item/CS_URS_2022_01/742110011</t>
  </si>
  <si>
    <t>57</t>
  </si>
  <si>
    <t>1207393</t>
  </si>
  <si>
    <t>KABEL. PRICHYTKA JEDNOSTRANNA 6710 PO</t>
  </si>
  <si>
    <t>-156069176</t>
  </si>
  <si>
    <t>58</t>
  </si>
  <si>
    <t>10.652.890</t>
  </si>
  <si>
    <t>Šroub SB 6,3x35 ZNCR do betonu</t>
  </si>
  <si>
    <t>-828314505</t>
  </si>
  <si>
    <t>59</t>
  </si>
  <si>
    <t>742111001</t>
  </si>
  <si>
    <t>Montáž příchytek pro kabely samostatné ohniodolné včetně šroubu a hmoždinky</t>
  </si>
  <si>
    <t>220053492</t>
  </si>
  <si>
    <t>https://podminky.urs.cz/item/CS_URS_2022_01/742111001</t>
  </si>
  <si>
    <t>60</t>
  </si>
  <si>
    <t>468111111</t>
  </si>
  <si>
    <t>Frézování drážek pro vodiče ve stěnách z cihel, rozměru do 3x3 cm</t>
  </si>
  <si>
    <t>-1301282548</t>
  </si>
  <si>
    <t>https://podminky.urs.cz/item/CS_URS_2022_01/468111111</t>
  </si>
  <si>
    <t>61</t>
  </si>
  <si>
    <t>460941211</t>
  </si>
  <si>
    <t>Vyplnění rýh vyplnění a omítnutí rýh ve stěnách hloubky do 3 cm a šířky do 3 cm</t>
  </si>
  <si>
    <t>1053894433</t>
  </si>
  <si>
    <t>https://podminky.urs.cz/item/CS_URS_2022_01/460941211</t>
  </si>
  <si>
    <t>62</t>
  </si>
  <si>
    <t>611325416</t>
  </si>
  <si>
    <t>Oprava vápenocementové omítky vnitřních ploch hladké, tloušťky do 20 mm, s celoplošným přeštukováním, tloušťky štuku 3 mm stropů, v rozsahu opravované plochy do 10%</t>
  </si>
  <si>
    <t>m2</t>
  </si>
  <si>
    <t>1740234617</t>
  </si>
  <si>
    <t>https://podminky.urs.cz/item/CS_URS_2022_01/611325416</t>
  </si>
  <si>
    <t>63</t>
  </si>
  <si>
    <t>58591504</t>
  </si>
  <si>
    <t>směs suchá omítková jádrová ruční jemná</t>
  </si>
  <si>
    <t>t</t>
  </si>
  <si>
    <t>785524232</t>
  </si>
  <si>
    <t>64</t>
  </si>
  <si>
    <t>58565004</t>
  </si>
  <si>
    <t>směs suchá omítková vápenná štuková</t>
  </si>
  <si>
    <t>-761184663</t>
  </si>
  <si>
    <t>65</t>
  </si>
  <si>
    <t>469973122</t>
  </si>
  <si>
    <t>Poplatek za uložení stavebního odpadu (skládkovné) na recyklační skládce cihelného zatříděného do Katalogu odpadů pod kódem 17 01 02</t>
  </si>
  <si>
    <t>-1260887547</t>
  </si>
  <si>
    <t>https://podminky.urs.cz/item/CS_URS_2022_01/469973122</t>
  </si>
  <si>
    <t>66</t>
  </si>
  <si>
    <t>469971111</t>
  </si>
  <si>
    <t>Odvoz suti a vybouraných hmot svislá doprava suti a vybouraných hmot za první podlaží</t>
  </si>
  <si>
    <t>1978050263</t>
  </si>
  <si>
    <t>https://podminky.urs.cz/item/CS_URS_2022_01/469971111</t>
  </si>
  <si>
    <t>67</t>
  </si>
  <si>
    <t>469971121</t>
  </si>
  <si>
    <t>Odvoz suti a vybouraných hmot svislá doprava suti a vybouraných hmot Příplatek k ceně za každé další podlaží</t>
  </si>
  <si>
    <t>1782854144</t>
  </si>
  <si>
    <t>https://podminky.urs.cz/item/CS_URS_2022_01/469971121</t>
  </si>
  <si>
    <t>68</t>
  </si>
  <si>
    <t>469972111</t>
  </si>
  <si>
    <t>Odvoz suti a vybouraných hmot odvoz suti a vybouraných hmot do 1 km</t>
  </si>
  <si>
    <t>535117249</t>
  </si>
  <si>
    <t>https://podminky.urs.cz/item/CS_URS_2022_01/469972111</t>
  </si>
  <si>
    <t>69</t>
  </si>
  <si>
    <t>469972121</t>
  </si>
  <si>
    <t>Odvoz suti a vybouraných hmot odvoz suti a vybouraných hmot Příplatek k ceně za každý další i započatý 1 km</t>
  </si>
  <si>
    <t>1954540020</t>
  </si>
  <si>
    <t>https://podminky.urs.cz/item/CS_URS_2022_01/469972121</t>
  </si>
  <si>
    <t>70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</si>
  <si>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</si>
  <si>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</si>
  <si>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1510846157</t>
  </si>
  <si>
    <t>https://podminky.urs.cz/item/CS_URS_2022_01/971033141</t>
  </si>
  <si>
    <t>71</t>
  </si>
  <si>
    <t>971033161</t>
  </si>
  <si>
    <t>Vybourání otvorů ve zdivu základovém nebo nadzákladovém z cihel, tvárnic, příčkovek z cihel pálených na maltu vápennou nebo vápenocementovou průměru profilu do 60 mm, tl. do 600 mm</t>
  </si>
  <si>
    <t>1560867720</t>
  </si>
  <si>
    <t>https://podminky.urs.cz/item/CS_URS_2022_01/971033161</t>
  </si>
  <si>
    <t>72</t>
  </si>
  <si>
    <t>971033181</t>
  </si>
  <si>
    <t>Vybourání otvorů ve zdivu základovém nebo nadzákladovém z cihel, tvárnic, příčkovek z cihel pálených na maltu vápennou nebo vápenocementovou průměru profilu do 60 mm, tl. do 900 mm</t>
  </si>
  <si>
    <t>920800132</t>
  </si>
  <si>
    <t>https://podminky.urs.cz/item/CS_URS_2022_01/971033181</t>
  </si>
  <si>
    <t>73</t>
  </si>
  <si>
    <t>998742103</t>
  </si>
  <si>
    <t>Přesun hmot pro slaboproud stanovený z hmotnosti přesunovaného materiálu vodorovná dopravní vzdálenost do 50 m v objektech výšky přes 12 do 24 m</t>
  </si>
  <si>
    <t>1517182125</t>
  </si>
  <si>
    <t>https://podminky.urs.cz/item/CS_URS_2022_01/998742103</t>
  </si>
  <si>
    <t>74</t>
  </si>
  <si>
    <t>469981111</t>
  </si>
  <si>
    <t>Přesun hmot pro pomocné stavební práce při elektromontážích dopravní vzdálenost do 1 000 m</t>
  </si>
  <si>
    <t>326458318</t>
  </si>
  <si>
    <t>https://podminky.urs.cz/item/CS_URS_2022_01/469981111</t>
  </si>
  <si>
    <t>75</t>
  </si>
  <si>
    <t>SLP.20210701001</t>
  </si>
  <si>
    <t>Pronájem lešení, věž 12m, Pracovní podlážka: 2,7 x 1,2 m; Maximální zatížení podlážky: 200 kg/m²</t>
  </si>
  <si>
    <t>den</t>
  </si>
  <si>
    <t>1423923074</t>
  </si>
  <si>
    <t>76</t>
  </si>
  <si>
    <t>SLP.201110001</t>
  </si>
  <si>
    <t>Podružný materiál</t>
  </si>
  <si>
    <t>kpl.</t>
  </si>
  <si>
    <t>1648789402</t>
  </si>
  <si>
    <t>77</t>
  </si>
  <si>
    <t>HZS3222</t>
  </si>
  <si>
    <t>Hodinové zúčtovací sazby montáží technologických zařízení na stavebních objektech montér slaboproudých zařízení odborný</t>
  </si>
  <si>
    <t>hod</t>
  </si>
  <si>
    <t>1687561630</t>
  </si>
  <si>
    <t>https://podminky.urs.cz/item/CS_URS_2022_01/HZS3222</t>
  </si>
  <si>
    <t>78</t>
  </si>
  <si>
    <t>HZS2491</t>
  </si>
  <si>
    <t>Hodinová zúčtovací sazba dělník zednických výpomocí
Demontáž a zpětná montáž kazetového podhledu</t>
  </si>
  <si>
    <t>-797979266</t>
  </si>
  <si>
    <t>https://podminky.urs.cz/item/CS_URS_2022_01/HZS2491</t>
  </si>
  <si>
    <t>79</t>
  </si>
  <si>
    <t>063303000</t>
  </si>
  <si>
    <t>Práce ve výškách, v hloubkách</t>
  </si>
  <si>
    <t>…</t>
  </si>
  <si>
    <t>CS ÚRS 2021 01</t>
  </si>
  <si>
    <t>1024</t>
  </si>
  <si>
    <t>-1847660077</t>
  </si>
  <si>
    <t>https://podminky.urs.cz/item/CS_URS_2021_01/063303000</t>
  </si>
  <si>
    <t>80</t>
  </si>
  <si>
    <t>013254000</t>
  </si>
  <si>
    <t>Dokumentace skutečného provedení stavby</t>
  </si>
  <si>
    <t>197350730</t>
  </si>
  <si>
    <t>https://podminky.urs.cz/item/CS_URS_2021_01/013254000</t>
  </si>
  <si>
    <t>81</t>
  </si>
  <si>
    <t>030001000</t>
  </si>
  <si>
    <t>Zařízení staveniště</t>
  </si>
  <si>
    <t>-1091396151</t>
  </si>
  <si>
    <t>https://podminky.urs.cz/item/CS_URS_2021_01/030001000</t>
  </si>
  <si>
    <t>82</t>
  </si>
  <si>
    <t>040001000</t>
  </si>
  <si>
    <t>Inženýrská činnost</t>
  </si>
  <si>
    <t>836874834</t>
  </si>
  <si>
    <t>https://podminky.urs.cz/item/CS_URS_2021_01/040001000</t>
  </si>
  <si>
    <t>83</t>
  </si>
  <si>
    <t>045002000</t>
  </si>
  <si>
    <t>Kompletační a koordinační činnost</t>
  </si>
  <si>
    <t>-1479021280</t>
  </si>
  <si>
    <t>https://podminky.urs.cz/item/CS_URS_2021_01/045002000</t>
  </si>
  <si>
    <t>84</t>
  </si>
  <si>
    <t>081002000</t>
  </si>
  <si>
    <t>Doprava zaměstnanců</t>
  </si>
  <si>
    <t>-127051632</t>
  </si>
  <si>
    <t>https://podminky.urs.cz/item/CS_URS_2021_01/081002000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</si>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</sst>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2210002" TargetMode="External" /><Relationship Id="rId2" Type="http://schemas.openxmlformats.org/officeDocument/2006/relationships/hyperlink" Target="https://podminky.urs.cz/item/CS_URS_2022_01/742210005" TargetMode="External" /><Relationship Id="rId3" Type="http://schemas.openxmlformats.org/officeDocument/2006/relationships/hyperlink" Target="https://podminky.urs.cz/item/CS_URS_2022_01/742210006" TargetMode="External" /><Relationship Id="rId4" Type="http://schemas.openxmlformats.org/officeDocument/2006/relationships/hyperlink" Target="https://podminky.urs.cz/item/CS_URS_2022_01/742210401" TargetMode="External" /><Relationship Id="rId5" Type="http://schemas.openxmlformats.org/officeDocument/2006/relationships/hyperlink" Target="https://podminky.urs.cz/item/CS_URS_2022_01/742210421" TargetMode="External" /><Relationship Id="rId6" Type="http://schemas.openxmlformats.org/officeDocument/2006/relationships/hyperlink" Target="https://podminky.urs.cz/item/CS_URS_2022_01/742210501" TargetMode="External" /><Relationship Id="rId7" Type="http://schemas.openxmlformats.org/officeDocument/2006/relationships/hyperlink" Target="https://podminky.urs.cz/item/CS_URS_2022_01/742210503" TargetMode="External" /><Relationship Id="rId8" Type="http://schemas.openxmlformats.org/officeDocument/2006/relationships/hyperlink" Target="https://podminky.urs.cz/item/CS_URS_2022_01/742210521" TargetMode="External" /><Relationship Id="rId9" Type="http://schemas.openxmlformats.org/officeDocument/2006/relationships/hyperlink" Target="https://podminky.urs.cz/item/CS_URS_2022_01/742210041" TargetMode="External" /><Relationship Id="rId10" Type="http://schemas.openxmlformats.org/officeDocument/2006/relationships/hyperlink" Target="https://podminky.urs.cz/item/CS_URS_2022_01/742210021" TargetMode="External" /><Relationship Id="rId11" Type="http://schemas.openxmlformats.org/officeDocument/2006/relationships/hyperlink" Target="https://podminky.urs.cz/item/CS_URS_2022_01/742210051" TargetMode="External" /><Relationship Id="rId12" Type="http://schemas.openxmlformats.org/officeDocument/2006/relationships/hyperlink" Target="https://podminky.urs.cz/item/CS_URS_2022_01/742210071" TargetMode="External" /><Relationship Id="rId13" Type="http://schemas.openxmlformats.org/officeDocument/2006/relationships/hyperlink" Target="https://podminky.urs.cz/item/CS_URS_2022_01/742210061" TargetMode="External" /><Relationship Id="rId14" Type="http://schemas.openxmlformats.org/officeDocument/2006/relationships/hyperlink" Target="https://podminky.urs.cz/item/CS_URS_2022_01/742210111" TargetMode="External" /><Relationship Id="rId15" Type="http://schemas.openxmlformats.org/officeDocument/2006/relationships/hyperlink" Target="https://podminky.urs.cz/item/CS_URS_2022_01/742210121" TargetMode="External" /><Relationship Id="rId16" Type="http://schemas.openxmlformats.org/officeDocument/2006/relationships/hyperlink" Target="https://podminky.urs.cz/item/CS_URS_2022_01/742210131" TargetMode="External" /><Relationship Id="rId17" Type="http://schemas.openxmlformats.org/officeDocument/2006/relationships/hyperlink" Target="https://podminky.urs.cz/item/CS_URS_2022_01/742210124" TargetMode="External" /><Relationship Id="rId18" Type="http://schemas.openxmlformats.org/officeDocument/2006/relationships/hyperlink" Target="https://podminky.urs.cz/item/CS_URS_2022_01/742210151" TargetMode="External" /><Relationship Id="rId19" Type="http://schemas.openxmlformats.org/officeDocument/2006/relationships/hyperlink" Target="https://podminky.urs.cz/item/CS_URS_2022_01/742210303" TargetMode="External" /><Relationship Id="rId20" Type="http://schemas.openxmlformats.org/officeDocument/2006/relationships/hyperlink" Target="https://podminky.urs.cz/item/CS_URS_2022_01/741112021" TargetMode="External" /><Relationship Id="rId21" Type="http://schemas.openxmlformats.org/officeDocument/2006/relationships/hyperlink" Target="https://podminky.urs.cz/item/CS_URS_2022_01/742210261" TargetMode="External" /><Relationship Id="rId22" Type="http://schemas.openxmlformats.org/officeDocument/2006/relationships/hyperlink" Target="https://podminky.urs.cz/item/CS_URS_2022_01/742121001" TargetMode="External" /><Relationship Id="rId23" Type="http://schemas.openxmlformats.org/officeDocument/2006/relationships/hyperlink" Target="https://podminky.urs.cz/item/CS_URS_2022_01/741122011" TargetMode="External" /><Relationship Id="rId24" Type="http://schemas.openxmlformats.org/officeDocument/2006/relationships/hyperlink" Target="https://podminky.urs.cz/item/CS_URS_2022_01/742110011" TargetMode="External" /><Relationship Id="rId25" Type="http://schemas.openxmlformats.org/officeDocument/2006/relationships/hyperlink" Target="https://podminky.urs.cz/item/CS_URS_2022_01/742111001" TargetMode="External" /><Relationship Id="rId26" Type="http://schemas.openxmlformats.org/officeDocument/2006/relationships/hyperlink" Target="https://podminky.urs.cz/item/CS_URS_2022_01/468111111" TargetMode="External" /><Relationship Id="rId27" Type="http://schemas.openxmlformats.org/officeDocument/2006/relationships/hyperlink" Target="https://podminky.urs.cz/item/CS_URS_2022_01/460941211" TargetMode="External" /><Relationship Id="rId28" Type="http://schemas.openxmlformats.org/officeDocument/2006/relationships/hyperlink" Target="https://podminky.urs.cz/item/CS_URS_2022_01/611325416" TargetMode="External" /><Relationship Id="rId29" Type="http://schemas.openxmlformats.org/officeDocument/2006/relationships/hyperlink" Target="https://podminky.urs.cz/item/CS_URS_2022_01/469973122" TargetMode="External" /><Relationship Id="rId30" Type="http://schemas.openxmlformats.org/officeDocument/2006/relationships/hyperlink" Target="https://podminky.urs.cz/item/CS_URS_2022_01/469971111" TargetMode="External" /><Relationship Id="rId31" Type="http://schemas.openxmlformats.org/officeDocument/2006/relationships/hyperlink" Target="https://podminky.urs.cz/item/CS_URS_2022_01/469971121" TargetMode="External" /><Relationship Id="rId32" Type="http://schemas.openxmlformats.org/officeDocument/2006/relationships/hyperlink" Target="https://podminky.urs.cz/item/CS_URS_2022_01/469972111" TargetMode="External" /><Relationship Id="rId33" Type="http://schemas.openxmlformats.org/officeDocument/2006/relationships/hyperlink" Target="https://podminky.urs.cz/item/CS_URS_2022_01/469972121" TargetMode="External" /><Relationship Id="rId34" Type="http://schemas.openxmlformats.org/officeDocument/2006/relationships/hyperlink" Target="https://podminky.urs.cz/item/CS_URS_2022_01/971033141" TargetMode="External" /><Relationship Id="rId35" Type="http://schemas.openxmlformats.org/officeDocument/2006/relationships/hyperlink" Target="https://podminky.urs.cz/item/CS_URS_2022_01/971033161" TargetMode="External" /><Relationship Id="rId36" Type="http://schemas.openxmlformats.org/officeDocument/2006/relationships/hyperlink" Target="https://podminky.urs.cz/item/CS_URS_2022_01/971033181" TargetMode="External" /><Relationship Id="rId37" Type="http://schemas.openxmlformats.org/officeDocument/2006/relationships/hyperlink" Target="https://podminky.urs.cz/item/CS_URS_2022_01/998742103" TargetMode="External" /><Relationship Id="rId38" Type="http://schemas.openxmlformats.org/officeDocument/2006/relationships/hyperlink" Target="https://podminky.urs.cz/item/CS_URS_2022_01/469981111" TargetMode="External" /><Relationship Id="rId39" Type="http://schemas.openxmlformats.org/officeDocument/2006/relationships/hyperlink" Target="https://podminky.urs.cz/item/CS_URS_2022_01/HZS3222" TargetMode="External" /><Relationship Id="rId40" Type="http://schemas.openxmlformats.org/officeDocument/2006/relationships/hyperlink" Target="https://podminky.urs.cz/item/CS_URS_2022_01/HZS2491" TargetMode="External" /><Relationship Id="rId41" Type="http://schemas.openxmlformats.org/officeDocument/2006/relationships/hyperlink" Target="https://podminky.urs.cz/item/CS_URS_2021_01/063303000" TargetMode="External" /><Relationship Id="rId42" Type="http://schemas.openxmlformats.org/officeDocument/2006/relationships/hyperlink" Target="https://podminky.urs.cz/item/CS_URS_2021_01/013254000" TargetMode="External" /><Relationship Id="rId43" Type="http://schemas.openxmlformats.org/officeDocument/2006/relationships/hyperlink" Target="https://podminky.urs.cz/item/CS_URS_2021_01/030001000" TargetMode="External" /><Relationship Id="rId44" Type="http://schemas.openxmlformats.org/officeDocument/2006/relationships/hyperlink" Target="https://podminky.urs.cz/item/CS_URS_2021_01/040001000" TargetMode="External" /><Relationship Id="rId45" Type="http://schemas.openxmlformats.org/officeDocument/2006/relationships/hyperlink" Target="https://podminky.urs.cz/item/CS_URS_2021_01/045002000" TargetMode="External" /><Relationship Id="rId46" Type="http://schemas.openxmlformats.org/officeDocument/2006/relationships/hyperlink" Target="https://podminky.urs.cz/item/CS_URS_2021_01/081002000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G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16</v>
      </c>
      <c r="BS5" s="14" t="s">
        <v>7</v>
      </c>
    </row>
    <row r="6" spans="2:71" s="1" customFormat="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21</v>
      </c>
      <c r="AL7" s="19"/>
      <c r="AM7" s="19"/>
      <c r="AN7" s="24" t="s">
        <v>20</v>
      </c>
      <c r="AO7" s="19"/>
      <c r="AP7" s="19"/>
      <c r="AQ7" s="19"/>
      <c r="AR7" s="17"/>
      <c r="BG7" s="28"/>
      <c r="BS7" s="14" t="s">
        <v>7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G8" s="28"/>
      <c r="BS8" s="14" t="s">
        <v>7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pans="2:71" s="1" customFormat="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20</v>
      </c>
      <c r="AO10" s="19"/>
      <c r="AP10" s="19"/>
      <c r="AQ10" s="19"/>
      <c r="AR10" s="17"/>
      <c r="BG10" s="28"/>
      <c r="BS10" s="14" t="s">
        <v>7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20</v>
      </c>
      <c r="AO11" s="19"/>
      <c r="AP11" s="19"/>
      <c r="AQ11" s="19"/>
      <c r="AR11" s="17"/>
      <c r="BG11" s="28"/>
      <c r="BS11" s="14" t="s">
        <v>7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31</v>
      </c>
      <c r="AO13" s="19"/>
      <c r="AP13" s="19"/>
      <c r="AQ13" s="19"/>
      <c r="AR13" s="17"/>
      <c r="BG13" s="28"/>
      <c r="BS13" s="14" t="s">
        <v>7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G14" s="28"/>
      <c r="BS14" s="14" t="s">
        <v>7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20</v>
      </c>
      <c r="AO16" s="19"/>
      <c r="AP16" s="19"/>
      <c r="AQ16" s="19"/>
      <c r="AR16" s="17"/>
      <c r="BG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20</v>
      </c>
      <c r="AO17" s="19"/>
      <c r="AP17" s="19"/>
      <c r="AQ17" s="19"/>
      <c r="AR17" s="17"/>
      <c r="BG17" s="28"/>
      <c r="BS17" s="14" t="s">
        <v>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20</v>
      </c>
      <c r="AO19" s="19"/>
      <c r="AP19" s="19"/>
      <c r="AQ19" s="19"/>
      <c r="AR19" s="17"/>
      <c r="BG19" s="28"/>
      <c r="BS19" s="14" t="s">
        <v>7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20</v>
      </c>
      <c r="AO20" s="19"/>
      <c r="AP20" s="19"/>
      <c r="AQ20" s="19"/>
      <c r="AR20" s="17"/>
      <c r="BG20" s="28"/>
      <c r="BS20" s="14" t="s">
        <v>4</v>
      </c>
    </row>
    <row r="21" spans="2:59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pans="2:59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pans="2:59" s="1" customFormat="1" ht="47.25" customHeight="1">
      <c r="B23" s="18"/>
      <c r="C23" s="19"/>
      <c r="D23" s="19"/>
      <c r="E23" s="33" t="s">
        <v>36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pans="2:59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pans="2:59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pans="1:59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G26" s="28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8"/>
    </row>
    <row r="28" spans="1:59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G28" s="28"/>
    </row>
    <row r="29" spans="1:59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ROUND(AX54,2)</f>
        <v>0</v>
      </c>
      <c r="AL29" s="44"/>
      <c r="AM29" s="44"/>
      <c r="AN29" s="44"/>
      <c r="AO29" s="44"/>
      <c r="AP29" s="44"/>
      <c r="AQ29" s="44"/>
      <c r="AR29" s="47"/>
      <c r="BG29" s="48"/>
    </row>
    <row r="30" spans="1:59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ROUND(AY54,2)</f>
        <v>0</v>
      </c>
      <c r="AL30" s="44"/>
      <c r="AM30" s="44"/>
      <c r="AN30" s="44"/>
      <c r="AO30" s="44"/>
      <c r="AP30" s="44"/>
      <c r="AQ30" s="44"/>
      <c r="AR30" s="47"/>
      <c r="BG30" s="48"/>
    </row>
    <row r="31" spans="1:59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48"/>
    </row>
    <row r="32" spans="1:59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48"/>
    </row>
    <row r="33" spans="1:59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3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35"/>
    </row>
    <row r="35" spans="1:59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G36" s="35"/>
    </row>
    <row r="37" spans="1:59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G37" s="35"/>
    </row>
    <row r="41" spans="1:59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G41" s="35"/>
    </row>
    <row r="42" spans="1:59" s="2" customFormat="1" ht="24.95" customHeight="1">
      <c r="A42" s="35"/>
      <c r="B42" s="36"/>
      <c r="C42" s="20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G42" s="35"/>
    </row>
    <row r="43" spans="1:59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G43" s="35"/>
    </row>
    <row r="44" spans="1:59" s="4" customFormat="1" ht="12" customHeight="1">
      <c r="A44" s="4"/>
      <c r="B44" s="60"/>
      <c r="C44" s="29" t="s">
        <v>14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PR2206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G44" s="4"/>
    </row>
    <row r="45" spans="1:59" s="5" customFormat="1" ht="36.95" customHeight="1">
      <c r="A45" s="5"/>
      <c r="B45" s="63"/>
      <c r="C45" s="64" t="s">
        <v>17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KD STŘELNICE DĚČÍN - Rekonstrukce EPS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G45" s="5"/>
    </row>
    <row r="46" spans="1:59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G46" s="35"/>
    </row>
    <row r="47" spans="1:59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Labská čp. 691, DĚČÍN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69" t="str">
        <f>IF(AN8="","",AN8)</f>
        <v>15. 3. 2022</v>
      </c>
      <c r="AN47" s="69"/>
      <c r="AO47" s="37"/>
      <c r="AP47" s="37"/>
      <c r="AQ47" s="37"/>
      <c r="AR47" s="41"/>
      <c r="BG47" s="35"/>
    </row>
    <row r="48" spans="1:59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G48" s="35"/>
    </row>
    <row r="49" spans="1:59" s="2" customFormat="1" ht="15.15" customHeight="1">
      <c r="A49" s="35"/>
      <c r="B49" s="36"/>
      <c r="C49" s="29" t="s">
        <v>26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32</v>
      </c>
      <c r="AJ49" s="37"/>
      <c r="AK49" s="37"/>
      <c r="AL49" s="37"/>
      <c r="AM49" s="70" t="str">
        <f>IF(E17="","",E17)</f>
        <v xml:space="preserve"> </v>
      </c>
      <c r="AN49" s="61"/>
      <c r="AO49" s="61"/>
      <c r="AP49" s="61"/>
      <c r="AQ49" s="37"/>
      <c r="AR49" s="41"/>
      <c r="AS49" s="71" t="s">
        <v>51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4"/>
      <c r="BG49" s="35"/>
    </row>
    <row r="50" spans="1:59" s="2" customFormat="1" ht="15.15" customHeight="1">
      <c r="A50" s="35"/>
      <c r="B50" s="36"/>
      <c r="C50" s="29" t="s">
        <v>30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33</v>
      </c>
      <c r="AJ50" s="37"/>
      <c r="AK50" s="37"/>
      <c r="AL50" s="37"/>
      <c r="AM50" s="70" t="str">
        <f>IF(E20="","",E20)</f>
        <v>Jiří Macháček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8"/>
      <c r="BG50" s="35"/>
    </row>
    <row r="51" spans="1:59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2"/>
      <c r="BG51" s="35"/>
    </row>
    <row r="52" spans="1:59" s="2" customFormat="1" ht="29.25" customHeight="1">
      <c r="A52" s="35"/>
      <c r="B52" s="36"/>
      <c r="C52" s="83" t="s">
        <v>52</v>
      </c>
      <c r="D52" s="84"/>
      <c r="E52" s="84"/>
      <c r="F52" s="84"/>
      <c r="G52" s="84"/>
      <c r="H52" s="85"/>
      <c r="I52" s="86" t="s">
        <v>53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54</v>
      </c>
      <c r="AH52" s="84"/>
      <c r="AI52" s="84"/>
      <c r="AJ52" s="84"/>
      <c r="AK52" s="84"/>
      <c r="AL52" s="84"/>
      <c r="AM52" s="84"/>
      <c r="AN52" s="86" t="s">
        <v>55</v>
      </c>
      <c r="AO52" s="84"/>
      <c r="AP52" s="84"/>
      <c r="AQ52" s="88" t="s">
        <v>56</v>
      </c>
      <c r="AR52" s="41"/>
      <c r="AS52" s="89" t="s">
        <v>57</v>
      </c>
      <c r="AT52" s="90" t="s">
        <v>58</v>
      </c>
      <c r="AU52" s="90" t="s">
        <v>59</v>
      </c>
      <c r="AV52" s="90" t="s">
        <v>60</v>
      </c>
      <c r="AW52" s="90" t="s">
        <v>61</v>
      </c>
      <c r="AX52" s="90" t="s">
        <v>62</v>
      </c>
      <c r="AY52" s="90" t="s">
        <v>63</v>
      </c>
      <c r="AZ52" s="90" t="s">
        <v>64</v>
      </c>
      <c r="BA52" s="90" t="s">
        <v>65</v>
      </c>
      <c r="BB52" s="90" t="s">
        <v>66</v>
      </c>
      <c r="BC52" s="90" t="s">
        <v>67</v>
      </c>
      <c r="BD52" s="90" t="s">
        <v>68</v>
      </c>
      <c r="BE52" s="90" t="s">
        <v>69</v>
      </c>
      <c r="BF52" s="91" t="s">
        <v>70</v>
      </c>
      <c r="BG52" s="35"/>
    </row>
    <row r="53" spans="1:59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4"/>
      <c r="BG53" s="35"/>
    </row>
    <row r="54" spans="1:90" s="6" customFormat="1" ht="32.4" customHeight="1">
      <c r="A54" s="6"/>
      <c r="B54" s="95"/>
      <c r="C54" s="96" t="s">
        <v>71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SUM(AG54,AV54)</f>
        <v>0</v>
      </c>
      <c r="AO54" s="99"/>
      <c r="AP54" s="99"/>
      <c r="AQ54" s="100" t="s">
        <v>20</v>
      </c>
      <c r="AR54" s="101"/>
      <c r="AS54" s="102">
        <f>ROUND(AS55,2)</f>
        <v>0</v>
      </c>
      <c r="AT54" s="103">
        <f>ROUND(AT55,2)</f>
        <v>0</v>
      </c>
      <c r="AU54" s="104">
        <f>ROUND(AU55,2)</f>
        <v>0</v>
      </c>
      <c r="AV54" s="104">
        <f>ROUND(SUM(AX54:AY54),2)</f>
        <v>0</v>
      </c>
      <c r="AW54" s="105">
        <f>ROUND(AW55,5)</f>
        <v>0</v>
      </c>
      <c r="AX54" s="104">
        <f>ROUND(BB54*L29,2)</f>
        <v>0</v>
      </c>
      <c r="AY54" s="104">
        <f>ROUND(BC54*L30,2)</f>
        <v>0</v>
      </c>
      <c r="AZ54" s="104">
        <f>ROUND(BD54*L29,2)</f>
        <v>0</v>
      </c>
      <c r="BA54" s="104">
        <f>ROUND(BE54*L30,2)</f>
        <v>0</v>
      </c>
      <c r="BB54" s="104">
        <f>ROUND(BB55,2)</f>
        <v>0</v>
      </c>
      <c r="BC54" s="104">
        <f>ROUND(BC55,2)</f>
        <v>0</v>
      </c>
      <c r="BD54" s="104">
        <f>ROUND(BD55,2)</f>
        <v>0</v>
      </c>
      <c r="BE54" s="104">
        <f>ROUND(BE55,2)</f>
        <v>0</v>
      </c>
      <c r="BF54" s="106">
        <f>ROUND(BF55,2)</f>
        <v>0</v>
      </c>
      <c r="BG54" s="6"/>
      <c r="BS54" s="107" t="s">
        <v>72</v>
      </c>
      <c r="BT54" s="107" t="s">
        <v>73</v>
      </c>
      <c r="BU54" s="108" t="s">
        <v>74</v>
      </c>
      <c r="BV54" s="107" t="s">
        <v>75</v>
      </c>
      <c r="BW54" s="107" t="s">
        <v>6</v>
      </c>
      <c r="BX54" s="107" t="s">
        <v>76</v>
      </c>
      <c r="CL54" s="107" t="s">
        <v>20</v>
      </c>
    </row>
    <row r="55" spans="1:91" s="7" customFormat="1" ht="16.5" customHeight="1">
      <c r="A55" s="109" t="s">
        <v>77</v>
      </c>
      <c r="B55" s="110"/>
      <c r="C55" s="111"/>
      <c r="D55" s="112" t="s">
        <v>78</v>
      </c>
      <c r="E55" s="112"/>
      <c r="F55" s="112"/>
      <c r="G55" s="112"/>
      <c r="H55" s="112"/>
      <c r="I55" s="113"/>
      <c r="J55" s="112" t="s">
        <v>79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'01 - Elektrická požární s...'!K32</f>
        <v>0</v>
      </c>
      <c r="AH55" s="113"/>
      <c r="AI55" s="113"/>
      <c r="AJ55" s="113"/>
      <c r="AK55" s="113"/>
      <c r="AL55" s="113"/>
      <c r="AM55" s="113"/>
      <c r="AN55" s="114">
        <f>SUM(AG55,AV55)</f>
        <v>0</v>
      </c>
      <c r="AO55" s="113"/>
      <c r="AP55" s="113"/>
      <c r="AQ55" s="115" t="s">
        <v>80</v>
      </c>
      <c r="AR55" s="116"/>
      <c r="AS55" s="117">
        <f>'01 - Elektrická požární s...'!K30</f>
        <v>0</v>
      </c>
      <c r="AT55" s="118">
        <f>'01 - Elektrická požární s...'!K31</f>
        <v>0</v>
      </c>
      <c r="AU55" s="118">
        <v>0</v>
      </c>
      <c r="AV55" s="118">
        <f>ROUND(SUM(AX55:AY55),2)</f>
        <v>0</v>
      </c>
      <c r="AW55" s="119">
        <f>'01 - Elektrická požární s...'!T82</f>
        <v>0</v>
      </c>
      <c r="AX55" s="118">
        <f>'01 - Elektrická požární s...'!K35</f>
        <v>0</v>
      </c>
      <c r="AY55" s="118">
        <f>'01 - Elektrická požární s...'!K36</f>
        <v>0</v>
      </c>
      <c r="AZ55" s="118">
        <f>'01 - Elektrická požární s...'!K37</f>
        <v>0</v>
      </c>
      <c r="BA55" s="118">
        <f>'01 - Elektrická požární s...'!K38</f>
        <v>0</v>
      </c>
      <c r="BB55" s="118">
        <f>'01 - Elektrická požární s...'!F35</f>
        <v>0</v>
      </c>
      <c r="BC55" s="118">
        <f>'01 - Elektrická požární s...'!F36</f>
        <v>0</v>
      </c>
      <c r="BD55" s="118">
        <f>'01 - Elektrická požární s...'!F37</f>
        <v>0</v>
      </c>
      <c r="BE55" s="118">
        <f>'01 - Elektrická požární s...'!F38</f>
        <v>0</v>
      </c>
      <c r="BF55" s="120">
        <f>'01 - Elektrická požární s...'!F39</f>
        <v>0</v>
      </c>
      <c r="BG55" s="7"/>
      <c r="BT55" s="121" t="s">
        <v>81</v>
      </c>
      <c r="BV55" s="121" t="s">
        <v>75</v>
      </c>
      <c r="BW55" s="121" t="s">
        <v>82</v>
      </c>
      <c r="BX55" s="121" t="s">
        <v>6</v>
      </c>
      <c r="CL55" s="121" t="s">
        <v>20</v>
      </c>
      <c r="CM55" s="121" t="s">
        <v>83</v>
      </c>
    </row>
    <row r="56" spans="1:59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</row>
    <row r="57" spans="1:59" s="2" customFormat="1" ht="6.95" customHeight="1">
      <c r="A57" s="35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</row>
  </sheetData>
  <sheetProtection password="C64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01 - Elektrická požární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82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7"/>
      <c r="AT3" s="14" t="s">
        <v>83</v>
      </c>
    </row>
    <row r="4" spans="2:46" s="1" customFormat="1" ht="24.95" customHeight="1">
      <c r="B4" s="17"/>
      <c r="D4" s="124" t="s">
        <v>84</v>
      </c>
      <c r="M4" s="17"/>
      <c r="N4" s="125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26" t="s">
        <v>17</v>
      </c>
      <c r="M6" s="17"/>
    </row>
    <row r="7" spans="2:13" s="1" customFormat="1" ht="16.5" customHeight="1">
      <c r="B7" s="17"/>
      <c r="E7" s="127" t="str">
        <f>'Rekapitulace stavby'!K6</f>
        <v>KD STŘELNICE DĚČÍN - Rekonstrukce EPS</v>
      </c>
      <c r="F7" s="126"/>
      <c r="G7" s="126"/>
      <c r="H7" s="126"/>
      <c r="M7" s="17"/>
    </row>
    <row r="8" spans="1:31" s="2" customFormat="1" ht="12" customHeight="1">
      <c r="A8" s="35"/>
      <c r="B8" s="41"/>
      <c r="C8" s="35"/>
      <c r="D8" s="126" t="s">
        <v>85</v>
      </c>
      <c r="E8" s="35"/>
      <c r="F8" s="35"/>
      <c r="G8" s="35"/>
      <c r="H8" s="35"/>
      <c r="I8" s="35"/>
      <c r="J8" s="35"/>
      <c r="K8" s="35"/>
      <c r="L8" s="35"/>
      <c r="M8" s="12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29" t="s">
        <v>86</v>
      </c>
      <c r="F9" s="35"/>
      <c r="G9" s="35"/>
      <c r="H9" s="35"/>
      <c r="I9" s="35"/>
      <c r="J9" s="35"/>
      <c r="K9" s="35"/>
      <c r="L9" s="35"/>
      <c r="M9" s="12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2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26" t="s">
        <v>19</v>
      </c>
      <c r="E11" s="35"/>
      <c r="F11" s="130" t="s">
        <v>20</v>
      </c>
      <c r="G11" s="35"/>
      <c r="H11" s="35"/>
      <c r="I11" s="126" t="s">
        <v>21</v>
      </c>
      <c r="J11" s="130" t="s">
        <v>20</v>
      </c>
      <c r="K11" s="35"/>
      <c r="L11" s="35"/>
      <c r="M11" s="12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26" t="s">
        <v>22</v>
      </c>
      <c r="E12" s="35"/>
      <c r="F12" s="130" t="s">
        <v>23</v>
      </c>
      <c r="G12" s="35"/>
      <c r="H12" s="35"/>
      <c r="I12" s="126" t="s">
        <v>24</v>
      </c>
      <c r="J12" s="131" t="str">
        <f>'Rekapitulace stavby'!AN8</f>
        <v>15. 3. 2022</v>
      </c>
      <c r="K12" s="35"/>
      <c r="L12" s="35"/>
      <c r="M12" s="12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2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26" t="s">
        <v>26</v>
      </c>
      <c r="E14" s="35"/>
      <c r="F14" s="35"/>
      <c r="G14" s="35"/>
      <c r="H14" s="35"/>
      <c r="I14" s="126" t="s">
        <v>27</v>
      </c>
      <c r="J14" s="130" t="str">
        <f>IF('Rekapitulace stavby'!AN10="","",'Rekapitulace stavby'!AN10)</f>
        <v/>
      </c>
      <c r="K14" s="35"/>
      <c r="L14" s="35"/>
      <c r="M14" s="12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0" t="str">
        <f>IF('Rekapitulace stavby'!E11="","",'Rekapitulace stavby'!E11)</f>
        <v xml:space="preserve"> </v>
      </c>
      <c r="F15" s="35"/>
      <c r="G15" s="35"/>
      <c r="H15" s="35"/>
      <c r="I15" s="126" t="s">
        <v>29</v>
      </c>
      <c r="J15" s="130" t="str">
        <f>IF('Rekapitulace stavby'!AN11="","",'Rekapitulace stavby'!AN11)</f>
        <v/>
      </c>
      <c r="K15" s="35"/>
      <c r="L15" s="35"/>
      <c r="M15" s="12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2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26" t="s">
        <v>30</v>
      </c>
      <c r="E17" s="35"/>
      <c r="F17" s="35"/>
      <c r="G17" s="35"/>
      <c r="H17" s="35"/>
      <c r="I17" s="126" t="s">
        <v>27</v>
      </c>
      <c r="J17" s="30" t="str">
        <f>'Rekapitulace stavby'!AN13</f>
        <v>Vyplň údaj</v>
      </c>
      <c r="K17" s="35"/>
      <c r="L17" s="35"/>
      <c r="M17" s="12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0"/>
      <c r="G18" s="130"/>
      <c r="H18" s="130"/>
      <c r="I18" s="126" t="s">
        <v>29</v>
      </c>
      <c r="J18" s="30" t="str">
        <f>'Rekapitulace stavby'!AN14</f>
        <v>Vyplň údaj</v>
      </c>
      <c r="K18" s="35"/>
      <c r="L18" s="35"/>
      <c r="M18" s="12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2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26" t="s">
        <v>32</v>
      </c>
      <c r="E20" s="35"/>
      <c r="F20" s="35"/>
      <c r="G20" s="35"/>
      <c r="H20" s="35"/>
      <c r="I20" s="126" t="s">
        <v>27</v>
      </c>
      <c r="J20" s="130" t="str">
        <f>IF('Rekapitulace stavby'!AN16="","",'Rekapitulace stavby'!AN16)</f>
        <v/>
      </c>
      <c r="K20" s="35"/>
      <c r="L20" s="35"/>
      <c r="M20" s="12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0" t="str">
        <f>IF('Rekapitulace stavby'!E17="","",'Rekapitulace stavby'!E17)</f>
        <v xml:space="preserve"> </v>
      </c>
      <c r="F21" s="35"/>
      <c r="G21" s="35"/>
      <c r="H21" s="35"/>
      <c r="I21" s="126" t="s">
        <v>29</v>
      </c>
      <c r="J21" s="130" t="str">
        <f>IF('Rekapitulace stavby'!AN17="","",'Rekapitulace stavby'!AN17)</f>
        <v/>
      </c>
      <c r="K21" s="35"/>
      <c r="L21" s="35"/>
      <c r="M21" s="12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2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26" t="s">
        <v>33</v>
      </c>
      <c r="E23" s="35"/>
      <c r="F23" s="35"/>
      <c r="G23" s="35"/>
      <c r="H23" s="35"/>
      <c r="I23" s="126" t="s">
        <v>27</v>
      </c>
      <c r="J23" s="130" t="s">
        <v>20</v>
      </c>
      <c r="K23" s="35"/>
      <c r="L23" s="35"/>
      <c r="M23" s="12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0" t="s">
        <v>34</v>
      </c>
      <c r="F24" s="35"/>
      <c r="G24" s="35"/>
      <c r="H24" s="35"/>
      <c r="I24" s="126" t="s">
        <v>29</v>
      </c>
      <c r="J24" s="130" t="s">
        <v>20</v>
      </c>
      <c r="K24" s="35"/>
      <c r="L24" s="35"/>
      <c r="M24" s="12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2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26" t="s">
        <v>35</v>
      </c>
      <c r="E26" s="35"/>
      <c r="F26" s="35"/>
      <c r="G26" s="35"/>
      <c r="H26" s="35"/>
      <c r="I26" s="35"/>
      <c r="J26" s="35"/>
      <c r="K26" s="35"/>
      <c r="L26" s="35"/>
      <c r="M26" s="12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2"/>
      <c r="B27" s="133"/>
      <c r="C27" s="132"/>
      <c r="D27" s="132"/>
      <c r="E27" s="134" t="s">
        <v>20</v>
      </c>
      <c r="F27" s="134"/>
      <c r="G27" s="134"/>
      <c r="H27" s="134"/>
      <c r="I27" s="132"/>
      <c r="J27" s="132"/>
      <c r="K27" s="132"/>
      <c r="L27" s="132"/>
      <c r="M27" s="135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2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36"/>
      <c r="E29" s="136"/>
      <c r="F29" s="136"/>
      <c r="G29" s="136"/>
      <c r="H29" s="136"/>
      <c r="I29" s="136"/>
      <c r="J29" s="136"/>
      <c r="K29" s="136"/>
      <c r="L29" s="136"/>
      <c r="M29" s="12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26" t="s">
        <v>87</v>
      </c>
      <c r="F30" s="35"/>
      <c r="G30" s="35"/>
      <c r="H30" s="35"/>
      <c r="I30" s="35"/>
      <c r="J30" s="35"/>
      <c r="K30" s="137">
        <f>I61</f>
        <v>0</v>
      </c>
      <c r="L30" s="35"/>
      <c r="M30" s="12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26" t="s">
        <v>88</v>
      </c>
      <c r="F31" s="35"/>
      <c r="G31" s="35"/>
      <c r="H31" s="35"/>
      <c r="I31" s="35"/>
      <c r="J31" s="35"/>
      <c r="K31" s="137">
        <f>J61</f>
        <v>0</v>
      </c>
      <c r="L31" s="35"/>
      <c r="M31" s="12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38" t="s">
        <v>37</v>
      </c>
      <c r="E32" s="35"/>
      <c r="F32" s="35"/>
      <c r="G32" s="35"/>
      <c r="H32" s="35"/>
      <c r="I32" s="35"/>
      <c r="J32" s="35"/>
      <c r="K32" s="139">
        <f>ROUND(K82,2)</f>
        <v>0</v>
      </c>
      <c r="L32" s="35"/>
      <c r="M32" s="12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36"/>
      <c r="E33" s="136"/>
      <c r="F33" s="136"/>
      <c r="G33" s="136"/>
      <c r="H33" s="136"/>
      <c r="I33" s="136"/>
      <c r="J33" s="136"/>
      <c r="K33" s="136"/>
      <c r="L33" s="136"/>
      <c r="M33" s="12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40" t="s">
        <v>39</v>
      </c>
      <c r="G34" s="35"/>
      <c r="H34" s="35"/>
      <c r="I34" s="140" t="s">
        <v>38</v>
      </c>
      <c r="J34" s="35"/>
      <c r="K34" s="140" t="s">
        <v>40</v>
      </c>
      <c r="L34" s="35"/>
      <c r="M34" s="12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41" t="s">
        <v>41</v>
      </c>
      <c r="E35" s="126" t="s">
        <v>42</v>
      </c>
      <c r="F35" s="137">
        <f>ROUND((SUM(BE82:BE213)),2)</f>
        <v>0</v>
      </c>
      <c r="G35" s="35"/>
      <c r="H35" s="35"/>
      <c r="I35" s="142">
        <v>0.21</v>
      </c>
      <c r="J35" s="35"/>
      <c r="K35" s="137">
        <f>ROUND(((SUM(BE82:BE213))*I35),2)</f>
        <v>0</v>
      </c>
      <c r="L35" s="35"/>
      <c r="M35" s="12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26" t="s">
        <v>43</v>
      </c>
      <c r="F36" s="137">
        <f>ROUND((SUM(BF82:BF213)),2)</f>
        <v>0</v>
      </c>
      <c r="G36" s="35"/>
      <c r="H36" s="35"/>
      <c r="I36" s="142">
        <v>0.15</v>
      </c>
      <c r="J36" s="35"/>
      <c r="K36" s="137">
        <f>ROUND(((SUM(BF82:BF213))*I36),2)</f>
        <v>0</v>
      </c>
      <c r="L36" s="35"/>
      <c r="M36" s="12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26" t="s">
        <v>44</v>
      </c>
      <c r="F37" s="137">
        <f>ROUND((SUM(BG82:BG213)),2)</f>
        <v>0</v>
      </c>
      <c r="G37" s="35"/>
      <c r="H37" s="35"/>
      <c r="I37" s="142">
        <v>0.21</v>
      </c>
      <c r="J37" s="35"/>
      <c r="K37" s="137">
        <f>0</f>
        <v>0</v>
      </c>
      <c r="L37" s="35"/>
      <c r="M37" s="12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26" t="s">
        <v>45</v>
      </c>
      <c r="F38" s="137">
        <f>ROUND((SUM(BH82:BH213)),2)</f>
        <v>0</v>
      </c>
      <c r="G38" s="35"/>
      <c r="H38" s="35"/>
      <c r="I38" s="142">
        <v>0.15</v>
      </c>
      <c r="J38" s="35"/>
      <c r="K38" s="137">
        <f>0</f>
        <v>0</v>
      </c>
      <c r="L38" s="35"/>
      <c r="M38" s="12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26" t="s">
        <v>46</v>
      </c>
      <c r="F39" s="137">
        <f>ROUND((SUM(BI82:BI213)),2)</f>
        <v>0</v>
      </c>
      <c r="G39" s="35"/>
      <c r="H39" s="35"/>
      <c r="I39" s="142">
        <v>0</v>
      </c>
      <c r="J39" s="35"/>
      <c r="K39" s="137">
        <f>0</f>
        <v>0</v>
      </c>
      <c r="L39" s="35"/>
      <c r="M39" s="12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2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43"/>
      <c r="D41" s="144" t="s">
        <v>47</v>
      </c>
      <c r="E41" s="145"/>
      <c r="F41" s="145"/>
      <c r="G41" s="146" t="s">
        <v>48</v>
      </c>
      <c r="H41" s="147" t="s">
        <v>49</v>
      </c>
      <c r="I41" s="145"/>
      <c r="J41" s="145"/>
      <c r="K41" s="148">
        <f>SUM(K32:K39)</f>
        <v>0</v>
      </c>
      <c r="L41" s="149"/>
      <c r="M41" s="12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2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2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0" t="s">
        <v>89</v>
      </c>
      <c r="D47" s="37"/>
      <c r="E47" s="37"/>
      <c r="F47" s="37"/>
      <c r="G47" s="37"/>
      <c r="H47" s="37"/>
      <c r="I47" s="37"/>
      <c r="J47" s="37"/>
      <c r="K47" s="37"/>
      <c r="L47" s="37"/>
      <c r="M47" s="12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2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2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154" t="str">
        <f>E7</f>
        <v>KD STŘELNICE DĚČÍN - Rekonstrukce EPS</v>
      </c>
      <c r="F50" s="29"/>
      <c r="G50" s="29"/>
      <c r="H50" s="29"/>
      <c r="I50" s="37"/>
      <c r="J50" s="37"/>
      <c r="K50" s="37"/>
      <c r="L50" s="37"/>
      <c r="M50" s="12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29" t="s">
        <v>85</v>
      </c>
      <c r="D51" s="37"/>
      <c r="E51" s="37"/>
      <c r="F51" s="37"/>
      <c r="G51" s="37"/>
      <c r="H51" s="37"/>
      <c r="I51" s="37"/>
      <c r="J51" s="37"/>
      <c r="K51" s="37"/>
      <c r="L51" s="37"/>
      <c r="M51" s="12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66" t="str">
        <f>E9</f>
        <v>01 - Elektrická požární signalizace</v>
      </c>
      <c r="F52" s="37"/>
      <c r="G52" s="37"/>
      <c r="H52" s="37"/>
      <c r="I52" s="37"/>
      <c r="J52" s="37"/>
      <c r="K52" s="37"/>
      <c r="L52" s="37"/>
      <c r="M52" s="12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2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29" t="s">
        <v>22</v>
      </c>
      <c r="D54" s="37"/>
      <c r="E54" s="37"/>
      <c r="F54" s="24" t="str">
        <f>F12</f>
        <v>Labská čp. 691, DĚČÍN</v>
      </c>
      <c r="G54" s="37"/>
      <c r="H54" s="37"/>
      <c r="I54" s="29" t="s">
        <v>24</v>
      </c>
      <c r="J54" s="69" t="str">
        <f>IF(J12="","",J12)</f>
        <v>15. 3. 2022</v>
      </c>
      <c r="K54" s="37"/>
      <c r="L54" s="37"/>
      <c r="M54" s="12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2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15" customHeight="1">
      <c r="A56" s="35"/>
      <c r="B56" s="36"/>
      <c r="C56" s="29" t="s">
        <v>26</v>
      </c>
      <c r="D56" s="37"/>
      <c r="E56" s="37"/>
      <c r="F56" s="24" t="str">
        <f>E15</f>
        <v xml:space="preserve"> </v>
      </c>
      <c r="G56" s="37"/>
      <c r="H56" s="37"/>
      <c r="I56" s="29" t="s">
        <v>32</v>
      </c>
      <c r="J56" s="33" t="str">
        <f>E21</f>
        <v xml:space="preserve"> </v>
      </c>
      <c r="K56" s="37"/>
      <c r="L56" s="37"/>
      <c r="M56" s="12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15" customHeight="1">
      <c r="A57" s="35"/>
      <c r="B57" s="36"/>
      <c r="C57" s="29" t="s">
        <v>30</v>
      </c>
      <c r="D57" s="37"/>
      <c r="E57" s="37"/>
      <c r="F57" s="24" t="str">
        <f>IF(E18="","",E18)</f>
        <v>Vyplň údaj</v>
      </c>
      <c r="G57" s="37"/>
      <c r="H57" s="37"/>
      <c r="I57" s="29" t="s">
        <v>33</v>
      </c>
      <c r="J57" s="33" t="str">
        <f>E24</f>
        <v>Jiří Macháček</v>
      </c>
      <c r="K57" s="37"/>
      <c r="L57" s="37"/>
      <c r="M57" s="12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2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55" t="s">
        <v>90</v>
      </c>
      <c r="D59" s="156"/>
      <c r="E59" s="156"/>
      <c r="F59" s="156"/>
      <c r="G59" s="156"/>
      <c r="H59" s="156"/>
      <c r="I59" s="157" t="s">
        <v>91</v>
      </c>
      <c r="J59" s="157" t="s">
        <v>92</v>
      </c>
      <c r="K59" s="157" t="s">
        <v>93</v>
      </c>
      <c r="L59" s="156"/>
      <c r="M59" s="12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2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8" customHeight="1">
      <c r="A61" s="35"/>
      <c r="B61" s="36"/>
      <c r="C61" s="158" t="s">
        <v>71</v>
      </c>
      <c r="D61" s="37"/>
      <c r="E61" s="37"/>
      <c r="F61" s="37"/>
      <c r="G61" s="37"/>
      <c r="H61" s="37"/>
      <c r="I61" s="99">
        <f>Q82</f>
        <v>0</v>
      </c>
      <c r="J61" s="99">
        <f>R82</f>
        <v>0</v>
      </c>
      <c r="K61" s="99">
        <f>K82</f>
        <v>0</v>
      </c>
      <c r="L61" s="37"/>
      <c r="M61" s="12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4" t="s">
        <v>94</v>
      </c>
    </row>
    <row r="62" spans="1:31" s="9" customFormat="1" ht="24.95" customHeight="1">
      <c r="A62" s="9"/>
      <c r="B62" s="159"/>
      <c r="C62" s="160"/>
      <c r="D62" s="161" t="s">
        <v>95</v>
      </c>
      <c r="E62" s="162"/>
      <c r="F62" s="162"/>
      <c r="G62" s="162"/>
      <c r="H62" s="162"/>
      <c r="I62" s="163">
        <f>Q83</f>
        <v>0</v>
      </c>
      <c r="J62" s="163">
        <f>R83</f>
        <v>0</v>
      </c>
      <c r="K62" s="163">
        <f>K83</f>
        <v>0</v>
      </c>
      <c r="L62" s="160"/>
      <c r="M62" s="16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12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12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12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0" t="s">
        <v>96</v>
      </c>
      <c r="D69" s="37"/>
      <c r="E69" s="37"/>
      <c r="F69" s="37"/>
      <c r="G69" s="37"/>
      <c r="H69" s="37"/>
      <c r="I69" s="37"/>
      <c r="J69" s="37"/>
      <c r="K69" s="37"/>
      <c r="L69" s="37"/>
      <c r="M69" s="12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12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17</v>
      </c>
      <c r="D71" s="37"/>
      <c r="E71" s="37"/>
      <c r="F71" s="37"/>
      <c r="G71" s="37"/>
      <c r="H71" s="37"/>
      <c r="I71" s="37"/>
      <c r="J71" s="37"/>
      <c r="K71" s="37"/>
      <c r="L71" s="37"/>
      <c r="M71" s="12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154" t="str">
        <f>E7</f>
        <v>KD STŘELNICE DĚČÍN - Rekonstrukce EPS</v>
      </c>
      <c r="F72" s="29"/>
      <c r="G72" s="29"/>
      <c r="H72" s="29"/>
      <c r="I72" s="37"/>
      <c r="J72" s="37"/>
      <c r="K72" s="37"/>
      <c r="L72" s="37"/>
      <c r="M72" s="12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85</v>
      </c>
      <c r="D73" s="37"/>
      <c r="E73" s="37"/>
      <c r="F73" s="37"/>
      <c r="G73" s="37"/>
      <c r="H73" s="37"/>
      <c r="I73" s="37"/>
      <c r="J73" s="37"/>
      <c r="K73" s="37"/>
      <c r="L73" s="37"/>
      <c r="M73" s="12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66" t="str">
        <f>E9</f>
        <v>01 - Elektrická požární signalizace</v>
      </c>
      <c r="F74" s="37"/>
      <c r="G74" s="37"/>
      <c r="H74" s="37"/>
      <c r="I74" s="37"/>
      <c r="J74" s="37"/>
      <c r="K74" s="37"/>
      <c r="L74" s="37"/>
      <c r="M74" s="12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12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4" t="str">
        <f>F12</f>
        <v>Labská čp. 691, DĚČÍN</v>
      </c>
      <c r="G76" s="37"/>
      <c r="H76" s="37"/>
      <c r="I76" s="29" t="s">
        <v>24</v>
      </c>
      <c r="J76" s="69" t="str">
        <f>IF(J12="","",J12)</f>
        <v>15. 3. 2022</v>
      </c>
      <c r="K76" s="37"/>
      <c r="L76" s="37"/>
      <c r="M76" s="12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12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29" t="s">
        <v>26</v>
      </c>
      <c r="D78" s="37"/>
      <c r="E78" s="37"/>
      <c r="F78" s="24" t="str">
        <f>E15</f>
        <v xml:space="preserve"> </v>
      </c>
      <c r="G78" s="37"/>
      <c r="H78" s="37"/>
      <c r="I78" s="29" t="s">
        <v>32</v>
      </c>
      <c r="J78" s="33" t="str">
        <f>E21</f>
        <v xml:space="preserve"> </v>
      </c>
      <c r="K78" s="37"/>
      <c r="L78" s="37"/>
      <c r="M78" s="12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15" customHeight="1">
      <c r="A79" s="35"/>
      <c r="B79" s="36"/>
      <c r="C79" s="29" t="s">
        <v>30</v>
      </c>
      <c r="D79" s="37"/>
      <c r="E79" s="37"/>
      <c r="F79" s="24" t="str">
        <f>IF(E18="","",E18)</f>
        <v>Vyplň údaj</v>
      </c>
      <c r="G79" s="37"/>
      <c r="H79" s="37"/>
      <c r="I79" s="29" t="s">
        <v>33</v>
      </c>
      <c r="J79" s="33" t="str">
        <f>E24</f>
        <v>Jiří Macháček</v>
      </c>
      <c r="K79" s="37"/>
      <c r="L79" s="37"/>
      <c r="M79" s="12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2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0" customFormat="1" ht="29.25" customHeight="1">
      <c r="A81" s="165"/>
      <c r="B81" s="166"/>
      <c r="C81" s="167" t="s">
        <v>97</v>
      </c>
      <c r="D81" s="168" t="s">
        <v>56</v>
      </c>
      <c r="E81" s="168" t="s">
        <v>52</v>
      </c>
      <c r="F81" s="168" t="s">
        <v>53</v>
      </c>
      <c r="G81" s="168" t="s">
        <v>98</v>
      </c>
      <c r="H81" s="168" t="s">
        <v>99</v>
      </c>
      <c r="I81" s="168" t="s">
        <v>100</v>
      </c>
      <c r="J81" s="168" t="s">
        <v>101</v>
      </c>
      <c r="K81" s="168" t="s">
        <v>93</v>
      </c>
      <c r="L81" s="169" t="s">
        <v>102</v>
      </c>
      <c r="M81" s="170"/>
      <c r="N81" s="89" t="s">
        <v>20</v>
      </c>
      <c r="O81" s="90" t="s">
        <v>41</v>
      </c>
      <c r="P81" s="90" t="s">
        <v>103</v>
      </c>
      <c r="Q81" s="90" t="s">
        <v>104</v>
      </c>
      <c r="R81" s="90" t="s">
        <v>105</v>
      </c>
      <c r="S81" s="90" t="s">
        <v>106</v>
      </c>
      <c r="T81" s="90" t="s">
        <v>107</v>
      </c>
      <c r="U81" s="90" t="s">
        <v>108</v>
      </c>
      <c r="V81" s="90" t="s">
        <v>109</v>
      </c>
      <c r="W81" s="90" t="s">
        <v>110</v>
      </c>
      <c r="X81" s="91" t="s">
        <v>111</v>
      </c>
      <c r="Y81" s="165"/>
      <c r="Z81" s="165"/>
      <c r="AA81" s="165"/>
      <c r="AB81" s="165"/>
      <c r="AC81" s="165"/>
      <c r="AD81" s="165"/>
      <c r="AE81" s="165"/>
    </row>
    <row r="82" spans="1:63" s="2" customFormat="1" ht="22.8" customHeight="1">
      <c r="A82" s="35"/>
      <c r="B82" s="36"/>
      <c r="C82" s="96" t="s">
        <v>112</v>
      </c>
      <c r="D82" s="37"/>
      <c r="E82" s="37"/>
      <c r="F82" s="37"/>
      <c r="G82" s="37"/>
      <c r="H82" s="37"/>
      <c r="I82" s="37"/>
      <c r="J82" s="37"/>
      <c r="K82" s="171">
        <f>BK82</f>
        <v>0</v>
      </c>
      <c r="L82" s="37"/>
      <c r="M82" s="41"/>
      <c r="N82" s="92"/>
      <c r="O82" s="172"/>
      <c r="P82" s="93"/>
      <c r="Q82" s="173">
        <f>Q83</f>
        <v>0</v>
      </c>
      <c r="R82" s="173">
        <f>R83</f>
        <v>0</v>
      </c>
      <c r="S82" s="93"/>
      <c r="T82" s="174">
        <f>T83</f>
        <v>0</v>
      </c>
      <c r="U82" s="93"/>
      <c r="V82" s="174">
        <f>V83</f>
        <v>110.5817</v>
      </c>
      <c r="W82" s="93"/>
      <c r="X82" s="175">
        <f>X83</f>
        <v>4.19</v>
      </c>
      <c r="Y82" s="35"/>
      <c r="Z82" s="35"/>
      <c r="AA82" s="35"/>
      <c r="AB82" s="35"/>
      <c r="AC82" s="35"/>
      <c r="AD82" s="35"/>
      <c r="AE82" s="35"/>
      <c r="AT82" s="14" t="s">
        <v>72</v>
      </c>
      <c r="AU82" s="14" t="s">
        <v>94</v>
      </c>
      <c r="BK82" s="176">
        <f>BK83</f>
        <v>0</v>
      </c>
    </row>
    <row r="83" spans="1:63" s="11" customFormat="1" ht="25.9" customHeight="1">
      <c r="A83" s="11"/>
      <c r="B83" s="177"/>
      <c r="C83" s="178"/>
      <c r="D83" s="179" t="s">
        <v>72</v>
      </c>
      <c r="E83" s="180" t="s">
        <v>113</v>
      </c>
      <c r="F83" s="180" t="s">
        <v>79</v>
      </c>
      <c r="G83" s="178"/>
      <c r="H83" s="178"/>
      <c r="I83" s="181"/>
      <c r="J83" s="181"/>
      <c r="K83" s="182">
        <f>BK83</f>
        <v>0</v>
      </c>
      <c r="L83" s="178"/>
      <c r="M83" s="183"/>
      <c r="N83" s="184"/>
      <c r="O83" s="185"/>
      <c r="P83" s="185"/>
      <c r="Q83" s="186">
        <f>SUM(Q84:Q213)</f>
        <v>0</v>
      </c>
      <c r="R83" s="186">
        <f>SUM(R84:R213)</f>
        <v>0</v>
      </c>
      <c r="S83" s="185"/>
      <c r="T83" s="187">
        <f>SUM(T84:T213)</f>
        <v>0</v>
      </c>
      <c r="U83" s="185"/>
      <c r="V83" s="187">
        <f>SUM(V84:V213)</f>
        <v>110.5817</v>
      </c>
      <c r="W83" s="185"/>
      <c r="X83" s="188">
        <f>SUM(X84:X213)</f>
        <v>4.19</v>
      </c>
      <c r="Y83" s="11"/>
      <c r="Z83" s="11"/>
      <c r="AA83" s="11"/>
      <c r="AB83" s="11"/>
      <c r="AC83" s="11"/>
      <c r="AD83" s="11"/>
      <c r="AE83" s="11"/>
      <c r="AR83" s="189" t="s">
        <v>83</v>
      </c>
      <c r="AT83" s="190" t="s">
        <v>72</v>
      </c>
      <c r="AU83" s="190" t="s">
        <v>73</v>
      </c>
      <c r="AY83" s="189" t="s">
        <v>114</v>
      </c>
      <c r="BK83" s="191">
        <f>SUM(BK84:BK213)</f>
        <v>0</v>
      </c>
    </row>
    <row r="84" spans="1:65" s="2" customFormat="1" ht="128.55" customHeight="1">
      <c r="A84" s="35"/>
      <c r="B84" s="36"/>
      <c r="C84" s="192" t="s">
        <v>81</v>
      </c>
      <c r="D84" s="192" t="s">
        <v>115</v>
      </c>
      <c r="E84" s="193" t="s">
        <v>116</v>
      </c>
      <c r="F84" s="194" t="s">
        <v>117</v>
      </c>
      <c r="G84" s="195" t="s">
        <v>118</v>
      </c>
      <c r="H84" s="196">
        <v>1</v>
      </c>
      <c r="I84" s="197"/>
      <c r="J84" s="198"/>
      <c r="K84" s="199">
        <f>ROUND(P84*H84,2)</f>
        <v>0</v>
      </c>
      <c r="L84" s="194" t="s">
        <v>20</v>
      </c>
      <c r="M84" s="200"/>
      <c r="N84" s="201" t="s">
        <v>20</v>
      </c>
      <c r="O84" s="202" t="s">
        <v>42</v>
      </c>
      <c r="P84" s="203">
        <f>I84+J84</f>
        <v>0</v>
      </c>
      <c r="Q84" s="203">
        <f>ROUND(I84*H84,2)</f>
        <v>0</v>
      </c>
      <c r="R84" s="203">
        <f>ROUND(J84*H84,2)</f>
        <v>0</v>
      </c>
      <c r="S84" s="81"/>
      <c r="T84" s="204">
        <f>S84*H84</f>
        <v>0</v>
      </c>
      <c r="U84" s="204">
        <v>0</v>
      </c>
      <c r="V84" s="204">
        <f>U84*H84</f>
        <v>0</v>
      </c>
      <c r="W84" s="204">
        <v>0</v>
      </c>
      <c r="X84" s="205">
        <f>W84*H84</f>
        <v>0</v>
      </c>
      <c r="Y84" s="35"/>
      <c r="Z84" s="35"/>
      <c r="AA84" s="35"/>
      <c r="AB84" s="35"/>
      <c r="AC84" s="35"/>
      <c r="AD84" s="35"/>
      <c r="AE84" s="35"/>
      <c r="AR84" s="206" t="s">
        <v>119</v>
      </c>
      <c r="AT84" s="206" t="s">
        <v>115</v>
      </c>
      <c r="AU84" s="206" t="s">
        <v>81</v>
      </c>
      <c r="AY84" s="14" t="s">
        <v>114</v>
      </c>
      <c r="BE84" s="207">
        <f>IF(O84="základní",K84,0)</f>
        <v>0</v>
      </c>
      <c r="BF84" s="207">
        <f>IF(O84="snížená",K84,0)</f>
        <v>0</v>
      </c>
      <c r="BG84" s="207">
        <f>IF(O84="zákl. přenesená",K84,0)</f>
        <v>0</v>
      </c>
      <c r="BH84" s="207">
        <f>IF(O84="sníž. přenesená",K84,0)</f>
        <v>0</v>
      </c>
      <c r="BI84" s="207">
        <f>IF(O84="nulová",K84,0)</f>
        <v>0</v>
      </c>
      <c r="BJ84" s="14" t="s">
        <v>81</v>
      </c>
      <c r="BK84" s="207">
        <f>ROUND(P84*H84,2)</f>
        <v>0</v>
      </c>
      <c r="BL84" s="14" t="s">
        <v>120</v>
      </c>
      <c r="BM84" s="206" t="s">
        <v>121</v>
      </c>
    </row>
    <row r="85" spans="1:65" s="2" customFormat="1" ht="24.15" customHeight="1">
      <c r="A85" s="35"/>
      <c r="B85" s="36"/>
      <c r="C85" s="192" t="s">
        <v>83</v>
      </c>
      <c r="D85" s="192" t="s">
        <v>115</v>
      </c>
      <c r="E85" s="193" t="s">
        <v>122</v>
      </c>
      <c r="F85" s="194" t="s">
        <v>123</v>
      </c>
      <c r="G85" s="195" t="s">
        <v>118</v>
      </c>
      <c r="H85" s="196">
        <v>1</v>
      </c>
      <c r="I85" s="197"/>
      <c r="J85" s="198"/>
      <c r="K85" s="199">
        <f>ROUND(P85*H85,2)</f>
        <v>0</v>
      </c>
      <c r="L85" s="194" t="s">
        <v>20</v>
      </c>
      <c r="M85" s="200"/>
      <c r="N85" s="201" t="s">
        <v>20</v>
      </c>
      <c r="O85" s="202" t="s">
        <v>42</v>
      </c>
      <c r="P85" s="203">
        <f>I85+J85</f>
        <v>0</v>
      </c>
      <c r="Q85" s="203">
        <f>ROUND(I85*H85,2)</f>
        <v>0</v>
      </c>
      <c r="R85" s="203">
        <f>ROUND(J85*H85,2)</f>
        <v>0</v>
      </c>
      <c r="S85" s="81"/>
      <c r="T85" s="204">
        <f>S85*H85</f>
        <v>0</v>
      </c>
      <c r="U85" s="204">
        <v>0</v>
      </c>
      <c r="V85" s="204">
        <f>U85*H85</f>
        <v>0</v>
      </c>
      <c r="W85" s="204">
        <v>0</v>
      </c>
      <c r="X85" s="205">
        <f>W85*H85</f>
        <v>0</v>
      </c>
      <c r="Y85" s="35"/>
      <c r="Z85" s="35"/>
      <c r="AA85" s="35"/>
      <c r="AB85" s="35"/>
      <c r="AC85" s="35"/>
      <c r="AD85" s="35"/>
      <c r="AE85" s="35"/>
      <c r="AR85" s="206" t="s">
        <v>119</v>
      </c>
      <c r="AT85" s="206" t="s">
        <v>115</v>
      </c>
      <c r="AU85" s="206" t="s">
        <v>81</v>
      </c>
      <c r="AY85" s="14" t="s">
        <v>114</v>
      </c>
      <c r="BE85" s="207">
        <f>IF(O85="základní",K85,0)</f>
        <v>0</v>
      </c>
      <c r="BF85" s="207">
        <f>IF(O85="snížená",K85,0)</f>
        <v>0</v>
      </c>
      <c r="BG85" s="207">
        <f>IF(O85="zákl. přenesená",K85,0)</f>
        <v>0</v>
      </c>
      <c r="BH85" s="207">
        <f>IF(O85="sníž. přenesená",K85,0)</f>
        <v>0</v>
      </c>
      <c r="BI85" s="207">
        <f>IF(O85="nulová",K85,0)</f>
        <v>0</v>
      </c>
      <c r="BJ85" s="14" t="s">
        <v>81</v>
      </c>
      <c r="BK85" s="207">
        <f>ROUND(P85*H85,2)</f>
        <v>0</v>
      </c>
      <c r="BL85" s="14" t="s">
        <v>120</v>
      </c>
      <c r="BM85" s="206" t="s">
        <v>124</v>
      </c>
    </row>
    <row r="86" spans="1:65" s="2" customFormat="1" ht="24.15" customHeight="1">
      <c r="A86" s="35"/>
      <c r="B86" s="36"/>
      <c r="C86" s="192" t="s">
        <v>125</v>
      </c>
      <c r="D86" s="192" t="s">
        <v>115</v>
      </c>
      <c r="E86" s="193" t="s">
        <v>126</v>
      </c>
      <c r="F86" s="194" t="s">
        <v>127</v>
      </c>
      <c r="G86" s="195" t="s">
        <v>118</v>
      </c>
      <c r="H86" s="196">
        <v>1</v>
      </c>
      <c r="I86" s="197"/>
      <c r="J86" s="198"/>
      <c r="K86" s="199">
        <f>ROUND(P86*H86,2)</f>
        <v>0</v>
      </c>
      <c r="L86" s="194" t="s">
        <v>20</v>
      </c>
      <c r="M86" s="200"/>
      <c r="N86" s="201" t="s">
        <v>20</v>
      </c>
      <c r="O86" s="202" t="s">
        <v>42</v>
      </c>
      <c r="P86" s="203">
        <f>I86+J86</f>
        <v>0</v>
      </c>
      <c r="Q86" s="203">
        <f>ROUND(I86*H86,2)</f>
        <v>0</v>
      </c>
      <c r="R86" s="203">
        <f>ROUND(J86*H86,2)</f>
        <v>0</v>
      </c>
      <c r="S86" s="81"/>
      <c r="T86" s="204">
        <f>S86*H86</f>
        <v>0</v>
      </c>
      <c r="U86" s="204">
        <v>0</v>
      </c>
      <c r="V86" s="204">
        <f>U86*H86</f>
        <v>0</v>
      </c>
      <c r="W86" s="204">
        <v>0</v>
      </c>
      <c r="X86" s="205">
        <f>W86*H86</f>
        <v>0</v>
      </c>
      <c r="Y86" s="35"/>
      <c r="Z86" s="35"/>
      <c r="AA86" s="35"/>
      <c r="AB86" s="35"/>
      <c r="AC86" s="35"/>
      <c r="AD86" s="35"/>
      <c r="AE86" s="35"/>
      <c r="AR86" s="206" t="s">
        <v>119</v>
      </c>
      <c r="AT86" s="206" t="s">
        <v>115</v>
      </c>
      <c r="AU86" s="206" t="s">
        <v>81</v>
      </c>
      <c r="AY86" s="14" t="s">
        <v>114</v>
      </c>
      <c r="BE86" s="207">
        <f>IF(O86="základní",K86,0)</f>
        <v>0</v>
      </c>
      <c r="BF86" s="207">
        <f>IF(O86="snížená",K86,0)</f>
        <v>0</v>
      </c>
      <c r="BG86" s="207">
        <f>IF(O86="zákl. přenesená",K86,0)</f>
        <v>0</v>
      </c>
      <c r="BH86" s="207">
        <f>IF(O86="sníž. přenesená",K86,0)</f>
        <v>0</v>
      </c>
      <c r="BI86" s="207">
        <f>IF(O86="nulová",K86,0)</f>
        <v>0</v>
      </c>
      <c r="BJ86" s="14" t="s">
        <v>81</v>
      </c>
      <c r="BK86" s="207">
        <f>ROUND(P86*H86,2)</f>
        <v>0</v>
      </c>
      <c r="BL86" s="14" t="s">
        <v>120</v>
      </c>
      <c r="BM86" s="206" t="s">
        <v>128</v>
      </c>
    </row>
    <row r="87" spans="1:65" s="2" customFormat="1" ht="16.5" customHeight="1">
      <c r="A87" s="35"/>
      <c r="B87" s="36"/>
      <c r="C87" s="192" t="s">
        <v>129</v>
      </c>
      <c r="D87" s="192" t="s">
        <v>115</v>
      </c>
      <c r="E87" s="193" t="s">
        <v>130</v>
      </c>
      <c r="F87" s="194" t="s">
        <v>131</v>
      </c>
      <c r="G87" s="195" t="s">
        <v>118</v>
      </c>
      <c r="H87" s="196">
        <v>1</v>
      </c>
      <c r="I87" s="197"/>
      <c r="J87" s="198"/>
      <c r="K87" s="199">
        <f>ROUND(P87*H87,2)</f>
        <v>0</v>
      </c>
      <c r="L87" s="194" t="s">
        <v>20</v>
      </c>
      <c r="M87" s="200"/>
      <c r="N87" s="201" t="s">
        <v>20</v>
      </c>
      <c r="O87" s="202" t="s">
        <v>42</v>
      </c>
      <c r="P87" s="203">
        <f>I87+J87</f>
        <v>0</v>
      </c>
      <c r="Q87" s="203">
        <f>ROUND(I87*H87,2)</f>
        <v>0</v>
      </c>
      <c r="R87" s="203">
        <f>ROUND(J87*H87,2)</f>
        <v>0</v>
      </c>
      <c r="S87" s="81"/>
      <c r="T87" s="204">
        <f>S87*H87</f>
        <v>0</v>
      </c>
      <c r="U87" s="204">
        <v>0</v>
      </c>
      <c r="V87" s="204">
        <f>U87*H87</f>
        <v>0</v>
      </c>
      <c r="W87" s="204">
        <v>0</v>
      </c>
      <c r="X87" s="205">
        <f>W87*H87</f>
        <v>0</v>
      </c>
      <c r="Y87" s="35"/>
      <c r="Z87" s="35"/>
      <c r="AA87" s="35"/>
      <c r="AB87" s="35"/>
      <c r="AC87" s="35"/>
      <c r="AD87" s="35"/>
      <c r="AE87" s="35"/>
      <c r="AR87" s="206" t="s">
        <v>119</v>
      </c>
      <c r="AT87" s="206" t="s">
        <v>115</v>
      </c>
      <c r="AU87" s="206" t="s">
        <v>81</v>
      </c>
      <c r="AY87" s="14" t="s">
        <v>114</v>
      </c>
      <c r="BE87" s="207">
        <f>IF(O87="základní",K87,0)</f>
        <v>0</v>
      </c>
      <c r="BF87" s="207">
        <f>IF(O87="snížená",K87,0)</f>
        <v>0</v>
      </c>
      <c r="BG87" s="207">
        <f>IF(O87="zákl. přenesená",K87,0)</f>
        <v>0</v>
      </c>
      <c r="BH87" s="207">
        <f>IF(O87="sníž. přenesená",K87,0)</f>
        <v>0</v>
      </c>
      <c r="BI87" s="207">
        <f>IF(O87="nulová",K87,0)</f>
        <v>0</v>
      </c>
      <c r="BJ87" s="14" t="s">
        <v>81</v>
      </c>
      <c r="BK87" s="207">
        <f>ROUND(P87*H87,2)</f>
        <v>0</v>
      </c>
      <c r="BL87" s="14" t="s">
        <v>120</v>
      </c>
      <c r="BM87" s="206" t="s">
        <v>132</v>
      </c>
    </row>
    <row r="88" spans="1:65" s="2" customFormat="1" ht="24.15" customHeight="1">
      <c r="A88" s="35"/>
      <c r="B88" s="36"/>
      <c r="C88" s="192" t="s">
        <v>133</v>
      </c>
      <c r="D88" s="192" t="s">
        <v>115</v>
      </c>
      <c r="E88" s="193" t="s">
        <v>134</v>
      </c>
      <c r="F88" s="194" t="s">
        <v>135</v>
      </c>
      <c r="G88" s="195" t="s">
        <v>118</v>
      </c>
      <c r="H88" s="196">
        <v>1</v>
      </c>
      <c r="I88" s="197"/>
      <c r="J88" s="198"/>
      <c r="K88" s="199">
        <f>ROUND(P88*H88,2)</f>
        <v>0</v>
      </c>
      <c r="L88" s="194" t="s">
        <v>20</v>
      </c>
      <c r="M88" s="200"/>
      <c r="N88" s="201" t="s">
        <v>20</v>
      </c>
      <c r="O88" s="202" t="s">
        <v>42</v>
      </c>
      <c r="P88" s="203">
        <f>I88+J88</f>
        <v>0</v>
      </c>
      <c r="Q88" s="203">
        <f>ROUND(I88*H88,2)</f>
        <v>0</v>
      </c>
      <c r="R88" s="203">
        <f>ROUND(J88*H88,2)</f>
        <v>0</v>
      </c>
      <c r="S88" s="81"/>
      <c r="T88" s="204">
        <f>S88*H88</f>
        <v>0</v>
      </c>
      <c r="U88" s="204">
        <v>0</v>
      </c>
      <c r="V88" s="204">
        <f>U88*H88</f>
        <v>0</v>
      </c>
      <c r="W88" s="204">
        <v>0</v>
      </c>
      <c r="X88" s="205">
        <f>W88*H88</f>
        <v>0</v>
      </c>
      <c r="Y88" s="35"/>
      <c r="Z88" s="35"/>
      <c r="AA88" s="35"/>
      <c r="AB88" s="35"/>
      <c r="AC88" s="35"/>
      <c r="AD88" s="35"/>
      <c r="AE88" s="35"/>
      <c r="AR88" s="206" t="s">
        <v>119</v>
      </c>
      <c r="AT88" s="206" t="s">
        <v>115</v>
      </c>
      <c r="AU88" s="206" t="s">
        <v>81</v>
      </c>
      <c r="AY88" s="14" t="s">
        <v>114</v>
      </c>
      <c r="BE88" s="207">
        <f>IF(O88="základní",K88,0)</f>
        <v>0</v>
      </c>
      <c r="BF88" s="207">
        <f>IF(O88="snížená",K88,0)</f>
        <v>0</v>
      </c>
      <c r="BG88" s="207">
        <f>IF(O88="zákl. přenesená",K88,0)</f>
        <v>0</v>
      </c>
      <c r="BH88" s="207">
        <f>IF(O88="sníž. přenesená",K88,0)</f>
        <v>0</v>
      </c>
      <c r="BI88" s="207">
        <f>IF(O88="nulová",K88,0)</f>
        <v>0</v>
      </c>
      <c r="BJ88" s="14" t="s">
        <v>81</v>
      </c>
      <c r="BK88" s="207">
        <f>ROUND(P88*H88,2)</f>
        <v>0</v>
      </c>
      <c r="BL88" s="14" t="s">
        <v>120</v>
      </c>
      <c r="BM88" s="206" t="s">
        <v>136</v>
      </c>
    </row>
    <row r="89" spans="1:65" s="2" customFormat="1" ht="24.15" customHeight="1">
      <c r="A89" s="35"/>
      <c r="B89" s="36"/>
      <c r="C89" s="208" t="s">
        <v>137</v>
      </c>
      <c r="D89" s="208" t="s">
        <v>138</v>
      </c>
      <c r="E89" s="209" t="s">
        <v>139</v>
      </c>
      <c r="F89" s="210" t="s">
        <v>140</v>
      </c>
      <c r="G89" s="211" t="s">
        <v>141</v>
      </c>
      <c r="H89" s="212">
        <v>1</v>
      </c>
      <c r="I89" s="213"/>
      <c r="J89" s="213"/>
      <c r="K89" s="214">
        <f>ROUND(P89*H89,2)</f>
        <v>0</v>
      </c>
      <c r="L89" s="210" t="s">
        <v>142</v>
      </c>
      <c r="M89" s="41"/>
      <c r="N89" s="215" t="s">
        <v>20</v>
      </c>
      <c r="O89" s="202" t="s">
        <v>42</v>
      </c>
      <c r="P89" s="203">
        <f>I89+J89</f>
        <v>0</v>
      </c>
      <c r="Q89" s="203">
        <f>ROUND(I89*H89,2)</f>
        <v>0</v>
      </c>
      <c r="R89" s="203">
        <f>ROUND(J89*H89,2)</f>
        <v>0</v>
      </c>
      <c r="S89" s="81"/>
      <c r="T89" s="204">
        <f>S89*H89</f>
        <v>0</v>
      </c>
      <c r="U89" s="204">
        <v>0</v>
      </c>
      <c r="V89" s="204">
        <f>U89*H89</f>
        <v>0</v>
      </c>
      <c r="W89" s="204">
        <v>0</v>
      </c>
      <c r="X89" s="205">
        <f>W89*H89</f>
        <v>0</v>
      </c>
      <c r="Y89" s="35"/>
      <c r="Z89" s="35"/>
      <c r="AA89" s="35"/>
      <c r="AB89" s="35"/>
      <c r="AC89" s="35"/>
      <c r="AD89" s="35"/>
      <c r="AE89" s="35"/>
      <c r="AR89" s="206" t="s">
        <v>120</v>
      </c>
      <c r="AT89" s="206" t="s">
        <v>138</v>
      </c>
      <c r="AU89" s="206" t="s">
        <v>81</v>
      </c>
      <c r="AY89" s="14" t="s">
        <v>114</v>
      </c>
      <c r="BE89" s="207">
        <f>IF(O89="základní",K89,0)</f>
        <v>0</v>
      </c>
      <c r="BF89" s="207">
        <f>IF(O89="snížená",K89,0)</f>
        <v>0</v>
      </c>
      <c r="BG89" s="207">
        <f>IF(O89="zákl. přenesená",K89,0)</f>
        <v>0</v>
      </c>
      <c r="BH89" s="207">
        <f>IF(O89="sníž. přenesená",K89,0)</f>
        <v>0</v>
      </c>
      <c r="BI89" s="207">
        <f>IF(O89="nulová",K89,0)</f>
        <v>0</v>
      </c>
      <c r="BJ89" s="14" t="s">
        <v>81</v>
      </c>
      <c r="BK89" s="207">
        <f>ROUND(P89*H89,2)</f>
        <v>0</v>
      </c>
      <c r="BL89" s="14" t="s">
        <v>120</v>
      </c>
      <c r="BM89" s="206" t="s">
        <v>143</v>
      </c>
    </row>
    <row r="90" spans="1:47" s="2" customFormat="1" ht="12">
      <c r="A90" s="35"/>
      <c r="B90" s="36"/>
      <c r="C90" s="37"/>
      <c r="D90" s="216" t="s">
        <v>144</v>
      </c>
      <c r="E90" s="37"/>
      <c r="F90" s="217" t="s">
        <v>145</v>
      </c>
      <c r="G90" s="37"/>
      <c r="H90" s="37"/>
      <c r="I90" s="218"/>
      <c r="J90" s="218"/>
      <c r="K90" s="37"/>
      <c r="L90" s="37"/>
      <c r="M90" s="41"/>
      <c r="N90" s="219"/>
      <c r="O90" s="220"/>
      <c r="P90" s="81"/>
      <c r="Q90" s="81"/>
      <c r="R90" s="81"/>
      <c r="S90" s="81"/>
      <c r="T90" s="81"/>
      <c r="U90" s="81"/>
      <c r="V90" s="81"/>
      <c r="W90" s="81"/>
      <c r="X90" s="82"/>
      <c r="Y90" s="35"/>
      <c r="Z90" s="35"/>
      <c r="AA90" s="35"/>
      <c r="AB90" s="35"/>
      <c r="AC90" s="35"/>
      <c r="AD90" s="35"/>
      <c r="AE90" s="35"/>
      <c r="AT90" s="14" t="s">
        <v>144</v>
      </c>
      <c r="AU90" s="14" t="s">
        <v>81</v>
      </c>
    </row>
    <row r="91" spans="1:65" s="2" customFormat="1" ht="24.15" customHeight="1">
      <c r="A91" s="35"/>
      <c r="B91" s="36"/>
      <c r="C91" s="208" t="s">
        <v>146</v>
      </c>
      <c r="D91" s="208" t="s">
        <v>138</v>
      </c>
      <c r="E91" s="209" t="s">
        <v>147</v>
      </c>
      <c r="F91" s="210" t="s">
        <v>148</v>
      </c>
      <c r="G91" s="211" t="s">
        <v>141</v>
      </c>
      <c r="H91" s="212">
        <v>1</v>
      </c>
      <c r="I91" s="213"/>
      <c r="J91" s="213"/>
      <c r="K91" s="214">
        <f>ROUND(P91*H91,2)</f>
        <v>0</v>
      </c>
      <c r="L91" s="210" t="s">
        <v>142</v>
      </c>
      <c r="M91" s="41"/>
      <c r="N91" s="215" t="s">
        <v>20</v>
      </c>
      <c r="O91" s="202" t="s">
        <v>42</v>
      </c>
      <c r="P91" s="203">
        <f>I91+J91</f>
        <v>0</v>
      </c>
      <c r="Q91" s="203">
        <f>ROUND(I91*H91,2)</f>
        <v>0</v>
      </c>
      <c r="R91" s="203">
        <f>ROUND(J91*H91,2)</f>
        <v>0</v>
      </c>
      <c r="S91" s="81"/>
      <c r="T91" s="204">
        <f>S91*H91</f>
        <v>0</v>
      </c>
      <c r="U91" s="204">
        <v>0</v>
      </c>
      <c r="V91" s="204">
        <f>U91*H91</f>
        <v>0</v>
      </c>
      <c r="W91" s="204">
        <v>0</v>
      </c>
      <c r="X91" s="205">
        <f>W91*H91</f>
        <v>0</v>
      </c>
      <c r="Y91" s="35"/>
      <c r="Z91" s="35"/>
      <c r="AA91" s="35"/>
      <c r="AB91" s="35"/>
      <c r="AC91" s="35"/>
      <c r="AD91" s="35"/>
      <c r="AE91" s="35"/>
      <c r="AR91" s="206" t="s">
        <v>120</v>
      </c>
      <c r="AT91" s="206" t="s">
        <v>138</v>
      </c>
      <c r="AU91" s="206" t="s">
        <v>81</v>
      </c>
      <c r="AY91" s="14" t="s">
        <v>114</v>
      </c>
      <c r="BE91" s="207">
        <f>IF(O91="základní",K91,0)</f>
        <v>0</v>
      </c>
      <c r="BF91" s="207">
        <f>IF(O91="snížená",K91,0)</f>
        <v>0</v>
      </c>
      <c r="BG91" s="207">
        <f>IF(O91="zákl. přenesená",K91,0)</f>
        <v>0</v>
      </c>
      <c r="BH91" s="207">
        <f>IF(O91="sníž. přenesená",K91,0)</f>
        <v>0</v>
      </c>
      <c r="BI91" s="207">
        <f>IF(O91="nulová",K91,0)</f>
        <v>0</v>
      </c>
      <c r="BJ91" s="14" t="s">
        <v>81</v>
      </c>
      <c r="BK91" s="207">
        <f>ROUND(P91*H91,2)</f>
        <v>0</v>
      </c>
      <c r="BL91" s="14" t="s">
        <v>120</v>
      </c>
      <c r="BM91" s="206" t="s">
        <v>149</v>
      </c>
    </row>
    <row r="92" spans="1:47" s="2" customFormat="1" ht="12">
      <c r="A92" s="35"/>
      <c r="B92" s="36"/>
      <c r="C92" s="37"/>
      <c r="D92" s="216" t="s">
        <v>144</v>
      </c>
      <c r="E92" s="37"/>
      <c r="F92" s="217" t="s">
        <v>150</v>
      </c>
      <c r="G92" s="37"/>
      <c r="H92" s="37"/>
      <c r="I92" s="218"/>
      <c r="J92" s="218"/>
      <c r="K92" s="37"/>
      <c r="L92" s="37"/>
      <c r="M92" s="41"/>
      <c r="N92" s="219"/>
      <c r="O92" s="220"/>
      <c r="P92" s="81"/>
      <c r="Q92" s="81"/>
      <c r="R92" s="81"/>
      <c r="S92" s="81"/>
      <c r="T92" s="81"/>
      <c r="U92" s="81"/>
      <c r="V92" s="81"/>
      <c r="W92" s="81"/>
      <c r="X92" s="82"/>
      <c r="Y92" s="35"/>
      <c r="Z92" s="35"/>
      <c r="AA92" s="35"/>
      <c r="AB92" s="35"/>
      <c r="AC92" s="35"/>
      <c r="AD92" s="35"/>
      <c r="AE92" s="35"/>
      <c r="AT92" s="14" t="s">
        <v>144</v>
      </c>
      <c r="AU92" s="14" t="s">
        <v>81</v>
      </c>
    </row>
    <row r="93" spans="1:65" s="2" customFormat="1" ht="24.15" customHeight="1">
      <c r="A93" s="35"/>
      <c r="B93" s="36"/>
      <c r="C93" s="208" t="s">
        <v>151</v>
      </c>
      <c r="D93" s="208" t="s">
        <v>138</v>
      </c>
      <c r="E93" s="209" t="s">
        <v>152</v>
      </c>
      <c r="F93" s="210" t="s">
        <v>153</v>
      </c>
      <c r="G93" s="211" t="s">
        <v>141</v>
      </c>
      <c r="H93" s="212">
        <v>1</v>
      </c>
      <c r="I93" s="213"/>
      <c r="J93" s="213"/>
      <c r="K93" s="214">
        <f>ROUND(P93*H93,2)</f>
        <v>0</v>
      </c>
      <c r="L93" s="210" t="s">
        <v>142</v>
      </c>
      <c r="M93" s="41"/>
      <c r="N93" s="215" t="s">
        <v>20</v>
      </c>
      <c r="O93" s="202" t="s">
        <v>42</v>
      </c>
      <c r="P93" s="203">
        <f>I93+J93</f>
        <v>0</v>
      </c>
      <c r="Q93" s="203">
        <f>ROUND(I93*H93,2)</f>
        <v>0</v>
      </c>
      <c r="R93" s="203">
        <f>ROUND(J93*H93,2)</f>
        <v>0</v>
      </c>
      <c r="S93" s="81"/>
      <c r="T93" s="204">
        <f>S93*H93</f>
        <v>0</v>
      </c>
      <c r="U93" s="204">
        <v>0</v>
      </c>
      <c r="V93" s="204">
        <f>U93*H93</f>
        <v>0</v>
      </c>
      <c r="W93" s="204">
        <v>0</v>
      </c>
      <c r="X93" s="205">
        <f>W93*H93</f>
        <v>0</v>
      </c>
      <c r="Y93" s="35"/>
      <c r="Z93" s="35"/>
      <c r="AA93" s="35"/>
      <c r="AB93" s="35"/>
      <c r="AC93" s="35"/>
      <c r="AD93" s="35"/>
      <c r="AE93" s="35"/>
      <c r="AR93" s="206" t="s">
        <v>120</v>
      </c>
      <c r="AT93" s="206" t="s">
        <v>138</v>
      </c>
      <c r="AU93" s="206" t="s">
        <v>81</v>
      </c>
      <c r="AY93" s="14" t="s">
        <v>114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4" t="s">
        <v>81</v>
      </c>
      <c r="BK93" s="207">
        <f>ROUND(P93*H93,2)</f>
        <v>0</v>
      </c>
      <c r="BL93" s="14" t="s">
        <v>120</v>
      </c>
      <c r="BM93" s="206" t="s">
        <v>154</v>
      </c>
    </row>
    <row r="94" spans="1:47" s="2" customFormat="1" ht="12">
      <c r="A94" s="35"/>
      <c r="B94" s="36"/>
      <c r="C94" s="37"/>
      <c r="D94" s="216" t="s">
        <v>144</v>
      </c>
      <c r="E94" s="37"/>
      <c r="F94" s="217" t="s">
        <v>155</v>
      </c>
      <c r="G94" s="37"/>
      <c r="H94" s="37"/>
      <c r="I94" s="218"/>
      <c r="J94" s="218"/>
      <c r="K94" s="37"/>
      <c r="L94" s="37"/>
      <c r="M94" s="41"/>
      <c r="N94" s="219"/>
      <c r="O94" s="220"/>
      <c r="P94" s="81"/>
      <c r="Q94" s="81"/>
      <c r="R94" s="81"/>
      <c r="S94" s="81"/>
      <c r="T94" s="81"/>
      <c r="U94" s="81"/>
      <c r="V94" s="81"/>
      <c r="W94" s="81"/>
      <c r="X94" s="82"/>
      <c r="Y94" s="35"/>
      <c r="Z94" s="35"/>
      <c r="AA94" s="35"/>
      <c r="AB94" s="35"/>
      <c r="AC94" s="35"/>
      <c r="AD94" s="35"/>
      <c r="AE94" s="35"/>
      <c r="AT94" s="14" t="s">
        <v>144</v>
      </c>
      <c r="AU94" s="14" t="s">
        <v>81</v>
      </c>
    </row>
    <row r="95" spans="1:65" s="2" customFormat="1" ht="24.15" customHeight="1">
      <c r="A95" s="35"/>
      <c r="B95" s="36"/>
      <c r="C95" s="208" t="s">
        <v>156</v>
      </c>
      <c r="D95" s="208" t="s">
        <v>138</v>
      </c>
      <c r="E95" s="209" t="s">
        <v>157</v>
      </c>
      <c r="F95" s="210" t="s">
        <v>158</v>
      </c>
      <c r="G95" s="211" t="s">
        <v>141</v>
      </c>
      <c r="H95" s="212">
        <v>1</v>
      </c>
      <c r="I95" s="213"/>
      <c r="J95" s="213"/>
      <c r="K95" s="214">
        <f>ROUND(P95*H95,2)</f>
        <v>0</v>
      </c>
      <c r="L95" s="210" t="s">
        <v>142</v>
      </c>
      <c r="M95" s="41"/>
      <c r="N95" s="215" t="s">
        <v>20</v>
      </c>
      <c r="O95" s="202" t="s">
        <v>42</v>
      </c>
      <c r="P95" s="203">
        <f>I95+J95</f>
        <v>0</v>
      </c>
      <c r="Q95" s="203">
        <f>ROUND(I95*H95,2)</f>
        <v>0</v>
      </c>
      <c r="R95" s="203">
        <f>ROUND(J95*H95,2)</f>
        <v>0</v>
      </c>
      <c r="S95" s="81"/>
      <c r="T95" s="204">
        <f>S95*H95</f>
        <v>0</v>
      </c>
      <c r="U95" s="204">
        <v>0</v>
      </c>
      <c r="V95" s="204">
        <f>U95*H95</f>
        <v>0</v>
      </c>
      <c r="W95" s="204">
        <v>0</v>
      </c>
      <c r="X95" s="205">
        <f>W95*H95</f>
        <v>0</v>
      </c>
      <c r="Y95" s="35"/>
      <c r="Z95" s="35"/>
      <c r="AA95" s="35"/>
      <c r="AB95" s="35"/>
      <c r="AC95" s="35"/>
      <c r="AD95" s="35"/>
      <c r="AE95" s="35"/>
      <c r="AR95" s="206" t="s">
        <v>120</v>
      </c>
      <c r="AT95" s="206" t="s">
        <v>138</v>
      </c>
      <c r="AU95" s="206" t="s">
        <v>81</v>
      </c>
      <c r="AY95" s="14" t="s">
        <v>114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14" t="s">
        <v>81</v>
      </c>
      <c r="BK95" s="207">
        <f>ROUND(P95*H95,2)</f>
        <v>0</v>
      </c>
      <c r="BL95" s="14" t="s">
        <v>120</v>
      </c>
      <c r="BM95" s="206" t="s">
        <v>159</v>
      </c>
    </row>
    <row r="96" spans="1:47" s="2" customFormat="1" ht="12">
      <c r="A96" s="35"/>
      <c r="B96" s="36"/>
      <c r="C96" s="37"/>
      <c r="D96" s="216" t="s">
        <v>144</v>
      </c>
      <c r="E96" s="37"/>
      <c r="F96" s="217" t="s">
        <v>160</v>
      </c>
      <c r="G96" s="37"/>
      <c r="H96" s="37"/>
      <c r="I96" s="218"/>
      <c r="J96" s="218"/>
      <c r="K96" s="37"/>
      <c r="L96" s="37"/>
      <c r="M96" s="41"/>
      <c r="N96" s="219"/>
      <c r="O96" s="220"/>
      <c r="P96" s="81"/>
      <c r="Q96" s="81"/>
      <c r="R96" s="81"/>
      <c r="S96" s="81"/>
      <c r="T96" s="81"/>
      <c r="U96" s="81"/>
      <c r="V96" s="81"/>
      <c r="W96" s="81"/>
      <c r="X96" s="82"/>
      <c r="Y96" s="35"/>
      <c r="Z96" s="35"/>
      <c r="AA96" s="35"/>
      <c r="AB96" s="35"/>
      <c r="AC96" s="35"/>
      <c r="AD96" s="35"/>
      <c r="AE96" s="35"/>
      <c r="AT96" s="14" t="s">
        <v>144</v>
      </c>
      <c r="AU96" s="14" t="s">
        <v>81</v>
      </c>
    </row>
    <row r="97" spans="1:65" s="2" customFormat="1" ht="24.15" customHeight="1">
      <c r="A97" s="35"/>
      <c r="B97" s="36"/>
      <c r="C97" s="208" t="s">
        <v>161</v>
      </c>
      <c r="D97" s="208" t="s">
        <v>138</v>
      </c>
      <c r="E97" s="209" t="s">
        <v>162</v>
      </c>
      <c r="F97" s="210" t="s">
        <v>163</v>
      </c>
      <c r="G97" s="211" t="s">
        <v>141</v>
      </c>
      <c r="H97" s="212">
        <v>194</v>
      </c>
      <c r="I97" s="213"/>
      <c r="J97" s="213"/>
      <c r="K97" s="214">
        <f>ROUND(P97*H97,2)</f>
        <v>0</v>
      </c>
      <c r="L97" s="210" t="s">
        <v>142</v>
      </c>
      <c r="M97" s="41"/>
      <c r="N97" s="215" t="s">
        <v>20</v>
      </c>
      <c r="O97" s="202" t="s">
        <v>42</v>
      </c>
      <c r="P97" s="203">
        <f>I97+J97</f>
        <v>0</v>
      </c>
      <c r="Q97" s="203">
        <f>ROUND(I97*H97,2)</f>
        <v>0</v>
      </c>
      <c r="R97" s="203">
        <f>ROUND(J97*H97,2)</f>
        <v>0</v>
      </c>
      <c r="S97" s="81"/>
      <c r="T97" s="204">
        <f>S97*H97</f>
        <v>0</v>
      </c>
      <c r="U97" s="204">
        <v>0</v>
      </c>
      <c r="V97" s="204">
        <f>U97*H97</f>
        <v>0</v>
      </c>
      <c r="W97" s="204">
        <v>0</v>
      </c>
      <c r="X97" s="205">
        <f>W97*H97</f>
        <v>0</v>
      </c>
      <c r="Y97" s="35"/>
      <c r="Z97" s="35"/>
      <c r="AA97" s="35"/>
      <c r="AB97" s="35"/>
      <c r="AC97" s="35"/>
      <c r="AD97" s="35"/>
      <c r="AE97" s="35"/>
      <c r="AR97" s="206" t="s">
        <v>120</v>
      </c>
      <c r="AT97" s="206" t="s">
        <v>138</v>
      </c>
      <c r="AU97" s="206" t="s">
        <v>81</v>
      </c>
      <c r="AY97" s="14" t="s">
        <v>114</v>
      </c>
      <c r="BE97" s="207">
        <f>IF(O97="základní",K97,0)</f>
        <v>0</v>
      </c>
      <c r="BF97" s="207">
        <f>IF(O97="snížená",K97,0)</f>
        <v>0</v>
      </c>
      <c r="BG97" s="207">
        <f>IF(O97="zákl. přenesená",K97,0)</f>
        <v>0</v>
      </c>
      <c r="BH97" s="207">
        <f>IF(O97="sníž. přenesená",K97,0)</f>
        <v>0</v>
      </c>
      <c r="BI97" s="207">
        <f>IF(O97="nulová",K97,0)</f>
        <v>0</v>
      </c>
      <c r="BJ97" s="14" t="s">
        <v>81</v>
      </c>
      <c r="BK97" s="207">
        <f>ROUND(P97*H97,2)</f>
        <v>0</v>
      </c>
      <c r="BL97" s="14" t="s">
        <v>120</v>
      </c>
      <c r="BM97" s="206" t="s">
        <v>164</v>
      </c>
    </row>
    <row r="98" spans="1:47" s="2" customFormat="1" ht="12">
      <c r="A98" s="35"/>
      <c r="B98" s="36"/>
      <c r="C98" s="37"/>
      <c r="D98" s="216" t="s">
        <v>144</v>
      </c>
      <c r="E98" s="37"/>
      <c r="F98" s="217" t="s">
        <v>165</v>
      </c>
      <c r="G98" s="37"/>
      <c r="H98" s="37"/>
      <c r="I98" s="218"/>
      <c r="J98" s="218"/>
      <c r="K98" s="37"/>
      <c r="L98" s="37"/>
      <c r="M98" s="41"/>
      <c r="N98" s="219"/>
      <c r="O98" s="220"/>
      <c r="P98" s="81"/>
      <c r="Q98" s="81"/>
      <c r="R98" s="81"/>
      <c r="S98" s="81"/>
      <c r="T98" s="81"/>
      <c r="U98" s="81"/>
      <c r="V98" s="81"/>
      <c r="W98" s="81"/>
      <c r="X98" s="82"/>
      <c r="Y98" s="35"/>
      <c r="Z98" s="35"/>
      <c r="AA98" s="35"/>
      <c r="AB98" s="35"/>
      <c r="AC98" s="35"/>
      <c r="AD98" s="35"/>
      <c r="AE98" s="35"/>
      <c r="AT98" s="14" t="s">
        <v>144</v>
      </c>
      <c r="AU98" s="14" t="s">
        <v>81</v>
      </c>
    </row>
    <row r="99" spans="1:65" s="2" customFormat="1" ht="24.15" customHeight="1">
      <c r="A99" s="35"/>
      <c r="B99" s="36"/>
      <c r="C99" s="208" t="s">
        <v>166</v>
      </c>
      <c r="D99" s="208" t="s">
        <v>138</v>
      </c>
      <c r="E99" s="209" t="s">
        <v>167</v>
      </c>
      <c r="F99" s="210" t="s">
        <v>168</v>
      </c>
      <c r="G99" s="211" t="s">
        <v>141</v>
      </c>
      <c r="H99" s="212">
        <v>1</v>
      </c>
      <c r="I99" s="213"/>
      <c r="J99" s="213"/>
      <c r="K99" s="214">
        <f>ROUND(P99*H99,2)</f>
        <v>0</v>
      </c>
      <c r="L99" s="210" t="s">
        <v>142</v>
      </c>
      <c r="M99" s="41"/>
      <c r="N99" s="215" t="s">
        <v>20</v>
      </c>
      <c r="O99" s="202" t="s">
        <v>42</v>
      </c>
      <c r="P99" s="203">
        <f>I99+J99</f>
        <v>0</v>
      </c>
      <c r="Q99" s="203">
        <f>ROUND(I99*H99,2)</f>
        <v>0</v>
      </c>
      <c r="R99" s="203">
        <f>ROUND(J99*H99,2)</f>
        <v>0</v>
      </c>
      <c r="S99" s="81"/>
      <c r="T99" s="204">
        <f>S99*H99</f>
        <v>0</v>
      </c>
      <c r="U99" s="204">
        <v>0</v>
      </c>
      <c r="V99" s="204">
        <f>U99*H99</f>
        <v>0</v>
      </c>
      <c r="W99" s="204">
        <v>0</v>
      </c>
      <c r="X99" s="205">
        <f>W99*H99</f>
        <v>0</v>
      </c>
      <c r="Y99" s="35"/>
      <c r="Z99" s="35"/>
      <c r="AA99" s="35"/>
      <c r="AB99" s="35"/>
      <c r="AC99" s="35"/>
      <c r="AD99" s="35"/>
      <c r="AE99" s="35"/>
      <c r="AR99" s="206" t="s">
        <v>120</v>
      </c>
      <c r="AT99" s="206" t="s">
        <v>138</v>
      </c>
      <c r="AU99" s="206" t="s">
        <v>81</v>
      </c>
      <c r="AY99" s="14" t="s">
        <v>114</v>
      </c>
      <c r="BE99" s="207">
        <f>IF(O99="základní",K99,0)</f>
        <v>0</v>
      </c>
      <c r="BF99" s="207">
        <f>IF(O99="snížená",K99,0)</f>
        <v>0</v>
      </c>
      <c r="BG99" s="207">
        <f>IF(O99="zákl. přenesená",K99,0)</f>
        <v>0</v>
      </c>
      <c r="BH99" s="207">
        <f>IF(O99="sníž. přenesená",K99,0)</f>
        <v>0</v>
      </c>
      <c r="BI99" s="207">
        <f>IF(O99="nulová",K99,0)</f>
        <v>0</v>
      </c>
      <c r="BJ99" s="14" t="s">
        <v>81</v>
      </c>
      <c r="BK99" s="207">
        <f>ROUND(P99*H99,2)</f>
        <v>0</v>
      </c>
      <c r="BL99" s="14" t="s">
        <v>120</v>
      </c>
      <c r="BM99" s="206" t="s">
        <v>169</v>
      </c>
    </row>
    <row r="100" spans="1:47" s="2" customFormat="1" ht="12">
      <c r="A100" s="35"/>
      <c r="B100" s="36"/>
      <c r="C100" s="37"/>
      <c r="D100" s="216" t="s">
        <v>144</v>
      </c>
      <c r="E100" s="37"/>
      <c r="F100" s="217" t="s">
        <v>170</v>
      </c>
      <c r="G100" s="37"/>
      <c r="H100" s="37"/>
      <c r="I100" s="218"/>
      <c r="J100" s="218"/>
      <c r="K100" s="37"/>
      <c r="L100" s="37"/>
      <c r="M100" s="41"/>
      <c r="N100" s="219"/>
      <c r="O100" s="220"/>
      <c r="P100" s="81"/>
      <c r="Q100" s="81"/>
      <c r="R100" s="81"/>
      <c r="S100" s="81"/>
      <c r="T100" s="81"/>
      <c r="U100" s="81"/>
      <c r="V100" s="81"/>
      <c r="W100" s="81"/>
      <c r="X100" s="82"/>
      <c r="Y100" s="35"/>
      <c r="Z100" s="35"/>
      <c r="AA100" s="35"/>
      <c r="AB100" s="35"/>
      <c r="AC100" s="35"/>
      <c r="AD100" s="35"/>
      <c r="AE100" s="35"/>
      <c r="AT100" s="14" t="s">
        <v>144</v>
      </c>
      <c r="AU100" s="14" t="s">
        <v>81</v>
      </c>
    </row>
    <row r="101" spans="1:65" s="2" customFormat="1" ht="24.15" customHeight="1">
      <c r="A101" s="35"/>
      <c r="B101" s="36"/>
      <c r="C101" s="208" t="s">
        <v>171</v>
      </c>
      <c r="D101" s="208" t="s">
        <v>138</v>
      </c>
      <c r="E101" s="209" t="s">
        <v>172</v>
      </c>
      <c r="F101" s="210" t="s">
        <v>173</v>
      </c>
      <c r="G101" s="211" t="s">
        <v>141</v>
      </c>
      <c r="H101" s="212">
        <v>1</v>
      </c>
      <c r="I101" s="213"/>
      <c r="J101" s="213"/>
      <c r="K101" s="214">
        <f>ROUND(P101*H101,2)</f>
        <v>0</v>
      </c>
      <c r="L101" s="210" t="s">
        <v>142</v>
      </c>
      <c r="M101" s="41"/>
      <c r="N101" s="215" t="s">
        <v>20</v>
      </c>
      <c r="O101" s="202" t="s">
        <v>42</v>
      </c>
      <c r="P101" s="203">
        <f>I101+J101</f>
        <v>0</v>
      </c>
      <c r="Q101" s="203">
        <f>ROUND(I101*H101,2)</f>
        <v>0</v>
      </c>
      <c r="R101" s="203">
        <f>ROUND(J101*H101,2)</f>
        <v>0</v>
      </c>
      <c r="S101" s="81"/>
      <c r="T101" s="204">
        <f>S101*H101</f>
        <v>0</v>
      </c>
      <c r="U101" s="204">
        <v>0</v>
      </c>
      <c r="V101" s="204">
        <f>U101*H101</f>
        <v>0</v>
      </c>
      <c r="W101" s="204">
        <v>0</v>
      </c>
      <c r="X101" s="205">
        <f>W101*H101</f>
        <v>0</v>
      </c>
      <c r="Y101" s="35"/>
      <c r="Z101" s="35"/>
      <c r="AA101" s="35"/>
      <c r="AB101" s="35"/>
      <c r="AC101" s="35"/>
      <c r="AD101" s="35"/>
      <c r="AE101" s="35"/>
      <c r="AR101" s="206" t="s">
        <v>120</v>
      </c>
      <c r="AT101" s="206" t="s">
        <v>138</v>
      </c>
      <c r="AU101" s="206" t="s">
        <v>81</v>
      </c>
      <c r="AY101" s="14" t="s">
        <v>114</v>
      </c>
      <c r="BE101" s="207">
        <f>IF(O101="základní",K101,0)</f>
        <v>0</v>
      </c>
      <c r="BF101" s="207">
        <f>IF(O101="snížená",K101,0)</f>
        <v>0</v>
      </c>
      <c r="BG101" s="207">
        <f>IF(O101="zákl. přenesená",K101,0)</f>
        <v>0</v>
      </c>
      <c r="BH101" s="207">
        <f>IF(O101="sníž. přenesená",K101,0)</f>
        <v>0</v>
      </c>
      <c r="BI101" s="207">
        <f>IF(O101="nulová",K101,0)</f>
        <v>0</v>
      </c>
      <c r="BJ101" s="14" t="s">
        <v>81</v>
      </c>
      <c r="BK101" s="207">
        <f>ROUND(P101*H101,2)</f>
        <v>0</v>
      </c>
      <c r="BL101" s="14" t="s">
        <v>120</v>
      </c>
      <c r="BM101" s="206" t="s">
        <v>174</v>
      </c>
    </row>
    <row r="102" spans="1:47" s="2" customFormat="1" ht="12">
      <c r="A102" s="35"/>
      <c r="B102" s="36"/>
      <c r="C102" s="37"/>
      <c r="D102" s="216" t="s">
        <v>144</v>
      </c>
      <c r="E102" s="37"/>
      <c r="F102" s="217" t="s">
        <v>175</v>
      </c>
      <c r="G102" s="37"/>
      <c r="H102" s="37"/>
      <c r="I102" s="218"/>
      <c r="J102" s="218"/>
      <c r="K102" s="37"/>
      <c r="L102" s="37"/>
      <c r="M102" s="41"/>
      <c r="N102" s="219"/>
      <c r="O102" s="220"/>
      <c r="P102" s="81"/>
      <c r="Q102" s="81"/>
      <c r="R102" s="81"/>
      <c r="S102" s="81"/>
      <c r="T102" s="81"/>
      <c r="U102" s="81"/>
      <c r="V102" s="81"/>
      <c r="W102" s="81"/>
      <c r="X102" s="82"/>
      <c r="Y102" s="35"/>
      <c r="Z102" s="35"/>
      <c r="AA102" s="35"/>
      <c r="AB102" s="35"/>
      <c r="AC102" s="35"/>
      <c r="AD102" s="35"/>
      <c r="AE102" s="35"/>
      <c r="AT102" s="14" t="s">
        <v>144</v>
      </c>
      <c r="AU102" s="14" t="s">
        <v>81</v>
      </c>
    </row>
    <row r="103" spans="1:65" s="2" customFormat="1" ht="24.15" customHeight="1">
      <c r="A103" s="35"/>
      <c r="B103" s="36"/>
      <c r="C103" s="208" t="s">
        <v>176</v>
      </c>
      <c r="D103" s="208" t="s">
        <v>138</v>
      </c>
      <c r="E103" s="209" t="s">
        <v>177</v>
      </c>
      <c r="F103" s="210" t="s">
        <v>178</v>
      </c>
      <c r="G103" s="211" t="s">
        <v>141</v>
      </c>
      <c r="H103" s="212">
        <v>194</v>
      </c>
      <c r="I103" s="213"/>
      <c r="J103" s="213"/>
      <c r="K103" s="214">
        <f>ROUND(P103*H103,2)</f>
        <v>0</v>
      </c>
      <c r="L103" s="210" t="s">
        <v>142</v>
      </c>
      <c r="M103" s="41"/>
      <c r="N103" s="215" t="s">
        <v>20</v>
      </c>
      <c r="O103" s="202" t="s">
        <v>42</v>
      </c>
      <c r="P103" s="203">
        <f>I103+J103</f>
        <v>0</v>
      </c>
      <c r="Q103" s="203">
        <f>ROUND(I103*H103,2)</f>
        <v>0</v>
      </c>
      <c r="R103" s="203">
        <f>ROUND(J103*H103,2)</f>
        <v>0</v>
      </c>
      <c r="S103" s="81"/>
      <c r="T103" s="204">
        <f>S103*H103</f>
        <v>0</v>
      </c>
      <c r="U103" s="204">
        <v>0</v>
      </c>
      <c r="V103" s="204">
        <f>U103*H103</f>
        <v>0</v>
      </c>
      <c r="W103" s="204">
        <v>0</v>
      </c>
      <c r="X103" s="205">
        <f>W103*H103</f>
        <v>0</v>
      </c>
      <c r="Y103" s="35"/>
      <c r="Z103" s="35"/>
      <c r="AA103" s="35"/>
      <c r="AB103" s="35"/>
      <c r="AC103" s="35"/>
      <c r="AD103" s="35"/>
      <c r="AE103" s="35"/>
      <c r="AR103" s="206" t="s">
        <v>120</v>
      </c>
      <c r="AT103" s="206" t="s">
        <v>138</v>
      </c>
      <c r="AU103" s="206" t="s">
        <v>81</v>
      </c>
      <c r="AY103" s="14" t="s">
        <v>114</v>
      </c>
      <c r="BE103" s="207">
        <f>IF(O103="základní",K103,0)</f>
        <v>0</v>
      </c>
      <c r="BF103" s="207">
        <f>IF(O103="snížená",K103,0)</f>
        <v>0</v>
      </c>
      <c r="BG103" s="207">
        <f>IF(O103="zákl. přenesená",K103,0)</f>
        <v>0</v>
      </c>
      <c r="BH103" s="207">
        <f>IF(O103="sníž. přenesená",K103,0)</f>
        <v>0</v>
      </c>
      <c r="BI103" s="207">
        <f>IF(O103="nulová",K103,0)</f>
        <v>0</v>
      </c>
      <c r="BJ103" s="14" t="s">
        <v>81</v>
      </c>
      <c r="BK103" s="207">
        <f>ROUND(P103*H103,2)</f>
        <v>0</v>
      </c>
      <c r="BL103" s="14" t="s">
        <v>120</v>
      </c>
      <c r="BM103" s="206" t="s">
        <v>179</v>
      </c>
    </row>
    <row r="104" spans="1:47" s="2" customFormat="1" ht="12">
      <c r="A104" s="35"/>
      <c r="B104" s="36"/>
      <c r="C104" s="37"/>
      <c r="D104" s="216" t="s">
        <v>144</v>
      </c>
      <c r="E104" s="37"/>
      <c r="F104" s="217" t="s">
        <v>180</v>
      </c>
      <c r="G104" s="37"/>
      <c r="H104" s="37"/>
      <c r="I104" s="218"/>
      <c r="J104" s="218"/>
      <c r="K104" s="37"/>
      <c r="L104" s="37"/>
      <c r="M104" s="41"/>
      <c r="N104" s="219"/>
      <c r="O104" s="220"/>
      <c r="P104" s="81"/>
      <c r="Q104" s="81"/>
      <c r="R104" s="81"/>
      <c r="S104" s="81"/>
      <c r="T104" s="81"/>
      <c r="U104" s="81"/>
      <c r="V104" s="81"/>
      <c r="W104" s="81"/>
      <c r="X104" s="82"/>
      <c r="Y104" s="35"/>
      <c r="Z104" s="35"/>
      <c r="AA104" s="35"/>
      <c r="AB104" s="35"/>
      <c r="AC104" s="35"/>
      <c r="AD104" s="35"/>
      <c r="AE104" s="35"/>
      <c r="AT104" s="14" t="s">
        <v>144</v>
      </c>
      <c r="AU104" s="14" t="s">
        <v>81</v>
      </c>
    </row>
    <row r="105" spans="1:65" s="2" customFormat="1" ht="16.5" customHeight="1">
      <c r="A105" s="35"/>
      <c r="B105" s="36"/>
      <c r="C105" s="192" t="s">
        <v>181</v>
      </c>
      <c r="D105" s="192" t="s">
        <v>115</v>
      </c>
      <c r="E105" s="193" t="s">
        <v>182</v>
      </c>
      <c r="F105" s="194" t="s">
        <v>183</v>
      </c>
      <c r="G105" s="195" t="s">
        <v>118</v>
      </c>
      <c r="H105" s="196">
        <v>2</v>
      </c>
      <c r="I105" s="197"/>
      <c r="J105" s="198"/>
      <c r="K105" s="199">
        <f>ROUND(P105*H105,2)</f>
        <v>0</v>
      </c>
      <c r="L105" s="194" t="s">
        <v>20</v>
      </c>
      <c r="M105" s="200"/>
      <c r="N105" s="201" t="s">
        <v>20</v>
      </c>
      <c r="O105" s="202" t="s">
        <v>42</v>
      </c>
      <c r="P105" s="203">
        <f>I105+J105</f>
        <v>0</v>
      </c>
      <c r="Q105" s="203">
        <f>ROUND(I105*H105,2)</f>
        <v>0</v>
      </c>
      <c r="R105" s="203">
        <f>ROUND(J105*H105,2)</f>
        <v>0</v>
      </c>
      <c r="S105" s="81"/>
      <c r="T105" s="204">
        <f>S105*H105</f>
        <v>0</v>
      </c>
      <c r="U105" s="204">
        <v>0</v>
      </c>
      <c r="V105" s="204">
        <f>U105*H105</f>
        <v>0</v>
      </c>
      <c r="W105" s="204">
        <v>0</v>
      </c>
      <c r="X105" s="205">
        <f>W105*H105</f>
        <v>0</v>
      </c>
      <c r="Y105" s="35"/>
      <c r="Z105" s="35"/>
      <c r="AA105" s="35"/>
      <c r="AB105" s="35"/>
      <c r="AC105" s="35"/>
      <c r="AD105" s="35"/>
      <c r="AE105" s="35"/>
      <c r="AR105" s="206" t="s">
        <v>119</v>
      </c>
      <c r="AT105" s="206" t="s">
        <v>115</v>
      </c>
      <c r="AU105" s="206" t="s">
        <v>81</v>
      </c>
      <c r="AY105" s="14" t="s">
        <v>114</v>
      </c>
      <c r="BE105" s="207">
        <f>IF(O105="základní",K105,0)</f>
        <v>0</v>
      </c>
      <c r="BF105" s="207">
        <f>IF(O105="snížená",K105,0)</f>
        <v>0</v>
      </c>
      <c r="BG105" s="207">
        <f>IF(O105="zákl. přenesená",K105,0)</f>
        <v>0</v>
      </c>
      <c r="BH105" s="207">
        <f>IF(O105="sníž. přenesená",K105,0)</f>
        <v>0</v>
      </c>
      <c r="BI105" s="207">
        <f>IF(O105="nulová",K105,0)</f>
        <v>0</v>
      </c>
      <c r="BJ105" s="14" t="s">
        <v>81</v>
      </c>
      <c r="BK105" s="207">
        <f>ROUND(P105*H105,2)</f>
        <v>0</v>
      </c>
      <c r="BL105" s="14" t="s">
        <v>120</v>
      </c>
      <c r="BM105" s="206" t="s">
        <v>184</v>
      </c>
    </row>
    <row r="106" spans="1:65" s="2" customFormat="1" ht="24.15" customHeight="1">
      <c r="A106" s="35"/>
      <c r="B106" s="36"/>
      <c r="C106" s="208" t="s">
        <v>9</v>
      </c>
      <c r="D106" s="208" t="s">
        <v>138</v>
      </c>
      <c r="E106" s="209" t="s">
        <v>185</v>
      </c>
      <c r="F106" s="210" t="s">
        <v>186</v>
      </c>
      <c r="G106" s="211" t="s">
        <v>141</v>
      </c>
      <c r="H106" s="212">
        <v>2</v>
      </c>
      <c r="I106" s="213"/>
      <c r="J106" s="213"/>
      <c r="K106" s="214">
        <f>ROUND(P106*H106,2)</f>
        <v>0</v>
      </c>
      <c r="L106" s="210" t="s">
        <v>142</v>
      </c>
      <c r="M106" s="41"/>
      <c r="N106" s="215" t="s">
        <v>20</v>
      </c>
      <c r="O106" s="202" t="s">
        <v>42</v>
      </c>
      <c r="P106" s="203">
        <f>I106+J106</f>
        <v>0</v>
      </c>
      <c r="Q106" s="203">
        <f>ROUND(I106*H106,2)</f>
        <v>0</v>
      </c>
      <c r="R106" s="203">
        <f>ROUND(J106*H106,2)</f>
        <v>0</v>
      </c>
      <c r="S106" s="81"/>
      <c r="T106" s="204">
        <f>S106*H106</f>
        <v>0</v>
      </c>
      <c r="U106" s="204">
        <v>0</v>
      </c>
      <c r="V106" s="204">
        <f>U106*H106</f>
        <v>0</v>
      </c>
      <c r="W106" s="204">
        <v>0</v>
      </c>
      <c r="X106" s="205">
        <f>W106*H106</f>
        <v>0</v>
      </c>
      <c r="Y106" s="35"/>
      <c r="Z106" s="35"/>
      <c r="AA106" s="35"/>
      <c r="AB106" s="35"/>
      <c r="AC106" s="35"/>
      <c r="AD106" s="35"/>
      <c r="AE106" s="35"/>
      <c r="AR106" s="206" t="s">
        <v>120</v>
      </c>
      <c r="AT106" s="206" t="s">
        <v>138</v>
      </c>
      <c r="AU106" s="206" t="s">
        <v>81</v>
      </c>
      <c r="AY106" s="14" t="s">
        <v>114</v>
      </c>
      <c r="BE106" s="207">
        <f>IF(O106="základní",K106,0)</f>
        <v>0</v>
      </c>
      <c r="BF106" s="207">
        <f>IF(O106="snížená",K106,0)</f>
        <v>0</v>
      </c>
      <c r="BG106" s="207">
        <f>IF(O106="zákl. přenesená",K106,0)</f>
        <v>0</v>
      </c>
      <c r="BH106" s="207">
        <f>IF(O106="sníž. přenesená",K106,0)</f>
        <v>0</v>
      </c>
      <c r="BI106" s="207">
        <f>IF(O106="nulová",K106,0)</f>
        <v>0</v>
      </c>
      <c r="BJ106" s="14" t="s">
        <v>81</v>
      </c>
      <c r="BK106" s="207">
        <f>ROUND(P106*H106,2)</f>
        <v>0</v>
      </c>
      <c r="BL106" s="14" t="s">
        <v>120</v>
      </c>
      <c r="BM106" s="206" t="s">
        <v>187</v>
      </c>
    </row>
    <row r="107" spans="1:47" s="2" customFormat="1" ht="12">
      <c r="A107" s="35"/>
      <c r="B107" s="36"/>
      <c r="C107" s="37"/>
      <c r="D107" s="216" t="s">
        <v>144</v>
      </c>
      <c r="E107" s="37"/>
      <c r="F107" s="217" t="s">
        <v>188</v>
      </c>
      <c r="G107" s="37"/>
      <c r="H107" s="37"/>
      <c r="I107" s="218"/>
      <c r="J107" s="218"/>
      <c r="K107" s="37"/>
      <c r="L107" s="37"/>
      <c r="M107" s="41"/>
      <c r="N107" s="219"/>
      <c r="O107" s="220"/>
      <c r="P107" s="81"/>
      <c r="Q107" s="81"/>
      <c r="R107" s="81"/>
      <c r="S107" s="81"/>
      <c r="T107" s="81"/>
      <c r="U107" s="81"/>
      <c r="V107" s="81"/>
      <c r="W107" s="81"/>
      <c r="X107" s="82"/>
      <c r="Y107" s="35"/>
      <c r="Z107" s="35"/>
      <c r="AA107" s="35"/>
      <c r="AB107" s="35"/>
      <c r="AC107" s="35"/>
      <c r="AD107" s="35"/>
      <c r="AE107" s="35"/>
      <c r="AT107" s="14" t="s">
        <v>144</v>
      </c>
      <c r="AU107" s="14" t="s">
        <v>81</v>
      </c>
    </row>
    <row r="108" spans="1:65" s="2" customFormat="1" ht="24.15" customHeight="1">
      <c r="A108" s="35"/>
      <c r="B108" s="36"/>
      <c r="C108" s="192" t="s">
        <v>120</v>
      </c>
      <c r="D108" s="192" t="s">
        <v>115</v>
      </c>
      <c r="E108" s="193" t="s">
        <v>189</v>
      </c>
      <c r="F108" s="194" t="s">
        <v>190</v>
      </c>
      <c r="G108" s="195" t="s">
        <v>118</v>
      </c>
      <c r="H108" s="196">
        <v>1</v>
      </c>
      <c r="I108" s="197"/>
      <c r="J108" s="198"/>
      <c r="K108" s="199">
        <f>ROUND(P108*H108,2)</f>
        <v>0</v>
      </c>
      <c r="L108" s="194" t="s">
        <v>20</v>
      </c>
      <c r="M108" s="200"/>
      <c r="N108" s="201" t="s">
        <v>20</v>
      </c>
      <c r="O108" s="202" t="s">
        <v>42</v>
      </c>
      <c r="P108" s="203">
        <f>I108+J108</f>
        <v>0</v>
      </c>
      <c r="Q108" s="203">
        <f>ROUND(I108*H108,2)</f>
        <v>0</v>
      </c>
      <c r="R108" s="203">
        <f>ROUND(J108*H108,2)</f>
        <v>0</v>
      </c>
      <c r="S108" s="81"/>
      <c r="T108" s="204">
        <f>S108*H108</f>
        <v>0</v>
      </c>
      <c r="U108" s="204">
        <v>0</v>
      </c>
      <c r="V108" s="204">
        <f>U108*H108</f>
        <v>0</v>
      </c>
      <c r="W108" s="204">
        <v>0</v>
      </c>
      <c r="X108" s="205">
        <f>W108*H108</f>
        <v>0</v>
      </c>
      <c r="Y108" s="35"/>
      <c r="Z108" s="35"/>
      <c r="AA108" s="35"/>
      <c r="AB108" s="35"/>
      <c r="AC108" s="35"/>
      <c r="AD108" s="35"/>
      <c r="AE108" s="35"/>
      <c r="AR108" s="206" t="s">
        <v>119</v>
      </c>
      <c r="AT108" s="206" t="s">
        <v>115</v>
      </c>
      <c r="AU108" s="206" t="s">
        <v>81</v>
      </c>
      <c r="AY108" s="14" t="s">
        <v>114</v>
      </c>
      <c r="BE108" s="207">
        <f>IF(O108="základní",K108,0)</f>
        <v>0</v>
      </c>
      <c r="BF108" s="207">
        <f>IF(O108="snížená",K108,0)</f>
        <v>0</v>
      </c>
      <c r="BG108" s="207">
        <f>IF(O108="zákl. přenesená",K108,0)</f>
        <v>0</v>
      </c>
      <c r="BH108" s="207">
        <f>IF(O108="sníž. přenesená",K108,0)</f>
        <v>0</v>
      </c>
      <c r="BI108" s="207">
        <f>IF(O108="nulová",K108,0)</f>
        <v>0</v>
      </c>
      <c r="BJ108" s="14" t="s">
        <v>81</v>
      </c>
      <c r="BK108" s="207">
        <f>ROUND(P108*H108,2)</f>
        <v>0</v>
      </c>
      <c r="BL108" s="14" t="s">
        <v>120</v>
      </c>
      <c r="BM108" s="206" t="s">
        <v>191</v>
      </c>
    </row>
    <row r="109" spans="1:65" s="2" customFormat="1" ht="114.9" customHeight="1">
      <c r="A109" s="35"/>
      <c r="B109" s="36"/>
      <c r="C109" s="192" t="s">
        <v>192</v>
      </c>
      <c r="D109" s="192" t="s">
        <v>115</v>
      </c>
      <c r="E109" s="193" t="s">
        <v>193</v>
      </c>
      <c r="F109" s="194" t="s">
        <v>194</v>
      </c>
      <c r="G109" s="195" t="s">
        <v>118</v>
      </c>
      <c r="H109" s="196">
        <v>1</v>
      </c>
      <c r="I109" s="197"/>
      <c r="J109" s="198"/>
      <c r="K109" s="199">
        <f>ROUND(P109*H109,2)</f>
        <v>0</v>
      </c>
      <c r="L109" s="194" t="s">
        <v>20</v>
      </c>
      <c r="M109" s="200"/>
      <c r="N109" s="201" t="s">
        <v>20</v>
      </c>
      <c r="O109" s="202" t="s">
        <v>42</v>
      </c>
      <c r="P109" s="203">
        <f>I109+J109</f>
        <v>0</v>
      </c>
      <c r="Q109" s="203">
        <f>ROUND(I109*H109,2)</f>
        <v>0</v>
      </c>
      <c r="R109" s="203">
        <f>ROUND(J109*H109,2)</f>
        <v>0</v>
      </c>
      <c r="S109" s="81"/>
      <c r="T109" s="204">
        <f>S109*H109</f>
        <v>0</v>
      </c>
      <c r="U109" s="204">
        <v>106</v>
      </c>
      <c r="V109" s="204">
        <f>U109*H109</f>
        <v>106</v>
      </c>
      <c r="W109" s="204">
        <v>0</v>
      </c>
      <c r="X109" s="205">
        <f>W109*H109</f>
        <v>0</v>
      </c>
      <c r="Y109" s="35"/>
      <c r="Z109" s="35"/>
      <c r="AA109" s="35"/>
      <c r="AB109" s="35"/>
      <c r="AC109" s="35"/>
      <c r="AD109" s="35"/>
      <c r="AE109" s="35"/>
      <c r="AR109" s="206" t="s">
        <v>119</v>
      </c>
      <c r="AT109" s="206" t="s">
        <v>115</v>
      </c>
      <c r="AU109" s="206" t="s">
        <v>81</v>
      </c>
      <c r="AY109" s="14" t="s">
        <v>114</v>
      </c>
      <c r="BE109" s="207">
        <f>IF(O109="základní",K109,0)</f>
        <v>0</v>
      </c>
      <c r="BF109" s="207">
        <f>IF(O109="snížená",K109,0)</f>
        <v>0</v>
      </c>
      <c r="BG109" s="207">
        <f>IF(O109="zákl. přenesená",K109,0)</f>
        <v>0</v>
      </c>
      <c r="BH109" s="207">
        <f>IF(O109="sníž. přenesená",K109,0)</f>
        <v>0</v>
      </c>
      <c r="BI109" s="207">
        <f>IF(O109="nulová",K109,0)</f>
        <v>0</v>
      </c>
      <c r="BJ109" s="14" t="s">
        <v>81</v>
      </c>
      <c r="BK109" s="207">
        <f>ROUND(P109*H109,2)</f>
        <v>0</v>
      </c>
      <c r="BL109" s="14" t="s">
        <v>120</v>
      </c>
      <c r="BM109" s="206" t="s">
        <v>195</v>
      </c>
    </row>
    <row r="110" spans="1:65" s="2" customFormat="1" ht="24.15" customHeight="1">
      <c r="A110" s="35"/>
      <c r="B110" s="36"/>
      <c r="C110" s="208" t="s">
        <v>196</v>
      </c>
      <c r="D110" s="208" t="s">
        <v>138</v>
      </c>
      <c r="E110" s="209" t="s">
        <v>197</v>
      </c>
      <c r="F110" s="210" t="s">
        <v>198</v>
      </c>
      <c r="G110" s="211" t="s">
        <v>141</v>
      </c>
      <c r="H110" s="212">
        <v>1</v>
      </c>
      <c r="I110" s="213"/>
      <c r="J110" s="213"/>
      <c r="K110" s="214">
        <f>ROUND(P110*H110,2)</f>
        <v>0</v>
      </c>
      <c r="L110" s="210" t="s">
        <v>142</v>
      </c>
      <c r="M110" s="41"/>
      <c r="N110" s="215" t="s">
        <v>20</v>
      </c>
      <c r="O110" s="202" t="s">
        <v>42</v>
      </c>
      <c r="P110" s="203">
        <f>I110+J110</f>
        <v>0</v>
      </c>
      <c r="Q110" s="203">
        <f>ROUND(I110*H110,2)</f>
        <v>0</v>
      </c>
      <c r="R110" s="203">
        <f>ROUND(J110*H110,2)</f>
        <v>0</v>
      </c>
      <c r="S110" s="81"/>
      <c r="T110" s="204">
        <f>S110*H110</f>
        <v>0</v>
      </c>
      <c r="U110" s="204">
        <v>0</v>
      </c>
      <c r="V110" s="204">
        <f>U110*H110</f>
        <v>0</v>
      </c>
      <c r="W110" s="204">
        <v>0</v>
      </c>
      <c r="X110" s="205">
        <f>W110*H110</f>
        <v>0</v>
      </c>
      <c r="Y110" s="35"/>
      <c r="Z110" s="35"/>
      <c r="AA110" s="35"/>
      <c r="AB110" s="35"/>
      <c r="AC110" s="35"/>
      <c r="AD110" s="35"/>
      <c r="AE110" s="35"/>
      <c r="AR110" s="206" t="s">
        <v>120</v>
      </c>
      <c r="AT110" s="206" t="s">
        <v>138</v>
      </c>
      <c r="AU110" s="206" t="s">
        <v>81</v>
      </c>
      <c r="AY110" s="14" t="s">
        <v>114</v>
      </c>
      <c r="BE110" s="207">
        <f>IF(O110="základní",K110,0)</f>
        <v>0</v>
      </c>
      <c r="BF110" s="207">
        <f>IF(O110="snížená",K110,0)</f>
        <v>0</v>
      </c>
      <c r="BG110" s="207">
        <f>IF(O110="zákl. přenesená",K110,0)</f>
        <v>0</v>
      </c>
      <c r="BH110" s="207">
        <f>IF(O110="sníž. přenesená",K110,0)</f>
        <v>0</v>
      </c>
      <c r="BI110" s="207">
        <f>IF(O110="nulová",K110,0)</f>
        <v>0</v>
      </c>
      <c r="BJ110" s="14" t="s">
        <v>81</v>
      </c>
      <c r="BK110" s="207">
        <f>ROUND(P110*H110,2)</f>
        <v>0</v>
      </c>
      <c r="BL110" s="14" t="s">
        <v>120</v>
      </c>
      <c r="BM110" s="206" t="s">
        <v>199</v>
      </c>
    </row>
    <row r="111" spans="1:47" s="2" customFormat="1" ht="12">
      <c r="A111" s="35"/>
      <c r="B111" s="36"/>
      <c r="C111" s="37"/>
      <c r="D111" s="216" t="s">
        <v>144</v>
      </c>
      <c r="E111" s="37"/>
      <c r="F111" s="217" t="s">
        <v>200</v>
      </c>
      <c r="G111" s="37"/>
      <c r="H111" s="37"/>
      <c r="I111" s="218"/>
      <c r="J111" s="218"/>
      <c r="K111" s="37"/>
      <c r="L111" s="37"/>
      <c r="M111" s="41"/>
      <c r="N111" s="219"/>
      <c r="O111" s="220"/>
      <c r="P111" s="81"/>
      <c r="Q111" s="81"/>
      <c r="R111" s="81"/>
      <c r="S111" s="81"/>
      <c r="T111" s="81"/>
      <c r="U111" s="81"/>
      <c r="V111" s="81"/>
      <c r="W111" s="81"/>
      <c r="X111" s="82"/>
      <c r="Y111" s="35"/>
      <c r="Z111" s="35"/>
      <c r="AA111" s="35"/>
      <c r="AB111" s="35"/>
      <c r="AC111" s="35"/>
      <c r="AD111" s="35"/>
      <c r="AE111" s="35"/>
      <c r="AT111" s="14" t="s">
        <v>144</v>
      </c>
      <c r="AU111" s="14" t="s">
        <v>81</v>
      </c>
    </row>
    <row r="112" spans="1:65" s="2" customFormat="1" ht="114.9" customHeight="1">
      <c r="A112" s="35"/>
      <c r="B112" s="36"/>
      <c r="C112" s="192" t="s">
        <v>201</v>
      </c>
      <c r="D112" s="192" t="s">
        <v>115</v>
      </c>
      <c r="E112" s="193" t="s">
        <v>202</v>
      </c>
      <c r="F112" s="194" t="s">
        <v>203</v>
      </c>
      <c r="G112" s="195" t="s">
        <v>118</v>
      </c>
      <c r="H112" s="196">
        <v>1</v>
      </c>
      <c r="I112" s="197"/>
      <c r="J112" s="198"/>
      <c r="K112" s="199">
        <f>ROUND(P112*H112,2)</f>
        <v>0</v>
      </c>
      <c r="L112" s="194" t="s">
        <v>20</v>
      </c>
      <c r="M112" s="200"/>
      <c r="N112" s="201" t="s">
        <v>20</v>
      </c>
      <c r="O112" s="202" t="s">
        <v>42</v>
      </c>
      <c r="P112" s="203">
        <f>I112+J112</f>
        <v>0</v>
      </c>
      <c r="Q112" s="203">
        <f>ROUND(I112*H112,2)</f>
        <v>0</v>
      </c>
      <c r="R112" s="203">
        <f>ROUND(J112*H112,2)</f>
        <v>0</v>
      </c>
      <c r="S112" s="81"/>
      <c r="T112" s="204">
        <f>S112*H112</f>
        <v>0</v>
      </c>
      <c r="U112" s="204">
        <v>0</v>
      </c>
      <c r="V112" s="204">
        <f>U112*H112</f>
        <v>0</v>
      </c>
      <c r="W112" s="204">
        <v>0</v>
      </c>
      <c r="X112" s="205">
        <f>W112*H112</f>
        <v>0</v>
      </c>
      <c r="Y112" s="35"/>
      <c r="Z112" s="35"/>
      <c r="AA112" s="35"/>
      <c r="AB112" s="35"/>
      <c r="AC112" s="35"/>
      <c r="AD112" s="35"/>
      <c r="AE112" s="35"/>
      <c r="AR112" s="206" t="s">
        <v>119</v>
      </c>
      <c r="AT112" s="206" t="s">
        <v>115</v>
      </c>
      <c r="AU112" s="206" t="s">
        <v>81</v>
      </c>
      <c r="AY112" s="14" t="s">
        <v>114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4" t="s">
        <v>81</v>
      </c>
      <c r="BK112" s="207">
        <f>ROUND(P112*H112,2)</f>
        <v>0</v>
      </c>
      <c r="BL112" s="14" t="s">
        <v>120</v>
      </c>
      <c r="BM112" s="206" t="s">
        <v>204</v>
      </c>
    </row>
    <row r="113" spans="1:65" s="2" customFormat="1" ht="24.15" customHeight="1">
      <c r="A113" s="35"/>
      <c r="B113" s="36"/>
      <c r="C113" s="208" t="s">
        <v>205</v>
      </c>
      <c r="D113" s="208" t="s">
        <v>138</v>
      </c>
      <c r="E113" s="209" t="s">
        <v>206</v>
      </c>
      <c r="F113" s="210" t="s">
        <v>207</v>
      </c>
      <c r="G113" s="211" t="s">
        <v>141</v>
      </c>
      <c r="H113" s="212">
        <v>1</v>
      </c>
      <c r="I113" s="213"/>
      <c r="J113" s="213"/>
      <c r="K113" s="214">
        <f>ROUND(P113*H113,2)</f>
        <v>0</v>
      </c>
      <c r="L113" s="210" t="s">
        <v>142</v>
      </c>
      <c r="M113" s="41"/>
      <c r="N113" s="215" t="s">
        <v>20</v>
      </c>
      <c r="O113" s="202" t="s">
        <v>42</v>
      </c>
      <c r="P113" s="203">
        <f>I113+J113</f>
        <v>0</v>
      </c>
      <c r="Q113" s="203">
        <f>ROUND(I113*H113,2)</f>
        <v>0</v>
      </c>
      <c r="R113" s="203">
        <f>ROUND(J113*H113,2)</f>
        <v>0</v>
      </c>
      <c r="S113" s="81"/>
      <c r="T113" s="204">
        <f>S113*H113</f>
        <v>0</v>
      </c>
      <c r="U113" s="204">
        <v>0</v>
      </c>
      <c r="V113" s="204">
        <f>U113*H113</f>
        <v>0</v>
      </c>
      <c r="W113" s="204">
        <v>0</v>
      </c>
      <c r="X113" s="205">
        <f>W113*H113</f>
        <v>0</v>
      </c>
      <c r="Y113" s="35"/>
      <c r="Z113" s="35"/>
      <c r="AA113" s="35"/>
      <c r="AB113" s="35"/>
      <c r="AC113" s="35"/>
      <c r="AD113" s="35"/>
      <c r="AE113" s="35"/>
      <c r="AR113" s="206" t="s">
        <v>120</v>
      </c>
      <c r="AT113" s="206" t="s">
        <v>138</v>
      </c>
      <c r="AU113" s="206" t="s">
        <v>81</v>
      </c>
      <c r="AY113" s="14" t="s">
        <v>114</v>
      </c>
      <c r="BE113" s="207">
        <f>IF(O113="základní",K113,0)</f>
        <v>0</v>
      </c>
      <c r="BF113" s="207">
        <f>IF(O113="snížená",K113,0)</f>
        <v>0</v>
      </c>
      <c r="BG113" s="207">
        <f>IF(O113="zákl. přenesená",K113,0)</f>
        <v>0</v>
      </c>
      <c r="BH113" s="207">
        <f>IF(O113="sníž. přenesená",K113,0)</f>
        <v>0</v>
      </c>
      <c r="BI113" s="207">
        <f>IF(O113="nulová",K113,0)</f>
        <v>0</v>
      </c>
      <c r="BJ113" s="14" t="s">
        <v>81</v>
      </c>
      <c r="BK113" s="207">
        <f>ROUND(P113*H113,2)</f>
        <v>0</v>
      </c>
      <c r="BL113" s="14" t="s">
        <v>120</v>
      </c>
      <c r="BM113" s="206" t="s">
        <v>208</v>
      </c>
    </row>
    <row r="114" spans="1:47" s="2" customFormat="1" ht="12">
      <c r="A114" s="35"/>
      <c r="B114" s="36"/>
      <c r="C114" s="37"/>
      <c r="D114" s="216" t="s">
        <v>144</v>
      </c>
      <c r="E114" s="37"/>
      <c r="F114" s="217" t="s">
        <v>209</v>
      </c>
      <c r="G114" s="37"/>
      <c r="H114" s="37"/>
      <c r="I114" s="218"/>
      <c r="J114" s="218"/>
      <c r="K114" s="37"/>
      <c r="L114" s="37"/>
      <c r="M114" s="41"/>
      <c r="N114" s="219"/>
      <c r="O114" s="220"/>
      <c r="P114" s="81"/>
      <c r="Q114" s="81"/>
      <c r="R114" s="81"/>
      <c r="S114" s="81"/>
      <c r="T114" s="81"/>
      <c r="U114" s="81"/>
      <c r="V114" s="81"/>
      <c r="W114" s="81"/>
      <c r="X114" s="82"/>
      <c r="Y114" s="35"/>
      <c r="Z114" s="35"/>
      <c r="AA114" s="35"/>
      <c r="AB114" s="35"/>
      <c r="AC114" s="35"/>
      <c r="AD114" s="35"/>
      <c r="AE114" s="35"/>
      <c r="AT114" s="14" t="s">
        <v>144</v>
      </c>
      <c r="AU114" s="14" t="s">
        <v>81</v>
      </c>
    </row>
    <row r="115" spans="1:65" s="2" customFormat="1" ht="24.15" customHeight="1">
      <c r="A115" s="35"/>
      <c r="B115" s="36"/>
      <c r="C115" s="192" t="s">
        <v>8</v>
      </c>
      <c r="D115" s="192" t="s">
        <v>115</v>
      </c>
      <c r="E115" s="193" t="s">
        <v>210</v>
      </c>
      <c r="F115" s="194" t="s">
        <v>211</v>
      </c>
      <c r="G115" s="195" t="s">
        <v>118</v>
      </c>
      <c r="H115" s="196">
        <v>1</v>
      </c>
      <c r="I115" s="197"/>
      <c r="J115" s="198"/>
      <c r="K115" s="199">
        <f>ROUND(P115*H115,2)</f>
        <v>0</v>
      </c>
      <c r="L115" s="194" t="s">
        <v>20</v>
      </c>
      <c r="M115" s="200"/>
      <c r="N115" s="201" t="s">
        <v>20</v>
      </c>
      <c r="O115" s="202" t="s">
        <v>42</v>
      </c>
      <c r="P115" s="203">
        <f>I115+J115</f>
        <v>0</v>
      </c>
      <c r="Q115" s="203">
        <f>ROUND(I115*H115,2)</f>
        <v>0</v>
      </c>
      <c r="R115" s="203">
        <f>ROUND(J115*H115,2)</f>
        <v>0</v>
      </c>
      <c r="S115" s="81"/>
      <c r="T115" s="204">
        <f>S115*H115</f>
        <v>0</v>
      </c>
      <c r="U115" s="204">
        <v>0</v>
      </c>
      <c r="V115" s="204">
        <f>U115*H115</f>
        <v>0</v>
      </c>
      <c r="W115" s="204">
        <v>0</v>
      </c>
      <c r="X115" s="205">
        <f>W115*H115</f>
        <v>0</v>
      </c>
      <c r="Y115" s="35"/>
      <c r="Z115" s="35"/>
      <c r="AA115" s="35"/>
      <c r="AB115" s="35"/>
      <c r="AC115" s="35"/>
      <c r="AD115" s="35"/>
      <c r="AE115" s="35"/>
      <c r="AR115" s="206" t="s">
        <v>119</v>
      </c>
      <c r="AT115" s="206" t="s">
        <v>115</v>
      </c>
      <c r="AU115" s="206" t="s">
        <v>81</v>
      </c>
      <c r="AY115" s="14" t="s">
        <v>114</v>
      </c>
      <c r="BE115" s="207">
        <f>IF(O115="základní",K115,0)</f>
        <v>0</v>
      </c>
      <c r="BF115" s="207">
        <f>IF(O115="snížená",K115,0)</f>
        <v>0</v>
      </c>
      <c r="BG115" s="207">
        <f>IF(O115="zákl. přenesená",K115,0)</f>
        <v>0</v>
      </c>
      <c r="BH115" s="207">
        <f>IF(O115="sníž. přenesená",K115,0)</f>
        <v>0</v>
      </c>
      <c r="BI115" s="207">
        <f>IF(O115="nulová",K115,0)</f>
        <v>0</v>
      </c>
      <c r="BJ115" s="14" t="s">
        <v>81</v>
      </c>
      <c r="BK115" s="207">
        <f>ROUND(P115*H115,2)</f>
        <v>0</v>
      </c>
      <c r="BL115" s="14" t="s">
        <v>120</v>
      </c>
      <c r="BM115" s="206" t="s">
        <v>212</v>
      </c>
    </row>
    <row r="116" spans="1:65" s="2" customFormat="1" ht="24.15" customHeight="1">
      <c r="A116" s="35"/>
      <c r="B116" s="36"/>
      <c r="C116" s="192" t="s">
        <v>213</v>
      </c>
      <c r="D116" s="192" t="s">
        <v>115</v>
      </c>
      <c r="E116" s="193" t="s">
        <v>214</v>
      </c>
      <c r="F116" s="194" t="s">
        <v>123</v>
      </c>
      <c r="G116" s="195" t="s">
        <v>118</v>
      </c>
      <c r="H116" s="196">
        <v>1</v>
      </c>
      <c r="I116" s="197"/>
      <c r="J116" s="198"/>
      <c r="K116" s="199">
        <f>ROUND(P116*H116,2)</f>
        <v>0</v>
      </c>
      <c r="L116" s="194" t="s">
        <v>20</v>
      </c>
      <c r="M116" s="200"/>
      <c r="N116" s="201" t="s">
        <v>20</v>
      </c>
      <c r="O116" s="202" t="s">
        <v>42</v>
      </c>
      <c r="P116" s="203">
        <f>I116+J116</f>
        <v>0</v>
      </c>
      <c r="Q116" s="203">
        <f>ROUND(I116*H116,2)</f>
        <v>0</v>
      </c>
      <c r="R116" s="203">
        <f>ROUND(J116*H116,2)</f>
        <v>0</v>
      </c>
      <c r="S116" s="81"/>
      <c r="T116" s="204">
        <f>S116*H116</f>
        <v>0</v>
      </c>
      <c r="U116" s="204">
        <v>0</v>
      </c>
      <c r="V116" s="204">
        <f>U116*H116</f>
        <v>0</v>
      </c>
      <c r="W116" s="204">
        <v>0</v>
      </c>
      <c r="X116" s="205">
        <f>W116*H116</f>
        <v>0</v>
      </c>
      <c r="Y116" s="35"/>
      <c r="Z116" s="35"/>
      <c r="AA116" s="35"/>
      <c r="AB116" s="35"/>
      <c r="AC116" s="35"/>
      <c r="AD116" s="35"/>
      <c r="AE116" s="35"/>
      <c r="AR116" s="206" t="s">
        <v>119</v>
      </c>
      <c r="AT116" s="206" t="s">
        <v>115</v>
      </c>
      <c r="AU116" s="206" t="s">
        <v>81</v>
      </c>
      <c r="AY116" s="14" t="s">
        <v>114</v>
      </c>
      <c r="BE116" s="207">
        <f>IF(O116="základní",K116,0)</f>
        <v>0</v>
      </c>
      <c r="BF116" s="207">
        <f>IF(O116="snížená",K116,0)</f>
        <v>0</v>
      </c>
      <c r="BG116" s="207">
        <f>IF(O116="zákl. přenesená",K116,0)</f>
        <v>0</v>
      </c>
      <c r="BH116" s="207">
        <f>IF(O116="sníž. přenesená",K116,0)</f>
        <v>0</v>
      </c>
      <c r="BI116" s="207">
        <f>IF(O116="nulová",K116,0)</f>
        <v>0</v>
      </c>
      <c r="BJ116" s="14" t="s">
        <v>81</v>
      </c>
      <c r="BK116" s="207">
        <f>ROUND(P116*H116,2)</f>
        <v>0</v>
      </c>
      <c r="BL116" s="14" t="s">
        <v>120</v>
      </c>
      <c r="BM116" s="206" t="s">
        <v>215</v>
      </c>
    </row>
    <row r="117" spans="1:65" s="2" customFormat="1" ht="24.15" customHeight="1">
      <c r="A117" s="35"/>
      <c r="B117" s="36"/>
      <c r="C117" s="192" t="s">
        <v>216</v>
      </c>
      <c r="D117" s="192" t="s">
        <v>115</v>
      </c>
      <c r="E117" s="193" t="s">
        <v>217</v>
      </c>
      <c r="F117" s="194" t="s">
        <v>218</v>
      </c>
      <c r="G117" s="195" t="s">
        <v>118</v>
      </c>
      <c r="H117" s="196">
        <v>1</v>
      </c>
      <c r="I117" s="197"/>
      <c r="J117" s="198"/>
      <c r="K117" s="199">
        <f>ROUND(P117*H117,2)</f>
        <v>0</v>
      </c>
      <c r="L117" s="194" t="s">
        <v>20</v>
      </c>
      <c r="M117" s="200"/>
      <c r="N117" s="201" t="s">
        <v>20</v>
      </c>
      <c r="O117" s="202" t="s">
        <v>42</v>
      </c>
      <c r="P117" s="203">
        <f>I117+J117</f>
        <v>0</v>
      </c>
      <c r="Q117" s="203">
        <f>ROUND(I117*H117,2)</f>
        <v>0</v>
      </c>
      <c r="R117" s="203">
        <f>ROUND(J117*H117,2)</f>
        <v>0</v>
      </c>
      <c r="S117" s="81"/>
      <c r="T117" s="204">
        <f>S117*H117</f>
        <v>0</v>
      </c>
      <c r="U117" s="204">
        <v>0</v>
      </c>
      <c r="V117" s="204">
        <f>U117*H117</f>
        <v>0</v>
      </c>
      <c r="W117" s="204">
        <v>0</v>
      </c>
      <c r="X117" s="205">
        <f>W117*H117</f>
        <v>0</v>
      </c>
      <c r="Y117" s="35"/>
      <c r="Z117" s="35"/>
      <c r="AA117" s="35"/>
      <c r="AB117" s="35"/>
      <c r="AC117" s="35"/>
      <c r="AD117" s="35"/>
      <c r="AE117" s="35"/>
      <c r="AR117" s="206" t="s">
        <v>119</v>
      </c>
      <c r="AT117" s="206" t="s">
        <v>115</v>
      </c>
      <c r="AU117" s="206" t="s">
        <v>81</v>
      </c>
      <c r="AY117" s="14" t="s">
        <v>114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4" t="s">
        <v>81</v>
      </c>
      <c r="BK117" s="207">
        <f>ROUND(P117*H117,2)</f>
        <v>0</v>
      </c>
      <c r="BL117" s="14" t="s">
        <v>120</v>
      </c>
      <c r="BM117" s="206" t="s">
        <v>219</v>
      </c>
    </row>
    <row r="118" spans="1:65" s="2" customFormat="1" ht="24.15" customHeight="1">
      <c r="A118" s="35"/>
      <c r="B118" s="36"/>
      <c r="C118" s="208" t="s">
        <v>220</v>
      </c>
      <c r="D118" s="208" t="s">
        <v>138</v>
      </c>
      <c r="E118" s="209" t="s">
        <v>221</v>
      </c>
      <c r="F118" s="210" t="s">
        <v>222</v>
      </c>
      <c r="G118" s="211" t="s">
        <v>141</v>
      </c>
      <c r="H118" s="212">
        <v>2</v>
      </c>
      <c r="I118" s="213"/>
      <c r="J118" s="213"/>
      <c r="K118" s="214">
        <f>ROUND(P118*H118,2)</f>
        <v>0</v>
      </c>
      <c r="L118" s="210" t="s">
        <v>142</v>
      </c>
      <c r="M118" s="41"/>
      <c r="N118" s="215" t="s">
        <v>20</v>
      </c>
      <c r="O118" s="202" t="s">
        <v>42</v>
      </c>
      <c r="P118" s="203">
        <f>I118+J118</f>
        <v>0</v>
      </c>
      <c r="Q118" s="203">
        <f>ROUND(I118*H118,2)</f>
        <v>0</v>
      </c>
      <c r="R118" s="203">
        <f>ROUND(J118*H118,2)</f>
        <v>0</v>
      </c>
      <c r="S118" s="81"/>
      <c r="T118" s="204">
        <f>S118*H118</f>
        <v>0</v>
      </c>
      <c r="U118" s="204">
        <v>0</v>
      </c>
      <c r="V118" s="204">
        <f>U118*H118</f>
        <v>0</v>
      </c>
      <c r="W118" s="204">
        <v>0</v>
      </c>
      <c r="X118" s="205">
        <f>W118*H118</f>
        <v>0</v>
      </c>
      <c r="Y118" s="35"/>
      <c r="Z118" s="35"/>
      <c r="AA118" s="35"/>
      <c r="AB118" s="35"/>
      <c r="AC118" s="35"/>
      <c r="AD118" s="35"/>
      <c r="AE118" s="35"/>
      <c r="AR118" s="206" t="s">
        <v>120</v>
      </c>
      <c r="AT118" s="206" t="s">
        <v>138</v>
      </c>
      <c r="AU118" s="206" t="s">
        <v>81</v>
      </c>
      <c r="AY118" s="14" t="s">
        <v>114</v>
      </c>
      <c r="BE118" s="207">
        <f>IF(O118="základní",K118,0)</f>
        <v>0</v>
      </c>
      <c r="BF118" s="207">
        <f>IF(O118="snížená",K118,0)</f>
        <v>0</v>
      </c>
      <c r="BG118" s="207">
        <f>IF(O118="zákl. přenesená",K118,0)</f>
        <v>0</v>
      </c>
      <c r="BH118" s="207">
        <f>IF(O118="sníž. přenesená",K118,0)</f>
        <v>0</v>
      </c>
      <c r="BI118" s="207">
        <f>IF(O118="nulová",K118,0)</f>
        <v>0</v>
      </c>
      <c r="BJ118" s="14" t="s">
        <v>81</v>
      </c>
      <c r="BK118" s="207">
        <f>ROUND(P118*H118,2)</f>
        <v>0</v>
      </c>
      <c r="BL118" s="14" t="s">
        <v>120</v>
      </c>
      <c r="BM118" s="206" t="s">
        <v>223</v>
      </c>
    </row>
    <row r="119" spans="1:47" s="2" customFormat="1" ht="12">
      <c r="A119" s="35"/>
      <c r="B119" s="36"/>
      <c r="C119" s="37"/>
      <c r="D119" s="216" t="s">
        <v>144</v>
      </c>
      <c r="E119" s="37"/>
      <c r="F119" s="217" t="s">
        <v>224</v>
      </c>
      <c r="G119" s="37"/>
      <c r="H119" s="37"/>
      <c r="I119" s="218"/>
      <c r="J119" s="218"/>
      <c r="K119" s="37"/>
      <c r="L119" s="37"/>
      <c r="M119" s="41"/>
      <c r="N119" s="219"/>
      <c r="O119" s="220"/>
      <c r="P119" s="81"/>
      <c r="Q119" s="81"/>
      <c r="R119" s="81"/>
      <c r="S119" s="81"/>
      <c r="T119" s="81"/>
      <c r="U119" s="81"/>
      <c r="V119" s="81"/>
      <c r="W119" s="81"/>
      <c r="X119" s="82"/>
      <c r="Y119" s="35"/>
      <c r="Z119" s="35"/>
      <c r="AA119" s="35"/>
      <c r="AB119" s="35"/>
      <c r="AC119" s="35"/>
      <c r="AD119" s="35"/>
      <c r="AE119" s="35"/>
      <c r="AT119" s="14" t="s">
        <v>144</v>
      </c>
      <c r="AU119" s="14" t="s">
        <v>81</v>
      </c>
    </row>
    <row r="120" spans="1:65" s="2" customFormat="1" ht="24.15" customHeight="1">
      <c r="A120" s="35"/>
      <c r="B120" s="36"/>
      <c r="C120" s="192" t="s">
        <v>225</v>
      </c>
      <c r="D120" s="192" t="s">
        <v>115</v>
      </c>
      <c r="E120" s="193" t="s">
        <v>226</v>
      </c>
      <c r="F120" s="194" t="s">
        <v>227</v>
      </c>
      <c r="G120" s="195" t="s">
        <v>118</v>
      </c>
      <c r="H120" s="196">
        <v>1</v>
      </c>
      <c r="I120" s="197"/>
      <c r="J120" s="198"/>
      <c r="K120" s="199">
        <f>ROUND(P120*H120,2)</f>
        <v>0</v>
      </c>
      <c r="L120" s="194" t="s">
        <v>20</v>
      </c>
      <c r="M120" s="200"/>
      <c r="N120" s="201" t="s">
        <v>20</v>
      </c>
      <c r="O120" s="202" t="s">
        <v>42</v>
      </c>
      <c r="P120" s="203">
        <f>I120+J120</f>
        <v>0</v>
      </c>
      <c r="Q120" s="203">
        <f>ROUND(I120*H120,2)</f>
        <v>0</v>
      </c>
      <c r="R120" s="203">
        <f>ROUND(J120*H120,2)</f>
        <v>0</v>
      </c>
      <c r="S120" s="81"/>
      <c r="T120" s="204">
        <f>S120*H120</f>
        <v>0</v>
      </c>
      <c r="U120" s="204">
        <v>0</v>
      </c>
      <c r="V120" s="204">
        <f>U120*H120</f>
        <v>0</v>
      </c>
      <c r="W120" s="204">
        <v>0</v>
      </c>
      <c r="X120" s="205">
        <f>W120*H120</f>
        <v>0</v>
      </c>
      <c r="Y120" s="35"/>
      <c r="Z120" s="35"/>
      <c r="AA120" s="35"/>
      <c r="AB120" s="35"/>
      <c r="AC120" s="35"/>
      <c r="AD120" s="35"/>
      <c r="AE120" s="35"/>
      <c r="AR120" s="206" t="s">
        <v>119</v>
      </c>
      <c r="AT120" s="206" t="s">
        <v>115</v>
      </c>
      <c r="AU120" s="206" t="s">
        <v>81</v>
      </c>
      <c r="AY120" s="14" t="s">
        <v>114</v>
      </c>
      <c r="BE120" s="207">
        <f>IF(O120="základní",K120,0)</f>
        <v>0</v>
      </c>
      <c r="BF120" s="207">
        <f>IF(O120="snížená",K120,0)</f>
        <v>0</v>
      </c>
      <c r="BG120" s="207">
        <f>IF(O120="zákl. přenesená",K120,0)</f>
        <v>0</v>
      </c>
      <c r="BH120" s="207">
        <f>IF(O120="sníž. přenesená",K120,0)</f>
        <v>0</v>
      </c>
      <c r="BI120" s="207">
        <f>IF(O120="nulová",K120,0)</f>
        <v>0</v>
      </c>
      <c r="BJ120" s="14" t="s">
        <v>81</v>
      </c>
      <c r="BK120" s="207">
        <f>ROUND(P120*H120,2)</f>
        <v>0</v>
      </c>
      <c r="BL120" s="14" t="s">
        <v>120</v>
      </c>
      <c r="BM120" s="206" t="s">
        <v>228</v>
      </c>
    </row>
    <row r="121" spans="1:65" s="2" customFormat="1" ht="24.15" customHeight="1">
      <c r="A121" s="35"/>
      <c r="B121" s="36"/>
      <c r="C121" s="208" t="s">
        <v>229</v>
      </c>
      <c r="D121" s="208" t="s">
        <v>138</v>
      </c>
      <c r="E121" s="209" t="s">
        <v>230</v>
      </c>
      <c r="F121" s="210" t="s">
        <v>231</v>
      </c>
      <c r="G121" s="211" t="s">
        <v>141</v>
      </c>
      <c r="H121" s="212">
        <v>1</v>
      </c>
      <c r="I121" s="213"/>
      <c r="J121" s="213"/>
      <c r="K121" s="214">
        <f>ROUND(P121*H121,2)</f>
        <v>0</v>
      </c>
      <c r="L121" s="210" t="s">
        <v>142</v>
      </c>
      <c r="M121" s="41"/>
      <c r="N121" s="215" t="s">
        <v>20</v>
      </c>
      <c r="O121" s="202" t="s">
        <v>42</v>
      </c>
      <c r="P121" s="203">
        <f>I121+J121</f>
        <v>0</v>
      </c>
      <c r="Q121" s="203">
        <f>ROUND(I121*H121,2)</f>
        <v>0</v>
      </c>
      <c r="R121" s="203">
        <f>ROUND(J121*H121,2)</f>
        <v>0</v>
      </c>
      <c r="S121" s="81"/>
      <c r="T121" s="204">
        <f>S121*H121</f>
        <v>0</v>
      </c>
      <c r="U121" s="204">
        <v>0</v>
      </c>
      <c r="V121" s="204">
        <f>U121*H121</f>
        <v>0</v>
      </c>
      <c r="W121" s="204">
        <v>0</v>
      </c>
      <c r="X121" s="205">
        <f>W121*H121</f>
        <v>0</v>
      </c>
      <c r="Y121" s="35"/>
      <c r="Z121" s="35"/>
      <c r="AA121" s="35"/>
      <c r="AB121" s="35"/>
      <c r="AC121" s="35"/>
      <c r="AD121" s="35"/>
      <c r="AE121" s="35"/>
      <c r="AR121" s="206" t="s">
        <v>120</v>
      </c>
      <c r="AT121" s="206" t="s">
        <v>138</v>
      </c>
      <c r="AU121" s="206" t="s">
        <v>81</v>
      </c>
      <c r="AY121" s="14" t="s">
        <v>114</v>
      </c>
      <c r="BE121" s="207">
        <f>IF(O121="základní",K121,0)</f>
        <v>0</v>
      </c>
      <c r="BF121" s="207">
        <f>IF(O121="snížená",K121,0)</f>
        <v>0</v>
      </c>
      <c r="BG121" s="207">
        <f>IF(O121="zákl. přenesená",K121,0)</f>
        <v>0</v>
      </c>
      <c r="BH121" s="207">
        <f>IF(O121="sníž. přenesená",K121,0)</f>
        <v>0</v>
      </c>
      <c r="BI121" s="207">
        <f>IF(O121="nulová",K121,0)</f>
        <v>0</v>
      </c>
      <c r="BJ121" s="14" t="s">
        <v>81</v>
      </c>
      <c r="BK121" s="207">
        <f>ROUND(P121*H121,2)</f>
        <v>0</v>
      </c>
      <c r="BL121" s="14" t="s">
        <v>120</v>
      </c>
      <c r="BM121" s="206" t="s">
        <v>232</v>
      </c>
    </row>
    <row r="122" spans="1:47" s="2" customFormat="1" ht="12">
      <c r="A122" s="35"/>
      <c r="B122" s="36"/>
      <c r="C122" s="37"/>
      <c r="D122" s="216" t="s">
        <v>144</v>
      </c>
      <c r="E122" s="37"/>
      <c r="F122" s="217" t="s">
        <v>233</v>
      </c>
      <c r="G122" s="37"/>
      <c r="H122" s="37"/>
      <c r="I122" s="218"/>
      <c r="J122" s="218"/>
      <c r="K122" s="37"/>
      <c r="L122" s="37"/>
      <c r="M122" s="41"/>
      <c r="N122" s="219"/>
      <c r="O122" s="220"/>
      <c r="P122" s="81"/>
      <c r="Q122" s="81"/>
      <c r="R122" s="81"/>
      <c r="S122" s="81"/>
      <c r="T122" s="81"/>
      <c r="U122" s="81"/>
      <c r="V122" s="81"/>
      <c r="W122" s="81"/>
      <c r="X122" s="82"/>
      <c r="Y122" s="35"/>
      <c r="Z122" s="35"/>
      <c r="AA122" s="35"/>
      <c r="AB122" s="35"/>
      <c r="AC122" s="35"/>
      <c r="AD122" s="35"/>
      <c r="AE122" s="35"/>
      <c r="AT122" s="14" t="s">
        <v>144</v>
      </c>
      <c r="AU122" s="14" t="s">
        <v>81</v>
      </c>
    </row>
    <row r="123" spans="1:65" s="2" customFormat="1" ht="33" customHeight="1">
      <c r="A123" s="35"/>
      <c r="B123" s="36"/>
      <c r="C123" s="192" t="s">
        <v>234</v>
      </c>
      <c r="D123" s="192" t="s">
        <v>115</v>
      </c>
      <c r="E123" s="193" t="s">
        <v>235</v>
      </c>
      <c r="F123" s="194" t="s">
        <v>236</v>
      </c>
      <c r="G123" s="195" t="s">
        <v>118</v>
      </c>
      <c r="H123" s="196">
        <v>1</v>
      </c>
      <c r="I123" s="197"/>
      <c r="J123" s="198"/>
      <c r="K123" s="199">
        <f>ROUND(P123*H123,2)</f>
        <v>0</v>
      </c>
      <c r="L123" s="194" t="s">
        <v>20</v>
      </c>
      <c r="M123" s="200"/>
      <c r="N123" s="201" t="s">
        <v>20</v>
      </c>
      <c r="O123" s="202" t="s">
        <v>42</v>
      </c>
      <c r="P123" s="203">
        <f>I123+J123</f>
        <v>0</v>
      </c>
      <c r="Q123" s="203">
        <f>ROUND(I123*H123,2)</f>
        <v>0</v>
      </c>
      <c r="R123" s="203">
        <f>ROUND(J123*H123,2)</f>
        <v>0</v>
      </c>
      <c r="S123" s="81"/>
      <c r="T123" s="204">
        <f>S123*H123</f>
        <v>0</v>
      </c>
      <c r="U123" s="204">
        <v>0</v>
      </c>
      <c r="V123" s="204">
        <f>U123*H123</f>
        <v>0</v>
      </c>
      <c r="W123" s="204">
        <v>0</v>
      </c>
      <c r="X123" s="205">
        <f>W123*H123</f>
        <v>0</v>
      </c>
      <c r="Y123" s="35"/>
      <c r="Z123" s="35"/>
      <c r="AA123" s="35"/>
      <c r="AB123" s="35"/>
      <c r="AC123" s="35"/>
      <c r="AD123" s="35"/>
      <c r="AE123" s="35"/>
      <c r="AR123" s="206" t="s">
        <v>119</v>
      </c>
      <c r="AT123" s="206" t="s">
        <v>115</v>
      </c>
      <c r="AU123" s="206" t="s">
        <v>81</v>
      </c>
      <c r="AY123" s="14" t="s">
        <v>114</v>
      </c>
      <c r="BE123" s="207">
        <f>IF(O123="základní",K123,0)</f>
        <v>0</v>
      </c>
      <c r="BF123" s="207">
        <f>IF(O123="snížená",K123,0)</f>
        <v>0</v>
      </c>
      <c r="BG123" s="207">
        <f>IF(O123="zákl. přenesená",K123,0)</f>
        <v>0</v>
      </c>
      <c r="BH123" s="207">
        <f>IF(O123="sníž. přenesená",K123,0)</f>
        <v>0</v>
      </c>
      <c r="BI123" s="207">
        <f>IF(O123="nulová",K123,0)</f>
        <v>0</v>
      </c>
      <c r="BJ123" s="14" t="s">
        <v>81</v>
      </c>
      <c r="BK123" s="207">
        <f>ROUND(P123*H123,2)</f>
        <v>0</v>
      </c>
      <c r="BL123" s="14" t="s">
        <v>120</v>
      </c>
      <c r="BM123" s="206" t="s">
        <v>237</v>
      </c>
    </row>
    <row r="124" spans="1:65" s="2" customFormat="1" ht="24.15" customHeight="1">
      <c r="A124" s="35"/>
      <c r="B124" s="36"/>
      <c r="C124" s="208" t="s">
        <v>238</v>
      </c>
      <c r="D124" s="208" t="s">
        <v>138</v>
      </c>
      <c r="E124" s="209" t="s">
        <v>239</v>
      </c>
      <c r="F124" s="210" t="s">
        <v>240</v>
      </c>
      <c r="G124" s="211" t="s">
        <v>141</v>
      </c>
      <c r="H124" s="212">
        <v>1</v>
      </c>
      <c r="I124" s="213"/>
      <c r="J124" s="213"/>
      <c r="K124" s="214">
        <f>ROUND(P124*H124,2)</f>
        <v>0</v>
      </c>
      <c r="L124" s="210" t="s">
        <v>142</v>
      </c>
      <c r="M124" s="41"/>
      <c r="N124" s="215" t="s">
        <v>20</v>
      </c>
      <c r="O124" s="202" t="s">
        <v>42</v>
      </c>
      <c r="P124" s="203">
        <f>I124+J124</f>
        <v>0</v>
      </c>
      <c r="Q124" s="203">
        <f>ROUND(I124*H124,2)</f>
        <v>0</v>
      </c>
      <c r="R124" s="203">
        <f>ROUND(J124*H124,2)</f>
        <v>0</v>
      </c>
      <c r="S124" s="81"/>
      <c r="T124" s="204">
        <f>S124*H124</f>
        <v>0</v>
      </c>
      <c r="U124" s="204">
        <v>0</v>
      </c>
      <c r="V124" s="204">
        <f>U124*H124</f>
        <v>0</v>
      </c>
      <c r="W124" s="204">
        <v>0</v>
      </c>
      <c r="X124" s="205">
        <f>W124*H124</f>
        <v>0</v>
      </c>
      <c r="Y124" s="35"/>
      <c r="Z124" s="35"/>
      <c r="AA124" s="35"/>
      <c r="AB124" s="35"/>
      <c r="AC124" s="35"/>
      <c r="AD124" s="35"/>
      <c r="AE124" s="35"/>
      <c r="AR124" s="206" t="s">
        <v>120</v>
      </c>
      <c r="AT124" s="206" t="s">
        <v>138</v>
      </c>
      <c r="AU124" s="206" t="s">
        <v>81</v>
      </c>
      <c r="AY124" s="14" t="s">
        <v>114</v>
      </c>
      <c r="BE124" s="207">
        <f>IF(O124="základní",K124,0)</f>
        <v>0</v>
      </c>
      <c r="BF124" s="207">
        <f>IF(O124="snížená",K124,0)</f>
        <v>0</v>
      </c>
      <c r="BG124" s="207">
        <f>IF(O124="zákl. přenesená",K124,0)</f>
        <v>0</v>
      </c>
      <c r="BH124" s="207">
        <f>IF(O124="sníž. přenesená",K124,0)</f>
        <v>0</v>
      </c>
      <c r="BI124" s="207">
        <f>IF(O124="nulová",K124,0)</f>
        <v>0</v>
      </c>
      <c r="BJ124" s="14" t="s">
        <v>81</v>
      </c>
      <c r="BK124" s="207">
        <f>ROUND(P124*H124,2)</f>
        <v>0</v>
      </c>
      <c r="BL124" s="14" t="s">
        <v>120</v>
      </c>
      <c r="BM124" s="206" t="s">
        <v>241</v>
      </c>
    </row>
    <row r="125" spans="1:47" s="2" customFormat="1" ht="12">
      <c r="A125" s="35"/>
      <c r="B125" s="36"/>
      <c r="C125" s="37"/>
      <c r="D125" s="216" t="s">
        <v>144</v>
      </c>
      <c r="E125" s="37"/>
      <c r="F125" s="217" t="s">
        <v>242</v>
      </c>
      <c r="G125" s="37"/>
      <c r="H125" s="37"/>
      <c r="I125" s="218"/>
      <c r="J125" s="218"/>
      <c r="K125" s="37"/>
      <c r="L125" s="37"/>
      <c r="M125" s="41"/>
      <c r="N125" s="219"/>
      <c r="O125" s="220"/>
      <c r="P125" s="81"/>
      <c r="Q125" s="81"/>
      <c r="R125" s="81"/>
      <c r="S125" s="81"/>
      <c r="T125" s="81"/>
      <c r="U125" s="81"/>
      <c r="V125" s="81"/>
      <c r="W125" s="81"/>
      <c r="X125" s="82"/>
      <c r="Y125" s="35"/>
      <c r="Z125" s="35"/>
      <c r="AA125" s="35"/>
      <c r="AB125" s="35"/>
      <c r="AC125" s="35"/>
      <c r="AD125" s="35"/>
      <c r="AE125" s="35"/>
      <c r="AT125" s="14" t="s">
        <v>144</v>
      </c>
      <c r="AU125" s="14" t="s">
        <v>81</v>
      </c>
    </row>
    <row r="126" spans="1:65" s="2" customFormat="1" ht="24.15" customHeight="1">
      <c r="A126" s="35"/>
      <c r="B126" s="36"/>
      <c r="C126" s="192" t="s">
        <v>243</v>
      </c>
      <c r="D126" s="192" t="s">
        <v>115</v>
      </c>
      <c r="E126" s="193" t="s">
        <v>244</v>
      </c>
      <c r="F126" s="194" t="s">
        <v>245</v>
      </c>
      <c r="G126" s="195" t="s">
        <v>118</v>
      </c>
      <c r="H126" s="196">
        <v>154</v>
      </c>
      <c r="I126" s="197"/>
      <c r="J126" s="198"/>
      <c r="K126" s="199">
        <f>ROUND(P126*H126,2)</f>
        <v>0</v>
      </c>
      <c r="L126" s="194" t="s">
        <v>20</v>
      </c>
      <c r="M126" s="200"/>
      <c r="N126" s="201" t="s">
        <v>20</v>
      </c>
      <c r="O126" s="202" t="s">
        <v>42</v>
      </c>
      <c r="P126" s="203">
        <f>I126+J126</f>
        <v>0</v>
      </c>
      <c r="Q126" s="203">
        <f>ROUND(I126*H126,2)</f>
        <v>0</v>
      </c>
      <c r="R126" s="203">
        <f>ROUND(J126*H126,2)</f>
        <v>0</v>
      </c>
      <c r="S126" s="81"/>
      <c r="T126" s="204">
        <f>S126*H126</f>
        <v>0</v>
      </c>
      <c r="U126" s="204">
        <v>0</v>
      </c>
      <c r="V126" s="204">
        <f>U126*H126</f>
        <v>0</v>
      </c>
      <c r="W126" s="204">
        <v>0</v>
      </c>
      <c r="X126" s="205">
        <f>W126*H126</f>
        <v>0</v>
      </c>
      <c r="Y126" s="35"/>
      <c r="Z126" s="35"/>
      <c r="AA126" s="35"/>
      <c r="AB126" s="35"/>
      <c r="AC126" s="35"/>
      <c r="AD126" s="35"/>
      <c r="AE126" s="35"/>
      <c r="AR126" s="206" t="s">
        <v>119</v>
      </c>
      <c r="AT126" s="206" t="s">
        <v>115</v>
      </c>
      <c r="AU126" s="206" t="s">
        <v>81</v>
      </c>
      <c r="AY126" s="14" t="s">
        <v>114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4" t="s">
        <v>81</v>
      </c>
      <c r="BK126" s="207">
        <f>ROUND(P126*H126,2)</f>
        <v>0</v>
      </c>
      <c r="BL126" s="14" t="s">
        <v>120</v>
      </c>
      <c r="BM126" s="206" t="s">
        <v>246</v>
      </c>
    </row>
    <row r="127" spans="1:65" s="2" customFormat="1" ht="24.15" customHeight="1">
      <c r="A127" s="35"/>
      <c r="B127" s="36"/>
      <c r="C127" s="192" t="s">
        <v>247</v>
      </c>
      <c r="D127" s="192" t="s">
        <v>115</v>
      </c>
      <c r="E127" s="193" t="s">
        <v>248</v>
      </c>
      <c r="F127" s="194" t="s">
        <v>249</v>
      </c>
      <c r="G127" s="195" t="s">
        <v>118</v>
      </c>
      <c r="H127" s="196">
        <v>0</v>
      </c>
      <c r="I127" s="197"/>
      <c r="J127" s="198"/>
      <c r="K127" s="199">
        <f>ROUND(P127*H127,2)</f>
        <v>0</v>
      </c>
      <c r="L127" s="194" t="s">
        <v>20</v>
      </c>
      <c r="M127" s="200"/>
      <c r="N127" s="201" t="s">
        <v>20</v>
      </c>
      <c r="O127" s="202" t="s">
        <v>42</v>
      </c>
      <c r="P127" s="203">
        <f>I127+J127</f>
        <v>0</v>
      </c>
      <c r="Q127" s="203">
        <f>ROUND(I127*H127,2)</f>
        <v>0</v>
      </c>
      <c r="R127" s="203">
        <f>ROUND(J127*H127,2)</f>
        <v>0</v>
      </c>
      <c r="S127" s="81"/>
      <c r="T127" s="204">
        <f>S127*H127</f>
        <v>0</v>
      </c>
      <c r="U127" s="204">
        <v>0</v>
      </c>
      <c r="V127" s="204">
        <f>U127*H127</f>
        <v>0</v>
      </c>
      <c r="W127" s="204">
        <v>0</v>
      </c>
      <c r="X127" s="205">
        <f>W127*H127</f>
        <v>0</v>
      </c>
      <c r="Y127" s="35"/>
      <c r="Z127" s="35"/>
      <c r="AA127" s="35"/>
      <c r="AB127" s="35"/>
      <c r="AC127" s="35"/>
      <c r="AD127" s="35"/>
      <c r="AE127" s="35"/>
      <c r="AR127" s="206" t="s">
        <v>119</v>
      </c>
      <c r="AT127" s="206" t="s">
        <v>115</v>
      </c>
      <c r="AU127" s="206" t="s">
        <v>81</v>
      </c>
      <c r="AY127" s="14" t="s">
        <v>114</v>
      </c>
      <c r="BE127" s="207">
        <f>IF(O127="základní",K127,0)</f>
        <v>0</v>
      </c>
      <c r="BF127" s="207">
        <f>IF(O127="snížená",K127,0)</f>
        <v>0</v>
      </c>
      <c r="BG127" s="207">
        <f>IF(O127="zákl. přenesená",K127,0)</f>
        <v>0</v>
      </c>
      <c r="BH127" s="207">
        <f>IF(O127="sníž. přenesená",K127,0)</f>
        <v>0</v>
      </c>
      <c r="BI127" s="207">
        <f>IF(O127="nulová",K127,0)</f>
        <v>0</v>
      </c>
      <c r="BJ127" s="14" t="s">
        <v>81</v>
      </c>
      <c r="BK127" s="207">
        <f>ROUND(P127*H127,2)</f>
        <v>0</v>
      </c>
      <c r="BL127" s="14" t="s">
        <v>120</v>
      </c>
      <c r="BM127" s="206" t="s">
        <v>250</v>
      </c>
    </row>
    <row r="128" spans="1:65" s="2" customFormat="1" ht="24.15" customHeight="1">
      <c r="A128" s="35"/>
      <c r="B128" s="36"/>
      <c r="C128" s="192" t="s">
        <v>251</v>
      </c>
      <c r="D128" s="192" t="s">
        <v>115</v>
      </c>
      <c r="E128" s="193" t="s">
        <v>252</v>
      </c>
      <c r="F128" s="194" t="s">
        <v>253</v>
      </c>
      <c r="G128" s="195" t="s">
        <v>118</v>
      </c>
      <c r="H128" s="196">
        <v>0</v>
      </c>
      <c r="I128" s="197"/>
      <c r="J128" s="198"/>
      <c r="K128" s="199">
        <f>ROUND(P128*H128,2)</f>
        <v>0</v>
      </c>
      <c r="L128" s="194" t="s">
        <v>20</v>
      </c>
      <c r="M128" s="200"/>
      <c r="N128" s="201" t="s">
        <v>20</v>
      </c>
      <c r="O128" s="202" t="s">
        <v>42</v>
      </c>
      <c r="P128" s="203">
        <f>I128+J128</f>
        <v>0</v>
      </c>
      <c r="Q128" s="203">
        <f>ROUND(I128*H128,2)</f>
        <v>0</v>
      </c>
      <c r="R128" s="203">
        <f>ROUND(J128*H128,2)</f>
        <v>0</v>
      </c>
      <c r="S128" s="81"/>
      <c r="T128" s="204">
        <f>S128*H128</f>
        <v>0</v>
      </c>
      <c r="U128" s="204">
        <v>0</v>
      </c>
      <c r="V128" s="204">
        <f>U128*H128</f>
        <v>0</v>
      </c>
      <c r="W128" s="204">
        <v>0</v>
      </c>
      <c r="X128" s="205">
        <f>W128*H128</f>
        <v>0</v>
      </c>
      <c r="Y128" s="35"/>
      <c r="Z128" s="35"/>
      <c r="AA128" s="35"/>
      <c r="AB128" s="35"/>
      <c r="AC128" s="35"/>
      <c r="AD128" s="35"/>
      <c r="AE128" s="35"/>
      <c r="AR128" s="206" t="s">
        <v>119</v>
      </c>
      <c r="AT128" s="206" t="s">
        <v>115</v>
      </c>
      <c r="AU128" s="206" t="s">
        <v>81</v>
      </c>
      <c r="AY128" s="14" t="s">
        <v>114</v>
      </c>
      <c r="BE128" s="207">
        <f>IF(O128="základní",K128,0)</f>
        <v>0</v>
      </c>
      <c r="BF128" s="207">
        <f>IF(O128="snížená",K128,0)</f>
        <v>0</v>
      </c>
      <c r="BG128" s="207">
        <f>IF(O128="zákl. přenesená",K128,0)</f>
        <v>0</v>
      </c>
      <c r="BH128" s="207">
        <f>IF(O128="sníž. přenesená",K128,0)</f>
        <v>0</v>
      </c>
      <c r="BI128" s="207">
        <f>IF(O128="nulová",K128,0)</f>
        <v>0</v>
      </c>
      <c r="BJ128" s="14" t="s">
        <v>81</v>
      </c>
      <c r="BK128" s="207">
        <f>ROUND(P128*H128,2)</f>
        <v>0</v>
      </c>
      <c r="BL128" s="14" t="s">
        <v>120</v>
      </c>
      <c r="BM128" s="206" t="s">
        <v>254</v>
      </c>
    </row>
    <row r="129" spans="1:65" s="2" customFormat="1" ht="24.15" customHeight="1">
      <c r="A129" s="35"/>
      <c r="B129" s="36"/>
      <c r="C129" s="208" t="s">
        <v>119</v>
      </c>
      <c r="D129" s="208" t="s">
        <v>138</v>
      </c>
      <c r="E129" s="209" t="s">
        <v>255</v>
      </c>
      <c r="F129" s="210" t="s">
        <v>256</v>
      </c>
      <c r="G129" s="211" t="s">
        <v>141</v>
      </c>
      <c r="H129" s="212">
        <v>154</v>
      </c>
      <c r="I129" s="213"/>
      <c r="J129" s="213"/>
      <c r="K129" s="214">
        <f>ROUND(P129*H129,2)</f>
        <v>0</v>
      </c>
      <c r="L129" s="210" t="s">
        <v>142</v>
      </c>
      <c r="M129" s="41"/>
      <c r="N129" s="215" t="s">
        <v>20</v>
      </c>
      <c r="O129" s="202" t="s">
        <v>42</v>
      </c>
      <c r="P129" s="203">
        <f>I129+J129</f>
        <v>0</v>
      </c>
      <c r="Q129" s="203">
        <f>ROUND(I129*H129,2)</f>
        <v>0</v>
      </c>
      <c r="R129" s="203">
        <f>ROUND(J129*H129,2)</f>
        <v>0</v>
      </c>
      <c r="S129" s="81"/>
      <c r="T129" s="204">
        <f>S129*H129</f>
        <v>0</v>
      </c>
      <c r="U129" s="204">
        <v>0</v>
      </c>
      <c r="V129" s="204">
        <f>U129*H129</f>
        <v>0</v>
      </c>
      <c r="W129" s="204">
        <v>0</v>
      </c>
      <c r="X129" s="205">
        <f>W129*H129</f>
        <v>0</v>
      </c>
      <c r="Y129" s="35"/>
      <c r="Z129" s="35"/>
      <c r="AA129" s="35"/>
      <c r="AB129" s="35"/>
      <c r="AC129" s="35"/>
      <c r="AD129" s="35"/>
      <c r="AE129" s="35"/>
      <c r="AR129" s="206" t="s">
        <v>120</v>
      </c>
      <c r="AT129" s="206" t="s">
        <v>138</v>
      </c>
      <c r="AU129" s="206" t="s">
        <v>81</v>
      </c>
      <c r="AY129" s="14" t="s">
        <v>114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4" t="s">
        <v>81</v>
      </c>
      <c r="BK129" s="207">
        <f>ROUND(P129*H129,2)</f>
        <v>0</v>
      </c>
      <c r="BL129" s="14" t="s">
        <v>120</v>
      </c>
      <c r="BM129" s="206" t="s">
        <v>257</v>
      </c>
    </row>
    <row r="130" spans="1:47" s="2" customFormat="1" ht="12">
      <c r="A130" s="35"/>
      <c r="B130" s="36"/>
      <c r="C130" s="37"/>
      <c r="D130" s="216" t="s">
        <v>144</v>
      </c>
      <c r="E130" s="37"/>
      <c r="F130" s="217" t="s">
        <v>258</v>
      </c>
      <c r="G130" s="37"/>
      <c r="H130" s="37"/>
      <c r="I130" s="218"/>
      <c r="J130" s="218"/>
      <c r="K130" s="37"/>
      <c r="L130" s="37"/>
      <c r="M130" s="41"/>
      <c r="N130" s="219"/>
      <c r="O130" s="220"/>
      <c r="P130" s="81"/>
      <c r="Q130" s="81"/>
      <c r="R130" s="81"/>
      <c r="S130" s="81"/>
      <c r="T130" s="81"/>
      <c r="U130" s="81"/>
      <c r="V130" s="81"/>
      <c r="W130" s="81"/>
      <c r="X130" s="82"/>
      <c r="Y130" s="35"/>
      <c r="Z130" s="35"/>
      <c r="AA130" s="35"/>
      <c r="AB130" s="35"/>
      <c r="AC130" s="35"/>
      <c r="AD130" s="35"/>
      <c r="AE130" s="35"/>
      <c r="AT130" s="14" t="s">
        <v>144</v>
      </c>
      <c r="AU130" s="14" t="s">
        <v>81</v>
      </c>
    </row>
    <row r="131" spans="1:65" s="2" customFormat="1" ht="24.15" customHeight="1">
      <c r="A131" s="35"/>
      <c r="B131" s="36"/>
      <c r="C131" s="192" t="s">
        <v>259</v>
      </c>
      <c r="D131" s="192" t="s">
        <v>115</v>
      </c>
      <c r="E131" s="193" t="s">
        <v>260</v>
      </c>
      <c r="F131" s="194" t="s">
        <v>261</v>
      </c>
      <c r="G131" s="195" t="s">
        <v>118</v>
      </c>
      <c r="H131" s="196">
        <v>154</v>
      </c>
      <c r="I131" s="197"/>
      <c r="J131" s="198"/>
      <c r="K131" s="199">
        <f>ROUND(P131*H131,2)</f>
        <v>0</v>
      </c>
      <c r="L131" s="194" t="s">
        <v>20</v>
      </c>
      <c r="M131" s="200"/>
      <c r="N131" s="201" t="s">
        <v>20</v>
      </c>
      <c r="O131" s="202" t="s">
        <v>42</v>
      </c>
      <c r="P131" s="203">
        <f>I131+J131</f>
        <v>0</v>
      </c>
      <c r="Q131" s="203">
        <f>ROUND(I131*H131,2)</f>
        <v>0</v>
      </c>
      <c r="R131" s="203">
        <f>ROUND(J131*H131,2)</f>
        <v>0</v>
      </c>
      <c r="S131" s="81"/>
      <c r="T131" s="204">
        <f>S131*H131</f>
        <v>0</v>
      </c>
      <c r="U131" s="204">
        <v>0</v>
      </c>
      <c r="V131" s="204">
        <f>U131*H131</f>
        <v>0</v>
      </c>
      <c r="W131" s="204">
        <v>0</v>
      </c>
      <c r="X131" s="205">
        <f>W131*H131</f>
        <v>0</v>
      </c>
      <c r="Y131" s="35"/>
      <c r="Z131" s="35"/>
      <c r="AA131" s="35"/>
      <c r="AB131" s="35"/>
      <c r="AC131" s="35"/>
      <c r="AD131" s="35"/>
      <c r="AE131" s="35"/>
      <c r="AR131" s="206" t="s">
        <v>119</v>
      </c>
      <c r="AT131" s="206" t="s">
        <v>115</v>
      </c>
      <c r="AU131" s="206" t="s">
        <v>81</v>
      </c>
      <c r="AY131" s="14" t="s">
        <v>114</v>
      </c>
      <c r="BE131" s="207">
        <f>IF(O131="základní",K131,0)</f>
        <v>0</v>
      </c>
      <c r="BF131" s="207">
        <f>IF(O131="snížená",K131,0)</f>
        <v>0</v>
      </c>
      <c r="BG131" s="207">
        <f>IF(O131="zákl. přenesená",K131,0)</f>
        <v>0</v>
      </c>
      <c r="BH131" s="207">
        <f>IF(O131="sníž. přenesená",K131,0)</f>
        <v>0</v>
      </c>
      <c r="BI131" s="207">
        <f>IF(O131="nulová",K131,0)</f>
        <v>0</v>
      </c>
      <c r="BJ131" s="14" t="s">
        <v>81</v>
      </c>
      <c r="BK131" s="207">
        <f>ROUND(P131*H131,2)</f>
        <v>0</v>
      </c>
      <c r="BL131" s="14" t="s">
        <v>120</v>
      </c>
      <c r="BM131" s="206" t="s">
        <v>262</v>
      </c>
    </row>
    <row r="132" spans="1:65" s="2" customFormat="1" ht="24.15" customHeight="1">
      <c r="A132" s="35"/>
      <c r="B132" s="36"/>
      <c r="C132" s="192" t="s">
        <v>263</v>
      </c>
      <c r="D132" s="192" t="s">
        <v>115</v>
      </c>
      <c r="E132" s="193" t="s">
        <v>264</v>
      </c>
      <c r="F132" s="194" t="s">
        <v>265</v>
      </c>
      <c r="G132" s="195" t="s">
        <v>118</v>
      </c>
      <c r="H132" s="196">
        <v>0</v>
      </c>
      <c r="I132" s="197"/>
      <c r="J132" s="198"/>
      <c r="K132" s="199">
        <f>ROUND(P132*H132,2)</f>
        <v>0</v>
      </c>
      <c r="L132" s="194" t="s">
        <v>20</v>
      </c>
      <c r="M132" s="200"/>
      <c r="N132" s="201" t="s">
        <v>20</v>
      </c>
      <c r="O132" s="202" t="s">
        <v>42</v>
      </c>
      <c r="P132" s="203">
        <f>I132+J132</f>
        <v>0</v>
      </c>
      <c r="Q132" s="203">
        <f>ROUND(I132*H132,2)</f>
        <v>0</v>
      </c>
      <c r="R132" s="203">
        <f>ROUND(J132*H132,2)</f>
        <v>0</v>
      </c>
      <c r="S132" s="81"/>
      <c r="T132" s="204">
        <f>S132*H132</f>
        <v>0</v>
      </c>
      <c r="U132" s="204">
        <v>0</v>
      </c>
      <c r="V132" s="204">
        <f>U132*H132</f>
        <v>0</v>
      </c>
      <c r="W132" s="204">
        <v>0</v>
      </c>
      <c r="X132" s="205">
        <f>W132*H132</f>
        <v>0</v>
      </c>
      <c r="Y132" s="35"/>
      <c r="Z132" s="35"/>
      <c r="AA132" s="35"/>
      <c r="AB132" s="35"/>
      <c r="AC132" s="35"/>
      <c r="AD132" s="35"/>
      <c r="AE132" s="35"/>
      <c r="AR132" s="206" t="s">
        <v>119</v>
      </c>
      <c r="AT132" s="206" t="s">
        <v>115</v>
      </c>
      <c r="AU132" s="206" t="s">
        <v>81</v>
      </c>
      <c r="AY132" s="14" t="s">
        <v>114</v>
      </c>
      <c r="BE132" s="207">
        <f>IF(O132="základní",K132,0)</f>
        <v>0</v>
      </c>
      <c r="BF132" s="207">
        <f>IF(O132="snížená",K132,0)</f>
        <v>0</v>
      </c>
      <c r="BG132" s="207">
        <f>IF(O132="zákl. přenesená",K132,0)</f>
        <v>0</v>
      </c>
      <c r="BH132" s="207">
        <f>IF(O132="sníž. přenesená",K132,0)</f>
        <v>0</v>
      </c>
      <c r="BI132" s="207">
        <f>IF(O132="nulová",K132,0)</f>
        <v>0</v>
      </c>
      <c r="BJ132" s="14" t="s">
        <v>81</v>
      </c>
      <c r="BK132" s="207">
        <f>ROUND(P132*H132,2)</f>
        <v>0</v>
      </c>
      <c r="BL132" s="14" t="s">
        <v>120</v>
      </c>
      <c r="BM132" s="206" t="s">
        <v>266</v>
      </c>
    </row>
    <row r="133" spans="1:65" s="2" customFormat="1" ht="24.15" customHeight="1">
      <c r="A133" s="35"/>
      <c r="B133" s="36"/>
      <c r="C133" s="192" t="s">
        <v>267</v>
      </c>
      <c r="D133" s="192" t="s">
        <v>115</v>
      </c>
      <c r="E133" s="193" t="s">
        <v>268</v>
      </c>
      <c r="F133" s="194" t="s">
        <v>269</v>
      </c>
      <c r="G133" s="195" t="s">
        <v>118</v>
      </c>
      <c r="H133" s="196">
        <v>0</v>
      </c>
      <c r="I133" s="197"/>
      <c r="J133" s="198"/>
      <c r="K133" s="199">
        <f>ROUND(P133*H133,2)</f>
        <v>0</v>
      </c>
      <c r="L133" s="194" t="s">
        <v>20</v>
      </c>
      <c r="M133" s="200"/>
      <c r="N133" s="201" t="s">
        <v>20</v>
      </c>
      <c r="O133" s="202" t="s">
        <v>42</v>
      </c>
      <c r="P133" s="203">
        <f>I133+J133</f>
        <v>0</v>
      </c>
      <c r="Q133" s="203">
        <f>ROUND(I133*H133,2)</f>
        <v>0</v>
      </c>
      <c r="R133" s="203">
        <f>ROUND(J133*H133,2)</f>
        <v>0</v>
      </c>
      <c r="S133" s="81"/>
      <c r="T133" s="204">
        <f>S133*H133</f>
        <v>0</v>
      </c>
      <c r="U133" s="204">
        <v>0</v>
      </c>
      <c r="V133" s="204">
        <f>U133*H133</f>
        <v>0</v>
      </c>
      <c r="W133" s="204">
        <v>0</v>
      </c>
      <c r="X133" s="205">
        <f>W133*H133</f>
        <v>0</v>
      </c>
      <c r="Y133" s="35"/>
      <c r="Z133" s="35"/>
      <c r="AA133" s="35"/>
      <c r="AB133" s="35"/>
      <c r="AC133" s="35"/>
      <c r="AD133" s="35"/>
      <c r="AE133" s="35"/>
      <c r="AR133" s="206" t="s">
        <v>119</v>
      </c>
      <c r="AT133" s="206" t="s">
        <v>115</v>
      </c>
      <c r="AU133" s="206" t="s">
        <v>81</v>
      </c>
      <c r="AY133" s="14" t="s">
        <v>114</v>
      </c>
      <c r="BE133" s="207">
        <f>IF(O133="základní",K133,0)</f>
        <v>0</v>
      </c>
      <c r="BF133" s="207">
        <f>IF(O133="snížená",K133,0)</f>
        <v>0</v>
      </c>
      <c r="BG133" s="207">
        <f>IF(O133="zákl. přenesená",K133,0)</f>
        <v>0</v>
      </c>
      <c r="BH133" s="207">
        <f>IF(O133="sníž. přenesená",K133,0)</f>
        <v>0</v>
      </c>
      <c r="BI133" s="207">
        <f>IF(O133="nulová",K133,0)</f>
        <v>0</v>
      </c>
      <c r="BJ133" s="14" t="s">
        <v>81</v>
      </c>
      <c r="BK133" s="207">
        <f>ROUND(P133*H133,2)</f>
        <v>0</v>
      </c>
      <c r="BL133" s="14" t="s">
        <v>120</v>
      </c>
      <c r="BM133" s="206" t="s">
        <v>270</v>
      </c>
    </row>
    <row r="134" spans="1:65" s="2" customFormat="1" ht="24.15" customHeight="1">
      <c r="A134" s="35"/>
      <c r="B134" s="36"/>
      <c r="C134" s="208" t="s">
        <v>271</v>
      </c>
      <c r="D134" s="208" t="s">
        <v>138</v>
      </c>
      <c r="E134" s="209" t="s">
        <v>272</v>
      </c>
      <c r="F134" s="210" t="s">
        <v>273</v>
      </c>
      <c r="G134" s="211" t="s">
        <v>141</v>
      </c>
      <c r="H134" s="212">
        <v>154</v>
      </c>
      <c r="I134" s="213"/>
      <c r="J134" s="213"/>
      <c r="K134" s="214">
        <f>ROUND(P134*H134,2)</f>
        <v>0</v>
      </c>
      <c r="L134" s="210" t="s">
        <v>142</v>
      </c>
      <c r="M134" s="41"/>
      <c r="N134" s="215" t="s">
        <v>20</v>
      </c>
      <c r="O134" s="202" t="s">
        <v>42</v>
      </c>
      <c r="P134" s="203">
        <f>I134+J134</f>
        <v>0</v>
      </c>
      <c r="Q134" s="203">
        <f>ROUND(I134*H134,2)</f>
        <v>0</v>
      </c>
      <c r="R134" s="203">
        <f>ROUND(J134*H134,2)</f>
        <v>0</v>
      </c>
      <c r="S134" s="81"/>
      <c r="T134" s="204">
        <f>S134*H134</f>
        <v>0</v>
      </c>
      <c r="U134" s="204">
        <v>0</v>
      </c>
      <c r="V134" s="204">
        <f>U134*H134</f>
        <v>0</v>
      </c>
      <c r="W134" s="204">
        <v>0</v>
      </c>
      <c r="X134" s="205">
        <f>W134*H134</f>
        <v>0</v>
      </c>
      <c r="Y134" s="35"/>
      <c r="Z134" s="35"/>
      <c r="AA134" s="35"/>
      <c r="AB134" s="35"/>
      <c r="AC134" s="35"/>
      <c r="AD134" s="35"/>
      <c r="AE134" s="35"/>
      <c r="AR134" s="206" t="s">
        <v>120</v>
      </c>
      <c r="AT134" s="206" t="s">
        <v>138</v>
      </c>
      <c r="AU134" s="206" t="s">
        <v>81</v>
      </c>
      <c r="AY134" s="14" t="s">
        <v>114</v>
      </c>
      <c r="BE134" s="207">
        <f>IF(O134="základní",K134,0)</f>
        <v>0</v>
      </c>
      <c r="BF134" s="207">
        <f>IF(O134="snížená",K134,0)</f>
        <v>0</v>
      </c>
      <c r="BG134" s="207">
        <f>IF(O134="zákl. přenesená",K134,0)</f>
        <v>0</v>
      </c>
      <c r="BH134" s="207">
        <f>IF(O134="sníž. přenesená",K134,0)</f>
        <v>0</v>
      </c>
      <c r="BI134" s="207">
        <f>IF(O134="nulová",K134,0)</f>
        <v>0</v>
      </c>
      <c r="BJ134" s="14" t="s">
        <v>81</v>
      </c>
      <c r="BK134" s="207">
        <f>ROUND(P134*H134,2)</f>
        <v>0</v>
      </c>
      <c r="BL134" s="14" t="s">
        <v>120</v>
      </c>
      <c r="BM134" s="206" t="s">
        <v>274</v>
      </c>
    </row>
    <row r="135" spans="1:47" s="2" customFormat="1" ht="12">
      <c r="A135" s="35"/>
      <c r="B135" s="36"/>
      <c r="C135" s="37"/>
      <c r="D135" s="216" t="s">
        <v>144</v>
      </c>
      <c r="E135" s="37"/>
      <c r="F135" s="217" t="s">
        <v>275</v>
      </c>
      <c r="G135" s="37"/>
      <c r="H135" s="37"/>
      <c r="I135" s="218"/>
      <c r="J135" s="218"/>
      <c r="K135" s="37"/>
      <c r="L135" s="37"/>
      <c r="M135" s="41"/>
      <c r="N135" s="219"/>
      <c r="O135" s="220"/>
      <c r="P135" s="81"/>
      <c r="Q135" s="81"/>
      <c r="R135" s="81"/>
      <c r="S135" s="81"/>
      <c r="T135" s="81"/>
      <c r="U135" s="81"/>
      <c r="V135" s="81"/>
      <c r="W135" s="81"/>
      <c r="X135" s="82"/>
      <c r="Y135" s="35"/>
      <c r="Z135" s="35"/>
      <c r="AA135" s="35"/>
      <c r="AB135" s="35"/>
      <c r="AC135" s="35"/>
      <c r="AD135" s="35"/>
      <c r="AE135" s="35"/>
      <c r="AT135" s="14" t="s">
        <v>144</v>
      </c>
      <c r="AU135" s="14" t="s">
        <v>81</v>
      </c>
    </row>
    <row r="136" spans="1:65" s="2" customFormat="1" ht="66.75" customHeight="1">
      <c r="A136" s="35"/>
      <c r="B136" s="36"/>
      <c r="C136" s="192" t="s">
        <v>276</v>
      </c>
      <c r="D136" s="192" t="s">
        <v>115</v>
      </c>
      <c r="E136" s="193" t="s">
        <v>277</v>
      </c>
      <c r="F136" s="194" t="s">
        <v>278</v>
      </c>
      <c r="G136" s="195" t="s">
        <v>118</v>
      </c>
      <c r="H136" s="196">
        <v>1</v>
      </c>
      <c r="I136" s="197"/>
      <c r="J136" s="198"/>
      <c r="K136" s="199">
        <f>ROUND(P136*H136,2)</f>
        <v>0</v>
      </c>
      <c r="L136" s="194" t="s">
        <v>20</v>
      </c>
      <c r="M136" s="200"/>
      <c r="N136" s="201" t="s">
        <v>20</v>
      </c>
      <c r="O136" s="202" t="s">
        <v>42</v>
      </c>
      <c r="P136" s="203">
        <f>I136+J136</f>
        <v>0</v>
      </c>
      <c r="Q136" s="203">
        <f>ROUND(I136*H136,2)</f>
        <v>0</v>
      </c>
      <c r="R136" s="203">
        <f>ROUND(J136*H136,2)</f>
        <v>0</v>
      </c>
      <c r="S136" s="81"/>
      <c r="T136" s="204">
        <f>S136*H136</f>
        <v>0</v>
      </c>
      <c r="U136" s="204">
        <v>0</v>
      </c>
      <c r="V136" s="204">
        <f>U136*H136</f>
        <v>0</v>
      </c>
      <c r="W136" s="204">
        <v>0</v>
      </c>
      <c r="X136" s="205">
        <f>W136*H136</f>
        <v>0</v>
      </c>
      <c r="Y136" s="35"/>
      <c r="Z136" s="35"/>
      <c r="AA136" s="35"/>
      <c r="AB136" s="35"/>
      <c r="AC136" s="35"/>
      <c r="AD136" s="35"/>
      <c r="AE136" s="35"/>
      <c r="AR136" s="206" t="s">
        <v>119</v>
      </c>
      <c r="AT136" s="206" t="s">
        <v>115</v>
      </c>
      <c r="AU136" s="206" t="s">
        <v>81</v>
      </c>
      <c r="AY136" s="14" t="s">
        <v>114</v>
      </c>
      <c r="BE136" s="207">
        <f>IF(O136="základní",K136,0)</f>
        <v>0</v>
      </c>
      <c r="BF136" s="207">
        <f>IF(O136="snížená",K136,0)</f>
        <v>0</v>
      </c>
      <c r="BG136" s="207">
        <f>IF(O136="zákl. přenesená",K136,0)</f>
        <v>0</v>
      </c>
      <c r="BH136" s="207">
        <f>IF(O136="sníž. přenesená",K136,0)</f>
        <v>0</v>
      </c>
      <c r="BI136" s="207">
        <f>IF(O136="nulová",K136,0)</f>
        <v>0</v>
      </c>
      <c r="BJ136" s="14" t="s">
        <v>81</v>
      </c>
      <c r="BK136" s="207">
        <f>ROUND(P136*H136,2)</f>
        <v>0</v>
      </c>
      <c r="BL136" s="14" t="s">
        <v>120</v>
      </c>
      <c r="BM136" s="206" t="s">
        <v>279</v>
      </c>
    </row>
    <row r="137" spans="1:65" s="2" customFormat="1" ht="24.15" customHeight="1">
      <c r="A137" s="35"/>
      <c r="B137" s="36"/>
      <c r="C137" s="208" t="s">
        <v>280</v>
      </c>
      <c r="D137" s="208" t="s">
        <v>138</v>
      </c>
      <c r="E137" s="209" t="s">
        <v>281</v>
      </c>
      <c r="F137" s="210" t="s">
        <v>282</v>
      </c>
      <c r="G137" s="211" t="s">
        <v>141</v>
      </c>
      <c r="H137" s="212">
        <v>1</v>
      </c>
      <c r="I137" s="213"/>
      <c r="J137" s="213"/>
      <c r="K137" s="214">
        <f>ROUND(P137*H137,2)</f>
        <v>0</v>
      </c>
      <c r="L137" s="210" t="s">
        <v>142</v>
      </c>
      <c r="M137" s="41"/>
      <c r="N137" s="215" t="s">
        <v>20</v>
      </c>
      <c r="O137" s="202" t="s">
        <v>42</v>
      </c>
      <c r="P137" s="203">
        <f>I137+J137</f>
        <v>0</v>
      </c>
      <c r="Q137" s="203">
        <f>ROUND(I137*H137,2)</f>
        <v>0</v>
      </c>
      <c r="R137" s="203">
        <f>ROUND(J137*H137,2)</f>
        <v>0</v>
      </c>
      <c r="S137" s="81"/>
      <c r="T137" s="204">
        <f>S137*H137</f>
        <v>0</v>
      </c>
      <c r="U137" s="204">
        <v>0</v>
      </c>
      <c r="V137" s="204">
        <f>U137*H137</f>
        <v>0</v>
      </c>
      <c r="W137" s="204">
        <v>0</v>
      </c>
      <c r="X137" s="205">
        <f>W137*H137</f>
        <v>0</v>
      </c>
      <c r="Y137" s="35"/>
      <c r="Z137" s="35"/>
      <c r="AA137" s="35"/>
      <c r="AB137" s="35"/>
      <c r="AC137" s="35"/>
      <c r="AD137" s="35"/>
      <c r="AE137" s="35"/>
      <c r="AR137" s="206" t="s">
        <v>120</v>
      </c>
      <c r="AT137" s="206" t="s">
        <v>138</v>
      </c>
      <c r="AU137" s="206" t="s">
        <v>81</v>
      </c>
      <c r="AY137" s="14" t="s">
        <v>114</v>
      </c>
      <c r="BE137" s="207">
        <f>IF(O137="základní",K137,0)</f>
        <v>0</v>
      </c>
      <c r="BF137" s="207">
        <f>IF(O137="snížená",K137,0)</f>
        <v>0</v>
      </c>
      <c r="BG137" s="207">
        <f>IF(O137="zákl. přenesená",K137,0)</f>
        <v>0</v>
      </c>
      <c r="BH137" s="207">
        <f>IF(O137="sníž. přenesená",K137,0)</f>
        <v>0</v>
      </c>
      <c r="BI137" s="207">
        <f>IF(O137="nulová",K137,0)</f>
        <v>0</v>
      </c>
      <c r="BJ137" s="14" t="s">
        <v>81</v>
      </c>
      <c r="BK137" s="207">
        <f>ROUND(P137*H137,2)</f>
        <v>0</v>
      </c>
      <c r="BL137" s="14" t="s">
        <v>120</v>
      </c>
      <c r="BM137" s="206" t="s">
        <v>283</v>
      </c>
    </row>
    <row r="138" spans="1:47" s="2" customFormat="1" ht="12">
      <c r="A138" s="35"/>
      <c r="B138" s="36"/>
      <c r="C138" s="37"/>
      <c r="D138" s="216" t="s">
        <v>144</v>
      </c>
      <c r="E138" s="37"/>
      <c r="F138" s="217" t="s">
        <v>284</v>
      </c>
      <c r="G138" s="37"/>
      <c r="H138" s="37"/>
      <c r="I138" s="218"/>
      <c r="J138" s="218"/>
      <c r="K138" s="37"/>
      <c r="L138" s="37"/>
      <c r="M138" s="41"/>
      <c r="N138" s="219"/>
      <c r="O138" s="220"/>
      <c r="P138" s="81"/>
      <c r="Q138" s="81"/>
      <c r="R138" s="81"/>
      <c r="S138" s="81"/>
      <c r="T138" s="81"/>
      <c r="U138" s="81"/>
      <c r="V138" s="81"/>
      <c r="W138" s="81"/>
      <c r="X138" s="82"/>
      <c r="Y138" s="35"/>
      <c r="Z138" s="35"/>
      <c r="AA138" s="35"/>
      <c r="AB138" s="35"/>
      <c r="AC138" s="35"/>
      <c r="AD138" s="35"/>
      <c r="AE138" s="35"/>
      <c r="AT138" s="14" t="s">
        <v>144</v>
      </c>
      <c r="AU138" s="14" t="s">
        <v>81</v>
      </c>
    </row>
    <row r="139" spans="1:65" s="2" customFormat="1" ht="24.15" customHeight="1">
      <c r="A139" s="35"/>
      <c r="B139" s="36"/>
      <c r="C139" s="192" t="s">
        <v>285</v>
      </c>
      <c r="D139" s="192" t="s">
        <v>115</v>
      </c>
      <c r="E139" s="193" t="s">
        <v>286</v>
      </c>
      <c r="F139" s="194" t="s">
        <v>287</v>
      </c>
      <c r="G139" s="195" t="s">
        <v>118</v>
      </c>
      <c r="H139" s="196">
        <v>35</v>
      </c>
      <c r="I139" s="197"/>
      <c r="J139" s="198"/>
      <c r="K139" s="199">
        <f>ROUND(P139*H139,2)</f>
        <v>0</v>
      </c>
      <c r="L139" s="194" t="s">
        <v>20</v>
      </c>
      <c r="M139" s="200"/>
      <c r="N139" s="201" t="s">
        <v>20</v>
      </c>
      <c r="O139" s="202" t="s">
        <v>42</v>
      </c>
      <c r="P139" s="203">
        <f>I139+J139</f>
        <v>0</v>
      </c>
      <c r="Q139" s="203">
        <f>ROUND(I139*H139,2)</f>
        <v>0</v>
      </c>
      <c r="R139" s="203">
        <f>ROUND(J139*H139,2)</f>
        <v>0</v>
      </c>
      <c r="S139" s="81"/>
      <c r="T139" s="204">
        <f>S139*H139</f>
        <v>0</v>
      </c>
      <c r="U139" s="204">
        <v>0</v>
      </c>
      <c r="V139" s="204">
        <f>U139*H139</f>
        <v>0</v>
      </c>
      <c r="W139" s="204">
        <v>0</v>
      </c>
      <c r="X139" s="205">
        <f>W139*H139</f>
        <v>0</v>
      </c>
      <c r="Y139" s="35"/>
      <c r="Z139" s="35"/>
      <c r="AA139" s="35"/>
      <c r="AB139" s="35"/>
      <c r="AC139" s="35"/>
      <c r="AD139" s="35"/>
      <c r="AE139" s="35"/>
      <c r="AR139" s="206" t="s">
        <v>119</v>
      </c>
      <c r="AT139" s="206" t="s">
        <v>115</v>
      </c>
      <c r="AU139" s="206" t="s">
        <v>81</v>
      </c>
      <c r="AY139" s="14" t="s">
        <v>114</v>
      </c>
      <c r="BE139" s="207">
        <f>IF(O139="základní",K139,0)</f>
        <v>0</v>
      </c>
      <c r="BF139" s="207">
        <f>IF(O139="snížená",K139,0)</f>
        <v>0</v>
      </c>
      <c r="BG139" s="207">
        <f>IF(O139="zákl. přenesená",K139,0)</f>
        <v>0</v>
      </c>
      <c r="BH139" s="207">
        <f>IF(O139="sníž. přenesená",K139,0)</f>
        <v>0</v>
      </c>
      <c r="BI139" s="207">
        <f>IF(O139="nulová",K139,0)</f>
        <v>0</v>
      </c>
      <c r="BJ139" s="14" t="s">
        <v>81</v>
      </c>
      <c r="BK139" s="207">
        <f>ROUND(P139*H139,2)</f>
        <v>0</v>
      </c>
      <c r="BL139" s="14" t="s">
        <v>120</v>
      </c>
      <c r="BM139" s="206" t="s">
        <v>288</v>
      </c>
    </row>
    <row r="140" spans="1:65" s="2" customFormat="1" ht="24.15" customHeight="1">
      <c r="A140" s="35"/>
      <c r="B140" s="36"/>
      <c r="C140" s="208" t="s">
        <v>289</v>
      </c>
      <c r="D140" s="208" t="s">
        <v>138</v>
      </c>
      <c r="E140" s="209" t="s">
        <v>290</v>
      </c>
      <c r="F140" s="210" t="s">
        <v>291</v>
      </c>
      <c r="G140" s="211" t="s">
        <v>141</v>
      </c>
      <c r="H140" s="212">
        <v>35</v>
      </c>
      <c r="I140" s="213"/>
      <c r="J140" s="213"/>
      <c r="K140" s="214">
        <f>ROUND(P140*H140,2)</f>
        <v>0</v>
      </c>
      <c r="L140" s="210" t="s">
        <v>142</v>
      </c>
      <c r="M140" s="41"/>
      <c r="N140" s="215" t="s">
        <v>20</v>
      </c>
      <c r="O140" s="202" t="s">
        <v>42</v>
      </c>
      <c r="P140" s="203">
        <f>I140+J140</f>
        <v>0</v>
      </c>
      <c r="Q140" s="203">
        <f>ROUND(I140*H140,2)</f>
        <v>0</v>
      </c>
      <c r="R140" s="203">
        <f>ROUND(J140*H140,2)</f>
        <v>0</v>
      </c>
      <c r="S140" s="81"/>
      <c r="T140" s="204">
        <f>S140*H140</f>
        <v>0</v>
      </c>
      <c r="U140" s="204">
        <v>0</v>
      </c>
      <c r="V140" s="204">
        <f>U140*H140</f>
        <v>0</v>
      </c>
      <c r="W140" s="204">
        <v>0</v>
      </c>
      <c r="X140" s="205">
        <f>W140*H140</f>
        <v>0</v>
      </c>
      <c r="Y140" s="35"/>
      <c r="Z140" s="35"/>
      <c r="AA140" s="35"/>
      <c r="AB140" s="35"/>
      <c r="AC140" s="35"/>
      <c r="AD140" s="35"/>
      <c r="AE140" s="35"/>
      <c r="AR140" s="206" t="s">
        <v>120</v>
      </c>
      <c r="AT140" s="206" t="s">
        <v>138</v>
      </c>
      <c r="AU140" s="206" t="s">
        <v>81</v>
      </c>
      <c r="AY140" s="14" t="s">
        <v>114</v>
      </c>
      <c r="BE140" s="207">
        <f>IF(O140="základní",K140,0)</f>
        <v>0</v>
      </c>
      <c r="BF140" s="207">
        <f>IF(O140="snížená",K140,0)</f>
        <v>0</v>
      </c>
      <c r="BG140" s="207">
        <f>IF(O140="zákl. přenesená",K140,0)</f>
        <v>0</v>
      </c>
      <c r="BH140" s="207">
        <f>IF(O140="sníž. přenesená",K140,0)</f>
        <v>0</v>
      </c>
      <c r="BI140" s="207">
        <f>IF(O140="nulová",K140,0)</f>
        <v>0</v>
      </c>
      <c r="BJ140" s="14" t="s">
        <v>81</v>
      </c>
      <c r="BK140" s="207">
        <f>ROUND(P140*H140,2)</f>
        <v>0</v>
      </c>
      <c r="BL140" s="14" t="s">
        <v>120</v>
      </c>
      <c r="BM140" s="206" t="s">
        <v>292</v>
      </c>
    </row>
    <row r="141" spans="1:47" s="2" customFormat="1" ht="12">
      <c r="A141" s="35"/>
      <c r="B141" s="36"/>
      <c r="C141" s="37"/>
      <c r="D141" s="216" t="s">
        <v>144</v>
      </c>
      <c r="E141" s="37"/>
      <c r="F141" s="217" t="s">
        <v>293</v>
      </c>
      <c r="G141" s="37"/>
      <c r="H141" s="37"/>
      <c r="I141" s="218"/>
      <c r="J141" s="218"/>
      <c r="K141" s="37"/>
      <c r="L141" s="37"/>
      <c r="M141" s="41"/>
      <c r="N141" s="219"/>
      <c r="O141" s="220"/>
      <c r="P141" s="81"/>
      <c r="Q141" s="81"/>
      <c r="R141" s="81"/>
      <c r="S141" s="81"/>
      <c r="T141" s="81"/>
      <c r="U141" s="81"/>
      <c r="V141" s="81"/>
      <c r="W141" s="81"/>
      <c r="X141" s="82"/>
      <c r="Y141" s="35"/>
      <c r="Z141" s="35"/>
      <c r="AA141" s="35"/>
      <c r="AB141" s="35"/>
      <c r="AC141" s="35"/>
      <c r="AD141" s="35"/>
      <c r="AE141" s="35"/>
      <c r="AT141" s="14" t="s">
        <v>144</v>
      </c>
      <c r="AU141" s="14" t="s">
        <v>81</v>
      </c>
    </row>
    <row r="142" spans="1:65" s="2" customFormat="1" ht="37.8" customHeight="1">
      <c r="A142" s="35"/>
      <c r="B142" s="36"/>
      <c r="C142" s="192" t="s">
        <v>294</v>
      </c>
      <c r="D142" s="192" t="s">
        <v>115</v>
      </c>
      <c r="E142" s="193" t="s">
        <v>295</v>
      </c>
      <c r="F142" s="194" t="s">
        <v>296</v>
      </c>
      <c r="G142" s="195" t="s">
        <v>118</v>
      </c>
      <c r="H142" s="196">
        <v>1</v>
      </c>
      <c r="I142" s="197"/>
      <c r="J142" s="198"/>
      <c r="K142" s="199">
        <f>ROUND(P142*H142,2)</f>
        <v>0</v>
      </c>
      <c r="L142" s="194" t="s">
        <v>20</v>
      </c>
      <c r="M142" s="200"/>
      <c r="N142" s="201" t="s">
        <v>20</v>
      </c>
      <c r="O142" s="202" t="s">
        <v>42</v>
      </c>
      <c r="P142" s="203">
        <f>I142+J142</f>
        <v>0</v>
      </c>
      <c r="Q142" s="203">
        <f>ROUND(I142*H142,2)</f>
        <v>0</v>
      </c>
      <c r="R142" s="203">
        <f>ROUND(J142*H142,2)</f>
        <v>0</v>
      </c>
      <c r="S142" s="81"/>
      <c r="T142" s="204">
        <f>S142*H142</f>
        <v>0</v>
      </c>
      <c r="U142" s="204">
        <v>0</v>
      </c>
      <c r="V142" s="204">
        <f>U142*H142</f>
        <v>0</v>
      </c>
      <c r="W142" s="204">
        <v>0</v>
      </c>
      <c r="X142" s="205">
        <f>W142*H142</f>
        <v>0</v>
      </c>
      <c r="Y142" s="35"/>
      <c r="Z142" s="35"/>
      <c r="AA142" s="35"/>
      <c r="AB142" s="35"/>
      <c r="AC142" s="35"/>
      <c r="AD142" s="35"/>
      <c r="AE142" s="35"/>
      <c r="AR142" s="206" t="s">
        <v>119</v>
      </c>
      <c r="AT142" s="206" t="s">
        <v>115</v>
      </c>
      <c r="AU142" s="206" t="s">
        <v>81</v>
      </c>
      <c r="AY142" s="14" t="s">
        <v>114</v>
      </c>
      <c r="BE142" s="207">
        <f>IF(O142="základní",K142,0)</f>
        <v>0</v>
      </c>
      <c r="BF142" s="207">
        <f>IF(O142="snížená",K142,0)</f>
        <v>0</v>
      </c>
      <c r="BG142" s="207">
        <f>IF(O142="zákl. přenesená",K142,0)</f>
        <v>0</v>
      </c>
      <c r="BH142" s="207">
        <f>IF(O142="sníž. přenesená",K142,0)</f>
        <v>0</v>
      </c>
      <c r="BI142" s="207">
        <f>IF(O142="nulová",K142,0)</f>
        <v>0</v>
      </c>
      <c r="BJ142" s="14" t="s">
        <v>81</v>
      </c>
      <c r="BK142" s="207">
        <f>ROUND(P142*H142,2)</f>
        <v>0</v>
      </c>
      <c r="BL142" s="14" t="s">
        <v>120</v>
      </c>
      <c r="BM142" s="206" t="s">
        <v>297</v>
      </c>
    </row>
    <row r="143" spans="1:65" s="2" customFormat="1" ht="33" customHeight="1">
      <c r="A143" s="35"/>
      <c r="B143" s="36"/>
      <c r="C143" s="192" t="s">
        <v>298</v>
      </c>
      <c r="D143" s="192" t="s">
        <v>115</v>
      </c>
      <c r="E143" s="193" t="s">
        <v>299</v>
      </c>
      <c r="F143" s="194" t="s">
        <v>300</v>
      </c>
      <c r="G143" s="195" t="s">
        <v>118</v>
      </c>
      <c r="H143" s="196">
        <v>4</v>
      </c>
      <c r="I143" s="197"/>
      <c r="J143" s="198"/>
      <c r="K143" s="199">
        <f>ROUND(P143*H143,2)</f>
        <v>0</v>
      </c>
      <c r="L143" s="194" t="s">
        <v>20</v>
      </c>
      <c r="M143" s="200"/>
      <c r="N143" s="201" t="s">
        <v>20</v>
      </c>
      <c r="O143" s="202" t="s">
        <v>42</v>
      </c>
      <c r="P143" s="203">
        <f>I143+J143</f>
        <v>0</v>
      </c>
      <c r="Q143" s="203">
        <f>ROUND(I143*H143,2)</f>
        <v>0</v>
      </c>
      <c r="R143" s="203">
        <f>ROUND(J143*H143,2)</f>
        <v>0</v>
      </c>
      <c r="S143" s="81"/>
      <c r="T143" s="204">
        <f>S143*H143</f>
        <v>0</v>
      </c>
      <c r="U143" s="204">
        <v>0</v>
      </c>
      <c r="V143" s="204">
        <f>U143*H143</f>
        <v>0</v>
      </c>
      <c r="W143" s="204">
        <v>0</v>
      </c>
      <c r="X143" s="205">
        <f>W143*H143</f>
        <v>0</v>
      </c>
      <c r="Y143" s="35"/>
      <c r="Z143" s="35"/>
      <c r="AA143" s="35"/>
      <c r="AB143" s="35"/>
      <c r="AC143" s="35"/>
      <c r="AD143" s="35"/>
      <c r="AE143" s="35"/>
      <c r="AR143" s="206" t="s">
        <v>119</v>
      </c>
      <c r="AT143" s="206" t="s">
        <v>115</v>
      </c>
      <c r="AU143" s="206" t="s">
        <v>81</v>
      </c>
      <c r="AY143" s="14" t="s">
        <v>114</v>
      </c>
      <c r="BE143" s="207">
        <f>IF(O143="základní",K143,0)</f>
        <v>0</v>
      </c>
      <c r="BF143" s="207">
        <f>IF(O143="snížená",K143,0)</f>
        <v>0</v>
      </c>
      <c r="BG143" s="207">
        <f>IF(O143="zákl. přenesená",K143,0)</f>
        <v>0</v>
      </c>
      <c r="BH143" s="207">
        <f>IF(O143="sníž. přenesená",K143,0)</f>
        <v>0</v>
      </c>
      <c r="BI143" s="207">
        <f>IF(O143="nulová",K143,0)</f>
        <v>0</v>
      </c>
      <c r="BJ143" s="14" t="s">
        <v>81</v>
      </c>
      <c r="BK143" s="207">
        <f>ROUND(P143*H143,2)</f>
        <v>0</v>
      </c>
      <c r="BL143" s="14" t="s">
        <v>120</v>
      </c>
      <c r="BM143" s="206" t="s">
        <v>301</v>
      </c>
    </row>
    <row r="144" spans="1:65" s="2" customFormat="1" ht="24.15" customHeight="1">
      <c r="A144" s="35"/>
      <c r="B144" s="36"/>
      <c r="C144" s="208" t="s">
        <v>302</v>
      </c>
      <c r="D144" s="208" t="s">
        <v>138</v>
      </c>
      <c r="E144" s="209" t="s">
        <v>303</v>
      </c>
      <c r="F144" s="210" t="s">
        <v>304</v>
      </c>
      <c r="G144" s="211" t="s">
        <v>141</v>
      </c>
      <c r="H144" s="212">
        <v>5</v>
      </c>
      <c r="I144" s="213"/>
      <c r="J144" s="213"/>
      <c r="K144" s="214">
        <f>ROUND(P144*H144,2)</f>
        <v>0</v>
      </c>
      <c r="L144" s="210" t="s">
        <v>142</v>
      </c>
      <c r="M144" s="41"/>
      <c r="N144" s="215" t="s">
        <v>20</v>
      </c>
      <c r="O144" s="202" t="s">
        <v>42</v>
      </c>
      <c r="P144" s="203">
        <f>I144+J144</f>
        <v>0</v>
      </c>
      <c r="Q144" s="203">
        <f>ROUND(I144*H144,2)</f>
        <v>0</v>
      </c>
      <c r="R144" s="203">
        <f>ROUND(J144*H144,2)</f>
        <v>0</v>
      </c>
      <c r="S144" s="81"/>
      <c r="T144" s="204">
        <f>S144*H144</f>
        <v>0</v>
      </c>
      <c r="U144" s="204">
        <v>0</v>
      </c>
      <c r="V144" s="204">
        <f>U144*H144</f>
        <v>0</v>
      </c>
      <c r="W144" s="204">
        <v>0</v>
      </c>
      <c r="X144" s="205">
        <f>W144*H144</f>
        <v>0</v>
      </c>
      <c r="Y144" s="35"/>
      <c r="Z144" s="35"/>
      <c r="AA144" s="35"/>
      <c r="AB144" s="35"/>
      <c r="AC144" s="35"/>
      <c r="AD144" s="35"/>
      <c r="AE144" s="35"/>
      <c r="AR144" s="206" t="s">
        <v>120</v>
      </c>
      <c r="AT144" s="206" t="s">
        <v>138</v>
      </c>
      <c r="AU144" s="206" t="s">
        <v>81</v>
      </c>
      <c r="AY144" s="14" t="s">
        <v>114</v>
      </c>
      <c r="BE144" s="207">
        <f>IF(O144="základní",K144,0)</f>
        <v>0</v>
      </c>
      <c r="BF144" s="207">
        <f>IF(O144="snížená",K144,0)</f>
        <v>0</v>
      </c>
      <c r="BG144" s="207">
        <f>IF(O144="zákl. přenesená",K144,0)</f>
        <v>0</v>
      </c>
      <c r="BH144" s="207">
        <f>IF(O144="sníž. přenesená",K144,0)</f>
        <v>0</v>
      </c>
      <c r="BI144" s="207">
        <f>IF(O144="nulová",K144,0)</f>
        <v>0</v>
      </c>
      <c r="BJ144" s="14" t="s">
        <v>81</v>
      </c>
      <c r="BK144" s="207">
        <f>ROUND(P144*H144,2)</f>
        <v>0</v>
      </c>
      <c r="BL144" s="14" t="s">
        <v>120</v>
      </c>
      <c r="BM144" s="206" t="s">
        <v>305</v>
      </c>
    </row>
    <row r="145" spans="1:47" s="2" customFormat="1" ht="12">
      <c r="A145" s="35"/>
      <c r="B145" s="36"/>
      <c r="C145" s="37"/>
      <c r="D145" s="216" t="s">
        <v>144</v>
      </c>
      <c r="E145" s="37"/>
      <c r="F145" s="217" t="s">
        <v>306</v>
      </c>
      <c r="G145" s="37"/>
      <c r="H145" s="37"/>
      <c r="I145" s="218"/>
      <c r="J145" s="218"/>
      <c r="K145" s="37"/>
      <c r="L145" s="37"/>
      <c r="M145" s="41"/>
      <c r="N145" s="219"/>
      <c r="O145" s="220"/>
      <c r="P145" s="81"/>
      <c r="Q145" s="81"/>
      <c r="R145" s="81"/>
      <c r="S145" s="81"/>
      <c r="T145" s="81"/>
      <c r="U145" s="81"/>
      <c r="V145" s="81"/>
      <c r="W145" s="81"/>
      <c r="X145" s="82"/>
      <c r="Y145" s="35"/>
      <c r="Z145" s="35"/>
      <c r="AA145" s="35"/>
      <c r="AB145" s="35"/>
      <c r="AC145" s="35"/>
      <c r="AD145" s="35"/>
      <c r="AE145" s="35"/>
      <c r="AT145" s="14" t="s">
        <v>144</v>
      </c>
      <c r="AU145" s="14" t="s">
        <v>81</v>
      </c>
    </row>
    <row r="146" spans="1:65" s="2" customFormat="1" ht="16.5" customHeight="1">
      <c r="A146" s="35"/>
      <c r="B146" s="36"/>
      <c r="C146" s="192" t="s">
        <v>307</v>
      </c>
      <c r="D146" s="192" t="s">
        <v>115</v>
      </c>
      <c r="E146" s="193" t="s">
        <v>308</v>
      </c>
      <c r="F146" s="194" t="s">
        <v>309</v>
      </c>
      <c r="G146" s="195" t="s">
        <v>118</v>
      </c>
      <c r="H146" s="196">
        <v>5</v>
      </c>
      <c r="I146" s="197"/>
      <c r="J146" s="198"/>
      <c r="K146" s="199">
        <f>ROUND(P146*H146,2)</f>
        <v>0</v>
      </c>
      <c r="L146" s="194" t="s">
        <v>20</v>
      </c>
      <c r="M146" s="200"/>
      <c r="N146" s="201" t="s">
        <v>20</v>
      </c>
      <c r="O146" s="202" t="s">
        <v>42</v>
      </c>
      <c r="P146" s="203">
        <f>I146+J146</f>
        <v>0</v>
      </c>
      <c r="Q146" s="203">
        <f>ROUND(I146*H146,2)</f>
        <v>0</v>
      </c>
      <c r="R146" s="203">
        <f>ROUND(J146*H146,2)</f>
        <v>0</v>
      </c>
      <c r="S146" s="81"/>
      <c r="T146" s="204">
        <f>S146*H146</f>
        <v>0</v>
      </c>
      <c r="U146" s="204">
        <v>0</v>
      </c>
      <c r="V146" s="204">
        <f>U146*H146</f>
        <v>0</v>
      </c>
      <c r="W146" s="204">
        <v>0</v>
      </c>
      <c r="X146" s="205">
        <f>W146*H146</f>
        <v>0</v>
      </c>
      <c r="Y146" s="35"/>
      <c r="Z146" s="35"/>
      <c r="AA146" s="35"/>
      <c r="AB146" s="35"/>
      <c r="AC146" s="35"/>
      <c r="AD146" s="35"/>
      <c r="AE146" s="35"/>
      <c r="AR146" s="206" t="s">
        <v>119</v>
      </c>
      <c r="AT146" s="206" t="s">
        <v>115</v>
      </c>
      <c r="AU146" s="206" t="s">
        <v>81</v>
      </c>
      <c r="AY146" s="14" t="s">
        <v>114</v>
      </c>
      <c r="BE146" s="207">
        <f>IF(O146="základní",K146,0)</f>
        <v>0</v>
      </c>
      <c r="BF146" s="207">
        <f>IF(O146="snížená",K146,0)</f>
        <v>0</v>
      </c>
      <c r="BG146" s="207">
        <f>IF(O146="zákl. přenesená",K146,0)</f>
        <v>0</v>
      </c>
      <c r="BH146" s="207">
        <f>IF(O146="sníž. přenesená",K146,0)</f>
        <v>0</v>
      </c>
      <c r="BI146" s="207">
        <f>IF(O146="nulová",K146,0)</f>
        <v>0</v>
      </c>
      <c r="BJ146" s="14" t="s">
        <v>81</v>
      </c>
      <c r="BK146" s="207">
        <f>ROUND(P146*H146,2)</f>
        <v>0</v>
      </c>
      <c r="BL146" s="14" t="s">
        <v>120</v>
      </c>
      <c r="BM146" s="206" t="s">
        <v>310</v>
      </c>
    </row>
    <row r="147" spans="1:65" s="2" customFormat="1" ht="24.15" customHeight="1">
      <c r="A147" s="35"/>
      <c r="B147" s="36"/>
      <c r="C147" s="208" t="s">
        <v>311</v>
      </c>
      <c r="D147" s="208" t="s">
        <v>138</v>
      </c>
      <c r="E147" s="209" t="s">
        <v>312</v>
      </c>
      <c r="F147" s="210" t="s">
        <v>313</v>
      </c>
      <c r="G147" s="211" t="s">
        <v>141</v>
      </c>
      <c r="H147" s="212">
        <v>1</v>
      </c>
      <c r="I147" s="213"/>
      <c r="J147" s="213"/>
      <c r="K147" s="214">
        <f>ROUND(P147*H147,2)</f>
        <v>0</v>
      </c>
      <c r="L147" s="210" t="s">
        <v>142</v>
      </c>
      <c r="M147" s="41"/>
      <c r="N147" s="215" t="s">
        <v>20</v>
      </c>
      <c r="O147" s="202" t="s">
        <v>42</v>
      </c>
      <c r="P147" s="203">
        <f>I147+J147</f>
        <v>0</v>
      </c>
      <c r="Q147" s="203">
        <f>ROUND(I147*H147,2)</f>
        <v>0</v>
      </c>
      <c r="R147" s="203">
        <f>ROUND(J147*H147,2)</f>
        <v>0</v>
      </c>
      <c r="S147" s="81"/>
      <c r="T147" s="204">
        <f>S147*H147</f>
        <v>0</v>
      </c>
      <c r="U147" s="204">
        <v>0</v>
      </c>
      <c r="V147" s="204">
        <f>U147*H147</f>
        <v>0</v>
      </c>
      <c r="W147" s="204">
        <v>0</v>
      </c>
      <c r="X147" s="205">
        <f>W147*H147</f>
        <v>0</v>
      </c>
      <c r="Y147" s="35"/>
      <c r="Z147" s="35"/>
      <c r="AA147" s="35"/>
      <c r="AB147" s="35"/>
      <c r="AC147" s="35"/>
      <c r="AD147" s="35"/>
      <c r="AE147" s="35"/>
      <c r="AR147" s="206" t="s">
        <v>120</v>
      </c>
      <c r="AT147" s="206" t="s">
        <v>138</v>
      </c>
      <c r="AU147" s="206" t="s">
        <v>81</v>
      </c>
      <c r="AY147" s="14" t="s">
        <v>114</v>
      </c>
      <c r="BE147" s="207">
        <f>IF(O147="základní",K147,0)</f>
        <v>0</v>
      </c>
      <c r="BF147" s="207">
        <f>IF(O147="snížená",K147,0)</f>
        <v>0</v>
      </c>
      <c r="BG147" s="207">
        <f>IF(O147="zákl. přenesená",K147,0)</f>
        <v>0</v>
      </c>
      <c r="BH147" s="207">
        <f>IF(O147="sníž. přenesená",K147,0)</f>
        <v>0</v>
      </c>
      <c r="BI147" s="207">
        <f>IF(O147="nulová",K147,0)</f>
        <v>0</v>
      </c>
      <c r="BJ147" s="14" t="s">
        <v>81</v>
      </c>
      <c r="BK147" s="207">
        <f>ROUND(P147*H147,2)</f>
        <v>0</v>
      </c>
      <c r="BL147" s="14" t="s">
        <v>120</v>
      </c>
      <c r="BM147" s="206" t="s">
        <v>314</v>
      </c>
    </row>
    <row r="148" spans="1:47" s="2" customFormat="1" ht="12">
      <c r="A148" s="35"/>
      <c r="B148" s="36"/>
      <c r="C148" s="37"/>
      <c r="D148" s="216" t="s">
        <v>144</v>
      </c>
      <c r="E148" s="37"/>
      <c r="F148" s="217" t="s">
        <v>315</v>
      </c>
      <c r="G148" s="37"/>
      <c r="H148" s="37"/>
      <c r="I148" s="218"/>
      <c r="J148" s="218"/>
      <c r="K148" s="37"/>
      <c r="L148" s="37"/>
      <c r="M148" s="41"/>
      <c r="N148" s="219"/>
      <c r="O148" s="220"/>
      <c r="P148" s="81"/>
      <c r="Q148" s="81"/>
      <c r="R148" s="81"/>
      <c r="S148" s="81"/>
      <c r="T148" s="81"/>
      <c r="U148" s="81"/>
      <c r="V148" s="81"/>
      <c r="W148" s="81"/>
      <c r="X148" s="82"/>
      <c r="Y148" s="35"/>
      <c r="Z148" s="35"/>
      <c r="AA148" s="35"/>
      <c r="AB148" s="35"/>
      <c r="AC148" s="35"/>
      <c r="AD148" s="35"/>
      <c r="AE148" s="35"/>
      <c r="AT148" s="14" t="s">
        <v>144</v>
      </c>
      <c r="AU148" s="14" t="s">
        <v>81</v>
      </c>
    </row>
    <row r="149" spans="1:65" s="2" customFormat="1" ht="24.15" customHeight="1">
      <c r="A149" s="35"/>
      <c r="B149" s="36"/>
      <c r="C149" s="192" t="s">
        <v>316</v>
      </c>
      <c r="D149" s="192" t="s">
        <v>115</v>
      </c>
      <c r="E149" s="193" t="s">
        <v>317</v>
      </c>
      <c r="F149" s="194" t="s">
        <v>318</v>
      </c>
      <c r="G149" s="195" t="s">
        <v>118</v>
      </c>
      <c r="H149" s="196">
        <v>1</v>
      </c>
      <c r="I149" s="197"/>
      <c r="J149" s="198"/>
      <c r="K149" s="199">
        <f>ROUND(P149*H149,2)</f>
        <v>0</v>
      </c>
      <c r="L149" s="194" t="s">
        <v>20</v>
      </c>
      <c r="M149" s="200"/>
      <c r="N149" s="201" t="s">
        <v>20</v>
      </c>
      <c r="O149" s="202" t="s">
        <v>42</v>
      </c>
      <c r="P149" s="203">
        <f>I149+J149</f>
        <v>0</v>
      </c>
      <c r="Q149" s="203">
        <f>ROUND(I149*H149,2)</f>
        <v>0</v>
      </c>
      <c r="R149" s="203">
        <f>ROUND(J149*H149,2)</f>
        <v>0</v>
      </c>
      <c r="S149" s="81"/>
      <c r="T149" s="204">
        <f>S149*H149</f>
        <v>0</v>
      </c>
      <c r="U149" s="204">
        <v>0</v>
      </c>
      <c r="V149" s="204">
        <f>U149*H149</f>
        <v>0</v>
      </c>
      <c r="W149" s="204">
        <v>0</v>
      </c>
      <c r="X149" s="205">
        <f>W149*H149</f>
        <v>0</v>
      </c>
      <c r="Y149" s="35"/>
      <c r="Z149" s="35"/>
      <c r="AA149" s="35"/>
      <c r="AB149" s="35"/>
      <c r="AC149" s="35"/>
      <c r="AD149" s="35"/>
      <c r="AE149" s="35"/>
      <c r="AR149" s="206" t="s">
        <v>119</v>
      </c>
      <c r="AT149" s="206" t="s">
        <v>115</v>
      </c>
      <c r="AU149" s="206" t="s">
        <v>81</v>
      </c>
      <c r="AY149" s="14" t="s">
        <v>114</v>
      </c>
      <c r="BE149" s="207">
        <f>IF(O149="základní",K149,0)</f>
        <v>0</v>
      </c>
      <c r="BF149" s="207">
        <f>IF(O149="snížená",K149,0)</f>
        <v>0</v>
      </c>
      <c r="BG149" s="207">
        <f>IF(O149="zákl. přenesená",K149,0)</f>
        <v>0</v>
      </c>
      <c r="BH149" s="207">
        <f>IF(O149="sníž. přenesená",K149,0)</f>
        <v>0</v>
      </c>
      <c r="BI149" s="207">
        <f>IF(O149="nulová",K149,0)</f>
        <v>0</v>
      </c>
      <c r="BJ149" s="14" t="s">
        <v>81</v>
      </c>
      <c r="BK149" s="207">
        <f>ROUND(P149*H149,2)</f>
        <v>0</v>
      </c>
      <c r="BL149" s="14" t="s">
        <v>120</v>
      </c>
      <c r="BM149" s="206" t="s">
        <v>319</v>
      </c>
    </row>
    <row r="150" spans="1:65" s="2" customFormat="1" ht="24.15" customHeight="1">
      <c r="A150" s="35"/>
      <c r="B150" s="36"/>
      <c r="C150" s="192" t="s">
        <v>320</v>
      </c>
      <c r="D150" s="192" t="s">
        <v>115</v>
      </c>
      <c r="E150" s="193" t="s">
        <v>321</v>
      </c>
      <c r="F150" s="194" t="s">
        <v>322</v>
      </c>
      <c r="G150" s="195" t="s">
        <v>118</v>
      </c>
      <c r="H150" s="196">
        <v>39</v>
      </c>
      <c r="I150" s="197"/>
      <c r="J150" s="198"/>
      <c r="K150" s="199">
        <f>ROUND(P150*H150,2)</f>
        <v>0</v>
      </c>
      <c r="L150" s="194" t="s">
        <v>20</v>
      </c>
      <c r="M150" s="200"/>
      <c r="N150" s="201" t="s">
        <v>20</v>
      </c>
      <c r="O150" s="202" t="s">
        <v>42</v>
      </c>
      <c r="P150" s="203">
        <f>I150+J150</f>
        <v>0</v>
      </c>
      <c r="Q150" s="203">
        <f>ROUND(I150*H150,2)</f>
        <v>0</v>
      </c>
      <c r="R150" s="203">
        <f>ROUND(J150*H150,2)</f>
        <v>0</v>
      </c>
      <c r="S150" s="81"/>
      <c r="T150" s="204">
        <f>S150*H150</f>
        <v>0</v>
      </c>
      <c r="U150" s="204">
        <v>0</v>
      </c>
      <c r="V150" s="204">
        <f>U150*H150</f>
        <v>0</v>
      </c>
      <c r="W150" s="204">
        <v>0</v>
      </c>
      <c r="X150" s="205">
        <f>W150*H150</f>
        <v>0</v>
      </c>
      <c r="Y150" s="35"/>
      <c r="Z150" s="35"/>
      <c r="AA150" s="35"/>
      <c r="AB150" s="35"/>
      <c r="AC150" s="35"/>
      <c r="AD150" s="35"/>
      <c r="AE150" s="35"/>
      <c r="AR150" s="206" t="s">
        <v>119</v>
      </c>
      <c r="AT150" s="206" t="s">
        <v>115</v>
      </c>
      <c r="AU150" s="206" t="s">
        <v>81</v>
      </c>
      <c r="AY150" s="14" t="s">
        <v>114</v>
      </c>
      <c r="BE150" s="207">
        <f>IF(O150="základní",K150,0)</f>
        <v>0</v>
      </c>
      <c r="BF150" s="207">
        <f>IF(O150="snížená",K150,0)</f>
        <v>0</v>
      </c>
      <c r="BG150" s="207">
        <f>IF(O150="zákl. přenesená",K150,0)</f>
        <v>0</v>
      </c>
      <c r="BH150" s="207">
        <f>IF(O150="sníž. přenesená",K150,0)</f>
        <v>0</v>
      </c>
      <c r="BI150" s="207">
        <f>IF(O150="nulová",K150,0)</f>
        <v>0</v>
      </c>
      <c r="BJ150" s="14" t="s">
        <v>81</v>
      </c>
      <c r="BK150" s="207">
        <f>ROUND(P150*H150,2)</f>
        <v>0</v>
      </c>
      <c r="BL150" s="14" t="s">
        <v>120</v>
      </c>
      <c r="BM150" s="206" t="s">
        <v>323</v>
      </c>
    </row>
    <row r="151" spans="1:65" s="2" customFormat="1" ht="24.15" customHeight="1">
      <c r="A151" s="35"/>
      <c r="B151" s="36"/>
      <c r="C151" s="208" t="s">
        <v>324</v>
      </c>
      <c r="D151" s="208" t="s">
        <v>138</v>
      </c>
      <c r="E151" s="209" t="s">
        <v>325</v>
      </c>
      <c r="F151" s="210" t="s">
        <v>326</v>
      </c>
      <c r="G151" s="211" t="s">
        <v>141</v>
      </c>
      <c r="H151" s="212">
        <v>40</v>
      </c>
      <c r="I151" s="213"/>
      <c r="J151" s="213"/>
      <c r="K151" s="214">
        <f>ROUND(P151*H151,2)</f>
        <v>0</v>
      </c>
      <c r="L151" s="210" t="s">
        <v>142</v>
      </c>
      <c r="M151" s="41"/>
      <c r="N151" s="215" t="s">
        <v>20</v>
      </c>
      <c r="O151" s="202" t="s">
        <v>42</v>
      </c>
      <c r="P151" s="203">
        <f>I151+J151</f>
        <v>0</v>
      </c>
      <c r="Q151" s="203">
        <f>ROUND(I151*H151,2)</f>
        <v>0</v>
      </c>
      <c r="R151" s="203">
        <f>ROUND(J151*H151,2)</f>
        <v>0</v>
      </c>
      <c r="S151" s="81"/>
      <c r="T151" s="204">
        <f>S151*H151</f>
        <v>0</v>
      </c>
      <c r="U151" s="204">
        <v>0</v>
      </c>
      <c r="V151" s="204">
        <f>U151*H151</f>
        <v>0</v>
      </c>
      <c r="W151" s="204">
        <v>0</v>
      </c>
      <c r="X151" s="205">
        <f>W151*H151</f>
        <v>0</v>
      </c>
      <c r="Y151" s="35"/>
      <c r="Z151" s="35"/>
      <c r="AA151" s="35"/>
      <c r="AB151" s="35"/>
      <c r="AC151" s="35"/>
      <c r="AD151" s="35"/>
      <c r="AE151" s="35"/>
      <c r="AR151" s="206" t="s">
        <v>120</v>
      </c>
      <c r="AT151" s="206" t="s">
        <v>138</v>
      </c>
      <c r="AU151" s="206" t="s">
        <v>81</v>
      </c>
      <c r="AY151" s="14" t="s">
        <v>114</v>
      </c>
      <c r="BE151" s="207">
        <f>IF(O151="základní",K151,0)</f>
        <v>0</v>
      </c>
      <c r="BF151" s="207">
        <f>IF(O151="snížená",K151,0)</f>
        <v>0</v>
      </c>
      <c r="BG151" s="207">
        <f>IF(O151="zákl. přenesená",K151,0)</f>
        <v>0</v>
      </c>
      <c r="BH151" s="207">
        <f>IF(O151="sníž. přenesená",K151,0)</f>
        <v>0</v>
      </c>
      <c r="BI151" s="207">
        <f>IF(O151="nulová",K151,0)</f>
        <v>0</v>
      </c>
      <c r="BJ151" s="14" t="s">
        <v>81</v>
      </c>
      <c r="BK151" s="207">
        <f>ROUND(P151*H151,2)</f>
        <v>0</v>
      </c>
      <c r="BL151" s="14" t="s">
        <v>120</v>
      </c>
      <c r="BM151" s="206" t="s">
        <v>327</v>
      </c>
    </row>
    <row r="152" spans="1:47" s="2" customFormat="1" ht="12">
      <c r="A152" s="35"/>
      <c r="B152" s="36"/>
      <c r="C152" s="37"/>
      <c r="D152" s="216" t="s">
        <v>144</v>
      </c>
      <c r="E152" s="37"/>
      <c r="F152" s="217" t="s">
        <v>328</v>
      </c>
      <c r="G152" s="37"/>
      <c r="H152" s="37"/>
      <c r="I152" s="218"/>
      <c r="J152" s="218"/>
      <c r="K152" s="37"/>
      <c r="L152" s="37"/>
      <c r="M152" s="41"/>
      <c r="N152" s="219"/>
      <c r="O152" s="220"/>
      <c r="P152" s="81"/>
      <c r="Q152" s="81"/>
      <c r="R152" s="81"/>
      <c r="S152" s="81"/>
      <c r="T152" s="81"/>
      <c r="U152" s="81"/>
      <c r="V152" s="81"/>
      <c r="W152" s="81"/>
      <c r="X152" s="82"/>
      <c r="Y152" s="35"/>
      <c r="Z152" s="35"/>
      <c r="AA152" s="35"/>
      <c r="AB152" s="35"/>
      <c r="AC152" s="35"/>
      <c r="AD152" s="35"/>
      <c r="AE152" s="35"/>
      <c r="AT152" s="14" t="s">
        <v>144</v>
      </c>
      <c r="AU152" s="14" t="s">
        <v>81</v>
      </c>
    </row>
    <row r="153" spans="1:65" s="2" customFormat="1" ht="16.5" customHeight="1">
      <c r="A153" s="35"/>
      <c r="B153" s="36"/>
      <c r="C153" s="192" t="s">
        <v>329</v>
      </c>
      <c r="D153" s="192" t="s">
        <v>115</v>
      </c>
      <c r="E153" s="193" t="s">
        <v>330</v>
      </c>
      <c r="F153" s="194" t="s">
        <v>331</v>
      </c>
      <c r="G153" s="195" t="s">
        <v>332</v>
      </c>
      <c r="H153" s="196">
        <v>1560</v>
      </c>
      <c r="I153" s="197"/>
      <c r="J153" s="198"/>
      <c r="K153" s="199">
        <f>ROUND(P153*H153,2)</f>
        <v>0</v>
      </c>
      <c r="L153" s="194" t="s">
        <v>20</v>
      </c>
      <c r="M153" s="200"/>
      <c r="N153" s="201" t="s">
        <v>20</v>
      </c>
      <c r="O153" s="202" t="s">
        <v>42</v>
      </c>
      <c r="P153" s="203">
        <f>I153+J153</f>
        <v>0</v>
      </c>
      <c r="Q153" s="203">
        <f>ROUND(I153*H153,2)</f>
        <v>0</v>
      </c>
      <c r="R153" s="203">
        <f>ROUND(J153*H153,2)</f>
        <v>0</v>
      </c>
      <c r="S153" s="81"/>
      <c r="T153" s="204">
        <f>S153*H153</f>
        <v>0</v>
      </c>
      <c r="U153" s="204">
        <v>7E-05</v>
      </c>
      <c r="V153" s="204">
        <f>U153*H153</f>
        <v>0.10919999999999999</v>
      </c>
      <c r="W153" s="204">
        <v>0</v>
      </c>
      <c r="X153" s="205">
        <f>W153*H153</f>
        <v>0</v>
      </c>
      <c r="Y153" s="35"/>
      <c r="Z153" s="35"/>
      <c r="AA153" s="35"/>
      <c r="AB153" s="35"/>
      <c r="AC153" s="35"/>
      <c r="AD153" s="35"/>
      <c r="AE153" s="35"/>
      <c r="AR153" s="206" t="s">
        <v>119</v>
      </c>
      <c r="AT153" s="206" t="s">
        <v>115</v>
      </c>
      <c r="AU153" s="206" t="s">
        <v>81</v>
      </c>
      <c r="AY153" s="14" t="s">
        <v>114</v>
      </c>
      <c r="BE153" s="207">
        <f>IF(O153="základní",K153,0)</f>
        <v>0</v>
      </c>
      <c r="BF153" s="207">
        <f>IF(O153="snížená",K153,0)</f>
        <v>0</v>
      </c>
      <c r="BG153" s="207">
        <f>IF(O153="zákl. přenesená",K153,0)</f>
        <v>0</v>
      </c>
      <c r="BH153" s="207">
        <f>IF(O153="sníž. přenesená",K153,0)</f>
        <v>0</v>
      </c>
      <c r="BI153" s="207">
        <f>IF(O153="nulová",K153,0)</f>
        <v>0</v>
      </c>
      <c r="BJ153" s="14" t="s">
        <v>81</v>
      </c>
      <c r="BK153" s="207">
        <f>ROUND(P153*H153,2)</f>
        <v>0</v>
      </c>
      <c r="BL153" s="14" t="s">
        <v>120</v>
      </c>
      <c r="BM153" s="206" t="s">
        <v>333</v>
      </c>
    </row>
    <row r="154" spans="1:65" s="2" customFormat="1" ht="37.8" customHeight="1">
      <c r="A154" s="35"/>
      <c r="B154" s="36"/>
      <c r="C154" s="192" t="s">
        <v>334</v>
      </c>
      <c r="D154" s="192" t="s">
        <v>115</v>
      </c>
      <c r="E154" s="193" t="s">
        <v>335</v>
      </c>
      <c r="F154" s="194" t="s">
        <v>336</v>
      </c>
      <c r="G154" s="195" t="s">
        <v>332</v>
      </c>
      <c r="H154" s="196">
        <v>110</v>
      </c>
      <c r="I154" s="197"/>
      <c r="J154" s="198"/>
      <c r="K154" s="199">
        <f>ROUND(P154*H154,2)</f>
        <v>0</v>
      </c>
      <c r="L154" s="194" t="s">
        <v>142</v>
      </c>
      <c r="M154" s="200"/>
      <c r="N154" s="201" t="s">
        <v>20</v>
      </c>
      <c r="O154" s="202" t="s">
        <v>42</v>
      </c>
      <c r="P154" s="203">
        <f>I154+J154</f>
        <v>0</v>
      </c>
      <c r="Q154" s="203">
        <f>ROUND(I154*H154,2)</f>
        <v>0</v>
      </c>
      <c r="R154" s="203">
        <f>ROUND(J154*H154,2)</f>
        <v>0</v>
      </c>
      <c r="S154" s="81"/>
      <c r="T154" s="204">
        <f>S154*H154</f>
        <v>0</v>
      </c>
      <c r="U154" s="204">
        <v>0.00011</v>
      </c>
      <c r="V154" s="204">
        <f>U154*H154</f>
        <v>0.0121</v>
      </c>
      <c r="W154" s="204">
        <v>0</v>
      </c>
      <c r="X154" s="205">
        <f>W154*H154</f>
        <v>0</v>
      </c>
      <c r="Y154" s="35"/>
      <c r="Z154" s="35"/>
      <c r="AA154" s="35"/>
      <c r="AB154" s="35"/>
      <c r="AC154" s="35"/>
      <c r="AD154" s="35"/>
      <c r="AE154" s="35"/>
      <c r="AR154" s="206" t="s">
        <v>119</v>
      </c>
      <c r="AT154" s="206" t="s">
        <v>115</v>
      </c>
      <c r="AU154" s="206" t="s">
        <v>81</v>
      </c>
      <c r="AY154" s="14" t="s">
        <v>114</v>
      </c>
      <c r="BE154" s="207">
        <f>IF(O154="základní",K154,0)</f>
        <v>0</v>
      </c>
      <c r="BF154" s="207">
        <f>IF(O154="snížená",K154,0)</f>
        <v>0</v>
      </c>
      <c r="BG154" s="207">
        <f>IF(O154="zákl. přenesená",K154,0)</f>
        <v>0</v>
      </c>
      <c r="BH154" s="207">
        <f>IF(O154="sníž. přenesená",K154,0)</f>
        <v>0</v>
      </c>
      <c r="BI154" s="207">
        <f>IF(O154="nulová",K154,0)</f>
        <v>0</v>
      </c>
      <c r="BJ154" s="14" t="s">
        <v>81</v>
      </c>
      <c r="BK154" s="207">
        <f>ROUND(P154*H154,2)</f>
        <v>0</v>
      </c>
      <c r="BL154" s="14" t="s">
        <v>120</v>
      </c>
      <c r="BM154" s="206" t="s">
        <v>337</v>
      </c>
    </row>
    <row r="155" spans="1:65" s="2" customFormat="1" ht="37.8" customHeight="1">
      <c r="A155" s="35"/>
      <c r="B155" s="36"/>
      <c r="C155" s="192" t="s">
        <v>338</v>
      </c>
      <c r="D155" s="192" t="s">
        <v>115</v>
      </c>
      <c r="E155" s="193" t="s">
        <v>339</v>
      </c>
      <c r="F155" s="194" t="s">
        <v>340</v>
      </c>
      <c r="G155" s="195" t="s">
        <v>332</v>
      </c>
      <c r="H155" s="196">
        <v>100</v>
      </c>
      <c r="I155" s="197"/>
      <c r="J155" s="198"/>
      <c r="K155" s="199">
        <f>ROUND(P155*H155,2)</f>
        <v>0</v>
      </c>
      <c r="L155" s="194" t="s">
        <v>142</v>
      </c>
      <c r="M155" s="200"/>
      <c r="N155" s="201" t="s">
        <v>20</v>
      </c>
      <c r="O155" s="202" t="s">
        <v>42</v>
      </c>
      <c r="P155" s="203">
        <f>I155+J155</f>
        <v>0</v>
      </c>
      <c r="Q155" s="203">
        <f>ROUND(I155*H155,2)</f>
        <v>0</v>
      </c>
      <c r="R155" s="203">
        <f>ROUND(J155*H155,2)</f>
        <v>0</v>
      </c>
      <c r="S155" s="81"/>
      <c r="T155" s="204">
        <f>S155*H155</f>
        <v>0</v>
      </c>
      <c r="U155" s="204">
        <v>0.00016</v>
      </c>
      <c r="V155" s="204">
        <f>U155*H155</f>
        <v>0.016</v>
      </c>
      <c r="W155" s="204">
        <v>0</v>
      </c>
      <c r="X155" s="205">
        <f>W155*H155</f>
        <v>0</v>
      </c>
      <c r="Y155" s="35"/>
      <c r="Z155" s="35"/>
      <c r="AA155" s="35"/>
      <c r="AB155" s="35"/>
      <c r="AC155" s="35"/>
      <c r="AD155" s="35"/>
      <c r="AE155" s="35"/>
      <c r="AR155" s="206" t="s">
        <v>119</v>
      </c>
      <c r="AT155" s="206" t="s">
        <v>115</v>
      </c>
      <c r="AU155" s="206" t="s">
        <v>81</v>
      </c>
      <c r="AY155" s="14" t="s">
        <v>114</v>
      </c>
      <c r="BE155" s="207">
        <f>IF(O155="základní",K155,0)</f>
        <v>0</v>
      </c>
      <c r="BF155" s="207">
        <f>IF(O155="snížená",K155,0)</f>
        <v>0</v>
      </c>
      <c r="BG155" s="207">
        <f>IF(O155="zákl. přenesená",K155,0)</f>
        <v>0</v>
      </c>
      <c r="BH155" s="207">
        <f>IF(O155="sníž. přenesená",K155,0)</f>
        <v>0</v>
      </c>
      <c r="BI155" s="207">
        <f>IF(O155="nulová",K155,0)</f>
        <v>0</v>
      </c>
      <c r="BJ155" s="14" t="s">
        <v>81</v>
      </c>
      <c r="BK155" s="207">
        <f>ROUND(P155*H155,2)</f>
        <v>0</v>
      </c>
      <c r="BL155" s="14" t="s">
        <v>120</v>
      </c>
      <c r="BM155" s="206" t="s">
        <v>341</v>
      </c>
    </row>
    <row r="156" spans="1:65" s="2" customFormat="1" ht="24.15" customHeight="1">
      <c r="A156" s="35"/>
      <c r="B156" s="36"/>
      <c r="C156" s="208" t="s">
        <v>342</v>
      </c>
      <c r="D156" s="208" t="s">
        <v>138</v>
      </c>
      <c r="E156" s="209" t="s">
        <v>343</v>
      </c>
      <c r="F156" s="210" t="s">
        <v>344</v>
      </c>
      <c r="G156" s="211" t="s">
        <v>332</v>
      </c>
      <c r="H156" s="212">
        <v>1770</v>
      </c>
      <c r="I156" s="213"/>
      <c r="J156" s="213"/>
      <c r="K156" s="214">
        <f>ROUND(P156*H156,2)</f>
        <v>0</v>
      </c>
      <c r="L156" s="210" t="s">
        <v>142</v>
      </c>
      <c r="M156" s="41"/>
      <c r="N156" s="215" t="s">
        <v>20</v>
      </c>
      <c r="O156" s="202" t="s">
        <v>42</v>
      </c>
      <c r="P156" s="203">
        <f>I156+J156</f>
        <v>0</v>
      </c>
      <c r="Q156" s="203">
        <f>ROUND(I156*H156,2)</f>
        <v>0</v>
      </c>
      <c r="R156" s="203">
        <f>ROUND(J156*H156,2)</f>
        <v>0</v>
      </c>
      <c r="S156" s="81"/>
      <c r="T156" s="204">
        <f>S156*H156</f>
        <v>0</v>
      </c>
      <c r="U156" s="204">
        <v>0</v>
      </c>
      <c r="V156" s="204">
        <f>U156*H156</f>
        <v>0</v>
      </c>
      <c r="W156" s="204">
        <v>0</v>
      </c>
      <c r="X156" s="205">
        <f>W156*H156</f>
        <v>0</v>
      </c>
      <c r="Y156" s="35"/>
      <c r="Z156" s="35"/>
      <c r="AA156" s="35"/>
      <c r="AB156" s="35"/>
      <c r="AC156" s="35"/>
      <c r="AD156" s="35"/>
      <c r="AE156" s="35"/>
      <c r="AR156" s="206" t="s">
        <v>120</v>
      </c>
      <c r="AT156" s="206" t="s">
        <v>138</v>
      </c>
      <c r="AU156" s="206" t="s">
        <v>81</v>
      </c>
      <c r="AY156" s="14" t="s">
        <v>114</v>
      </c>
      <c r="BE156" s="207">
        <f>IF(O156="základní",K156,0)</f>
        <v>0</v>
      </c>
      <c r="BF156" s="207">
        <f>IF(O156="snížená",K156,0)</f>
        <v>0</v>
      </c>
      <c r="BG156" s="207">
        <f>IF(O156="zákl. přenesená",K156,0)</f>
        <v>0</v>
      </c>
      <c r="BH156" s="207">
        <f>IF(O156="sníž. přenesená",K156,0)</f>
        <v>0</v>
      </c>
      <c r="BI156" s="207">
        <f>IF(O156="nulová",K156,0)</f>
        <v>0</v>
      </c>
      <c r="BJ156" s="14" t="s">
        <v>81</v>
      </c>
      <c r="BK156" s="207">
        <f>ROUND(P156*H156,2)</f>
        <v>0</v>
      </c>
      <c r="BL156" s="14" t="s">
        <v>120</v>
      </c>
      <c r="BM156" s="206" t="s">
        <v>345</v>
      </c>
    </row>
    <row r="157" spans="1:47" s="2" customFormat="1" ht="12">
      <c r="A157" s="35"/>
      <c r="B157" s="36"/>
      <c r="C157" s="37"/>
      <c r="D157" s="216" t="s">
        <v>144</v>
      </c>
      <c r="E157" s="37"/>
      <c r="F157" s="217" t="s">
        <v>346</v>
      </c>
      <c r="G157" s="37"/>
      <c r="H157" s="37"/>
      <c r="I157" s="218"/>
      <c r="J157" s="218"/>
      <c r="K157" s="37"/>
      <c r="L157" s="37"/>
      <c r="M157" s="41"/>
      <c r="N157" s="219"/>
      <c r="O157" s="220"/>
      <c r="P157" s="81"/>
      <c r="Q157" s="81"/>
      <c r="R157" s="81"/>
      <c r="S157" s="81"/>
      <c r="T157" s="81"/>
      <c r="U157" s="81"/>
      <c r="V157" s="81"/>
      <c r="W157" s="81"/>
      <c r="X157" s="82"/>
      <c r="Y157" s="35"/>
      <c r="Z157" s="35"/>
      <c r="AA157" s="35"/>
      <c r="AB157" s="35"/>
      <c r="AC157" s="35"/>
      <c r="AD157" s="35"/>
      <c r="AE157" s="35"/>
      <c r="AT157" s="14" t="s">
        <v>144</v>
      </c>
      <c r="AU157" s="14" t="s">
        <v>81</v>
      </c>
    </row>
    <row r="158" spans="1:65" s="2" customFormat="1" ht="24.15" customHeight="1">
      <c r="A158" s="35"/>
      <c r="B158" s="36"/>
      <c r="C158" s="192" t="s">
        <v>347</v>
      </c>
      <c r="D158" s="192" t="s">
        <v>115</v>
      </c>
      <c r="E158" s="193" t="s">
        <v>348</v>
      </c>
      <c r="F158" s="194" t="s">
        <v>349</v>
      </c>
      <c r="G158" s="195" t="s">
        <v>332</v>
      </c>
      <c r="H158" s="196">
        <v>640</v>
      </c>
      <c r="I158" s="197"/>
      <c r="J158" s="198"/>
      <c r="K158" s="199">
        <f>ROUND(P158*H158,2)</f>
        <v>0</v>
      </c>
      <c r="L158" s="194" t="s">
        <v>142</v>
      </c>
      <c r="M158" s="200"/>
      <c r="N158" s="201" t="s">
        <v>20</v>
      </c>
      <c r="O158" s="202" t="s">
        <v>42</v>
      </c>
      <c r="P158" s="203">
        <f>I158+J158</f>
        <v>0</v>
      </c>
      <c r="Q158" s="203">
        <f>ROUND(I158*H158,2)</f>
        <v>0</v>
      </c>
      <c r="R158" s="203">
        <f>ROUND(J158*H158,2)</f>
        <v>0</v>
      </c>
      <c r="S158" s="81"/>
      <c r="T158" s="204">
        <f>S158*H158</f>
        <v>0</v>
      </c>
      <c r="U158" s="204">
        <v>0.00016</v>
      </c>
      <c r="V158" s="204">
        <f>U158*H158</f>
        <v>0.1024</v>
      </c>
      <c r="W158" s="204">
        <v>0</v>
      </c>
      <c r="X158" s="205">
        <f>W158*H158</f>
        <v>0</v>
      </c>
      <c r="Y158" s="35"/>
      <c r="Z158" s="35"/>
      <c r="AA158" s="35"/>
      <c r="AB158" s="35"/>
      <c r="AC158" s="35"/>
      <c r="AD158" s="35"/>
      <c r="AE158" s="35"/>
      <c r="AR158" s="206" t="s">
        <v>119</v>
      </c>
      <c r="AT158" s="206" t="s">
        <v>115</v>
      </c>
      <c r="AU158" s="206" t="s">
        <v>81</v>
      </c>
      <c r="AY158" s="14" t="s">
        <v>114</v>
      </c>
      <c r="BE158" s="207">
        <f>IF(O158="základní",K158,0)</f>
        <v>0</v>
      </c>
      <c r="BF158" s="207">
        <f>IF(O158="snížená",K158,0)</f>
        <v>0</v>
      </c>
      <c r="BG158" s="207">
        <f>IF(O158="zákl. přenesená",K158,0)</f>
        <v>0</v>
      </c>
      <c r="BH158" s="207">
        <f>IF(O158="sníž. přenesená",K158,0)</f>
        <v>0</v>
      </c>
      <c r="BI158" s="207">
        <f>IF(O158="nulová",K158,0)</f>
        <v>0</v>
      </c>
      <c r="BJ158" s="14" t="s">
        <v>81</v>
      </c>
      <c r="BK158" s="207">
        <f>ROUND(P158*H158,2)</f>
        <v>0</v>
      </c>
      <c r="BL158" s="14" t="s">
        <v>120</v>
      </c>
      <c r="BM158" s="206" t="s">
        <v>350</v>
      </c>
    </row>
    <row r="159" spans="1:65" s="2" customFormat="1" ht="24.15" customHeight="1">
      <c r="A159" s="35"/>
      <c r="B159" s="36"/>
      <c r="C159" s="208" t="s">
        <v>351</v>
      </c>
      <c r="D159" s="208" t="s">
        <v>138</v>
      </c>
      <c r="E159" s="209" t="s">
        <v>352</v>
      </c>
      <c r="F159" s="210" t="s">
        <v>353</v>
      </c>
      <c r="G159" s="211" t="s">
        <v>332</v>
      </c>
      <c r="H159" s="212">
        <v>640</v>
      </c>
      <c r="I159" s="213"/>
      <c r="J159" s="213"/>
      <c r="K159" s="214">
        <f>ROUND(P159*H159,2)</f>
        <v>0</v>
      </c>
      <c r="L159" s="210" t="s">
        <v>142</v>
      </c>
      <c r="M159" s="41"/>
      <c r="N159" s="215" t="s">
        <v>20</v>
      </c>
      <c r="O159" s="202" t="s">
        <v>42</v>
      </c>
      <c r="P159" s="203">
        <f>I159+J159</f>
        <v>0</v>
      </c>
      <c r="Q159" s="203">
        <f>ROUND(I159*H159,2)</f>
        <v>0</v>
      </c>
      <c r="R159" s="203">
        <f>ROUND(J159*H159,2)</f>
        <v>0</v>
      </c>
      <c r="S159" s="81"/>
      <c r="T159" s="204">
        <f>S159*H159</f>
        <v>0</v>
      </c>
      <c r="U159" s="204">
        <v>0</v>
      </c>
      <c r="V159" s="204">
        <f>U159*H159</f>
        <v>0</v>
      </c>
      <c r="W159" s="204">
        <v>0</v>
      </c>
      <c r="X159" s="205">
        <f>W159*H159</f>
        <v>0</v>
      </c>
      <c r="Y159" s="35"/>
      <c r="Z159" s="35"/>
      <c r="AA159" s="35"/>
      <c r="AB159" s="35"/>
      <c r="AC159" s="35"/>
      <c r="AD159" s="35"/>
      <c r="AE159" s="35"/>
      <c r="AR159" s="206" t="s">
        <v>120</v>
      </c>
      <c r="AT159" s="206" t="s">
        <v>138</v>
      </c>
      <c r="AU159" s="206" t="s">
        <v>81</v>
      </c>
      <c r="AY159" s="14" t="s">
        <v>114</v>
      </c>
      <c r="BE159" s="207">
        <f>IF(O159="základní",K159,0)</f>
        <v>0</v>
      </c>
      <c r="BF159" s="207">
        <f>IF(O159="snížená",K159,0)</f>
        <v>0</v>
      </c>
      <c r="BG159" s="207">
        <f>IF(O159="zákl. přenesená",K159,0)</f>
        <v>0</v>
      </c>
      <c r="BH159" s="207">
        <f>IF(O159="sníž. přenesená",K159,0)</f>
        <v>0</v>
      </c>
      <c r="BI159" s="207">
        <f>IF(O159="nulová",K159,0)</f>
        <v>0</v>
      </c>
      <c r="BJ159" s="14" t="s">
        <v>81</v>
      </c>
      <c r="BK159" s="207">
        <f>ROUND(P159*H159,2)</f>
        <v>0</v>
      </c>
      <c r="BL159" s="14" t="s">
        <v>120</v>
      </c>
      <c r="BM159" s="206" t="s">
        <v>354</v>
      </c>
    </row>
    <row r="160" spans="1:47" s="2" customFormat="1" ht="12">
      <c r="A160" s="35"/>
      <c r="B160" s="36"/>
      <c r="C160" s="37"/>
      <c r="D160" s="216" t="s">
        <v>144</v>
      </c>
      <c r="E160" s="37"/>
      <c r="F160" s="217" t="s">
        <v>355</v>
      </c>
      <c r="G160" s="37"/>
      <c r="H160" s="37"/>
      <c r="I160" s="218"/>
      <c r="J160" s="218"/>
      <c r="K160" s="37"/>
      <c r="L160" s="37"/>
      <c r="M160" s="41"/>
      <c r="N160" s="219"/>
      <c r="O160" s="220"/>
      <c r="P160" s="81"/>
      <c r="Q160" s="81"/>
      <c r="R160" s="81"/>
      <c r="S160" s="81"/>
      <c r="T160" s="81"/>
      <c r="U160" s="81"/>
      <c r="V160" s="81"/>
      <c r="W160" s="81"/>
      <c r="X160" s="82"/>
      <c r="Y160" s="35"/>
      <c r="Z160" s="35"/>
      <c r="AA160" s="35"/>
      <c r="AB160" s="35"/>
      <c r="AC160" s="35"/>
      <c r="AD160" s="35"/>
      <c r="AE160" s="35"/>
      <c r="AT160" s="14" t="s">
        <v>144</v>
      </c>
      <c r="AU160" s="14" t="s">
        <v>81</v>
      </c>
    </row>
    <row r="161" spans="1:65" s="2" customFormat="1" ht="24.15" customHeight="1">
      <c r="A161" s="35"/>
      <c r="B161" s="36"/>
      <c r="C161" s="192" t="s">
        <v>356</v>
      </c>
      <c r="D161" s="192" t="s">
        <v>115</v>
      </c>
      <c r="E161" s="193" t="s">
        <v>357</v>
      </c>
      <c r="F161" s="194" t="s">
        <v>358</v>
      </c>
      <c r="G161" s="195" t="s">
        <v>332</v>
      </c>
      <c r="H161" s="196">
        <v>145</v>
      </c>
      <c r="I161" s="197"/>
      <c r="J161" s="198"/>
      <c r="K161" s="199">
        <f>ROUND(P161*H161,2)</f>
        <v>0</v>
      </c>
      <c r="L161" s="194" t="s">
        <v>142</v>
      </c>
      <c r="M161" s="200"/>
      <c r="N161" s="201" t="s">
        <v>20</v>
      </c>
      <c r="O161" s="202" t="s">
        <v>42</v>
      </c>
      <c r="P161" s="203">
        <f>I161+J161</f>
        <v>0</v>
      </c>
      <c r="Q161" s="203">
        <f>ROUND(I161*H161,2)</f>
        <v>0</v>
      </c>
      <c r="R161" s="203">
        <f>ROUND(J161*H161,2)</f>
        <v>0</v>
      </c>
      <c r="S161" s="81"/>
      <c r="T161" s="204">
        <f>S161*H161</f>
        <v>0</v>
      </c>
      <c r="U161" s="204">
        <v>0.00031</v>
      </c>
      <c r="V161" s="204">
        <f>U161*H161</f>
        <v>0.04495</v>
      </c>
      <c r="W161" s="204">
        <v>0</v>
      </c>
      <c r="X161" s="205">
        <f>W161*H161</f>
        <v>0</v>
      </c>
      <c r="Y161" s="35"/>
      <c r="Z161" s="35"/>
      <c r="AA161" s="35"/>
      <c r="AB161" s="35"/>
      <c r="AC161" s="35"/>
      <c r="AD161" s="35"/>
      <c r="AE161" s="35"/>
      <c r="AR161" s="206" t="s">
        <v>119</v>
      </c>
      <c r="AT161" s="206" t="s">
        <v>115</v>
      </c>
      <c r="AU161" s="206" t="s">
        <v>81</v>
      </c>
      <c r="AY161" s="14" t="s">
        <v>114</v>
      </c>
      <c r="BE161" s="207">
        <f>IF(O161="základní",K161,0)</f>
        <v>0</v>
      </c>
      <c r="BF161" s="207">
        <f>IF(O161="snížená",K161,0)</f>
        <v>0</v>
      </c>
      <c r="BG161" s="207">
        <f>IF(O161="zákl. přenesená",K161,0)</f>
        <v>0</v>
      </c>
      <c r="BH161" s="207">
        <f>IF(O161="sníž. přenesená",K161,0)</f>
        <v>0</v>
      </c>
      <c r="BI161" s="207">
        <f>IF(O161="nulová",K161,0)</f>
        <v>0</v>
      </c>
      <c r="BJ161" s="14" t="s">
        <v>81</v>
      </c>
      <c r="BK161" s="207">
        <f>ROUND(P161*H161,2)</f>
        <v>0</v>
      </c>
      <c r="BL161" s="14" t="s">
        <v>120</v>
      </c>
      <c r="BM161" s="206" t="s">
        <v>359</v>
      </c>
    </row>
    <row r="162" spans="1:65" s="2" customFormat="1" ht="24.15" customHeight="1">
      <c r="A162" s="35"/>
      <c r="B162" s="36"/>
      <c r="C162" s="208" t="s">
        <v>360</v>
      </c>
      <c r="D162" s="208" t="s">
        <v>138</v>
      </c>
      <c r="E162" s="209" t="s">
        <v>361</v>
      </c>
      <c r="F162" s="210" t="s">
        <v>362</v>
      </c>
      <c r="G162" s="211" t="s">
        <v>332</v>
      </c>
      <c r="H162" s="212">
        <v>145</v>
      </c>
      <c r="I162" s="213"/>
      <c r="J162" s="213"/>
      <c r="K162" s="214">
        <f>ROUND(P162*H162,2)</f>
        <v>0</v>
      </c>
      <c r="L162" s="210" t="s">
        <v>142</v>
      </c>
      <c r="M162" s="41"/>
      <c r="N162" s="215" t="s">
        <v>20</v>
      </c>
      <c r="O162" s="202" t="s">
        <v>42</v>
      </c>
      <c r="P162" s="203">
        <f>I162+J162</f>
        <v>0</v>
      </c>
      <c r="Q162" s="203">
        <f>ROUND(I162*H162,2)</f>
        <v>0</v>
      </c>
      <c r="R162" s="203">
        <f>ROUND(J162*H162,2)</f>
        <v>0</v>
      </c>
      <c r="S162" s="81"/>
      <c r="T162" s="204">
        <f>S162*H162</f>
        <v>0</v>
      </c>
      <c r="U162" s="204">
        <v>0</v>
      </c>
      <c r="V162" s="204">
        <f>U162*H162</f>
        <v>0</v>
      </c>
      <c r="W162" s="204">
        <v>0</v>
      </c>
      <c r="X162" s="205">
        <f>W162*H162</f>
        <v>0</v>
      </c>
      <c r="Y162" s="35"/>
      <c r="Z162" s="35"/>
      <c r="AA162" s="35"/>
      <c r="AB162" s="35"/>
      <c r="AC162" s="35"/>
      <c r="AD162" s="35"/>
      <c r="AE162" s="35"/>
      <c r="AR162" s="206" t="s">
        <v>120</v>
      </c>
      <c r="AT162" s="206" t="s">
        <v>138</v>
      </c>
      <c r="AU162" s="206" t="s">
        <v>81</v>
      </c>
      <c r="AY162" s="14" t="s">
        <v>114</v>
      </c>
      <c r="BE162" s="207">
        <f>IF(O162="základní",K162,0)</f>
        <v>0</v>
      </c>
      <c r="BF162" s="207">
        <f>IF(O162="snížená",K162,0)</f>
        <v>0</v>
      </c>
      <c r="BG162" s="207">
        <f>IF(O162="zákl. přenesená",K162,0)</f>
        <v>0</v>
      </c>
      <c r="BH162" s="207">
        <f>IF(O162="sníž. přenesená",K162,0)</f>
        <v>0</v>
      </c>
      <c r="BI162" s="207">
        <f>IF(O162="nulová",K162,0)</f>
        <v>0</v>
      </c>
      <c r="BJ162" s="14" t="s">
        <v>81</v>
      </c>
      <c r="BK162" s="207">
        <f>ROUND(P162*H162,2)</f>
        <v>0</v>
      </c>
      <c r="BL162" s="14" t="s">
        <v>120</v>
      </c>
      <c r="BM162" s="206" t="s">
        <v>363</v>
      </c>
    </row>
    <row r="163" spans="1:47" s="2" customFormat="1" ht="12">
      <c r="A163" s="35"/>
      <c r="B163" s="36"/>
      <c r="C163" s="37"/>
      <c r="D163" s="216" t="s">
        <v>144</v>
      </c>
      <c r="E163" s="37"/>
      <c r="F163" s="217" t="s">
        <v>364</v>
      </c>
      <c r="G163" s="37"/>
      <c r="H163" s="37"/>
      <c r="I163" s="218"/>
      <c r="J163" s="218"/>
      <c r="K163" s="37"/>
      <c r="L163" s="37"/>
      <c r="M163" s="41"/>
      <c r="N163" s="219"/>
      <c r="O163" s="220"/>
      <c r="P163" s="81"/>
      <c r="Q163" s="81"/>
      <c r="R163" s="81"/>
      <c r="S163" s="81"/>
      <c r="T163" s="81"/>
      <c r="U163" s="81"/>
      <c r="V163" s="81"/>
      <c r="W163" s="81"/>
      <c r="X163" s="82"/>
      <c r="Y163" s="35"/>
      <c r="Z163" s="35"/>
      <c r="AA163" s="35"/>
      <c r="AB163" s="35"/>
      <c r="AC163" s="35"/>
      <c r="AD163" s="35"/>
      <c r="AE163" s="35"/>
      <c r="AT163" s="14" t="s">
        <v>144</v>
      </c>
      <c r="AU163" s="14" t="s">
        <v>81</v>
      </c>
    </row>
    <row r="164" spans="1:65" s="2" customFormat="1" ht="16.5" customHeight="1">
      <c r="A164" s="35"/>
      <c r="B164" s="36"/>
      <c r="C164" s="192" t="s">
        <v>365</v>
      </c>
      <c r="D164" s="192" t="s">
        <v>115</v>
      </c>
      <c r="E164" s="193" t="s">
        <v>366</v>
      </c>
      <c r="F164" s="194" t="s">
        <v>367</v>
      </c>
      <c r="G164" s="195" t="s">
        <v>141</v>
      </c>
      <c r="H164" s="196">
        <v>1100</v>
      </c>
      <c r="I164" s="197"/>
      <c r="J164" s="198"/>
      <c r="K164" s="199">
        <f>ROUND(P164*H164,2)</f>
        <v>0</v>
      </c>
      <c r="L164" s="194" t="s">
        <v>20</v>
      </c>
      <c r="M164" s="200"/>
      <c r="N164" s="201" t="s">
        <v>20</v>
      </c>
      <c r="O164" s="202" t="s">
        <v>42</v>
      </c>
      <c r="P164" s="203">
        <f>I164+J164</f>
        <v>0</v>
      </c>
      <c r="Q164" s="203">
        <f>ROUND(I164*H164,2)</f>
        <v>0</v>
      </c>
      <c r="R164" s="203">
        <f>ROUND(J164*H164,2)</f>
        <v>0</v>
      </c>
      <c r="S164" s="81"/>
      <c r="T164" s="204">
        <f>S164*H164</f>
        <v>0</v>
      </c>
      <c r="U164" s="204">
        <v>1E-05</v>
      </c>
      <c r="V164" s="204">
        <f>U164*H164</f>
        <v>0.011000000000000001</v>
      </c>
      <c r="W164" s="204">
        <v>0</v>
      </c>
      <c r="X164" s="205">
        <f>W164*H164</f>
        <v>0</v>
      </c>
      <c r="Y164" s="35"/>
      <c r="Z164" s="35"/>
      <c r="AA164" s="35"/>
      <c r="AB164" s="35"/>
      <c r="AC164" s="35"/>
      <c r="AD164" s="35"/>
      <c r="AE164" s="35"/>
      <c r="AR164" s="206" t="s">
        <v>119</v>
      </c>
      <c r="AT164" s="206" t="s">
        <v>115</v>
      </c>
      <c r="AU164" s="206" t="s">
        <v>81</v>
      </c>
      <c r="AY164" s="14" t="s">
        <v>114</v>
      </c>
      <c r="BE164" s="207">
        <f>IF(O164="základní",K164,0)</f>
        <v>0</v>
      </c>
      <c r="BF164" s="207">
        <f>IF(O164="snížená",K164,0)</f>
        <v>0</v>
      </c>
      <c r="BG164" s="207">
        <f>IF(O164="zákl. přenesená",K164,0)</f>
        <v>0</v>
      </c>
      <c r="BH164" s="207">
        <f>IF(O164="sníž. přenesená",K164,0)</f>
        <v>0</v>
      </c>
      <c r="BI164" s="207">
        <f>IF(O164="nulová",K164,0)</f>
        <v>0</v>
      </c>
      <c r="BJ164" s="14" t="s">
        <v>81</v>
      </c>
      <c r="BK164" s="207">
        <f>ROUND(P164*H164,2)</f>
        <v>0</v>
      </c>
      <c r="BL164" s="14" t="s">
        <v>120</v>
      </c>
      <c r="BM164" s="206" t="s">
        <v>368</v>
      </c>
    </row>
    <row r="165" spans="1:65" s="2" customFormat="1" ht="16.5" customHeight="1">
      <c r="A165" s="35"/>
      <c r="B165" s="36"/>
      <c r="C165" s="192" t="s">
        <v>369</v>
      </c>
      <c r="D165" s="192" t="s">
        <v>115</v>
      </c>
      <c r="E165" s="193" t="s">
        <v>370</v>
      </c>
      <c r="F165" s="194" t="s">
        <v>371</v>
      </c>
      <c r="G165" s="195" t="s">
        <v>141</v>
      </c>
      <c r="H165" s="196">
        <v>1100</v>
      </c>
      <c r="I165" s="197"/>
      <c r="J165" s="198"/>
      <c r="K165" s="199">
        <f>ROUND(P165*H165,2)</f>
        <v>0</v>
      </c>
      <c r="L165" s="194" t="s">
        <v>20</v>
      </c>
      <c r="M165" s="200"/>
      <c r="N165" s="201" t="s">
        <v>20</v>
      </c>
      <c r="O165" s="202" t="s">
        <v>42</v>
      </c>
      <c r="P165" s="203">
        <f>I165+J165</f>
        <v>0</v>
      </c>
      <c r="Q165" s="203">
        <f>ROUND(I165*H165,2)</f>
        <v>0</v>
      </c>
      <c r="R165" s="203">
        <f>ROUND(J165*H165,2)</f>
        <v>0</v>
      </c>
      <c r="S165" s="81"/>
      <c r="T165" s="204">
        <f>S165*H165</f>
        <v>0</v>
      </c>
      <c r="U165" s="204">
        <v>0</v>
      </c>
      <c r="V165" s="204">
        <f>U165*H165</f>
        <v>0</v>
      </c>
      <c r="W165" s="204">
        <v>0</v>
      </c>
      <c r="X165" s="205">
        <f>W165*H165</f>
        <v>0</v>
      </c>
      <c r="Y165" s="35"/>
      <c r="Z165" s="35"/>
      <c r="AA165" s="35"/>
      <c r="AB165" s="35"/>
      <c r="AC165" s="35"/>
      <c r="AD165" s="35"/>
      <c r="AE165" s="35"/>
      <c r="AR165" s="206" t="s">
        <v>119</v>
      </c>
      <c r="AT165" s="206" t="s">
        <v>115</v>
      </c>
      <c r="AU165" s="206" t="s">
        <v>81</v>
      </c>
      <c r="AY165" s="14" t="s">
        <v>114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14" t="s">
        <v>81</v>
      </c>
      <c r="BK165" s="207">
        <f>ROUND(P165*H165,2)</f>
        <v>0</v>
      </c>
      <c r="BL165" s="14" t="s">
        <v>120</v>
      </c>
      <c r="BM165" s="206" t="s">
        <v>372</v>
      </c>
    </row>
    <row r="166" spans="1:65" s="2" customFormat="1" ht="24.15" customHeight="1">
      <c r="A166" s="35"/>
      <c r="B166" s="36"/>
      <c r="C166" s="208" t="s">
        <v>373</v>
      </c>
      <c r="D166" s="208" t="s">
        <v>138</v>
      </c>
      <c r="E166" s="209" t="s">
        <v>374</v>
      </c>
      <c r="F166" s="210" t="s">
        <v>375</v>
      </c>
      <c r="G166" s="211" t="s">
        <v>141</v>
      </c>
      <c r="H166" s="212">
        <v>1100</v>
      </c>
      <c r="I166" s="213"/>
      <c r="J166" s="213"/>
      <c r="K166" s="214">
        <f>ROUND(P166*H166,2)</f>
        <v>0</v>
      </c>
      <c r="L166" s="210" t="s">
        <v>142</v>
      </c>
      <c r="M166" s="41"/>
      <c r="N166" s="215" t="s">
        <v>20</v>
      </c>
      <c r="O166" s="202" t="s">
        <v>42</v>
      </c>
      <c r="P166" s="203">
        <f>I166+J166</f>
        <v>0</v>
      </c>
      <c r="Q166" s="203">
        <f>ROUND(I166*H166,2)</f>
        <v>0</v>
      </c>
      <c r="R166" s="203">
        <f>ROUND(J166*H166,2)</f>
        <v>0</v>
      </c>
      <c r="S166" s="81"/>
      <c r="T166" s="204">
        <f>S166*H166</f>
        <v>0</v>
      </c>
      <c r="U166" s="204">
        <v>0</v>
      </c>
      <c r="V166" s="204">
        <f>U166*H166</f>
        <v>0</v>
      </c>
      <c r="W166" s="204">
        <v>0</v>
      </c>
      <c r="X166" s="205">
        <f>W166*H166</f>
        <v>0</v>
      </c>
      <c r="Y166" s="35"/>
      <c r="Z166" s="35"/>
      <c r="AA166" s="35"/>
      <c r="AB166" s="35"/>
      <c r="AC166" s="35"/>
      <c r="AD166" s="35"/>
      <c r="AE166" s="35"/>
      <c r="AR166" s="206" t="s">
        <v>120</v>
      </c>
      <c r="AT166" s="206" t="s">
        <v>138</v>
      </c>
      <c r="AU166" s="206" t="s">
        <v>81</v>
      </c>
      <c r="AY166" s="14" t="s">
        <v>114</v>
      </c>
      <c r="BE166" s="207">
        <f>IF(O166="základní",K166,0)</f>
        <v>0</v>
      </c>
      <c r="BF166" s="207">
        <f>IF(O166="snížená",K166,0)</f>
        <v>0</v>
      </c>
      <c r="BG166" s="207">
        <f>IF(O166="zákl. přenesená",K166,0)</f>
        <v>0</v>
      </c>
      <c r="BH166" s="207">
        <f>IF(O166="sníž. přenesená",K166,0)</f>
        <v>0</v>
      </c>
      <c r="BI166" s="207">
        <f>IF(O166="nulová",K166,0)</f>
        <v>0</v>
      </c>
      <c r="BJ166" s="14" t="s">
        <v>81</v>
      </c>
      <c r="BK166" s="207">
        <f>ROUND(P166*H166,2)</f>
        <v>0</v>
      </c>
      <c r="BL166" s="14" t="s">
        <v>120</v>
      </c>
      <c r="BM166" s="206" t="s">
        <v>376</v>
      </c>
    </row>
    <row r="167" spans="1:47" s="2" customFormat="1" ht="12">
      <c r="A167" s="35"/>
      <c r="B167" s="36"/>
      <c r="C167" s="37"/>
      <c r="D167" s="216" t="s">
        <v>144</v>
      </c>
      <c r="E167" s="37"/>
      <c r="F167" s="217" t="s">
        <v>377</v>
      </c>
      <c r="G167" s="37"/>
      <c r="H167" s="37"/>
      <c r="I167" s="218"/>
      <c r="J167" s="218"/>
      <c r="K167" s="37"/>
      <c r="L167" s="37"/>
      <c r="M167" s="41"/>
      <c r="N167" s="219"/>
      <c r="O167" s="220"/>
      <c r="P167" s="81"/>
      <c r="Q167" s="81"/>
      <c r="R167" s="81"/>
      <c r="S167" s="81"/>
      <c r="T167" s="81"/>
      <c r="U167" s="81"/>
      <c r="V167" s="81"/>
      <c r="W167" s="81"/>
      <c r="X167" s="82"/>
      <c r="Y167" s="35"/>
      <c r="Z167" s="35"/>
      <c r="AA167" s="35"/>
      <c r="AB167" s="35"/>
      <c r="AC167" s="35"/>
      <c r="AD167" s="35"/>
      <c r="AE167" s="35"/>
      <c r="AT167" s="14" t="s">
        <v>144</v>
      </c>
      <c r="AU167" s="14" t="s">
        <v>81</v>
      </c>
    </row>
    <row r="168" spans="1:65" s="2" customFormat="1" ht="24.15" customHeight="1">
      <c r="A168" s="35"/>
      <c r="B168" s="36"/>
      <c r="C168" s="208" t="s">
        <v>378</v>
      </c>
      <c r="D168" s="208" t="s">
        <v>138</v>
      </c>
      <c r="E168" s="209" t="s">
        <v>379</v>
      </c>
      <c r="F168" s="210" t="s">
        <v>380</v>
      </c>
      <c r="G168" s="211" t="s">
        <v>332</v>
      </c>
      <c r="H168" s="212">
        <v>1965</v>
      </c>
      <c r="I168" s="213"/>
      <c r="J168" s="213"/>
      <c r="K168" s="214">
        <f>ROUND(P168*H168,2)</f>
        <v>0</v>
      </c>
      <c r="L168" s="210" t="s">
        <v>142</v>
      </c>
      <c r="M168" s="41"/>
      <c r="N168" s="215" t="s">
        <v>20</v>
      </c>
      <c r="O168" s="202" t="s">
        <v>42</v>
      </c>
      <c r="P168" s="203">
        <f>I168+J168</f>
        <v>0</v>
      </c>
      <c r="Q168" s="203">
        <f>ROUND(I168*H168,2)</f>
        <v>0</v>
      </c>
      <c r="R168" s="203">
        <f>ROUND(J168*H168,2)</f>
        <v>0</v>
      </c>
      <c r="S168" s="81"/>
      <c r="T168" s="204">
        <f>S168*H168</f>
        <v>0</v>
      </c>
      <c r="U168" s="204">
        <v>2E-05</v>
      </c>
      <c r="V168" s="204">
        <f>U168*H168</f>
        <v>0.0393</v>
      </c>
      <c r="W168" s="204">
        <v>0.002</v>
      </c>
      <c r="X168" s="205">
        <f>W168*H168</f>
        <v>3.93</v>
      </c>
      <c r="Y168" s="35"/>
      <c r="Z168" s="35"/>
      <c r="AA168" s="35"/>
      <c r="AB168" s="35"/>
      <c r="AC168" s="35"/>
      <c r="AD168" s="35"/>
      <c r="AE168" s="35"/>
      <c r="AR168" s="206" t="s">
        <v>120</v>
      </c>
      <c r="AT168" s="206" t="s">
        <v>138</v>
      </c>
      <c r="AU168" s="206" t="s">
        <v>81</v>
      </c>
      <c r="AY168" s="14" t="s">
        <v>114</v>
      </c>
      <c r="BE168" s="207">
        <f>IF(O168="základní",K168,0)</f>
        <v>0</v>
      </c>
      <c r="BF168" s="207">
        <f>IF(O168="snížená",K168,0)</f>
        <v>0</v>
      </c>
      <c r="BG168" s="207">
        <f>IF(O168="zákl. přenesená",K168,0)</f>
        <v>0</v>
      </c>
      <c r="BH168" s="207">
        <f>IF(O168="sníž. přenesená",K168,0)</f>
        <v>0</v>
      </c>
      <c r="BI168" s="207">
        <f>IF(O168="nulová",K168,0)</f>
        <v>0</v>
      </c>
      <c r="BJ168" s="14" t="s">
        <v>81</v>
      </c>
      <c r="BK168" s="207">
        <f>ROUND(P168*H168,2)</f>
        <v>0</v>
      </c>
      <c r="BL168" s="14" t="s">
        <v>120</v>
      </c>
      <c r="BM168" s="206" t="s">
        <v>381</v>
      </c>
    </row>
    <row r="169" spans="1:47" s="2" customFormat="1" ht="12">
      <c r="A169" s="35"/>
      <c r="B169" s="36"/>
      <c r="C169" s="37"/>
      <c r="D169" s="216" t="s">
        <v>144</v>
      </c>
      <c r="E169" s="37"/>
      <c r="F169" s="217" t="s">
        <v>382</v>
      </c>
      <c r="G169" s="37"/>
      <c r="H169" s="37"/>
      <c r="I169" s="218"/>
      <c r="J169" s="218"/>
      <c r="K169" s="37"/>
      <c r="L169" s="37"/>
      <c r="M169" s="41"/>
      <c r="N169" s="219"/>
      <c r="O169" s="220"/>
      <c r="P169" s="81"/>
      <c r="Q169" s="81"/>
      <c r="R169" s="81"/>
      <c r="S169" s="81"/>
      <c r="T169" s="81"/>
      <c r="U169" s="81"/>
      <c r="V169" s="81"/>
      <c r="W169" s="81"/>
      <c r="X169" s="82"/>
      <c r="Y169" s="35"/>
      <c r="Z169" s="35"/>
      <c r="AA169" s="35"/>
      <c r="AB169" s="35"/>
      <c r="AC169" s="35"/>
      <c r="AD169" s="35"/>
      <c r="AE169" s="35"/>
      <c r="AT169" s="14" t="s">
        <v>144</v>
      </c>
      <c r="AU169" s="14" t="s">
        <v>81</v>
      </c>
    </row>
    <row r="170" spans="1:65" s="2" customFormat="1" ht="24.15" customHeight="1">
      <c r="A170" s="35"/>
      <c r="B170" s="36"/>
      <c r="C170" s="208" t="s">
        <v>383</v>
      </c>
      <c r="D170" s="208" t="s">
        <v>138</v>
      </c>
      <c r="E170" s="209" t="s">
        <v>384</v>
      </c>
      <c r="F170" s="210" t="s">
        <v>385</v>
      </c>
      <c r="G170" s="211" t="s">
        <v>332</v>
      </c>
      <c r="H170" s="212">
        <v>1965</v>
      </c>
      <c r="I170" s="213"/>
      <c r="J170" s="213"/>
      <c r="K170" s="214">
        <f>ROUND(P170*H170,2)</f>
        <v>0</v>
      </c>
      <c r="L170" s="210" t="s">
        <v>142</v>
      </c>
      <c r="M170" s="41"/>
      <c r="N170" s="215" t="s">
        <v>20</v>
      </c>
      <c r="O170" s="202" t="s">
        <v>42</v>
      </c>
      <c r="P170" s="203">
        <f>I170+J170</f>
        <v>0</v>
      </c>
      <c r="Q170" s="203">
        <f>ROUND(I170*H170,2)</f>
        <v>0</v>
      </c>
      <c r="R170" s="203">
        <f>ROUND(J170*H170,2)</f>
        <v>0</v>
      </c>
      <c r="S170" s="81"/>
      <c r="T170" s="204">
        <f>S170*H170</f>
        <v>0</v>
      </c>
      <c r="U170" s="204">
        <v>0.00015</v>
      </c>
      <c r="V170" s="204">
        <f>U170*H170</f>
        <v>0.29474999999999996</v>
      </c>
      <c r="W170" s="204">
        <v>0</v>
      </c>
      <c r="X170" s="205">
        <f>W170*H170</f>
        <v>0</v>
      </c>
      <c r="Y170" s="35"/>
      <c r="Z170" s="35"/>
      <c r="AA170" s="35"/>
      <c r="AB170" s="35"/>
      <c r="AC170" s="35"/>
      <c r="AD170" s="35"/>
      <c r="AE170" s="35"/>
      <c r="AR170" s="206" t="s">
        <v>120</v>
      </c>
      <c r="AT170" s="206" t="s">
        <v>138</v>
      </c>
      <c r="AU170" s="206" t="s">
        <v>81</v>
      </c>
      <c r="AY170" s="14" t="s">
        <v>114</v>
      </c>
      <c r="BE170" s="207">
        <f>IF(O170="základní",K170,0)</f>
        <v>0</v>
      </c>
      <c r="BF170" s="207">
        <f>IF(O170="snížená",K170,0)</f>
        <v>0</v>
      </c>
      <c r="BG170" s="207">
        <f>IF(O170="zákl. přenesená",K170,0)</f>
        <v>0</v>
      </c>
      <c r="BH170" s="207">
        <f>IF(O170="sníž. přenesená",K170,0)</f>
        <v>0</v>
      </c>
      <c r="BI170" s="207">
        <f>IF(O170="nulová",K170,0)</f>
        <v>0</v>
      </c>
      <c r="BJ170" s="14" t="s">
        <v>81</v>
      </c>
      <c r="BK170" s="207">
        <f>ROUND(P170*H170,2)</f>
        <v>0</v>
      </c>
      <c r="BL170" s="14" t="s">
        <v>120</v>
      </c>
      <c r="BM170" s="206" t="s">
        <v>386</v>
      </c>
    </row>
    <row r="171" spans="1:47" s="2" customFormat="1" ht="12">
      <c r="A171" s="35"/>
      <c r="B171" s="36"/>
      <c r="C171" s="37"/>
      <c r="D171" s="216" t="s">
        <v>144</v>
      </c>
      <c r="E171" s="37"/>
      <c r="F171" s="217" t="s">
        <v>387</v>
      </c>
      <c r="G171" s="37"/>
      <c r="H171" s="37"/>
      <c r="I171" s="218"/>
      <c r="J171" s="218"/>
      <c r="K171" s="37"/>
      <c r="L171" s="37"/>
      <c r="M171" s="41"/>
      <c r="N171" s="219"/>
      <c r="O171" s="220"/>
      <c r="P171" s="81"/>
      <c r="Q171" s="81"/>
      <c r="R171" s="81"/>
      <c r="S171" s="81"/>
      <c r="T171" s="81"/>
      <c r="U171" s="81"/>
      <c r="V171" s="81"/>
      <c r="W171" s="81"/>
      <c r="X171" s="82"/>
      <c r="Y171" s="35"/>
      <c r="Z171" s="35"/>
      <c r="AA171" s="35"/>
      <c r="AB171" s="35"/>
      <c r="AC171" s="35"/>
      <c r="AD171" s="35"/>
      <c r="AE171" s="35"/>
      <c r="AT171" s="14" t="s">
        <v>144</v>
      </c>
      <c r="AU171" s="14" t="s">
        <v>81</v>
      </c>
    </row>
    <row r="172" spans="1:65" s="2" customFormat="1" ht="24.15" customHeight="1">
      <c r="A172" s="35"/>
      <c r="B172" s="36"/>
      <c r="C172" s="208" t="s">
        <v>388</v>
      </c>
      <c r="D172" s="208" t="s">
        <v>138</v>
      </c>
      <c r="E172" s="209" t="s">
        <v>389</v>
      </c>
      <c r="F172" s="210" t="s">
        <v>390</v>
      </c>
      <c r="G172" s="211" t="s">
        <v>391</v>
      </c>
      <c r="H172" s="212">
        <v>60</v>
      </c>
      <c r="I172" s="213"/>
      <c r="J172" s="213"/>
      <c r="K172" s="214">
        <f>ROUND(P172*H172,2)</f>
        <v>0</v>
      </c>
      <c r="L172" s="210" t="s">
        <v>142</v>
      </c>
      <c r="M172" s="41"/>
      <c r="N172" s="215" t="s">
        <v>20</v>
      </c>
      <c r="O172" s="202" t="s">
        <v>42</v>
      </c>
      <c r="P172" s="203">
        <f>I172+J172</f>
        <v>0</v>
      </c>
      <c r="Q172" s="203">
        <f>ROUND(I172*H172,2)</f>
        <v>0</v>
      </c>
      <c r="R172" s="203">
        <f>ROUND(J172*H172,2)</f>
        <v>0</v>
      </c>
      <c r="S172" s="81"/>
      <c r="T172" s="204">
        <f>S172*H172</f>
        <v>0</v>
      </c>
      <c r="U172" s="204">
        <v>0.0092</v>
      </c>
      <c r="V172" s="204">
        <f>U172*H172</f>
        <v>0.552</v>
      </c>
      <c r="W172" s="204">
        <v>0</v>
      </c>
      <c r="X172" s="205">
        <f>W172*H172</f>
        <v>0</v>
      </c>
      <c r="Y172" s="35"/>
      <c r="Z172" s="35"/>
      <c r="AA172" s="35"/>
      <c r="AB172" s="35"/>
      <c r="AC172" s="35"/>
      <c r="AD172" s="35"/>
      <c r="AE172" s="35"/>
      <c r="AR172" s="206" t="s">
        <v>120</v>
      </c>
      <c r="AT172" s="206" t="s">
        <v>138</v>
      </c>
      <c r="AU172" s="206" t="s">
        <v>81</v>
      </c>
      <c r="AY172" s="14" t="s">
        <v>114</v>
      </c>
      <c r="BE172" s="207">
        <f>IF(O172="základní",K172,0)</f>
        <v>0</v>
      </c>
      <c r="BF172" s="207">
        <f>IF(O172="snížená",K172,0)</f>
        <v>0</v>
      </c>
      <c r="BG172" s="207">
        <f>IF(O172="zákl. přenesená",K172,0)</f>
        <v>0</v>
      </c>
      <c r="BH172" s="207">
        <f>IF(O172="sníž. přenesená",K172,0)</f>
        <v>0</v>
      </c>
      <c r="BI172" s="207">
        <f>IF(O172="nulová",K172,0)</f>
        <v>0</v>
      </c>
      <c r="BJ172" s="14" t="s">
        <v>81</v>
      </c>
      <c r="BK172" s="207">
        <f>ROUND(P172*H172,2)</f>
        <v>0</v>
      </c>
      <c r="BL172" s="14" t="s">
        <v>120</v>
      </c>
      <c r="BM172" s="206" t="s">
        <v>392</v>
      </c>
    </row>
    <row r="173" spans="1:47" s="2" customFormat="1" ht="12">
      <c r="A173" s="35"/>
      <c r="B173" s="36"/>
      <c r="C173" s="37"/>
      <c r="D173" s="216" t="s">
        <v>144</v>
      </c>
      <c r="E173" s="37"/>
      <c r="F173" s="217" t="s">
        <v>393</v>
      </c>
      <c r="G173" s="37"/>
      <c r="H173" s="37"/>
      <c r="I173" s="218"/>
      <c r="J173" s="218"/>
      <c r="K173" s="37"/>
      <c r="L173" s="37"/>
      <c r="M173" s="41"/>
      <c r="N173" s="219"/>
      <c r="O173" s="220"/>
      <c r="P173" s="81"/>
      <c r="Q173" s="81"/>
      <c r="R173" s="81"/>
      <c r="S173" s="81"/>
      <c r="T173" s="81"/>
      <c r="U173" s="81"/>
      <c r="V173" s="81"/>
      <c r="W173" s="81"/>
      <c r="X173" s="82"/>
      <c r="Y173" s="35"/>
      <c r="Z173" s="35"/>
      <c r="AA173" s="35"/>
      <c r="AB173" s="35"/>
      <c r="AC173" s="35"/>
      <c r="AD173" s="35"/>
      <c r="AE173" s="35"/>
      <c r="AT173" s="14" t="s">
        <v>144</v>
      </c>
      <c r="AU173" s="14" t="s">
        <v>81</v>
      </c>
    </row>
    <row r="174" spans="1:65" s="2" customFormat="1" ht="24.15" customHeight="1">
      <c r="A174" s="35"/>
      <c r="B174" s="36"/>
      <c r="C174" s="192" t="s">
        <v>394</v>
      </c>
      <c r="D174" s="192" t="s">
        <v>115</v>
      </c>
      <c r="E174" s="193" t="s">
        <v>395</v>
      </c>
      <c r="F174" s="194" t="s">
        <v>396</v>
      </c>
      <c r="G174" s="195" t="s">
        <v>397</v>
      </c>
      <c r="H174" s="196">
        <v>3</v>
      </c>
      <c r="I174" s="197"/>
      <c r="J174" s="198"/>
      <c r="K174" s="199">
        <f>ROUND(P174*H174,2)</f>
        <v>0</v>
      </c>
      <c r="L174" s="194" t="s">
        <v>142</v>
      </c>
      <c r="M174" s="200"/>
      <c r="N174" s="201" t="s">
        <v>20</v>
      </c>
      <c r="O174" s="202" t="s">
        <v>42</v>
      </c>
      <c r="P174" s="203">
        <f>I174+J174</f>
        <v>0</v>
      </c>
      <c r="Q174" s="203">
        <f>ROUND(I174*H174,2)</f>
        <v>0</v>
      </c>
      <c r="R174" s="203">
        <f>ROUND(J174*H174,2)</f>
        <v>0</v>
      </c>
      <c r="S174" s="81"/>
      <c r="T174" s="204">
        <f>S174*H174</f>
        <v>0</v>
      </c>
      <c r="U174" s="204">
        <v>1</v>
      </c>
      <c r="V174" s="204">
        <f>U174*H174</f>
        <v>3</v>
      </c>
      <c r="W174" s="204">
        <v>0</v>
      </c>
      <c r="X174" s="205">
        <f>W174*H174</f>
        <v>0</v>
      </c>
      <c r="Y174" s="35"/>
      <c r="Z174" s="35"/>
      <c r="AA174" s="35"/>
      <c r="AB174" s="35"/>
      <c r="AC174" s="35"/>
      <c r="AD174" s="35"/>
      <c r="AE174" s="35"/>
      <c r="AR174" s="206" t="s">
        <v>119</v>
      </c>
      <c r="AT174" s="206" t="s">
        <v>115</v>
      </c>
      <c r="AU174" s="206" t="s">
        <v>81</v>
      </c>
      <c r="AY174" s="14" t="s">
        <v>114</v>
      </c>
      <c r="BE174" s="207">
        <f>IF(O174="základní",K174,0)</f>
        <v>0</v>
      </c>
      <c r="BF174" s="207">
        <f>IF(O174="snížená",K174,0)</f>
        <v>0</v>
      </c>
      <c r="BG174" s="207">
        <f>IF(O174="zákl. přenesená",K174,0)</f>
        <v>0</v>
      </c>
      <c r="BH174" s="207">
        <f>IF(O174="sníž. přenesená",K174,0)</f>
        <v>0</v>
      </c>
      <c r="BI174" s="207">
        <f>IF(O174="nulová",K174,0)</f>
        <v>0</v>
      </c>
      <c r="BJ174" s="14" t="s">
        <v>81</v>
      </c>
      <c r="BK174" s="207">
        <f>ROUND(P174*H174,2)</f>
        <v>0</v>
      </c>
      <c r="BL174" s="14" t="s">
        <v>120</v>
      </c>
      <c r="BM174" s="206" t="s">
        <v>398</v>
      </c>
    </row>
    <row r="175" spans="1:65" s="2" customFormat="1" ht="24.15" customHeight="1">
      <c r="A175" s="35"/>
      <c r="B175" s="36"/>
      <c r="C175" s="192" t="s">
        <v>399</v>
      </c>
      <c r="D175" s="192" t="s">
        <v>115</v>
      </c>
      <c r="E175" s="193" t="s">
        <v>400</v>
      </c>
      <c r="F175" s="194" t="s">
        <v>401</v>
      </c>
      <c r="G175" s="195" t="s">
        <v>397</v>
      </c>
      <c r="H175" s="196">
        <v>0.4</v>
      </c>
      <c r="I175" s="197"/>
      <c r="J175" s="198"/>
      <c r="K175" s="199">
        <f>ROUND(P175*H175,2)</f>
        <v>0</v>
      </c>
      <c r="L175" s="194" t="s">
        <v>142</v>
      </c>
      <c r="M175" s="200"/>
      <c r="N175" s="201" t="s">
        <v>20</v>
      </c>
      <c r="O175" s="202" t="s">
        <v>42</v>
      </c>
      <c r="P175" s="203">
        <f>I175+J175</f>
        <v>0</v>
      </c>
      <c r="Q175" s="203">
        <f>ROUND(I175*H175,2)</f>
        <v>0</v>
      </c>
      <c r="R175" s="203">
        <f>ROUND(J175*H175,2)</f>
        <v>0</v>
      </c>
      <c r="S175" s="81"/>
      <c r="T175" s="204">
        <f>S175*H175</f>
        <v>0</v>
      </c>
      <c r="U175" s="204">
        <v>1</v>
      </c>
      <c r="V175" s="204">
        <f>U175*H175</f>
        <v>0.4</v>
      </c>
      <c r="W175" s="204">
        <v>0</v>
      </c>
      <c r="X175" s="205">
        <f>W175*H175</f>
        <v>0</v>
      </c>
      <c r="Y175" s="35"/>
      <c r="Z175" s="35"/>
      <c r="AA175" s="35"/>
      <c r="AB175" s="35"/>
      <c r="AC175" s="35"/>
      <c r="AD175" s="35"/>
      <c r="AE175" s="35"/>
      <c r="AR175" s="206" t="s">
        <v>119</v>
      </c>
      <c r="AT175" s="206" t="s">
        <v>115</v>
      </c>
      <c r="AU175" s="206" t="s">
        <v>81</v>
      </c>
      <c r="AY175" s="14" t="s">
        <v>114</v>
      </c>
      <c r="BE175" s="207">
        <f>IF(O175="základní",K175,0)</f>
        <v>0</v>
      </c>
      <c r="BF175" s="207">
        <f>IF(O175="snížená",K175,0)</f>
        <v>0</v>
      </c>
      <c r="BG175" s="207">
        <f>IF(O175="zákl. přenesená",K175,0)</f>
        <v>0</v>
      </c>
      <c r="BH175" s="207">
        <f>IF(O175="sníž. přenesená",K175,0)</f>
        <v>0</v>
      </c>
      <c r="BI175" s="207">
        <f>IF(O175="nulová",K175,0)</f>
        <v>0</v>
      </c>
      <c r="BJ175" s="14" t="s">
        <v>81</v>
      </c>
      <c r="BK175" s="207">
        <f>ROUND(P175*H175,2)</f>
        <v>0</v>
      </c>
      <c r="BL175" s="14" t="s">
        <v>120</v>
      </c>
      <c r="BM175" s="206" t="s">
        <v>402</v>
      </c>
    </row>
    <row r="176" spans="1:65" s="2" customFormat="1" ht="24.15" customHeight="1">
      <c r="A176" s="35"/>
      <c r="B176" s="36"/>
      <c r="C176" s="208" t="s">
        <v>403</v>
      </c>
      <c r="D176" s="208" t="s">
        <v>138</v>
      </c>
      <c r="E176" s="209" t="s">
        <v>404</v>
      </c>
      <c r="F176" s="210" t="s">
        <v>405</v>
      </c>
      <c r="G176" s="211" t="s">
        <v>397</v>
      </c>
      <c r="H176" s="212">
        <v>4</v>
      </c>
      <c r="I176" s="213"/>
      <c r="J176" s="213"/>
      <c r="K176" s="214">
        <f>ROUND(P176*H176,2)</f>
        <v>0</v>
      </c>
      <c r="L176" s="210" t="s">
        <v>142</v>
      </c>
      <c r="M176" s="41"/>
      <c r="N176" s="215" t="s">
        <v>20</v>
      </c>
      <c r="O176" s="202" t="s">
        <v>42</v>
      </c>
      <c r="P176" s="203">
        <f>I176+J176</f>
        <v>0</v>
      </c>
      <c r="Q176" s="203">
        <f>ROUND(I176*H176,2)</f>
        <v>0</v>
      </c>
      <c r="R176" s="203">
        <f>ROUND(J176*H176,2)</f>
        <v>0</v>
      </c>
      <c r="S176" s="81"/>
      <c r="T176" s="204">
        <f>S176*H176</f>
        <v>0</v>
      </c>
      <c r="U176" s="204">
        <v>0</v>
      </c>
      <c r="V176" s="204">
        <f>U176*H176</f>
        <v>0</v>
      </c>
      <c r="W176" s="204">
        <v>0</v>
      </c>
      <c r="X176" s="205">
        <f>W176*H176</f>
        <v>0</v>
      </c>
      <c r="Y176" s="35"/>
      <c r="Z176" s="35"/>
      <c r="AA176" s="35"/>
      <c r="AB176" s="35"/>
      <c r="AC176" s="35"/>
      <c r="AD176" s="35"/>
      <c r="AE176" s="35"/>
      <c r="AR176" s="206" t="s">
        <v>120</v>
      </c>
      <c r="AT176" s="206" t="s">
        <v>138</v>
      </c>
      <c r="AU176" s="206" t="s">
        <v>81</v>
      </c>
      <c r="AY176" s="14" t="s">
        <v>114</v>
      </c>
      <c r="BE176" s="207">
        <f>IF(O176="základní",K176,0)</f>
        <v>0</v>
      </c>
      <c r="BF176" s="207">
        <f>IF(O176="snížená",K176,0)</f>
        <v>0</v>
      </c>
      <c r="BG176" s="207">
        <f>IF(O176="zákl. přenesená",K176,0)</f>
        <v>0</v>
      </c>
      <c r="BH176" s="207">
        <f>IF(O176="sníž. přenesená",K176,0)</f>
        <v>0</v>
      </c>
      <c r="BI176" s="207">
        <f>IF(O176="nulová",K176,0)</f>
        <v>0</v>
      </c>
      <c r="BJ176" s="14" t="s">
        <v>81</v>
      </c>
      <c r="BK176" s="207">
        <f>ROUND(P176*H176,2)</f>
        <v>0</v>
      </c>
      <c r="BL176" s="14" t="s">
        <v>120</v>
      </c>
      <c r="BM176" s="206" t="s">
        <v>406</v>
      </c>
    </row>
    <row r="177" spans="1:47" s="2" customFormat="1" ht="12">
      <c r="A177" s="35"/>
      <c r="B177" s="36"/>
      <c r="C177" s="37"/>
      <c r="D177" s="216" t="s">
        <v>144</v>
      </c>
      <c r="E177" s="37"/>
      <c r="F177" s="217" t="s">
        <v>407</v>
      </c>
      <c r="G177" s="37"/>
      <c r="H177" s="37"/>
      <c r="I177" s="218"/>
      <c r="J177" s="218"/>
      <c r="K177" s="37"/>
      <c r="L177" s="37"/>
      <c r="M177" s="41"/>
      <c r="N177" s="219"/>
      <c r="O177" s="220"/>
      <c r="P177" s="81"/>
      <c r="Q177" s="81"/>
      <c r="R177" s="81"/>
      <c r="S177" s="81"/>
      <c r="T177" s="81"/>
      <c r="U177" s="81"/>
      <c r="V177" s="81"/>
      <c r="W177" s="81"/>
      <c r="X177" s="82"/>
      <c r="Y177" s="35"/>
      <c r="Z177" s="35"/>
      <c r="AA177" s="35"/>
      <c r="AB177" s="35"/>
      <c r="AC177" s="35"/>
      <c r="AD177" s="35"/>
      <c r="AE177" s="35"/>
      <c r="AT177" s="14" t="s">
        <v>144</v>
      </c>
      <c r="AU177" s="14" t="s">
        <v>81</v>
      </c>
    </row>
    <row r="178" spans="1:65" s="2" customFormat="1" ht="24.15" customHeight="1">
      <c r="A178" s="35"/>
      <c r="B178" s="36"/>
      <c r="C178" s="208" t="s">
        <v>408</v>
      </c>
      <c r="D178" s="208" t="s">
        <v>138</v>
      </c>
      <c r="E178" s="209" t="s">
        <v>409</v>
      </c>
      <c r="F178" s="210" t="s">
        <v>410</v>
      </c>
      <c r="G178" s="211" t="s">
        <v>397</v>
      </c>
      <c r="H178" s="212">
        <v>4</v>
      </c>
      <c r="I178" s="213"/>
      <c r="J178" s="213"/>
      <c r="K178" s="214">
        <f>ROUND(P178*H178,2)</f>
        <v>0</v>
      </c>
      <c r="L178" s="210" t="s">
        <v>142</v>
      </c>
      <c r="M178" s="41"/>
      <c r="N178" s="215" t="s">
        <v>20</v>
      </c>
      <c r="O178" s="202" t="s">
        <v>42</v>
      </c>
      <c r="P178" s="203">
        <f>I178+J178</f>
        <v>0</v>
      </c>
      <c r="Q178" s="203">
        <f>ROUND(I178*H178,2)</f>
        <v>0</v>
      </c>
      <c r="R178" s="203">
        <f>ROUND(J178*H178,2)</f>
        <v>0</v>
      </c>
      <c r="S178" s="81"/>
      <c r="T178" s="204">
        <f>S178*H178</f>
        <v>0</v>
      </c>
      <c r="U178" s="204">
        <v>0</v>
      </c>
      <c r="V178" s="204">
        <f>U178*H178</f>
        <v>0</v>
      </c>
      <c r="W178" s="204">
        <v>0</v>
      </c>
      <c r="X178" s="205">
        <f>W178*H178</f>
        <v>0</v>
      </c>
      <c r="Y178" s="35"/>
      <c r="Z178" s="35"/>
      <c r="AA178" s="35"/>
      <c r="AB178" s="35"/>
      <c r="AC178" s="35"/>
      <c r="AD178" s="35"/>
      <c r="AE178" s="35"/>
      <c r="AR178" s="206" t="s">
        <v>120</v>
      </c>
      <c r="AT178" s="206" t="s">
        <v>138</v>
      </c>
      <c r="AU178" s="206" t="s">
        <v>81</v>
      </c>
      <c r="AY178" s="14" t="s">
        <v>114</v>
      </c>
      <c r="BE178" s="207">
        <f>IF(O178="základní",K178,0)</f>
        <v>0</v>
      </c>
      <c r="BF178" s="207">
        <f>IF(O178="snížená",K178,0)</f>
        <v>0</v>
      </c>
      <c r="BG178" s="207">
        <f>IF(O178="zákl. přenesená",K178,0)</f>
        <v>0</v>
      </c>
      <c r="BH178" s="207">
        <f>IF(O178="sníž. přenesená",K178,0)</f>
        <v>0</v>
      </c>
      <c r="BI178" s="207">
        <f>IF(O178="nulová",K178,0)</f>
        <v>0</v>
      </c>
      <c r="BJ178" s="14" t="s">
        <v>81</v>
      </c>
      <c r="BK178" s="207">
        <f>ROUND(P178*H178,2)</f>
        <v>0</v>
      </c>
      <c r="BL178" s="14" t="s">
        <v>120</v>
      </c>
      <c r="BM178" s="206" t="s">
        <v>411</v>
      </c>
    </row>
    <row r="179" spans="1:47" s="2" customFormat="1" ht="12">
      <c r="A179" s="35"/>
      <c r="B179" s="36"/>
      <c r="C179" s="37"/>
      <c r="D179" s="216" t="s">
        <v>144</v>
      </c>
      <c r="E179" s="37"/>
      <c r="F179" s="217" t="s">
        <v>412</v>
      </c>
      <c r="G179" s="37"/>
      <c r="H179" s="37"/>
      <c r="I179" s="218"/>
      <c r="J179" s="218"/>
      <c r="K179" s="37"/>
      <c r="L179" s="37"/>
      <c r="M179" s="41"/>
      <c r="N179" s="219"/>
      <c r="O179" s="220"/>
      <c r="P179" s="81"/>
      <c r="Q179" s="81"/>
      <c r="R179" s="81"/>
      <c r="S179" s="81"/>
      <c r="T179" s="81"/>
      <c r="U179" s="81"/>
      <c r="V179" s="81"/>
      <c r="W179" s="81"/>
      <c r="X179" s="82"/>
      <c r="Y179" s="35"/>
      <c r="Z179" s="35"/>
      <c r="AA179" s="35"/>
      <c r="AB179" s="35"/>
      <c r="AC179" s="35"/>
      <c r="AD179" s="35"/>
      <c r="AE179" s="35"/>
      <c r="AT179" s="14" t="s">
        <v>144</v>
      </c>
      <c r="AU179" s="14" t="s">
        <v>81</v>
      </c>
    </row>
    <row r="180" spans="1:65" s="2" customFormat="1" ht="12">
      <c r="A180" s="35"/>
      <c r="B180" s="36"/>
      <c r="C180" s="208" t="s">
        <v>413</v>
      </c>
      <c r="D180" s="208" t="s">
        <v>138</v>
      </c>
      <c r="E180" s="209" t="s">
        <v>414</v>
      </c>
      <c r="F180" s="210" t="s">
        <v>415</v>
      </c>
      <c r="G180" s="211" t="s">
        <v>397</v>
      </c>
      <c r="H180" s="212">
        <v>8</v>
      </c>
      <c r="I180" s="213"/>
      <c r="J180" s="213"/>
      <c r="K180" s="214">
        <f>ROUND(P180*H180,2)</f>
        <v>0</v>
      </c>
      <c r="L180" s="210" t="s">
        <v>142</v>
      </c>
      <c r="M180" s="41"/>
      <c r="N180" s="215" t="s">
        <v>20</v>
      </c>
      <c r="O180" s="202" t="s">
        <v>42</v>
      </c>
      <c r="P180" s="203">
        <f>I180+J180</f>
        <v>0</v>
      </c>
      <c r="Q180" s="203">
        <f>ROUND(I180*H180,2)</f>
        <v>0</v>
      </c>
      <c r="R180" s="203">
        <f>ROUND(J180*H180,2)</f>
        <v>0</v>
      </c>
      <c r="S180" s="81"/>
      <c r="T180" s="204">
        <f>S180*H180</f>
        <v>0</v>
      </c>
      <c r="U180" s="204">
        <v>0</v>
      </c>
      <c r="V180" s="204">
        <f>U180*H180</f>
        <v>0</v>
      </c>
      <c r="W180" s="204">
        <v>0</v>
      </c>
      <c r="X180" s="205">
        <f>W180*H180</f>
        <v>0</v>
      </c>
      <c r="Y180" s="35"/>
      <c r="Z180" s="35"/>
      <c r="AA180" s="35"/>
      <c r="AB180" s="35"/>
      <c r="AC180" s="35"/>
      <c r="AD180" s="35"/>
      <c r="AE180" s="35"/>
      <c r="AR180" s="206" t="s">
        <v>120</v>
      </c>
      <c r="AT180" s="206" t="s">
        <v>138</v>
      </c>
      <c r="AU180" s="206" t="s">
        <v>81</v>
      </c>
      <c r="AY180" s="14" t="s">
        <v>114</v>
      </c>
      <c r="BE180" s="207">
        <f>IF(O180="základní",K180,0)</f>
        <v>0</v>
      </c>
      <c r="BF180" s="207">
        <f>IF(O180="snížená",K180,0)</f>
        <v>0</v>
      </c>
      <c r="BG180" s="207">
        <f>IF(O180="zákl. přenesená",K180,0)</f>
        <v>0</v>
      </c>
      <c r="BH180" s="207">
        <f>IF(O180="sníž. přenesená",K180,0)</f>
        <v>0</v>
      </c>
      <c r="BI180" s="207">
        <f>IF(O180="nulová",K180,0)</f>
        <v>0</v>
      </c>
      <c r="BJ180" s="14" t="s">
        <v>81</v>
      </c>
      <c r="BK180" s="207">
        <f>ROUND(P180*H180,2)</f>
        <v>0</v>
      </c>
      <c r="BL180" s="14" t="s">
        <v>120</v>
      </c>
      <c r="BM180" s="206" t="s">
        <v>416</v>
      </c>
    </row>
    <row r="181" spans="1:47" s="2" customFormat="1" ht="12">
      <c r="A181" s="35"/>
      <c r="B181" s="36"/>
      <c r="C181" s="37"/>
      <c r="D181" s="216" t="s">
        <v>144</v>
      </c>
      <c r="E181" s="37"/>
      <c r="F181" s="217" t="s">
        <v>417</v>
      </c>
      <c r="G181" s="37"/>
      <c r="H181" s="37"/>
      <c r="I181" s="218"/>
      <c r="J181" s="218"/>
      <c r="K181" s="37"/>
      <c r="L181" s="37"/>
      <c r="M181" s="41"/>
      <c r="N181" s="219"/>
      <c r="O181" s="220"/>
      <c r="P181" s="81"/>
      <c r="Q181" s="81"/>
      <c r="R181" s="81"/>
      <c r="S181" s="81"/>
      <c r="T181" s="81"/>
      <c r="U181" s="81"/>
      <c r="V181" s="81"/>
      <c r="W181" s="81"/>
      <c r="X181" s="82"/>
      <c r="Y181" s="35"/>
      <c r="Z181" s="35"/>
      <c r="AA181" s="35"/>
      <c r="AB181" s="35"/>
      <c r="AC181" s="35"/>
      <c r="AD181" s="35"/>
      <c r="AE181" s="35"/>
      <c r="AT181" s="14" t="s">
        <v>144</v>
      </c>
      <c r="AU181" s="14" t="s">
        <v>81</v>
      </c>
    </row>
    <row r="182" spans="1:65" s="2" customFormat="1" ht="24.15" customHeight="1">
      <c r="A182" s="35"/>
      <c r="B182" s="36"/>
      <c r="C182" s="208" t="s">
        <v>418</v>
      </c>
      <c r="D182" s="208" t="s">
        <v>138</v>
      </c>
      <c r="E182" s="209" t="s">
        <v>419</v>
      </c>
      <c r="F182" s="210" t="s">
        <v>420</v>
      </c>
      <c r="G182" s="211" t="s">
        <v>397</v>
      </c>
      <c r="H182" s="212">
        <v>4.5</v>
      </c>
      <c r="I182" s="213"/>
      <c r="J182" s="213"/>
      <c r="K182" s="214">
        <f>ROUND(P182*H182,2)</f>
        <v>0</v>
      </c>
      <c r="L182" s="210" t="s">
        <v>142</v>
      </c>
      <c r="M182" s="41"/>
      <c r="N182" s="215" t="s">
        <v>20</v>
      </c>
      <c r="O182" s="202" t="s">
        <v>42</v>
      </c>
      <c r="P182" s="203">
        <f>I182+J182</f>
        <v>0</v>
      </c>
      <c r="Q182" s="203">
        <f>ROUND(I182*H182,2)</f>
        <v>0</v>
      </c>
      <c r="R182" s="203">
        <f>ROUND(J182*H182,2)</f>
        <v>0</v>
      </c>
      <c r="S182" s="81"/>
      <c r="T182" s="204">
        <f>S182*H182</f>
        <v>0</v>
      </c>
      <c r="U182" s="204">
        <v>0</v>
      </c>
      <c r="V182" s="204">
        <f>U182*H182</f>
        <v>0</v>
      </c>
      <c r="W182" s="204">
        <v>0</v>
      </c>
      <c r="X182" s="205">
        <f>W182*H182</f>
        <v>0</v>
      </c>
      <c r="Y182" s="35"/>
      <c r="Z182" s="35"/>
      <c r="AA182" s="35"/>
      <c r="AB182" s="35"/>
      <c r="AC182" s="35"/>
      <c r="AD182" s="35"/>
      <c r="AE182" s="35"/>
      <c r="AR182" s="206" t="s">
        <v>120</v>
      </c>
      <c r="AT182" s="206" t="s">
        <v>138</v>
      </c>
      <c r="AU182" s="206" t="s">
        <v>81</v>
      </c>
      <c r="AY182" s="14" t="s">
        <v>114</v>
      </c>
      <c r="BE182" s="207">
        <f>IF(O182="základní",K182,0)</f>
        <v>0</v>
      </c>
      <c r="BF182" s="207">
        <f>IF(O182="snížená",K182,0)</f>
        <v>0</v>
      </c>
      <c r="BG182" s="207">
        <f>IF(O182="zákl. přenesená",K182,0)</f>
        <v>0</v>
      </c>
      <c r="BH182" s="207">
        <f>IF(O182="sníž. přenesená",K182,0)</f>
        <v>0</v>
      </c>
      <c r="BI182" s="207">
        <f>IF(O182="nulová",K182,0)</f>
        <v>0</v>
      </c>
      <c r="BJ182" s="14" t="s">
        <v>81</v>
      </c>
      <c r="BK182" s="207">
        <f>ROUND(P182*H182,2)</f>
        <v>0</v>
      </c>
      <c r="BL182" s="14" t="s">
        <v>120</v>
      </c>
      <c r="BM182" s="206" t="s">
        <v>421</v>
      </c>
    </row>
    <row r="183" spans="1:47" s="2" customFormat="1" ht="12">
      <c r="A183" s="35"/>
      <c r="B183" s="36"/>
      <c r="C183" s="37"/>
      <c r="D183" s="216" t="s">
        <v>144</v>
      </c>
      <c r="E183" s="37"/>
      <c r="F183" s="217" t="s">
        <v>422</v>
      </c>
      <c r="G183" s="37"/>
      <c r="H183" s="37"/>
      <c r="I183" s="218"/>
      <c r="J183" s="218"/>
      <c r="K183" s="37"/>
      <c r="L183" s="37"/>
      <c r="M183" s="41"/>
      <c r="N183" s="219"/>
      <c r="O183" s="220"/>
      <c r="P183" s="81"/>
      <c r="Q183" s="81"/>
      <c r="R183" s="81"/>
      <c r="S183" s="81"/>
      <c r="T183" s="81"/>
      <c r="U183" s="81"/>
      <c r="V183" s="81"/>
      <c r="W183" s="81"/>
      <c r="X183" s="82"/>
      <c r="Y183" s="35"/>
      <c r="Z183" s="35"/>
      <c r="AA183" s="35"/>
      <c r="AB183" s="35"/>
      <c r="AC183" s="35"/>
      <c r="AD183" s="35"/>
      <c r="AE183" s="35"/>
      <c r="AT183" s="14" t="s">
        <v>144</v>
      </c>
      <c r="AU183" s="14" t="s">
        <v>81</v>
      </c>
    </row>
    <row r="184" spans="1:65" s="2" customFormat="1" ht="12">
      <c r="A184" s="35"/>
      <c r="B184" s="36"/>
      <c r="C184" s="208" t="s">
        <v>423</v>
      </c>
      <c r="D184" s="208" t="s">
        <v>138</v>
      </c>
      <c r="E184" s="209" t="s">
        <v>424</v>
      </c>
      <c r="F184" s="210" t="s">
        <v>425</v>
      </c>
      <c r="G184" s="211" t="s">
        <v>397</v>
      </c>
      <c r="H184" s="212">
        <v>13.5</v>
      </c>
      <c r="I184" s="213"/>
      <c r="J184" s="213"/>
      <c r="K184" s="214">
        <f>ROUND(P184*H184,2)</f>
        <v>0</v>
      </c>
      <c r="L184" s="210" t="s">
        <v>142</v>
      </c>
      <c r="M184" s="41"/>
      <c r="N184" s="215" t="s">
        <v>20</v>
      </c>
      <c r="O184" s="202" t="s">
        <v>42</v>
      </c>
      <c r="P184" s="203">
        <f>I184+J184</f>
        <v>0</v>
      </c>
      <c r="Q184" s="203">
        <f>ROUND(I184*H184,2)</f>
        <v>0</v>
      </c>
      <c r="R184" s="203">
        <f>ROUND(J184*H184,2)</f>
        <v>0</v>
      </c>
      <c r="S184" s="81"/>
      <c r="T184" s="204">
        <f>S184*H184</f>
        <v>0</v>
      </c>
      <c r="U184" s="204">
        <v>0</v>
      </c>
      <c r="V184" s="204">
        <f>U184*H184</f>
        <v>0</v>
      </c>
      <c r="W184" s="204">
        <v>0</v>
      </c>
      <c r="X184" s="205">
        <f>W184*H184</f>
        <v>0</v>
      </c>
      <c r="Y184" s="35"/>
      <c r="Z184" s="35"/>
      <c r="AA184" s="35"/>
      <c r="AB184" s="35"/>
      <c r="AC184" s="35"/>
      <c r="AD184" s="35"/>
      <c r="AE184" s="35"/>
      <c r="AR184" s="206" t="s">
        <v>120</v>
      </c>
      <c r="AT184" s="206" t="s">
        <v>138</v>
      </c>
      <c r="AU184" s="206" t="s">
        <v>81</v>
      </c>
      <c r="AY184" s="14" t="s">
        <v>114</v>
      </c>
      <c r="BE184" s="207">
        <f>IF(O184="základní",K184,0)</f>
        <v>0</v>
      </c>
      <c r="BF184" s="207">
        <f>IF(O184="snížená",K184,0)</f>
        <v>0</v>
      </c>
      <c r="BG184" s="207">
        <f>IF(O184="zákl. přenesená",K184,0)</f>
        <v>0</v>
      </c>
      <c r="BH184" s="207">
        <f>IF(O184="sníž. přenesená",K184,0)</f>
        <v>0</v>
      </c>
      <c r="BI184" s="207">
        <f>IF(O184="nulová",K184,0)</f>
        <v>0</v>
      </c>
      <c r="BJ184" s="14" t="s">
        <v>81</v>
      </c>
      <c r="BK184" s="207">
        <f>ROUND(P184*H184,2)</f>
        <v>0</v>
      </c>
      <c r="BL184" s="14" t="s">
        <v>120</v>
      </c>
      <c r="BM184" s="206" t="s">
        <v>426</v>
      </c>
    </row>
    <row r="185" spans="1:47" s="2" customFormat="1" ht="12">
      <c r="A185" s="35"/>
      <c r="B185" s="36"/>
      <c r="C185" s="37"/>
      <c r="D185" s="216" t="s">
        <v>144</v>
      </c>
      <c r="E185" s="37"/>
      <c r="F185" s="217" t="s">
        <v>427</v>
      </c>
      <c r="G185" s="37"/>
      <c r="H185" s="37"/>
      <c r="I185" s="218"/>
      <c r="J185" s="218"/>
      <c r="K185" s="37"/>
      <c r="L185" s="37"/>
      <c r="M185" s="41"/>
      <c r="N185" s="219"/>
      <c r="O185" s="220"/>
      <c r="P185" s="81"/>
      <c r="Q185" s="81"/>
      <c r="R185" s="81"/>
      <c r="S185" s="81"/>
      <c r="T185" s="81"/>
      <c r="U185" s="81"/>
      <c r="V185" s="81"/>
      <c r="W185" s="81"/>
      <c r="X185" s="82"/>
      <c r="Y185" s="35"/>
      <c r="Z185" s="35"/>
      <c r="AA185" s="35"/>
      <c r="AB185" s="35"/>
      <c r="AC185" s="35"/>
      <c r="AD185" s="35"/>
      <c r="AE185" s="35"/>
      <c r="AT185" s="14" t="s">
        <v>144</v>
      </c>
      <c r="AU185" s="14" t="s">
        <v>81</v>
      </c>
    </row>
    <row r="186" spans="1:65" s="2" customFormat="1" ht="33" customHeight="1">
      <c r="A186" s="35"/>
      <c r="B186" s="36"/>
      <c r="C186" s="208" t="s">
        <v>428</v>
      </c>
      <c r="D186" s="208" t="s">
        <v>138</v>
      </c>
      <c r="E186" s="209" t="s">
        <v>429</v>
      </c>
      <c r="F186" s="210" t="s">
        <v>430</v>
      </c>
      <c r="G186" s="211" t="s">
        <v>141</v>
      </c>
      <c r="H186" s="212">
        <v>55</v>
      </c>
      <c r="I186" s="213"/>
      <c r="J186" s="213"/>
      <c r="K186" s="214">
        <f>ROUND(P186*H186,2)</f>
        <v>0</v>
      </c>
      <c r="L186" s="210" t="s">
        <v>142</v>
      </c>
      <c r="M186" s="41"/>
      <c r="N186" s="215" t="s">
        <v>20</v>
      </c>
      <c r="O186" s="202" t="s">
        <v>42</v>
      </c>
      <c r="P186" s="203">
        <f>I186+J186</f>
        <v>0</v>
      </c>
      <c r="Q186" s="203">
        <f>ROUND(I186*H186,2)</f>
        <v>0</v>
      </c>
      <c r="R186" s="203">
        <f>ROUND(J186*H186,2)</f>
        <v>0</v>
      </c>
      <c r="S186" s="81"/>
      <c r="T186" s="204">
        <f>S186*H186</f>
        <v>0</v>
      </c>
      <c r="U186" s="204">
        <v>0</v>
      </c>
      <c r="V186" s="204">
        <f>U186*H186</f>
        <v>0</v>
      </c>
      <c r="W186" s="204">
        <v>0.001</v>
      </c>
      <c r="X186" s="205">
        <f>W186*H186</f>
        <v>0.055</v>
      </c>
      <c r="Y186" s="35"/>
      <c r="Z186" s="35"/>
      <c r="AA186" s="35"/>
      <c r="AB186" s="35"/>
      <c r="AC186" s="35"/>
      <c r="AD186" s="35"/>
      <c r="AE186" s="35"/>
      <c r="AR186" s="206" t="s">
        <v>120</v>
      </c>
      <c r="AT186" s="206" t="s">
        <v>138</v>
      </c>
      <c r="AU186" s="206" t="s">
        <v>81</v>
      </c>
      <c r="AY186" s="14" t="s">
        <v>114</v>
      </c>
      <c r="BE186" s="207">
        <f>IF(O186="základní",K186,0)</f>
        <v>0</v>
      </c>
      <c r="BF186" s="207">
        <f>IF(O186="snížená",K186,0)</f>
        <v>0</v>
      </c>
      <c r="BG186" s="207">
        <f>IF(O186="zákl. přenesená",K186,0)</f>
        <v>0</v>
      </c>
      <c r="BH186" s="207">
        <f>IF(O186="sníž. přenesená",K186,0)</f>
        <v>0</v>
      </c>
      <c r="BI186" s="207">
        <f>IF(O186="nulová",K186,0)</f>
        <v>0</v>
      </c>
      <c r="BJ186" s="14" t="s">
        <v>81</v>
      </c>
      <c r="BK186" s="207">
        <f>ROUND(P186*H186,2)</f>
        <v>0</v>
      </c>
      <c r="BL186" s="14" t="s">
        <v>120</v>
      </c>
      <c r="BM186" s="206" t="s">
        <v>431</v>
      </c>
    </row>
    <row r="187" spans="1:47" s="2" customFormat="1" ht="12">
      <c r="A187" s="35"/>
      <c r="B187" s="36"/>
      <c r="C187" s="37"/>
      <c r="D187" s="216" t="s">
        <v>144</v>
      </c>
      <c r="E187" s="37"/>
      <c r="F187" s="217" t="s">
        <v>432</v>
      </c>
      <c r="G187" s="37"/>
      <c r="H187" s="37"/>
      <c r="I187" s="218"/>
      <c r="J187" s="218"/>
      <c r="K187" s="37"/>
      <c r="L187" s="37"/>
      <c r="M187" s="41"/>
      <c r="N187" s="219"/>
      <c r="O187" s="220"/>
      <c r="P187" s="81"/>
      <c r="Q187" s="81"/>
      <c r="R187" s="81"/>
      <c r="S187" s="81"/>
      <c r="T187" s="81"/>
      <c r="U187" s="81"/>
      <c r="V187" s="81"/>
      <c r="W187" s="81"/>
      <c r="X187" s="82"/>
      <c r="Y187" s="35"/>
      <c r="Z187" s="35"/>
      <c r="AA187" s="35"/>
      <c r="AB187" s="35"/>
      <c r="AC187" s="35"/>
      <c r="AD187" s="35"/>
      <c r="AE187" s="35"/>
      <c r="AT187" s="14" t="s">
        <v>144</v>
      </c>
      <c r="AU187" s="14" t="s">
        <v>81</v>
      </c>
    </row>
    <row r="188" spans="1:65" s="2" customFormat="1" ht="33" customHeight="1">
      <c r="A188" s="35"/>
      <c r="B188" s="36"/>
      <c r="C188" s="208" t="s">
        <v>433</v>
      </c>
      <c r="D188" s="208" t="s">
        <v>138</v>
      </c>
      <c r="E188" s="209" t="s">
        <v>434</v>
      </c>
      <c r="F188" s="210" t="s">
        <v>435</v>
      </c>
      <c r="G188" s="211" t="s">
        <v>141</v>
      </c>
      <c r="H188" s="212">
        <v>65</v>
      </c>
      <c r="I188" s="213"/>
      <c r="J188" s="213"/>
      <c r="K188" s="214">
        <f>ROUND(P188*H188,2)</f>
        <v>0</v>
      </c>
      <c r="L188" s="210" t="s">
        <v>142</v>
      </c>
      <c r="M188" s="41"/>
      <c r="N188" s="215" t="s">
        <v>20</v>
      </c>
      <c r="O188" s="202" t="s">
        <v>42</v>
      </c>
      <c r="P188" s="203">
        <f>I188+J188</f>
        <v>0</v>
      </c>
      <c r="Q188" s="203">
        <f>ROUND(I188*H188,2)</f>
        <v>0</v>
      </c>
      <c r="R188" s="203">
        <f>ROUND(J188*H188,2)</f>
        <v>0</v>
      </c>
      <c r="S188" s="81"/>
      <c r="T188" s="204">
        <f>S188*H188</f>
        <v>0</v>
      </c>
      <c r="U188" s="204">
        <v>0</v>
      </c>
      <c r="V188" s="204">
        <f>U188*H188</f>
        <v>0</v>
      </c>
      <c r="W188" s="204">
        <v>0.002</v>
      </c>
      <c r="X188" s="205">
        <f>W188*H188</f>
        <v>0.13</v>
      </c>
      <c r="Y188" s="35"/>
      <c r="Z188" s="35"/>
      <c r="AA188" s="35"/>
      <c r="AB188" s="35"/>
      <c r="AC188" s="35"/>
      <c r="AD188" s="35"/>
      <c r="AE188" s="35"/>
      <c r="AR188" s="206" t="s">
        <v>129</v>
      </c>
      <c r="AT188" s="206" t="s">
        <v>138</v>
      </c>
      <c r="AU188" s="206" t="s">
        <v>81</v>
      </c>
      <c r="AY188" s="14" t="s">
        <v>114</v>
      </c>
      <c r="BE188" s="207">
        <f>IF(O188="základní",K188,0)</f>
        <v>0</v>
      </c>
      <c r="BF188" s="207">
        <f>IF(O188="snížená",K188,0)</f>
        <v>0</v>
      </c>
      <c r="BG188" s="207">
        <f>IF(O188="zákl. přenesená",K188,0)</f>
        <v>0</v>
      </c>
      <c r="BH188" s="207">
        <f>IF(O188="sníž. přenesená",K188,0)</f>
        <v>0</v>
      </c>
      <c r="BI188" s="207">
        <f>IF(O188="nulová",K188,0)</f>
        <v>0</v>
      </c>
      <c r="BJ188" s="14" t="s">
        <v>81</v>
      </c>
      <c r="BK188" s="207">
        <f>ROUND(P188*H188,2)</f>
        <v>0</v>
      </c>
      <c r="BL188" s="14" t="s">
        <v>129</v>
      </c>
      <c r="BM188" s="206" t="s">
        <v>436</v>
      </c>
    </row>
    <row r="189" spans="1:47" s="2" customFormat="1" ht="12">
      <c r="A189" s="35"/>
      <c r="B189" s="36"/>
      <c r="C189" s="37"/>
      <c r="D189" s="216" t="s">
        <v>144</v>
      </c>
      <c r="E189" s="37"/>
      <c r="F189" s="217" t="s">
        <v>437</v>
      </c>
      <c r="G189" s="37"/>
      <c r="H189" s="37"/>
      <c r="I189" s="218"/>
      <c r="J189" s="218"/>
      <c r="K189" s="37"/>
      <c r="L189" s="37"/>
      <c r="M189" s="41"/>
      <c r="N189" s="219"/>
      <c r="O189" s="220"/>
      <c r="P189" s="81"/>
      <c r="Q189" s="81"/>
      <c r="R189" s="81"/>
      <c r="S189" s="81"/>
      <c r="T189" s="81"/>
      <c r="U189" s="81"/>
      <c r="V189" s="81"/>
      <c r="W189" s="81"/>
      <c r="X189" s="82"/>
      <c r="Y189" s="35"/>
      <c r="Z189" s="35"/>
      <c r="AA189" s="35"/>
      <c r="AB189" s="35"/>
      <c r="AC189" s="35"/>
      <c r="AD189" s="35"/>
      <c r="AE189" s="35"/>
      <c r="AT189" s="14" t="s">
        <v>144</v>
      </c>
      <c r="AU189" s="14" t="s">
        <v>81</v>
      </c>
    </row>
    <row r="190" spans="1:65" s="2" customFormat="1" ht="33" customHeight="1">
      <c r="A190" s="35"/>
      <c r="B190" s="36"/>
      <c r="C190" s="208" t="s">
        <v>438</v>
      </c>
      <c r="D190" s="208" t="s">
        <v>138</v>
      </c>
      <c r="E190" s="209" t="s">
        <v>439</v>
      </c>
      <c r="F190" s="210" t="s">
        <v>440</v>
      </c>
      <c r="G190" s="211" t="s">
        <v>141</v>
      </c>
      <c r="H190" s="212">
        <v>25</v>
      </c>
      <c r="I190" s="213"/>
      <c r="J190" s="213"/>
      <c r="K190" s="214">
        <f>ROUND(P190*H190,2)</f>
        <v>0</v>
      </c>
      <c r="L190" s="210" t="s">
        <v>142</v>
      </c>
      <c r="M190" s="41"/>
      <c r="N190" s="215" t="s">
        <v>20</v>
      </c>
      <c r="O190" s="202" t="s">
        <v>42</v>
      </c>
      <c r="P190" s="203">
        <f>I190+J190</f>
        <v>0</v>
      </c>
      <c r="Q190" s="203">
        <f>ROUND(I190*H190,2)</f>
        <v>0</v>
      </c>
      <c r="R190" s="203">
        <f>ROUND(J190*H190,2)</f>
        <v>0</v>
      </c>
      <c r="S190" s="81"/>
      <c r="T190" s="204">
        <f>S190*H190</f>
        <v>0</v>
      </c>
      <c r="U190" s="204">
        <v>0</v>
      </c>
      <c r="V190" s="204">
        <f>U190*H190</f>
        <v>0</v>
      </c>
      <c r="W190" s="204">
        <v>0.003</v>
      </c>
      <c r="X190" s="205">
        <f>W190*H190</f>
        <v>0.075</v>
      </c>
      <c r="Y190" s="35"/>
      <c r="Z190" s="35"/>
      <c r="AA190" s="35"/>
      <c r="AB190" s="35"/>
      <c r="AC190" s="35"/>
      <c r="AD190" s="35"/>
      <c r="AE190" s="35"/>
      <c r="AR190" s="206" t="s">
        <v>129</v>
      </c>
      <c r="AT190" s="206" t="s">
        <v>138</v>
      </c>
      <c r="AU190" s="206" t="s">
        <v>81</v>
      </c>
      <c r="AY190" s="14" t="s">
        <v>114</v>
      </c>
      <c r="BE190" s="207">
        <f>IF(O190="základní",K190,0)</f>
        <v>0</v>
      </c>
      <c r="BF190" s="207">
        <f>IF(O190="snížená",K190,0)</f>
        <v>0</v>
      </c>
      <c r="BG190" s="207">
        <f>IF(O190="zákl. přenesená",K190,0)</f>
        <v>0</v>
      </c>
      <c r="BH190" s="207">
        <f>IF(O190="sníž. přenesená",K190,0)</f>
        <v>0</v>
      </c>
      <c r="BI190" s="207">
        <f>IF(O190="nulová",K190,0)</f>
        <v>0</v>
      </c>
      <c r="BJ190" s="14" t="s">
        <v>81</v>
      </c>
      <c r="BK190" s="207">
        <f>ROUND(P190*H190,2)</f>
        <v>0</v>
      </c>
      <c r="BL190" s="14" t="s">
        <v>129</v>
      </c>
      <c r="BM190" s="206" t="s">
        <v>441</v>
      </c>
    </row>
    <row r="191" spans="1:47" s="2" customFormat="1" ht="12">
      <c r="A191" s="35"/>
      <c r="B191" s="36"/>
      <c r="C191" s="37"/>
      <c r="D191" s="216" t="s">
        <v>144</v>
      </c>
      <c r="E191" s="37"/>
      <c r="F191" s="217" t="s">
        <v>442</v>
      </c>
      <c r="G191" s="37"/>
      <c r="H191" s="37"/>
      <c r="I191" s="218"/>
      <c r="J191" s="218"/>
      <c r="K191" s="37"/>
      <c r="L191" s="37"/>
      <c r="M191" s="41"/>
      <c r="N191" s="219"/>
      <c r="O191" s="220"/>
      <c r="P191" s="81"/>
      <c r="Q191" s="81"/>
      <c r="R191" s="81"/>
      <c r="S191" s="81"/>
      <c r="T191" s="81"/>
      <c r="U191" s="81"/>
      <c r="V191" s="81"/>
      <c r="W191" s="81"/>
      <c r="X191" s="82"/>
      <c r="Y191" s="35"/>
      <c r="Z191" s="35"/>
      <c r="AA191" s="35"/>
      <c r="AB191" s="35"/>
      <c r="AC191" s="35"/>
      <c r="AD191" s="35"/>
      <c r="AE191" s="35"/>
      <c r="AT191" s="14" t="s">
        <v>144</v>
      </c>
      <c r="AU191" s="14" t="s">
        <v>81</v>
      </c>
    </row>
    <row r="192" spans="1:65" s="2" customFormat="1" ht="24.15" customHeight="1">
      <c r="A192" s="35"/>
      <c r="B192" s="36"/>
      <c r="C192" s="208" t="s">
        <v>443</v>
      </c>
      <c r="D192" s="208" t="s">
        <v>138</v>
      </c>
      <c r="E192" s="209" t="s">
        <v>444</v>
      </c>
      <c r="F192" s="210" t="s">
        <v>445</v>
      </c>
      <c r="G192" s="211" t="s">
        <v>397</v>
      </c>
      <c r="H192" s="212">
        <v>1</v>
      </c>
      <c r="I192" s="213"/>
      <c r="J192" s="213"/>
      <c r="K192" s="214">
        <f>ROUND(P192*H192,2)</f>
        <v>0</v>
      </c>
      <c r="L192" s="210" t="s">
        <v>142</v>
      </c>
      <c r="M192" s="41"/>
      <c r="N192" s="215" t="s">
        <v>20</v>
      </c>
      <c r="O192" s="202" t="s">
        <v>42</v>
      </c>
      <c r="P192" s="203">
        <f>I192+J192</f>
        <v>0</v>
      </c>
      <c r="Q192" s="203">
        <f>ROUND(I192*H192,2)</f>
        <v>0</v>
      </c>
      <c r="R192" s="203">
        <f>ROUND(J192*H192,2)</f>
        <v>0</v>
      </c>
      <c r="S192" s="81"/>
      <c r="T192" s="204">
        <f>S192*H192</f>
        <v>0</v>
      </c>
      <c r="U192" s="204">
        <v>0</v>
      </c>
      <c r="V192" s="204">
        <f>U192*H192</f>
        <v>0</v>
      </c>
      <c r="W192" s="204">
        <v>0</v>
      </c>
      <c r="X192" s="205">
        <f>W192*H192</f>
        <v>0</v>
      </c>
      <c r="Y192" s="35"/>
      <c r="Z192" s="35"/>
      <c r="AA192" s="35"/>
      <c r="AB192" s="35"/>
      <c r="AC192" s="35"/>
      <c r="AD192" s="35"/>
      <c r="AE192" s="35"/>
      <c r="AR192" s="206" t="s">
        <v>120</v>
      </c>
      <c r="AT192" s="206" t="s">
        <v>138</v>
      </c>
      <c r="AU192" s="206" t="s">
        <v>81</v>
      </c>
      <c r="AY192" s="14" t="s">
        <v>114</v>
      </c>
      <c r="BE192" s="207">
        <f>IF(O192="základní",K192,0)</f>
        <v>0</v>
      </c>
      <c r="BF192" s="207">
        <f>IF(O192="snížená",K192,0)</f>
        <v>0</v>
      </c>
      <c r="BG192" s="207">
        <f>IF(O192="zákl. přenesená",K192,0)</f>
        <v>0</v>
      </c>
      <c r="BH192" s="207">
        <f>IF(O192="sníž. přenesená",K192,0)</f>
        <v>0</v>
      </c>
      <c r="BI192" s="207">
        <f>IF(O192="nulová",K192,0)</f>
        <v>0</v>
      </c>
      <c r="BJ192" s="14" t="s">
        <v>81</v>
      </c>
      <c r="BK192" s="207">
        <f>ROUND(P192*H192,2)</f>
        <v>0</v>
      </c>
      <c r="BL192" s="14" t="s">
        <v>120</v>
      </c>
      <c r="BM192" s="206" t="s">
        <v>446</v>
      </c>
    </row>
    <row r="193" spans="1:47" s="2" customFormat="1" ht="12">
      <c r="A193" s="35"/>
      <c r="B193" s="36"/>
      <c r="C193" s="37"/>
      <c r="D193" s="216" t="s">
        <v>144</v>
      </c>
      <c r="E193" s="37"/>
      <c r="F193" s="217" t="s">
        <v>447</v>
      </c>
      <c r="G193" s="37"/>
      <c r="H193" s="37"/>
      <c r="I193" s="218"/>
      <c r="J193" s="218"/>
      <c r="K193" s="37"/>
      <c r="L193" s="37"/>
      <c r="M193" s="41"/>
      <c r="N193" s="219"/>
      <c r="O193" s="220"/>
      <c r="P193" s="81"/>
      <c r="Q193" s="81"/>
      <c r="R193" s="81"/>
      <c r="S193" s="81"/>
      <c r="T193" s="81"/>
      <c r="U193" s="81"/>
      <c r="V193" s="81"/>
      <c r="W193" s="81"/>
      <c r="X193" s="82"/>
      <c r="Y193" s="35"/>
      <c r="Z193" s="35"/>
      <c r="AA193" s="35"/>
      <c r="AB193" s="35"/>
      <c r="AC193" s="35"/>
      <c r="AD193" s="35"/>
      <c r="AE193" s="35"/>
      <c r="AT193" s="14" t="s">
        <v>144</v>
      </c>
      <c r="AU193" s="14" t="s">
        <v>81</v>
      </c>
    </row>
    <row r="194" spans="1:65" s="2" customFormat="1" ht="24.15" customHeight="1">
      <c r="A194" s="35"/>
      <c r="B194" s="36"/>
      <c r="C194" s="208" t="s">
        <v>448</v>
      </c>
      <c r="D194" s="208" t="s">
        <v>138</v>
      </c>
      <c r="E194" s="209" t="s">
        <v>449</v>
      </c>
      <c r="F194" s="210" t="s">
        <v>450</v>
      </c>
      <c r="G194" s="211" t="s">
        <v>397</v>
      </c>
      <c r="H194" s="212">
        <v>3.5</v>
      </c>
      <c r="I194" s="213"/>
      <c r="J194" s="213"/>
      <c r="K194" s="214">
        <f>ROUND(P194*H194,2)</f>
        <v>0</v>
      </c>
      <c r="L194" s="210" t="s">
        <v>142</v>
      </c>
      <c r="M194" s="41"/>
      <c r="N194" s="215" t="s">
        <v>20</v>
      </c>
      <c r="O194" s="202" t="s">
        <v>42</v>
      </c>
      <c r="P194" s="203">
        <f>I194+J194</f>
        <v>0</v>
      </c>
      <c r="Q194" s="203">
        <f>ROUND(I194*H194,2)</f>
        <v>0</v>
      </c>
      <c r="R194" s="203">
        <f>ROUND(J194*H194,2)</f>
        <v>0</v>
      </c>
      <c r="S194" s="81"/>
      <c r="T194" s="204">
        <f>S194*H194</f>
        <v>0</v>
      </c>
      <c r="U194" s="204">
        <v>0</v>
      </c>
      <c r="V194" s="204">
        <f>U194*H194</f>
        <v>0</v>
      </c>
      <c r="W194" s="204">
        <v>0</v>
      </c>
      <c r="X194" s="205">
        <f>W194*H194</f>
        <v>0</v>
      </c>
      <c r="Y194" s="35"/>
      <c r="Z194" s="35"/>
      <c r="AA194" s="35"/>
      <c r="AB194" s="35"/>
      <c r="AC194" s="35"/>
      <c r="AD194" s="35"/>
      <c r="AE194" s="35"/>
      <c r="AR194" s="206" t="s">
        <v>120</v>
      </c>
      <c r="AT194" s="206" t="s">
        <v>138</v>
      </c>
      <c r="AU194" s="206" t="s">
        <v>81</v>
      </c>
      <c r="AY194" s="14" t="s">
        <v>114</v>
      </c>
      <c r="BE194" s="207">
        <f>IF(O194="základní",K194,0)</f>
        <v>0</v>
      </c>
      <c r="BF194" s="207">
        <f>IF(O194="snížená",K194,0)</f>
        <v>0</v>
      </c>
      <c r="BG194" s="207">
        <f>IF(O194="zákl. přenesená",K194,0)</f>
        <v>0</v>
      </c>
      <c r="BH194" s="207">
        <f>IF(O194="sníž. přenesená",K194,0)</f>
        <v>0</v>
      </c>
      <c r="BI194" s="207">
        <f>IF(O194="nulová",K194,0)</f>
        <v>0</v>
      </c>
      <c r="BJ194" s="14" t="s">
        <v>81</v>
      </c>
      <c r="BK194" s="207">
        <f>ROUND(P194*H194,2)</f>
        <v>0</v>
      </c>
      <c r="BL194" s="14" t="s">
        <v>120</v>
      </c>
      <c r="BM194" s="206" t="s">
        <v>451</v>
      </c>
    </row>
    <row r="195" spans="1:47" s="2" customFormat="1" ht="12">
      <c r="A195" s="35"/>
      <c r="B195" s="36"/>
      <c r="C195" s="37"/>
      <c r="D195" s="216" t="s">
        <v>144</v>
      </c>
      <c r="E195" s="37"/>
      <c r="F195" s="217" t="s">
        <v>452</v>
      </c>
      <c r="G195" s="37"/>
      <c r="H195" s="37"/>
      <c r="I195" s="218"/>
      <c r="J195" s="218"/>
      <c r="K195" s="37"/>
      <c r="L195" s="37"/>
      <c r="M195" s="41"/>
      <c r="N195" s="219"/>
      <c r="O195" s="220"/>
      <c r="P195" s="81"/>
      <c r="Q195" s="81"/>
      <c r="R195" s="81"/>
      <c r="S195" s="81"/>
      <c r="T195" s="81"/>
      <c r="U195" s="81"/>
      <c r="V195" s="81"/>
      <c r="W195" s="81"/>
      <c r="X195" s="82"/>
      <c r="Y195" s="35"/>
      <c r="Z195" s="35"/>
      <c r="AA195" s="35"/>
      <c r="AB195" s="35"/>
      <c r="AC195" s="35"/>
      <c r="AD195" s="35"/>
      <c r="AE195" s="35"/>
      <c r="AT195" s="14" t="s">
        <v>144</v>
      </c>
      <c r="AU195" s="14" t="s">
        <v>81</v>
      </c>
    </row>
    <row r="196" spans="1:65" s="2" customFormat="1" ht="24.15" customHeight="1">
      <c r="A196" s="35"/>
      <c r="B196" s="36"/>
      <c r="C196" s="192" t="s">
        <v>453</v>
      </c>
      <c r="D196" s="192" t="s">
        <v>115</v>
      </c>
      <c r="E196" s="193" t="s">
        <v>454</v>
      </c>
      <c r="F196" s="194" t="s">
        <v>455</v>
      </c>
      <c r="G196" s="195" t="s">
        <v>456</v>
      </c>
      <c r="H196" s="196">
        <v>30</v>
      </c>
      <c r="I196" s="197"/>
      <c r="J196" s="198"/>
      <c r="K196" s="199">
        <f>ROUND(P196*H196,2)</f>
        <v>0</v>
      </c>
      <c r="L196" s="194" t="s">
        <v>20</v>
      </c>
      <c r="M196" s="200"/>
      <c r="N196" s="201" t="s">
        <v>20</v>
      </c>
      <c r="O196" s="202" t="s">
        <v>42</v>
      </c>
      <c r="P196" s="203">
        <f>I196+J196</f>
        <v>0</v>
      </c>
      <c r="Q196" s="203">
        <f>ROUND(I196*H196,2)</f>
        <v>0</v>
      </c>
      <c r="R196" s="203">
        <f>ROUND(J196*H196,2)</f>
        <v>0</v>
      </c>
      <c r="S196" s="81"/>
      <c r="T196" s="204">
        <f>S196*H196</f>
        <v>0</v>
      </c>
      <c r="U196" s="204">
        <v>0</v>
      </c>
      <c r="V196" s="204">
        <f>U196*H196</f>
        <v>0</v>
      </c>
      <c r="W196" s="204">
        <v>0</v>
      </c>
      <c r="X196" s="205">
        <f>W196*H196</f>
        <v>0</v>
      </c>
      <c r="Y196" s="35"/>
      <c r="Z196" s="35"/>
      <c r="AA196" s="35"/>
      <c r="AB196" s="35"/>
      <c r="AC196" s="35"/>
      <c r="AD196" s="35"/>
      <c r="AE196" s="35"/>
      <c r="AR196" s="206" t="s">
        <v>119</v>
      </c>
      <c r="AT196" s="206" t="s">
        <v>115</v>
      </c>
      <c r="AU196" s="206" t="s">
        <v>81</v>
      </c>
      <c r="AY196" s="14" t="s">
        <v>114</v>
      </c>
      <c r="BE196" s="207">
        <f>IF(O196="základní",K196,0)</f>
        <v>0</v>
      </c>
      <c r="BF196" s="207">
        <f>IF(O196="snížená",K196,0)</f>
        <v>0</v>
      </c>
      <c r="BG196" s="207">
        <f>IF(O196="zákl. přenesená",K196,0)</f>
        <v>0</v>
      </c>
      <c r="BH196" s="207">
        <f>IF(O196="sníž. přenesená",K196,0)</f>
        <v>0</v>
      </c>
      <c r="BI196" s="207">
        <f>IF(O196="nulová",K196,0)</f>
        <v>0</v>
      </c>
      <c r="BJ196" s="14" t="s">
        <v>81</v>
      </c>
      <c r="BK196" s="207">
        <f>ROUND(P196*H196,2)</f>
        <v>0</v>
      </c>
      <c r="BL196" s="14" t="s">
        <v>120</v>
      </c>
      <c r="BM196" s="206" t="s">
        <v>457</v>
      </c>
    </row>
    <row r="197" spans="1:65" s="2" customFormat="1" ht="16.5" customHeight="1">
      <c r="A197" s="35"/>
      <c r="B197" s="36"/>
      <c r="C197" s="192" t="s">
        <v>458</v>
      </c>
      <c r="D197" s="192" t="s">
        <v>115</v>
      </c>
      <c r="E197" s="193" t="s">
        <v>459</v>
      </c>
      <c r="F197" s="194" t="s">
        <v>460</v>
      </c>
      <c r="G197" s="195" t="s">
        <v>461</v>
      </c>
      <c r="H197" s="196">
        <v>1</v>
      </c>
      <c r="I197" s="197"/>
      <c r="J197" s="198"/>
      <c r="K197" s="199">
        <f>ROUND(P197*H197,2)</f>
        <v>0</v>
      </c>
      <c r="L197" s="194" t="s">
        <v>20</v>
      </c>
      <c r="M197" s="200"/>
      <c r="N197" s="201" t="s">
        <v>20</v>
      </c>
      <c r="O197" s="202" t="s">
        <v>42</v>
      </c>
      <c r="P197" s="203">
        <f>I197+J197</f>
        <v>0</v>
      </c>
      <c r="Q197" s="203">
        <f>ROUND(I197*H197,2)</f>
        <v>0</v>
      </c>
      <c r="R197" s="203">
        <f>ROUND(J197*H197,2)</f>
        <v>0</v>
      </c>
      <c r="S197" s="81"/>
      <c r="T197" s="204">
        <f>S197*H197</f>
        <v>0</v>
      </c>
      <c r="U197" s="204">
        <v>0</v>
      </c>
      <c r="V197" s="204">
        <f>U197*H197</f>
        <v>0</v>
      </c>
      <c r="W197" s="204">
        <v>0</v>
      </c>
      <c r="X197" s="205">
        <f>W197*H197</f>
        <v>0</v>
      </c>
      <c r="Y197" s="35"/>
      <c r="Z197" s="35"/>
      <c r="AA197" s="35"/>
      <c r="AB197" s="35"/>
      <c r="AC197" s="35"/>
      <c r="AD197" s="35"/>
      <c r="AE197" s="35"/>
      <c r="AR197" s="206" t="s">
        <v>119</v>
      </c>
      <c r="AT197" s="206" t="s">
        <v>115</v>
      </c>
      <c r="AU197" s="206" t="s">
        <v>81</v>
      </c>
      <c r="AY197" s="14" t="s">
        <v>114</v>
      </c>
      <c r="BE197" s="207">
        <f>IF(O197="základní",K197,0)</f>
        <v>0</v>
      </c>
      <c r="BF197" s="207">
        <f>IF(O197="snížená",K197,0)</f>
        <v>0</v>
      </c>
      <c r="BG197" s="207">
        <f>IF(O197="zákl. přenesená",K197,0)</f>
        <v>0</v>
      </c>
      <c r="BH197" s="207">
        <f>IF(O197="sníž. přenesená",K197,0)</f>
        <v>0</v>
      </c>
      <c r="BI197" s="207">
        <f>IF(O197="nulová",K197,0)</f>
        <v>0</v>
      </c>
      <c r="BJ197" s="14" t="s">
        <v>81</v>
      </c>
      <c r="BK197" s="207">
        <f>ROUND(P197*H197,2)</f>
        <v>0</v>
      </c>
      <c r="BL197" s="14" t="s">
        <v>120</v>
      </c>
      <c r="BM197" s="206" t="s">
        <v>462</v>
      </c>
    </row>
    <row r="198" spans="1:65" s="2" customFormat="1" ht="24.15" customHeight="1">
      <c r="A198" s="35"/>
      <c r="B198" s="36"/>
      <c r="C198" s="208" t="s">
        <v>463</v>
      </c>
      <c r="D198" s="208" t="s">
        <v>138</v>
      </c>
      <c r="E198" s="209" t="s">
        <v>464</v>
      </c>
      <c r="F198" s="210" t="s">
        <v>465</v>
      </c>
      <c r="G198" s="211" t="s">
        <v>466</v>
      </c>
      <c r="H198" s="212">
        <v>20</v>
      </c>
      <c r="I198" s="213"/>
      <c r="J198" s="213"/>
      <c r="K198" s="214">
        <f>ROUND(P198*H198,2)</f>
        <v>0</v>
      </c>
      <c r="L198" s="210" t="s">
        <v>142</v>
      </c>
      <c r="M198" s="41"/>
      <c r="N198" s="215" t="s">
        <v>20</v>
      </c>
      <c r="O198" s="202" t="s">
        <v>42</v>
      </c>
      <c r="P198" s="203">
        <f>I198+J198</f>
        <v>0</v>
      </c>
      <c r="Q198" s="203">
        <f>ROUND(I198*H198,2)</f>
        <v>0</v>
      </c>
      <c r="R198" s="203">
        <f>ROUND(J198*H198,2)</f>
        <v>0</v>
      </c>
      <c r="S198" s="81"/>
      <c r="T198" s="204">
        <f>S198*H198</f>
        <v>0</v>
      </c>
      <c r="U198" s="204">
        <v>0</v>
      </c>
      <c r="V198" s="204">
        <f>U198*H198</f>
        <v>0</v>
      </c>
      <c r="W198" s="204">
        <v>0</v>
      </c>
      <c r="X198" s="205">
        <f>W198*H198</f>
        <v>0</v>
      </c>
      <c r="Y198" s="35"/>
      <c r="Z198" s="35"/>
      <c r="AA198" s="35"/>
      <c r="AB198" s="35"/>
      <c r="AC198" s="35"/>
      <c r="AD198" s="35"/>
      <c r="AE198" s="35"/>
      <c r="AR198" s="206" t="s">
        <v>120</v>
      </c>
      <c r="AT198" s="206" t="s">
        <v>138</v>
      </c>
      <c r="AU198" s="206" t="s">
        <v>81</v>
      </c>
      <c r="AY198" s="14" t="s">
        <v>114</v>
      </c>
      <c r="BE198" s="207">
        <f>IF(O198="základní",K198,0)</f>
        <v>0</v>
      </c>
      <c r="BF198" s="207">
        <f>IF(O198="snížená",K198,0)</f>
        <v>0</v>
      </c>
      <c r="BG198" s="207">
        <f>IF(O198="zákl. přenesená",K198,0)</f>
        <v>0</v>
      </c>
      <c r="BH198" s="207">
        <f>IF(O198="sníž. přenesená",K198,0)</f>
        <v>0</v>
      </c>
      <c r="BI198" s="207">
        <f>IF(O198="nulová",K198,0)</f>
        <v>0</v>
      </c>
      <c r="BJ198" s="14" t="s">
        <v>81</v>
      </c>
      <c r="BK198" s="207">
        <f>ROUND(P198*H198,2)</f>
        <v>0</v>
      </c>
      <c r="BL198" s="14" t="s">
        <v>120</v>
      </c>
      <c r="BM198" s="206" t="s">
        <v>467</v>
      </c>
    </row>
    <row r="199" spans="1:47" s="2" customFormat="1" ht="12">
      <c r="A199" s="35"/>
      <c r="B199" s="36"/>
      <c r="C199" s="37"/>
      <c r="D199" s="216" t="s">
        <v>144</v>
      </c>
      <c r="E199" s="37"/>
      <c r="F199" s="217" t="s">
        <v>468</v>
      </c>
      <c r="G199" s="37"/>
      <c r="H199" s="37"/>
      <c r="I199" s="218"/>
      <c r="J199" s="218"/>
      <c r="K199" s="37"/>
      <c r="L199" s="37"/>
      <c r="M199" s="41"/>
      <c r="N199" s="219"/>
      <c r="O199" s="220"/>
      <c r="P199" s="81"/>
      <c r="Q199" s="81"/>
      <c r="R199" s="81"/>
      <c r="S199" s="81"/>
      <c r="T199" s="81"/>
      <c r="U199" s="81"/>
      <c r="V199" s="81"/>
      <c r="W199" s="81"/>
      <c r="X199" s="82"/>
      <c r="Y199" s="35"/>
      <c r="Z199" s="35"/>
      <c r="AA199" s="35"/>
      <c r="AB199" s="35"/>
      <c r="AC199" s="35"/>
      <c r="AD199" s="35"/>
      <c r="AE199" s="35"/>
      <c r="AT199" s="14" t="s">
        <v>144</v>
      </c>
      <c r="AU199" s="14" t="s">
        <v>81</v>
      </c>
    </row>
    <row r="200" spans="1:65" s="2" customFormat="1" ht="24.15" customHeight="1">
      <c r="A200" s="35"/>
      <c r="B200" s="36"/>
      <c r="C200" s="208" t="s">
        <v>469</v>
      </c>
      <c r="D200" s="208" t="s">
        <v>138</v>
      </c>
      <c r="E200" s="209" t="s">
        <v>470</v>
      </c>
      <c r="F200" s="210" t="s">
        <v>471</v>
      </c>
      <c r="G200" s="211" t="s">
        <v>466</v>
      </c>
      <c r="H200" s="212">
        <v>15</v>
      </c>
      <c r="I200" s="213"/>
      <c r="J200" s="213"/>
      <c r="K200" s="214">
        <f>ROUND(P200*H200,2)</f>
        <v>0</v>
      </c>
      <c r="L200" s="210" t="s">
        <v>142</v>
      </c>
      <c r="M200" s="41"/>
      <c r="N200" s="215" t="s">
        <v>20</v>
      </c>
      <c r="O200" s="202" t="s">
        <v>42</v>
      </c>
      <c r="P200" s="203">
        <f>I200+J200</f>
        <v>0</v>
      </c>
      <c r="Q200" s="203">
        <f>ROUND(I200*H200,2)</f>
        <v>0</v>
      </c>
      <c r="R200" s="203">
        <f>ROUND(J200*H200,2)</f>
        <v>0</v>
      </c>
      <c r="S200" s="81"/>
      <c r="T200" s="204">
        <f>S200*H200</f>
        <v>0</v>
      </c>
      <c r="U200" s="204">
        <v>0</v>
      </c>
      <c r="V200" s="204">
        <f>U200*H200</f>
        <v>0</v>
      </c>
      <c r="W200" s="204">
        <v>0</v>
      </c>
      <c r="X200" s="205">
        <f>W200*H200</f>
        <v>0</v>
      </c>
      <c r="Y200" s="35"/>
      <c r="Z200" s="35"/>
      <c r="AA200" s="35"/>
      <c r="AB200" s="35"/>
      <c r="AC200" s="35"/>
      <c r="AD200" s="35"/>
      <c r="AE200" s="35"/>
      <c r="AR200" s="206" t="s">
        <v>120</v>
      </c>
      <c r="AT200" s="206" t="s">
        <v>138</v>
      </c>
      <c r="AU200" s="206" t="s">
        <v>81</v>
      </c>
      <c r="AY200" s="14" t="s">
        <v>114</v>
      </c>
      <c r="BE200" s="207">
        <f>IF(O200="základní",K200,0)</f>
        <v>0</v>
      </c>
      <c r="BF200" s="207">
        <f>IF(O200="snížená",K200,0)</f>
        <v>0</v>
      </c>
      <c r="BG200" s="207">
        <f>IF(O200="zákl. přenesená",K200,0)</f>
        <v>0</v>
      </c>
      <c r="BH200" s="207">
        <f>IF(O200="sníž. přenesená",K200,0)</f>
        <v>0</v>
      </c>
      <c r="BI200" s="207">
        <f>IF(O200="nulová",K200,0)</f>
        <v>0</v>
      </c>
      <c r="BJ200" s="14" t="s">
        <v>81</v>
      </c>
      <c r="BK200" s="207">
        <f>ROUND(P200*H200,2)</f>
        <v>0</v>
      </c>
      <c r="BL200" s="14" t="s">
        <v>120</v>
      </c>
      <c r="BM200" s="206" t="s">
        <v>472</v>
      </c>
    </row>
    <row r="201" spans="1:47" s="2" customFormat="1" ht="12">
      <c r="A201" s="35"/>
      <c r="B201" s="36"/>
      <c r="C201" s="37"/>
      <c r="D201" s="216" t="s">
        <v>144</v>
      </c>
      <c r="E201" s="37"/>
      <c r="F201" s="217" t="s">
        <v>473</v>
      </c>
      <c r="G201" s="37"/>
      <c r="H201" s="37"/>
      <c r="I201" s="218"/>
      <c r="J201" s="218"/>
      <c r="K201" s="37"/>
      <c r="L201" s="37"/>
      <c r="M201" s="41"/>
      <c r="N201" s="219"/>
      <c r="O201" s="220"/>
      <c r="P201" s="81"/>
      <c r="Q201" s="81"/>
      <c r="R201" s="81"/>
      <c r="S201" s="81"/>
      <c r="T201" s="81"/>
      <c r="U201" s="81"/>
      <c r="V201" s="81"/>
      <c r="W201" s="81"/>
      <c r="X201" s="82"/>
      <c r="Y201" s="35"/>
      <c r="Z201" s="35"/>
      <c r="AA201" s="35"/>
      <c r="AB201" s="35"/>
      <c r="AC201" s="35"/>
      <c r="AD201" s="35"/>
      <c r="AE201" s="35"/>
      <c r="AT201" s="14" t="s">
        <v>144</v>
      </c>
      <c r="AU201" s="14" t="s">
        <v>81</v>
      </c>
    </row>
    <row r="202" spans="1:65" s="2" customFormat="1" ht="24.15" customHeight="1">
      <c r="A202" s="35"/>
      <c r="B202" s="36"/>
      <c r="C202" s="208" t="s">
        <v>474</v>
      </c>
      <c r="D202" s="208" t="s">
        <v>138</v>
      </c>
      <c r="E202" s="209" t="s">
        <v>475</v>
      </c>
      <c r="F202" s="210" t="s">
        <v>476</v>
      </c>
      <c r="G202" s="211" t="s">
        <v>477</v>
      </c>
      <c r="H202" s="212">
        <v>1</v>
      </c>
      <c r="I202" s="213"/>
      <c r="J202" s="213"/>
      <c r="K202" s="214">
        <f>ROUND(P202*H202,2)</f>
        <v>0</v>
      </c>
      <c r="L202" s="210" t="s">
        <v>478</v>
      </c>
      <c r="M202" s="41"/>
      <c r="N202" s="215" t="s">
        <v>20</v>
      </c>
      <c r="O202" s="202" t="s">
        <v>42</v>
      </c>
      <c r="P202" s="203">
        <f>I202+J202</f>
        <v>0</v>
      </c>
      <c r="Q202" s="203">
        <f>ROUND(I202*H202,2)</f>
        <v>0</v>
      </c>
      <c r="R202" s="203">
        <f>ROUND(J202*H202,2)</f>
        <v>0</v>
      </c>
      <c r="S202" s="81"/>
      <c r="T202" s="204">
        <f>S202*H202</f>
        <v>0</v>
      </c>
      <c r="U202" s="204">
        <v>0</v>
      </c>
      <c r="V202" s="204">
        <f>U202*H202</f>
        <v>0</v>
      </c>
      <c r="W202" s="204">
        <v>0</v>
      </c>
      <c r="X202" s="205">
        <f>W202*H202</f>
        <v>0</v>
      </c>
      <c r="Y202" s="35"/>
      <c r="Z202" s="35"/>
      <c r="AA202" s="35"/>
      <c r="AB202" s="35"/>
      <c r="AC202" s="35"/>
      <c r="AD202" s="35"/>
      <c r="AE202" s="35"/>
      <c r="AR202" s="206" t="s">
        <v>479</v>
      </c>
      <c r="AT202" s="206" t="s">
        <v>138</v>
      </c>
      <c r="AU202" s="206" t="s">
        <v>81</v>
      </c>
      <c r="AY202" s="14" t="s">
        <v>114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4" t="s">
        <v>81</v>
      </c>
      <c r="BK202" s="207">
        <f>ROUND(P202*H202,2)</f>
        <v>0</v>
      </c>
      <c r="BL202" s="14" t="s">
        <v>479</v>
      </c>
      <c r="BM202" s="206" t="s">
        <v>480</v>
      </c>
    </row>
    <row r="203" spans="1:47" s="2" customFormat="1" ht="12">
      <c r="A203" s="35"/>
      <c r="B203" s="36"/>
      <c r="C203" s="37"/>
      <c r="D203" s="216" t="s">
        <v>144</v>
      </c>
      <c r="E203" s="37"/>
      <c r="F203" s="217" t="s">
        <v>481</v>
      </c>
      <c r="G203" s="37"/>
      <c r="H203" s="37"/>
      <c r="I203" s="218"/>
      <c r="J203" s="218"/>
      <c r="K203" s="37"/>
      <c r="L203" s="37"/>
      <c r="M203" s="41"/>
      <c r="N203" s="219"/>
      <c r="O203" s="220"/>
      <c r="P203" s="81"/>
      <c r="Q203" s="81"/>
      <c r="R203" s="81"/>
      <c r="S203" s="81"/>
      <c r="T203" s="81"/>
      <c r="U203" s="81"/>
      <c r="V203" s="81"/>
      <c r="W203" s="81"/>
      <c r="X203" s="82"/>
      <c r="Y203" s="35"/>
      <c r="Z203" s="35"/>
      <c r="AA203" s="35"/>
      <c r="AB203" s="35"/>
      <c r="AC203" s="35"/>
      <c r="AD203" s="35"/>
      <c r="AE203" s="35"/>
      <c r="AT203" s="14" t="s">
        <v>144</v>
      </c>
      <c r="AU203" s="14" t="s">
        <v>81</v>
      </c>
    </row>
    <row r="204" spans="1:65" s="2" customFormat="1" ht="24.15" customHeight="1">
      <c r="A204" s="35"/>
      <c r="B204" s="36"/>
      <c r="C204" s="208" t="s">
        <v>482</v>
      </c>
      <c r="D204" s="208" t="s">
        <v>138</v>
      </c>
      <c r="E204" s="209" t="s">
        <v>483</v>
      </c>
      <c r="F204" s="210" t="s">
        <v>484</v>
      </c>
      <c r="G204" s="211" t="s">
        <v>477</v>
      </c>
      <c r="H204" s="212">
        <v>1</v>
      </c>
      <c r="I204" s="213"/>
      <c r="J204" s="213"/>
      <c r="K204" s="214">
        <f>ROUND(P204*H204,2)</f>
        <v>0</v>
      </c>
      <c r="L204" s="210" t="s">
        <v>478</v>
      </c>
      <c r="M204" s="41"/>
      <c r="N204" s="215" t="s">
        <v>20</v>
      </c>
      <c r="O204" s="202" t="s">
        <v>42</v>
      </c>
      <c r="P204" s="203">
        <f>I204+J204</f>
        <v>0</v>
      </c>
      <c r="Q204" s="203">
        <f>ROUND(I204*H204,2)</f>
        <v>0</v>
      </c>
      <c r="R204" s="203">
        <f>ROUND(J204*H204,2)</f>
        <v>0</v>
      </c>
      <c r="S204" s="81"/>
      <c r="T204" s="204">
        <f>S204*H204</f>
        <v>0</v>
      </c>
      <c r="U204" s="204">
        <v>0</v>
      </c>
      <c r="V204" s="204">
        <f>U204*H204</f>
        <v>0</v>
      </c>
      <c r="W204" s="204">
        <v>0</v>
      </c>
      <c r="X204" s="205">
        <f>W204*H204</f>
        <v>0</v>
      </c>
      <c r="Y204" s="35"/>
      <c r="Z204" s="35"/>
      <c r="AA204" s="35"/>
      <c r="AB204" s="35"/>
      <c r="AC204" s="35"/>
      <c r="AD204" s="35"/>
      <c r="AE204" s="35"/>
      <c r="AR204" s="206" t="s">
        <v>479</v>
      </c>
      <c r="AT204" s="206" t="s">
        <v>138</v>
      </c>
      <c r="AU204" s="206" t="s">
        <v>81</v>
      </c>
      <c r="AY204" s="14" t="s">
        <v>114</v>
      </c>
      <c r="BE204" s="207">
        <f>IF(O204="základní",K204,0)</f>
        <v>0</v>
      </c>
      <c r="BF204" s="207">
        <f>IF(O204="snížená",K204,0)</f>
        <v>0</v>
      </c>
      <c r="BG204" s="207">
        <f>IF(O204="zákl. přenesená",K204,0)</f>
        <v>0</v>
      </c>
      <c r="BH204" s="207">
        <f>IF(O204="sníž. přenesená",K204,0)</f>
        <v>0</v>
      </c>
      <c r="BI204" s="207">
        <f>IF(O204="nulová",K204,0)</f>
        <v>0</v>
      </c>
      <c r="BJ204" s="14" t="s">
        <v>81</v>
      </c>
      <c r="BK204" s="207">
        <f>ROUND(P204*H204,2)</f>
        <v>0</v>
      </c>
      <c r="BL204" s="14" t="s">
        <v>479</v>
      </c>
      <c r="BM204" s="206" t="s">
        <v>485</v>
      </c>
    </row>
    <row r="205" spans="1:47" s="2" customFormat="1" ht="12">
      <c r="A205" s="35"/>
      <c r="B205" s="36"/>
      <c r="C205" s="37"/>
      <c r="D205" s="216" t="s">
        <v>144</v>
      </c>
      <c r="E205" s="37"/>
      <c r="F205" s="217" t="s">
        <v>486</v>
      </c>
      <c r="G205" s="37"/>
      <c r="H205" s="37"/>
      <c r="I205" s="218"/>
      <c r="J205" s="218"/>
      <c r="K205" s="37"/>
      <c r="L205" s="37"/>
      <c r="M205" s="41"/>
      <c r="N205" s="219"/>
      <c r="O205" s="220"/>
      <c r="P205" s="81"/>
      <c r="Q205" s="81"/>
      <c r="R205" s="81"/>
      <c r="S205" s="81"/>
      <c r="T205" s="81"/>
      <c r="U205" s="81"/>
      <c r="V205" s="81"/>
      <c r="W205" s="81"/>
      <c r="X205" s="82"/>
      <c r="Y205" s="35"/>
      <c r="Z205" s="35"/>
      <c r="AA205" s="35"/>
      <c r="AB205" s="35"/>
      <c r="AC205" s="35"/>
      <c r="AD205" s="35"/>
      <c r="AE205" s="35"/>
      <c r="AT205" s="14" t="s">
        <v>144</v>
      </c>
      <c r="AU205" s="14" t="s">
        <v>81</v>
      </c>
    </row>
    <row r="206" spans="1:65" s="2" customFormat="1" ht="24.15" customHeight="1">
      <c r="A206" s="35"/>
      <c r="B206" s="36"/>
      <c r="C206" s="208" t="s">
        <v>487</v>
      </c>
      <c r="D206" s="208" t="s">
        <v>138</v>
      </c>
      <c r="E206" s="209" t="s">
        <v>488</v>
      </c>
      <c r="F206" s="210" t="s">
        <v>489</v>
      </c>
      <c r="G206" s="211" t="s">
        <v>477</v>
      </c>
      <c r="H206" s="212">
        <v>1</v>
      </c>
      <c r="I206" s="213"/>
      <c r="J206" s="213"/>
      <c r="K206" s="214">
        <f>ROUND(P206*H206,2)</f>
        <v>0</v>
      </c>
      <c r="L206" s="210" t="s">
        <v>478</v>
      </c>
      <c r="M206" s="41"/>
      <c r="N206" s="215" t="s">
        <v>20</v>
      </c>
      <c r="O206" s="202" t="s">
        <v>42</v>
      </c>
      <c r="P206" s="203">
        <f>I206+J206</f>
        <v>0</v>
      </c>
      <c r="Q206" s="203">
        <f>ROUND(I206*H206,2)</f>
        <v>0</v>
      </c>
      <c r="R206" s="203">
        <f>ROUND(J206*H206,2)</f>
        <v>0</v>
      </c>
      <c r="S206" s="81"/>
      <c r="T206" s="204">
        <f>S206*H206</f>
        <v>0</v>
      </c>
      <c r="U206" s="204">
        <v>0</v>
      </c>
      <c r="V206" s="204">
        <f>U206*H206</f>
        <v>0</v>
      </c>
      <c r="W206" s="204">
        <v>0</v>
      </c>
      <c r="X206" s="205">
        <f>W206*H206</f>
        <v>0</v>
      </c>
      <c r="Y206" s="35"/>
      <c r="Z206" s="35"/>
      <c r="AA206" s="35"/>
      <c r="AB206" s="35"/>
      <c r="AC206" s="35"/>
      <c r="AD206" s="35"/>
      <c r="AE206" s="35"/>
      <c r="AR206" s="206" t="s">
        <v>479</v>
      </c>
      <c r="AT206" s="206" t="s">
        <v>138</v>
      </c>
      <c r="AU206" s="206" t="s">
        <v>81</v>
      </c>
      <c r="AY206" s="14" t="s">
        <v>114</v>
      </c>
      <c r="BE206" s="207">
        <f>IF(O206="základní",K206,0)</f>
        <v>0</v>
      </c>
      <c r="BF206" s="207">
        <f>IF(O206="snížená",K206,0)</f>
        <v>0</v>
      </c>
      <c r="BG206" s="207">
        <f>IF(O206="zákl. přenesená",K206,0)</f>
        <v>0</v>
      </c>
      <c r="BH206" s="207">
        <f>IF(O206="sníž. přenesená",K206,0)</f>
        <v>0</v>
      </c>
      <c r="BI206" s="207">
        <f>IF(O206="nulová",K206,0)</f>
        <v>0</v>
      </c>
      <c r="BJ206" s="14" t="s">
        <v>81</v>
      </c>
      <c r="BK206" s="207">
        <f>ROUND(P206*H206,2)</f>
        <v>0</v>
      </c>
      <c r="BL206" s="14" t="s">
        <v>479</v>
      </c>
      <c r="BM206" s="206" t="s">
        <v>490</v>
      </c>
    </row>
    <row r="207" spans="1:47" s="2" customFormat="1" ht="12">
      <c r="A207" s="35"/>
      <c r="B207" s="36"/>
      <c r="C207" s="37"/>
      <c r="D207" s="216" t="s">
        <v>144</v>
      </c>
      <c r="E207" s="37"/>
      <c r="F207" s="217" t="s">
        <v>491</v>
      </c>
      <c r="G207" s="37"/>
      <c r="H207" s="37"/>
      <c r="I207" s="218"/>
      <c r="J207" s="218"/>
      <c r="K207" s="37"/>
      <c r="L207" s="37"/>
      <c r="M207" s="41"/>
      <c r="N207" s="219"/>
      <c r="O207" s="220"/>
      <c r="P207" s="81"/>
      <c r="Q207" s="81"/>
      <c r="R207" s="81"/>
      <c r="S207" s="81"/>
      <c r="T207" s="81"/>
      <c r="U207" s="81"/>
      <c r="V207" s="81"/>
      <c r="W207" s="81"/>
      <c r="X207" s="82"/>
      <c r="Y207" s="35"/>
      <c r="Z207" s="35"/>
      <c r="AA207" s="35"/>
      <c r="AB207" s="35"/>
      <c r="AC207" s="35"/>
      <c r="AD207" s="35"/>
      <c r="AE207" s="35"/>
      <c r="AT207" s="14" t="s">
        <v>144</v>
      </c>
      <c r="AU207" s="14" t="s">
        <v>81</v>
      </c>
    </row>
    <row r="208" spans="1:65" s="2" customFormat="1" ht="24.15" customHeight="1">
      <c r="A208" s="35"/>
      <c r="B208" s="36"/>
      <c r="C208" s="208" t="s">
        <v>492</v>
      </c>
      <c r="D208" s="208" t="s">
        <v>138</v>
      </c>
      <c r="E208" s="209" t="s">
        <v>493</v>
      </c>
      <c r="F208" s="210" t="s">
        <v>494</v>
      </c>
      <c r="G208" s="211" t="s">
        <v>477</v>
      </c>
      <c r="H208" s="212">
        <v>1</v>
      </c>
      <c r="I208" s="213"/>
      <c r="J208" s="213"/>
      <c r="K208" s="214">
        <f>ROUND(P208*H208,2)</f>
        <v>0</v>
      </c>
      <c r="L208" s="210" t="s">
        <v>478</v>
      </c>
      <c r="M208" s="41"/>
      <c r="N208" s="215" t="s">
        <v>20</v>
      </c>
      <c r="O208" s="202" t="s">
        <v>42</v>
      </c>
      <c r="P208" s="203">
        <f>I208+J208</f>
        <v>0</v>
      </c>
      <c r="Q208" s="203">
        <f>ROUND(I208*H208,2)</f>
        <v>0</v>
      </c>
      <c r="R208" s="203">
        <f>ROUND(J208*H208,2)</f>
        <v>0</v>
      </c>
      <c r="S208" s="81"/>
      <c r="T208" s="204">
        <f>S208*H208</f>
        <v>0</v>
      </c>
      <c r="U208" s="204">
        <v>0</v>
      </c>
      <c r="V208" s="204">
        <f>U208*H208</f>
        <v>0</v>
      </c>
      <c r="W208" s="204">
        <v>0</v>
      </c>
      <c r="X208" s="205">
        <f>W208*H208</f>
        <v>0</v>
      </c>
      <c r="Y208" s="35"/>
      <c r="Z208" s="35"/>
      <c r="AA208" s="35"/>
      <c r="AB208" s="35"/>
      <c r="AC208" s="35"/>
      <c r="AD208" s="35"/>
      <c r="AE208" s="35"/>
      <c r="AR208" s="206" t="s">
        <v>479</v>
      </c>
      <c r="AT208" s="206" t="s">
        <v>138</v>
      </c>
      <c r="AU208" s="206" t="s">
        <v>81</v>
      </c>
      <c r="AY208" s="14" t="s">
        <v>114</v>
      </c>
      <c r="BE208" s="207">
        <f>IF(O208="základní",K208,0)</f>
        <v>0</v>
      </c>
      <c r="BF208" s="207">
        <f>IF(O208="snížená",K208,0)</f>
        <v>0</v>
      </c>
      <c r="BG208" s="207">
        <f>IF(O208="zákl. přenesená",K208,0)</f>
        <v>0</v>
      </c>
      <c r="BH208" s="207">
        <f>IF(O208="sníž. přenesená",K208,0)</f>
        <v>0</v>
      </c>
      <c r="BI208" s="207">
        <f>IF(O208="nulová",K208,0)</f>
        <v>0</v>
      </c>
      <c r="BJ208" s="14" t="s">
        <v>81</v>
      </c>
      <c r="BK208" s="207">
        <f>ROUND(P208*H208,2)</f>
        <v>0</v>
      </c>
      <c r="BL208" s="14" t="s">
        <v>479</v>
      </c>
      <c r="BM208" s="206" t="s">
        <v>495</v>
      </c>
    </row>
    <row r="209" spans="1:47" s="2" customFormat="1" ht="12">
      <c r="A209" s="35"/>
      <c r="B209" s="36"/>
      <c r="C209" s="37"/>
      <c r="D209" s="216" t="s">
        <v>144</v>
      </c>
      <c r="E209" s="37"/>
      <c r="F209" s="217" t="s">
        <v>496</v>
      </c>
      <c r="G209" s="37"/>
      <c r="H209" s="37"/>
      <c r="I209" s="218"/>
      <c r="J209" s="218"/>
      <c r="K209" s="37"/>
      <c r="L209" s="37"/>
      <c r="M209" s="41"/>
      <c r="N209" s="219"/>
      <c r="O209" s="220"/>
      <c r="P209" s="81"/>
      <c r="Q209" s="81"/>
      <c r="R209" s="81"/>
      <c r="S209" s="81"/>
      <c r="T209" s="81"/>
      <c r="U209" s="81"/>
      <c r="V209" s="81"/>
      <c r="W209" s="81"/>
      <c r="X209" s="82"/>
      <c r="Y209" s="35"/>
      <c r="Z209" s="35"/>
      <c r="AA209" s="35"/>
      <c r="AB209" s="35"/>
      <c r="AC209" s="35"/>
      <c r="AD209" s="35"/>
      <c r="AE209" s="35"/>
      <c r="AT209" s="14" t="s">
        <v>144</v>
      </c>
      <c r="AU209" s="14" t="s">
        <v>81</v>
      </c>
    </row>
    <row r="210" spans="1:65" s="2" customFormat="1" ht="24.15" customHeight="1">
      <c r="A210" s="35"/>
      <c r="B210" s="36"/>
      <c r="C210" s="208" t="s">
        <v>497</v>
      </c>
      <c r="D210" s="208" t="s">
        <v>138</v>
      </c>
      <c r="E210" s="209" t="s">
        <v>498</v>
      </c>
      <c r="F210" s="210" t="s">
        <v>499</v>
      </c>
      <c r="G210" s="211" t="s">
        <v>477</v>
      </c>
      <c r="H210" s="212">
        <v>1</v>
      </c>
      <c r="I210" s="213"/>
      <c r="J210" s="213"/>
      <c r="K210" s="214">
        <f>ROUND(P210*H210,2)</f>
        <v>0</v>
      </c>
      <c r="L210" s="210" t="s">
        <v>478</v>
      </c>
      <c r="M210" s="41"/>
      <c r="N210" s="215" t="s">
        <v>20</v>
      </c>
      <c r="O210" s="202" t="s">
        <v>42</v>
      </c>
      <c r="P210" s="203">
        <f>I210+J210</f>
        <v>0</v>
      </c>
      <c r="Q210" s="203">
        <f>ROUND(I210*H210,2)</f>
        <v>0</v>
      </c>
      <c r="R210" s="203">
        <f>ROUND(J210*H210,2)</f>
        <v>0</v>
      </c>
      <c r="S210" s="81"/>
      <c r="T210" s="204">
        <f>S210*H210</f>
        <v>0</v>
      </c>
      <c r="U210" s="204">
        <v>0</v>
      </c>
      <c r="V210" s="204">
        <f>U210*H210</f>
        <v>0</v>
      </c>
      <c r="W210" s="204">
        <v>0</v>
      </c>
      <c r="X210" s="205">
        <f>W210*H210</f>
        <v>0</v>
      </c>
      <c r="Y210" s="35"/>
      <c r="Z210" s="35"/>
      <c r="AA210" s="35"/>
      <c r="AB210" s="35"/>
      <c r="AC210" s="35"/>
      <c r="AD210" s="35"/>
      <c r="AE210" s="35"/>
      <c r="AR210" s="206" t="s">
        <v>479</v>
      </c>
      <c r="AT210" s="206" t="s">
        <v>138</v>
      </c>
      <c r="AU210" s="206" t="s">
        <v>81</v>
      </c>
      <c r="AY210" s="14" t="s">
        <v>114</v>
      </c>
      <c r="BE210" s="207">
        <f>IF(O210="základní",K210,0)</f>
        <v>0</v>
      </c>
      <c r="BF210" s="207">
        <f>IF(O210="snížená",K210,0)</f>
        <v>0</v>
      </c>
      <c r="BG210" s="207">
        <f>IF(O210="zákl. přenesená",K210,0)</f>
        <v>0</v>
      </c>
      <c r="BH210" s="207">
        <f>IF(O210="sníž. přenesená",K210,0)</f>
        <v>0</v>
      </c>
      <c r="BI210" s="207">
        <f>IF(O210="nulová",K210,0)</f>
        <v>0</v>
      </c>
      <c r="BJ210" s="14" t="s">
        <v>81</v>
      </c>
      <c r="BK210" s="207">
        <f>ROUND(P210*H210,2)</f>
        <v>0</v>
      </c>
      <c r="BL210" s="14" t="s">
        <v>479</v>
      </c>
      <c r="BM210" s="206" t="s">
        <v>500</v>
      </c>
    </row>
    <row r="211" spans="1:47" s="2" customFormat="1" ht="12">
      <c r="A211" s="35"/>
      <c r="B211" s="36"/>
      <c r="C211" s="37"/>
      <c r="D211" s="216" t="s">
        <v>144</v>
      </c>
      <c r="E211" s="37"/>
      <c r="F211" s="217" t="s">
        <v>501</v>
      </c>
      <c r="G211" s="37"/>
      <c r="H211" s="37"/>
      <c r="I211" s="218"/>
      <c r="J211" s="218"/>
      <c r="K211" s="37"/>
      <c r="L211" s="37"/>
      <c r="M211" s="41"/>
      <c r="N211" s="219"/>
      <c r="O211" s="220"/>
      <c r="P211" s="81"/>
      <c r="Q211" s="81"/>
      <c r="R211" s="81"/>
      <c r="S211" s="81"/>
      <c r="T211" s="81"/>
      <c r="U211" s="81"/>
      <c r="V211" s="81"/>
      <c r="W211" s="81"/>
      <c r="X211" s="82"/>
      <c r="Y211" s="35"/>
      <c r="Z211" s="35"/>
      <c r="AA211" s="35"/>
      <c r="AB211" s="35"/>
      <c r="AC211" s="35"/>
      <c r="AD211" s="35"/>
      <c r="AE211" s="35"/>
      <c r="AT211" s="14" t="s">
        <v>144</v>
      </c>
      <c r="AU211" s="14" t="s">
        <v>81</v>
      </c>
    </row>
    <row r="212" spans="1:65" s="2" customFormat="1" ht="24.15" customHeight="1">
      <c r="A212" s="35"/>
      <c r="B212" s="36"/>
      <c r="C212" s="208" t="s">
        <v>502</v>
      </c>
      <c r="D212" s="208" t="s">
        <v>138</v>
      </c>
      <c r="E212" s="209" t="s">
        <v>503</v>
      </c>
      <c r="F212" s="210" t="s">
        <v>504</v>
      </c>
      <c r="G212" s="211" t="s">
        <v>477</v>
      </c>
      <c r="H212" s="212">
        <v>1</v>
      </c>
      <c r="I212" s="213"/>
      <c r="J212" s="213"/>
      <c r="K212" s="214">
        <f>ROUND(P212*H212,2)</f>
        <v>0</v>
      </c>
      <c r="L212" s="210" t="s">
        <v>478</v>
      </c>
      <c r="M212" s="41"/>
      <c r="N212" s="215" t="s">
        <v>20</v>
      </c>
      <c r="O212" s="202" t="s">
        <v>42</v>
      </c>
      <c r="P212" s="203">
        <f>I212+J212</f>
        <v>0</v>
      </c>
      <c r="Q212" s="203">
        <f>ROUND(I212*H212,2)</f>
        <v>0</v>
      </c>
      <c r="R212" s="203">
        <f>ROUND(J212*H212,2)</f>
        <v>0</v>
      </c>
      <c r="S212" s="81"/>
      <c r="T212" s="204">
        <f>S212*H212</f>
        <v>0</v>
      </c>
      <c r="U212" s="204">
        <v>0</v>
      </c>
      <c r="V212" s="204">
        <f>U212*H212</f>
        <v>0</v>
      </c>
      <c r="W212" s="204">
        <v>0</v>
      </c>
      <c r="X212" s="205">
        <f>W212*H212</f>
        <v>0</v>
      </c>
      <c r="Y212" s="35"/>
      <c r="Z212" s="35"/>
      <c r="AA212" s="35"/>
      <c r="AB212" s="35"/>
      <c r="AC212" s="35"/>
      <c r="AD212" s="35"/>
      <c r="AE212" s="35"/>
      <c r="AR212" s="206" t="s">
        <v>479</v>
      </c>
      <c r="AT212" s="206" t="s">
        <v>138</v>
      </c>
      <c r="AU212" s="206" t="s">
        <v>81</v>
      </c>
      <c r="AY212" s="14" t="s">
        <v>114</v>
      </c>
      <c r="BE212" s="207">
        <f>IF(O212="základní",K212,0)</f>
        <v>0</v>
      </c>
      <c r="BF212" s="207">
        <f>IF(O212="snížená",K212,0)</f>
        <v>0</v>
      </c>
      <c r="BG212" s="207">
        <f>IF(O212="zákl. přenesená",K212,0)</f>
        <v>0</v>
      </c>
      <c r="BH212" s="207">
        <f>IF(O212="sníž. přenesená",K212,0)</f>
        <v>0</v>
      </c>
      <c r="BI212" s="207">
        <f>IF(O212="nulová",K212,0)</f>
        <v>0</v>
      </c>
      <c r="BJ212" s="14" t="s">
        <v>81</v>
      </c>
      <c r="BK212" s="207">
        <f>ROUND(P212*H212,2)</f>
        <v>0</v>
      </c>
      <c r="BL212" s="14" t="s">
        <v>479</v>
      </c>
      <c r="BM212" s="206" t="s">
        <v>505</v>
      </c>
    </row>
    <row r="213" spans="1:47" s="2" customFormat="1" ht="12">
      <c r="A213" s="35"/>
      <c r="B213" s="36"/>
      <c r="C213" s="37"/>
      <c r="D213" s="216" t="s">
        <v>144</v>
      </c>
      <c r="E213" s="37"/>
      <c r="F213" s="217" t="s">
        <v>506</v>
      </c>
      <c r="G213" s="37"/>
      <c r="H213" s="37"/>
      <c r="I213" s="218"/>
      <c r="J213" s="218"/>
      <c r="K213" s="37"/>
      <c r="L213" s="37"/>
      <c r="M213" s="41"/>
      <c r="N213" s="221"/>
      <c r="O213" s="222"/>
      <c r="P213" s="223"/>
      <c r="Q213" s="223"/>
      <c r="R213" s="223"/>
      <c r="S213" s="223"/>
      <c r="T213" s="223"/>
      <c r="U213" s="223"/>
      <c r="V213" s="223"/>
      <c r="W213" s="223"/>
      <c r="X213" s="224"/>
      <c r="Y213" s="35"/>
      <c r="Z213" s="35"/>
      <c r="AA213" s="35"/>
      <c r="AB213" s="35"/>
      <c r="AC213" s="35"/>
      <c r="AD213" s="35"/>
      <c r="AE213" s="35"/>
      <c r="AT213" s="14" t="s">
        <v>144</v>
      </c>
      <c r="AU213" s="14" t="s">
        <v>81</v>
      </c>
    </row>
    <row r="214" spans="1:31" s="2" customFormat="1" ht="6.95" customHeight="1">
      <c r="A214" s="35"/>
      <c r="B214" s="56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41"/>
      <c r="N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password="C645" sheet="1" objects="1" scenarios="1" formatColumns="0" formatRows="0" autoFilter="0"/>
  <autoFilter ref="C81:L213"/>
  <mergeCells count="9">
    <mergeCell ref="E7:H7"/>
    <mergeCell ref="E9:H9"/>
    <mergeCell ref="E18:H18"/>
    <mergeCell ref="E27:H27"/>
    <mergeCell ref="E50:H50"/>
    <mergeCell ref="E52:H52"/>
    <mergeCell ref="E72:H72"/>
    <mergeCell ref="E74:H74"/>
    <mergeCell ref="M2:Z2"/>
  </mergeCells>
  <hyperlinks>
    <hyperlink ref="F90" r:id="rId1" display="https://podminky.urs.cz/item/CS_URS_2022_01/742210002"/>
    <hyperlink ref="F92" r:id="rId2" display="https://podminky.urs.cz/item/CS_URS_2022_01/742210005"/>
    <hyperlink ref="F94" r:id="rId3" display="https://podminky.urs.cz/item/CS_URS_2022_01/742210006"/>
    <hyperlink ref="F96" r:id="rId4" display="https://podminky.urs.cz/item/CS_URS_2022_01/742210401"/>
    <hyperlink ref="F98" r:id="rId5" display="https://podminky.urs.cz/item/CS_URS_2022_01/742210421"/>
    <hyperlink ref="F100" r:id="rId6" display="https://podminky.urs.cz/item/CS_URS_2022_01/742210501"/>
    <hyperlink ref="F102" r:id="rId7" display="https://podminky.urs.cz/item/CS_URS_2022_01/742210503"/>
    <hyperlink ref="F104" r:id="rId8" display="https://podminky.urs.cz/item/CS_URS_2022_01/742210521"/>
    <hyperlink ref="F107" r:id="rId9" display="https://podminky.urs.cz/item/CS_URS_2022_01/742210041"/>
    <hyperlink ref="F111" r:id="rId10" display="https://podminky.urs.cz/item/CS_URS_2022_01/742210021"/>
    <hyperlink ref="F114" r:id="rId11" display="https://podminky.urs.cz/item/CS_URS_2022_01/742210051"/>
    <hyperlink ref="F119" r:id="rId12" display="https://podminky.urs.cz/item/CS_URS_2022_01/742210071"/>
    <hyperlink ref="F122" r:id="rId13" display="https://podminky.urs.cz/item/CS_URS_2022_01/742210061"/>
    <hyperlink ref="F125" r:id="rId14" display="https://podminky.urs.cz/item/CS_URS_2022_01/742210111"/>
    <hyperlink ref="F130" r:id="rId15" display="https://podminky.urs.cz/item/CS_URS_2022_01/742210121"/>
    <hyperlink ref="F135" r:id="rId16" display="https://podminky.urs.cz/item/CS_URS_2022_01/742210131"/>
    <hyperlink ref="F138" r:id="rId17" display="https://podminky.urs.cz/item/CS_URS_2022_01/742210124"/>
    <hyperlink ref="F141" r:id="rId18" display="https://podminky.urs.cz/item/CS_URS_2022_01/742210151"/>
    <hyperlink ref="F145" r:id="rId19" display="https://podminky.urs.cz/item/CS_URS_2022_01/742210303"/>
    <hyperlink ref="F148" r:id="rId20" display="https://podminky.urs.cz/item/CS_URS_2022_01/741112021"/>
    <hyperlink ref="F152" r:id="rId21" display="https://podminky.urs.cz/item/CS_URS_2022_01/742210261"/>
    <hyperlink ref="F157" r:id="rId22" display="https://podminky.urs.cz/item/CS_URS_2022_01/742121001"/>
    <hyperlink ref="F160" r:id="rId23" display="https://podminky.urs.cz/item/CS_URS_2022_01/741122011"/>
    <hyperlink ref="F163" r:id="rId24" display="https://podminky.urs.cz/item/CS_URS_2022_01/742110011"/>
    <hyperlink ref="F167" r:id="rId25" display="https://podminky.urs.cz/item/CS_URS_2022_01/742111001"/>
    <hyperlink ref="F169" r:id="rId26" display="https://podminky.urs.cz/item/CS_URS_2022_01/468111111"/>
    <hyperlink ref="F171" r:id="rId27" display="https://podminky.urs.cz/item/CS_URS_2022_01/460941211"/>
    <hyperlink ref="F173" r:id="rId28" display="https://podminky.urs.cz/item/CS_URS_2022_01/611325416"/>
    <hyperlink ref="F177" r:id="rId29" display="https://podminky.urs.cz/item/CS_URS_2022_01/469973122"/>
    <hyperlink ref="F179" r:id="rId30" display="https://podminky.urs.cz/item/CS_URS_2022_01/469971111"/>
    <hyperlink ref="F181" r:id="rId31" display="https://podminky.urs.cz/item/CS_URS_2022_01/469971121"/>
    <hyperlink ref="F183" r:id="rId32" display="https://podminky.urs.cz/item/CS_URS_2022_01/469972111"/>
    <hyperlink ref="F185" r:id="rId33" display="https://podminky.urs.cz/item/CS_URS_2022_01/469972121"/>
    <hyperlink ref="F187" r:id="rId34" display="https://podminky.urs.cz/item/CS_URS_2022_01/971033141"/>
    <hyperlink ref="F189" r:id="rId35" display="https://podminky.urs.cz/item/CS_URS_2022_01/971033161"/>
    <hyperlink ref="F191" r:id="rId36" display="https://podminky.urs.cz/item/CS_URS_2022_01/971033181"/>
    <hyperlink ref="F193" r:id="rId37" display="https://podminky.urs.cz/item/CS_URS_2022_01/998742103"/>
    <hyperlink ref="F195" r:id="rId38" display="https://podminky.urs.cz/item/CS_URS_2022_01/469981111"/>
    <hyperlink ref="F199" r:id="rId39" display="https://podminky.urs.cz/item/CS_URS_2022_01/HZS3222"/>
    <hyperlink ref="F201" r:id="rId40" display="https://podminky.urs.cz/item/CS_URS_2022_01/HZS2491"/>
    <hyperlink ref="F203" r:id="rId41" display="https://podminky.urs.cz/item/CS_URS_2021_01/063303000"/>
    <hyperlink ref="F205" r:id="rId42" display="https://podminky.urs.cz/item/CS_URS_2021_01/013254000"/>
    <hyperlink ref="F207" r:id="rId43" display="https://podminky.urs.cz/item/CS_URS_2021_01/030001000"/>
    <hyperlink ref="F209" r:id="rId44" display="https://podminky.urs.cz/item/CS_URS_2021_01/040001000"/>
    <hyperlink ref="F211" r:id="rId45" display="https://podminky.urs.cz/item/CS_URS_2021_01/045002000"/>
    <hyperlink ref="F213" r:id="rId46" display="https://podminky.urs.cz/item/CS_URS_2021_01/08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5" customWidth="1"/>
    <col min="2" max="2" width="1.7109375" style="225" customWidth="1"/>
    <col min="3" max="4" width="5.00390625" style="225" customWidth="1"/>
    <col min="5" max="5" width="11.7109375" style="225" customWidth="1"/>
    <col min="6" max="6" width="9.140625" style="225" customWidth="1"/>
    <col min="7" max="7" width="5.00390625" style="225" customWidth="1"/>
    <col min="8" max="8" width="77.8515625" style="225" customWidth="1"/>
    <col min="9" max="10" width="20.00390625" style="225" customWidth="1"/>
    <col min="11" max="11" width="1.7109375" style="225" customWidth="1"/>
  </cols>
  <sheetData>
    <row r="1" s="1" customFormat="1" ht="37.5" customHeight="1"/>
    <row r="2" spans="2:11" s="1" customFormat="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2" customFormat="1" ht="45" customHeight="1">
      <c r="B3" s="229"/>
      <c r="C3" s="230" t="s">
        <v>507</v>
      </c>
      <c r="D3" s="230"/>
      <c r="E3" s="230"/>
      <c r="F3" s="230"/>
      <c r="G3" s="230"/>
      <c r="H3" s="230"/>
      <c r="I3" s="230"/>
      <c r="J3" s="230"/>
      <c r="K3" s="231"/>
    </row>
    <row r="4" spans="2:11" s="1" customFormat="1" ht="25.5" customHeight="1">
      <c r="B4" s="232"/>
      <c r="C4" s="233" t="s">
        <v>508</v>
      </c>
      <c r="D4" s="233"/>
      <c r="E4" s="233"/>
      <c r="F4" s="233"/>
      <c r="G4" s="233"/>
      <c r="H4" s="233"/>
      <c r="I4" s="233"/>
      <c r="J4" s="233"/>
      <c r="K4" s="234"/>
    </row>
    <row r="5" spans="2:11" s="1" customFormat="1" ht="5.25" customHeight="1">
      <c r="B5" s="232"/>
      <c r="C5" s="235"/>
      <c r="D5" s="235"/>
      <c r="E5" s="235"/>
      <c r="F5" s="235"/>
      <c r="G5" s="235"/>
      <c r="H5" s="235"/>
      <c r="I5" s="235"/>
      <c r="J5" s="235"/>
      <c r="K5" s="234"/>
    </row>
    <row r="6" spans="2:11" s="1" customFormat="1" ht="15" customHeight="1">
      <c r="B6" s="232"/>
      <c r="C6" s="236" t="s">
        <v>509</v>
      </c>
      <c r="D6" s="236"/>
      <c r="E6" s="236"/>
      <c r="F6" s="236"/>
      <c r="G6" s="236"/>
      <c r="H6" s="236"/>
      <c r="I6" s="236"/>
      <c r="J6" s="236"/>
      <c r="K6" s="234"/>
    </row>
    <row r="7" spans="2:11" s="1" customFormat="1" ht="15" customHeight="1">
      <c r="B7" s="237"/>
      <c r="C7" s="236" t="s">
        <v>510</v>
      </c>
      <c r="D7" s="236"/>
      <c r="E7" s="236"/>
      <c r="F7" s="236"/>
      <c r="G7" s="236"/>
      <c r="H7" s="236"/>
      <c r="I7" s="236"/>
      <c r="J7" s="236"/>
      <c r="K7" s="234"/>
    </row>
    <row r="8" spans="2:11" s="1" customFormat="1" ht="12.75" customHeight="1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s="1" customFormat="1" ht="15" customHeight="1">
      <c r="B9" s="237"/>
      <c r="C9" s="236" t="s">
        <v>511</v>
      </c>
      <c r="D9" s="236"/>
      <c r="E9" s="236"/>
      <c r="F9" s="236"/>
      <c r="G9" s="236"/>
      <c r="H9" s="236"/>
      <c r="I9" s="236"/>
      <c r="J9" s="236"/>
      <c r="K9" s="234"/>
    </row>
    <row r="10" spans="2:11" s="1" customFormat="1" ht="15" customHeight="1">
      <c r="B10" s="237"/>
      <c r="C10" s="236"/>
      <c r="D10" s="236" t="s">
        <v>512</v>
      </c>
      <c r="E10" s="236"/>
      <c r="F10" s="236"/>
      <c r="G10" s="236"/>
      <c r="H10" s="236"/>
      <c r="I10" s="236"/>
      <c r="J10" s="236"/>
      <c r="K10" s="234"/>
    </row>
    <row r="11" spans="2:11" s="1" customFormat="1" ht="15" customHeight="1">
      <c r="B11" s="237"/>
      <c r="C11" s="238"/>
      <c r="D11" s="236" t="s">
        <v>513</v>
      </c>
      <c r="E11" s="236"/>
      <c r="F11" s="236"/>
      <c r="G11" s="236"/>
      <c r="H11" s="236"/>
      <c r="I11" s="236"/>
      <c r="J11" s="236"/>
      <c r="K11" s="234"/>
    </row>
    <row r="12" spans="2:11" s="1" customFormat="1" ht="15" customHeight="1">
      <c r="B12" s="237"/>
      <c r="C12" s="238"/>
      <c r="D12" s="236"/>
      <c r="E12" s="236"/>
      <c r="F12" s="236"/>
      <c r="G12" s="236"/>
      <c r="H12" s="236"/>
      <c r="I12" s="236"/>
      <c r="J12" s="236"/>
      <c r="K12" s="234"/>
    </row>
    <row r="13" spans="2:11" s="1" customFormat="1" ht="15" customHeight="1">
      <c r="B13" s="237"/>
      <c r="C13" s="238"/>
      <c r="D13" s="239" t="s">
        <v>514</v>
      </c>
      <c r="E13" s="236"/>
      <c r="F13" s="236"/>
      <c r="G13" s="236"/>
      <c r="H13" s="236"/>
      <c r="I13" s="236"/>
      <c r="J13" s="236"/>
      <c r="K13" s="234"/>
    </row>
    <row r="14" spans="2:11" s="1" customFormat="1" ht="12.75" customHeight="1">
      <c r="B14" s="237"/>
      <c r="C14" s="238"/>
      <c r="D14" s="238"/>
      <c r="E14" s="238"/>
      <c r="F14" s="238"/>
      <c r="G14" s="238"/>
      <c r="H14" s="238"/>
      <c r="I14" s="238"/>
      <c r="J14" s="238"/>
      <c r="K14" s="234"/>
    </row>
    <row r="15" spans="2:11" s="1" customFormat="1" ht="15" customHeight="1">
      <c r="B15" s="237"/>
      <c r="C15" s="238"/>
      <c r="D15" s="236" t="s">
        <v>515</v>
      </c>
      <c r="E15" s="236"/>
      <c r="F15" s="236"/>
      <c r="G15" s="236"/>
      <c r="H15" s="236"/>
      <c r="I15" s="236"/>
      <c r="J15" s="236"/>
      <c r="K15" s="234"/>
    </row>
    <row r="16" spans="2:11" s="1" customFormat="1" ht="15" customHeight="1">
      <c r="B16" s="237"/>
      <c r="C16" s="238"/>
      <c r="D16" s="236" t="s">
        <v>516</v>
      </c>
      <c r="E16" s="236"/>
      <c r="F16" s="236"/>
      <c r="G16" s="236"/>
      <c r="H16" s="236"/>
      <c r="I16" s="236"/>
      <c r="J16" s="236"/>
      <c r="K16" s="234"/>
    </row>
    <row r="17" spans="2:11" s="1" customFormat="1" ht="15" customHeight="1">
      <c r="B17" s="237"/>
      <c r="C17" s="238"/>
      <c r="D17" s="236" t="s">
        <v>517</v>
      </c>
      <c r="E17" s="236"/>
      <c r="F17" s="236"/>
      <c r="G17" s="236"/>
      <c r="H17" s="236"/>
      <c r="I17" s="236"/>
      <c r="J17" s="236"/>
      <c r="K17" s="234"/>
    </row>
    <row r="18" spans="2:11" s="1" customFormat="1" ht="15" customHeight="1">
      <c r="B18" s="237"/>
      <c r="C18" s="238"/>
      <c r="D18" s="238"/>
      <c r="E18" s="240" t="s">
        <v>80</v>
      </c>
      <c r="F18" s="236" t="s">
        <v>518</v>
      </c>
      <c r="G18" s="236"/>
      <c r="H18" s="236"/>
      <c r="I18" s="236"/>
      <c r="J18" s="236"/>
      <c r="K18" s="234"/>
    </row>
    <row r="19" spans="2:11" s="1" customFormat="1" ht="15" customHeight="1">
      <c r="B19" s="237"/>
      <c r="C19" s="238"/>
      <c r="D19" s="238"/>
      <c r="E19" s="240" t="s">
        <v>519</v>
      </c>
      <c r="F19" s="236" t="s">
        <v>520</v>
      </c>
      <c r="G19" s="236"/>
      <c r="H19" s="236"/>
      <c r="I19" s="236"/>
      <c r="J19" s="236"/>
      <c r="K19" s="234"/>
    </row>
    <row r="20" spans="2:11" s="1" customFormat="1" ht="15" customHeight="1">
      <c r="B20" s="237"/>
      <c r="C20" s="238"/>
      <c r="D20" s="238"/>
      <c r="E20" s="240" t="s">
        <v>521</v>
      </c>
      <c r="F20" s="236" t="s">
        <v>522</v>
      </c>
      <c r="G20" s="236"/>
      <c r="H20" s="236"/>
      <c r="I20" s="236"/>
      <c r="J20" s="236"/>
      <c r="K20" s="234"/>
    </row>
    <row r="21" spans="2:11" s="1" customFormat="1" ht="15" customHeight="1">
      <c r="B21" s="237"/>
      <c r="C21" s="238"/>
      <c r="D21" s="238"/>
      <c r="E21" s="240" t="s">
        <v>523</v>
      </c>
      <c r="F21" s="236" t="s">
        <v>524</v>
      </c>
      <c r="G21" s="236"/>
      <c r="H21" s="236"/>
      <c r="I21" s="236"/>
      <c r="J21" s="236"/>
      <c r="K21" s="234"/>
    </row>
    <row r="22" spans="2:11" s="1" customFormat="1" ht="15" customHeight="1">
      <c r="B22" s="237"/>
      <c r="C22" s="238"/>
      <c r="D22" s="238"/>
      <c r="E22" s="240" t="s">
        <v>525</v>
      </c>
      <c r="F22" s="236" t="s">
        <v>526</v>
      </c>
      <c r="G22" s="236"/>
      <c r="H22" s="236"/>
      <c r="I22" s="236"/>
      <c r="J22" s="236"/>
      <c r="K22" s="234"/>
    </row>
    <row r="23" spans="2:11" s="1" customFormat="1" ht="15" customHeight="1">
      <c r="B23" s="237"/>
      <c r="C23" s="238"/>
      <c r="D23" s="238"/>
      <c r="E23" s="240" t="s">
        <v>527</v>
      </c>
      <c r="F23" s="236" t="s">
        <v>528</v>
      </c>
      <c r="G23" s="236"/>
      <c r="H23" s="236"/>
      <c r="I23" s="236"/>
      <c r="J23" s="236"/>
      <c r="K23" s="234"/>
    </row>
    <row r="24" spans="2:11" s="1" customFormat="1" ht="12.75" customHeight="1">
      <c r="B24" s="237"/>
      <c r="C24" s="238"/>
      <c r="D24" s="238"/>
      <c r="E24" s="238"/>
      <c r="F24" s="238"/>
      <c r="G24" s="238"/>
      <c r="H24" s="238"/>
      <c r="I24" s="238"/>
      <c r="J24" s="238"/>
      <c r="K24" s="234"/>
    </row>
    <row r="25" spans="2:11" s="1" customFormat="1" ht="15" customHeight="1">
      <c r="B25" s="237"/>
      <c r="C25" s="236" t="s">
        <v>529</v>
      </c>
      <c r="D25" s="236"/>
      <c r="E25" s="236"/>
      <c r="F25" s="236"/>
      <c r="G25" s="236"/>
      <c r="H25" s="236"/>
      <c r="I25" s="236"/>
      <c r="J25" s="236"/>
      <c r="K25" s="234"/>
    </row>
    <row r="26" spans="2:11" s="1" customFormat="1" ht="15" customHeight="1">
      <c r="B26" s="237"/>
      <c r="C26" s="236" t="s">
        <v>530</v>
      </c>
      <c r="D26" s="236"/>
      <c r="E26" s="236"/>
      <c r="F26" s="236"/>
      <c r="G26" s="236"/>
      <c r="H26" s="236"/>
      <c r="I26" s="236"/>
      <c r="J26" s="236"/>
      <c r="K26" s="234"/>
    </row>
    <row r="27" spans="2:11" s="1" customFormat="1" ht="15" customHeight="1">
      <c r="B27" s="237"/>
      <c r="C27" s="236"/>
      <c r="D27" s="236" t="s">
        <v>531</v>
      </c>
      <c r="E27" s="236"/>
      <c r="F27" s="236"/>
      <c r="G27" s="236"/>
      <c r="H27" s="236"/>
      <c r="I27" s="236"/>
      <c r="J27" s="236"/>
      <c r="K27" s="234"/>
    </row>
    <row r="28" spans="2:11" s="1" customFormat="1" ht="15" customHeight="1">
      <c r="B28" s="237"/>
      <c r="C28" s="238"/>
      <c r="D28" s="236" t="s">
        <v>532</v>
      </c>
      <c r="E28" s="236"/>
      <c r="F28" s="236"/>
      <c r="G28" s="236"/>
      <c r="H28" s="236"/>
      <c r="I28" s="236"/>
      <c r="J28" s="236"/>
      <c r="K28" s="234"/>
    </row>
    <row r="29" spans="2:11" s="1" customFormat="1" ht="12.75" customHeight="1">
      <c r="B29" s="237"/>
      <c r="C29" s="238"/>
      <c r="D29" s="238"/>
      <c r="E29" s="238"/>
      <c r="F29" s="238"/>
      <c r="G29" s="238"/>
      <c r="H29" s="238"/>
      <c r="I29" s="238"/>
      <c r="J29" s="238"/>
      <c r="K29" s="234"/>
    </row>
    <row r="30" spans="2:11" s="1" customFormat="1" ht="15" customHeight="1">
      <c r="B30" s="237"/>
      <c r="C30" s="238"/>
      <c r="D30" s="236" t="s">
        <v>533</v>
      </c>
      <c r="E30" s="236"/>
      <c r="F30" s="236"/>
      <c r="G30" s="236"/>
      <c r="H30" s="236"/>
      <c r="I30" s="236"/>
      <c r="J30" s="236"/>
      <c r="K30" s="234"/>
    </row>
    <row r="31" spans="2:11" s="1" customFormat="1" ht="15" customHeight="1">
      <c r="B31" s="237"/>
      <c r="C31" s="238"/>
      <c r="D31" s="236" t="s">
        <v>534</v>
      </c>
      <c r="E31" s="236"/>
      <c r="F31" s="236"/>
      <c r="G31" s="236"/>
      <c r="H31" s="236"/>
      <c r="I31" s="236"/>
      <c r="J31" s="236"/>
      <c r="K31" s="234"/>
    </row>
    <row r="32" spans="2:11" s="1" customFormat="1" ht="12.75" customHeight="1">
      <c r="B32" s="237"/>
      <c r="C32" s="238"/>
      <c r="D32" s="238"/>
      <c r="E32" s="238"/>
      <c r="F32" s="238"/>
      <c r="G32" s="238"/>
      <c r="H32" s="238"/>
      <c r="I32" s="238"/>
      <c r="J32" s="238"/>
      <c r="K32" s="234"/>
    </row>
    <row r="33" spans="2:11" s="1" customFormat="1" ht="15" customHeight="1">
      <c r="B33" s="237"/>
      <c r="C33" s="238"/>
      <c r="D33" s="236" t="s">
        <v>535</v>
      </c>
      <c r="E33" s="236"/>
      <c r="F33" s="236"/>
      <c r="G33" s="236"/>
      <c r="H33" s="236"/>
      <c r="I33" s="236"/>
      <c r="J33" s="236"/>
      <c r="K33" s="234"/>
    </row>
    <row r="34" spans="2:11" s="1" customFormat="1" ht="15" customHeight="1">
      <c r="B34" s="237"/>
      <c r="C34" s="238"/>
      <c r="D34" s="236" t="s">
        <v>536</v>
      </c>
      <c r="E34" s="236"/>
      <c r="F34" s="236"/>
      <c r="G34" s="236"/>
      <c r="H34" s="236"/>
      <c r="I34" s="236"/>
      <c r="J34" s="236"/>
      <c r="K34" s="234"/>
    </row>
    <row r="35" spans="2:11" s="1" customFormat="1" ht="15" customHeight="1">
      <c r="B35" s="237"/>
      <c r="C35" s="238"/>
      <c r="D35" s="236" t="s">
        <v>537</v>
      </c>
      <c r="E35" s="236"/>
      <c r="F35" s="236"/>
      <c r="G35" s="236"/>
      <c r="H35" s="236"/>
      <c r="I35" s="236"/>
      <c r="J35" s="236"/>
      <c r="K35" s="234"/>
    </row>
    <row r="36" spans="2:11" s="1" customFormat="1" ht="15" customHeight="1">
      <c r="B36" s="237"/>
      <c r="C36" s="238"/>
      <c r="D36" s="236"/>
      <c r="E36" s="239" t="s">
        <v>97</v>
      </c>
      <c r="F36" s="236"/>
      <c r="G36" s="236" t="s">
        <v>538</v>
      </c>
      <c r="H36" s="236"/>
      <c r="I36" s="236"/>
      <c r="J36" s="236"/>
      <c r="K36" s="234"/>
    </row>
    <row r="37" spans="2:11" s="1" customFormat="1" ht="30.75" customHeight="1">
      <c r="B37" s="237"/>
      <c r="C37" s="238"/>
      <c r="D37" s="236"/>
      <c r="E37" s="239" t="s">
        <v>539</v>
      </c>
      <c r="F37" s="236"/>
      <c r="G37" s="236" t="s">
        <v>540</v>
      </c>
      <c r="H37" s="236"/>
      <c r="I37" s="236"/>
      <c r="J37" s="236"/>
      <c r="K37" s="234"/>
    </row>
    <row r="38" spans="2:11" s="1" customFormat="1" ht="15" customHeight="1">
      <c r="B38" s="237"/>
      <c r="C38" s="238"/>
      <c r="D38" s="236"/>
      <c r="E38" s="239" t="s">
        <v>52</v>
      </c>
      <c r="F38" s="236"/>
      <c r="G38" s="236" t="s">
        <v>541</v>
      </c>
      <c r="H38" s="236"/>
      <c r="I38" s="236"/>
      <c r="J38" s="236"/>
      <c r="K38" s="234"/>
    </row>
    <row r="39" spans="2:11" s="1" customFormat="1" ht="15" customHeight="1">
      <c r="B39" s="237"/>
      <c r="C39" s="238"/>
      <c r="D39" s="236"/>
      <c r="E39" s="239" t="s">
        <v>53</v>
      </c>
      <c r="F39" s="236"/>
      <c r="G39" s="236" t="s">
        <v>542</v>
      </c>
      <c r="H39" s="236"/>
      <c r="I39" s="236"/>
      <c r="J39" s="236"/>
      <c r="K39" s="234"/>
    </row>
    <row r="40" spans="2:11" s="1" customFormat="1" ht="15" customHeight="1">
      <c r="B40" s="237"/>
      <c r="C40" s="238"/>
      <c r="D40" s="236"/>
      <c r="E40" s="239" t="s">
        <v>98</v>
      </c>
      <c r="F40" s="236"/>
      <c r="G40" s="236" t="s">
        <v>543</v>
      </c>
      <c r="H40" s="236"/>
      <c r="I40" s="236"/>
      <c r="J40" s="236"/>
      <c r="K40" s="234"/>
    </row>
    <row r="41" spans="2:11" s="1" customFormat="1" ht="15" customHeight="1">
      <c r="B41" s="237"/>
      <c r="C41" s="238"/>
      <c r="D41" s="236"/>
      <c r="E41" s="239" t="s">
        <v>99</v>
      </c>
      <c r="F41" s="236"/>
      <c r="G41" s="236" t="s">
        <v>544</v>
      </c>
      <c r="H41" s="236"/>
      <c r="I41" s="236"/>
      <c r="J41" s="236"/>
      <c r="K41" s="234"/>
    </row>
    <row r="42" spans="2:11" s="1" customFormat="1" ht="15" customHeight="1">
      <c r="B42" s="237"/>
      <c r="C42" s="238"/>
      <c r="D42" s="236"/>
      <c r="E42" s="239" t="s">
        <v>545</v>
      </c>
      <c r="F42" s="236"/>
      <c r="G42" s="236" t="s">
        <v>546</v>
      </c>
      <c r="H42" s="236"/>
      <c r="I42" s="236"/>
      <c r="J42" s="236"/>
      <c r="K42" s="234"/>
    </row>
    <row r="43" spans="2:11" s="1" customFormat="1" ht="15" customHeight="1">
      <c r="B43" s="237"/>
      <c r="C43" s="238"/>
      <c r="D43" s="236"/>
      <c r="E43" s="239"/>
      <c r="F43" s="236"/>
      <c r="G43" s="236" t="s">
        <v>547</v>
      </c>
      <c r="H43" s="236"/>
      <c r="I43" s="236"/>
      <c r="J43" s="236"/>
      <c r="K43" s="234"/>
    </row>
    <row r="44" spans="2:11" s="1" customFormat="1" ht="15" customHeight="1">
      <c r="B44" s="237"/>
      <c r="C44" s="238"/>
      <c r="D44" s="236"/>
      <c r="E44" s="239" t="s">
        <v>548</v>
      </c>
      <c r="F44" s="236"/>
      <c r="G44" s="236" t="s">
        <v>549</v>
      </c>
      <c r="H44" s="236"/>
      <c r="I44" s="236"/>
      <c r="J44" s="236"/>
      <c r="K44" s="234"/>
    </row>
    <row r="45" spans="2:11" s="1" customFormat="1" ht="15" customHeight="1">
      <c r="B45" s="237"/>
      <c r="C45" s="238"/>
      <c r="D45" s="236"/>
      <c r="E45" s="239" t="s">
        <v>102</v>
      </c>
      <c r="F45" s="236"/>
      <c r="G45" s="236" t="s">
        <v>550</v>
      </c>
      <c r="H45" s="236"/>
      <c r="I45" s="236"/>
      <c r="J45" s="236"/>
      <c r="K45" s="234"/>
    </row>
    <row r="46" spans="2:11" s="1" customFormat="1" ht="12.75" customHeight="1">
      <c r="B46" s="237"/>
      <c r="C46" s="238"/>
      <c r="D46" s="236"/>
      <c r="E46" s="236"/>
      <c r="F46" s="236"/>
      <c r="G46" s="236"/>
      <c r="H46" s="236"/>
      <c r="I46" s="236"/>
      <c r="J46" s="236"/>
      <c r="K46" s="234"/>
    </row>
    <row r="47" spans="2:11" s="1" customFormat="1" ht="15" customHeight="1">
      <c r="B47" s="237"/>
      <c r="C47" s="238"/>
      <c r="D47" s="236" t="s">
        <v>551</v>
      </c>
      <c r="E47" s="236"/>
      <c r="F47" s="236"/>
      <c r="G47" s="236"/>
      <c r="H47" s="236"/>
      <c r="I47" s="236"/>
      <c r="J47" s="236"/>
      <c r="K47" s="234"/>
    </row>
    <row r="48" spans="2:11" s="1" customFormat="1" ht="15" customHeight="1">
      <c r="B48" s="237"/>
      <c r="C48" s="238"/>
      <c r="D48" s="238"/>
      <c r="E48" s="236" t="s">
        <v>552</v>
      </c>
      <c r="F48" s="236"/>
      <c r="G48" s="236"/>
      <c r="H48" s="236"/>
      <c r="I48" s="236"/>
      <c r="J48" s="236"/>
      <c r="K48" s="234"/>
    </row>
    <row r="49" spans="2:11" s="1" customFormat="1" ht="15" customHeight="1">
      <c r="B49" s="237"/>
      <c r="C49" s="238"/>
      <c r="D49" s="238"/>
      <c r="E49" s="236" t="s">
        <v>553</v>
      </c>
      <c r="F49" s="236"/>
      <c r="G49" s="236"/>
      <c r="H49" s="236"/>
      <c r="I49" s="236"/>
      <c r="J49" s="236"/>
      <c r="K49" s="234"/>
    </row>
    <row r="50" spans="2:11" s="1" customFormat="1" ht="15" customHeight="1">
      <c r="B50" s="237"/>
      <c r="C50" s="238"/>
      <c r="D50" s="238"/>
      <c r="E50" s="236" t="s">
        <v>554</v>
      </c>
      <c r="F50" s="236"/>
      <c r="G50" s="236"/>
      <c r="H50" s="236"/>
      <c r="I50" s="236"/>
      <c r="J50" s="236"/>
      <c r="K50" s="234"/>
    </row>
    <row r="51" spans="2:11" s="1" customFormat="1" ht="15" customHeight="1">
      <c r="B51" s="237"/>
      <c r="C51" s="238"/>
      <c r="D51" s="236" t="s">
        <v>555</v>
      </c>
      <c r="E51" s="236"/>
      <c r="F51" s="236"/>
      <c r="G51" s="236"/>
      <c r="H51" s="236"/>
      <c r="I51" s="236"/>
      <c r="J51" s="236"/>
      <c r="K51" s="234"/>
    </row>
    <row r="52" spans="2:11" s="1" customFormat="1" ht="25.5" customHeight="1">
      <c r="B52" s="232"/>
      <c r="C52" s="233" t="s">
        <v>556</v>
      </c>
      <c r="D52" s="233"/>
      <c r="E52" s="233"/>
      <c r="F52" s="233"/>
      <c r="G52" s="233"/>
      <c r="H52" s="233"/>
      <c r="I52" s="233"/>
      <c r="J52" s="233"/>
      <c r="K52" s="234"/>
    </row>
    <row r="53" spans="2:11" s="1" customFormat="1" ht="5.25" customHeight="1">
      <c r="B53" s="232"/>
      <c r="C53" s="235"/>
      <c r="D53" s="235"/>
      <c r="E53" s="235"/>
      <c r="F53" s="235"/>
      <c r="G53" s="235"/>
      <c r="H53" s="235"/>
      <c r="I53" s="235"/>
      <c r="J53" s="235"/>
      <c r="K53" s="234"/>
    </row>
    <row r="54" spans="2:11" s="1" customFormat="1" ht="15" customHeight="1">
      <c r="B54" s="232"/>
      <c r="C54" s="236" t="s">
        <v>557</v>
      </c>
      <c r="D54" s="236"/>
      <c r="E54" s="236"/>
      <c r="F54" s="236"/>
      <c r="G54" s="236"/>
      <c r="H54" s="236"/>
      <c r="I54" s="236"/>
      <c r="J54" s="236"/>
      <c r="K54" s="234"/>
    </row>
    <row r="55" spans="2:11" s="1" customFormat="1" ht="15" customHeight="1">
      <c r="B55" s="232"/>
      <c r="C55" s="236" t="s">
        <v>558</v>
      </c>
      <c r="D55" s="236"/>
      <c r="E55" s="236"/>
      <c r="F55" s="236"/>
      <c r="G55" s="236"/>
      <c r="H55" s="236"/>
      <c r="I55" s="236"/>
      <c r="J55" s="236"/>
      <c r="K55" s="234"/>
    </row>
    <row r="56" spans="2:11" s="1" customFormat="1" ht="12.75" customHeight="1">
      <c r="B56" s="232"/>
      <c r="C56" s="236"/>
      <c r="D56" s="236"/>
      <c r="E56" s="236"/>
      <c r="F56" s="236"/>
      <c r="G56" s="236"/>
      <c r="H56" s="236"/>
      <c r="I56" s="236"/>
      <c r="J56" s="236"/>
      <c r="K56" s="234"/>
    </row>
    <row r="57" spans="2:11" s="1" customFormat="1" ht="15" customHeight="1">
      <c r="B57" s="232"/>
      <c r="C57" s="236" t="s">
        <v>559</v>
      </c>
      <c r="D57" s="236"/>
      <c r="E57" s="236"/>
      <c r="F57" s="236"/>
      <c r="G57" s="236"/>
      <c r="H57" s="236"/>
      <c r="I57" s="236"/>
      <c r="J57" s="236"/>
      <c r="K57" s="234"/>
    </row>
    <row r="58" spans="2:11" s="1" customFormat="1" ht="15" customHeight="1">
      <c r="B58" s="232"/>
      <c r="C58" s="238"/>
      <c r="D58" s="236" t="s">
        <v>560</v>
      </c>
      <c r="E58" s="236"/>
      <c r="F58" s="236"/>
      <c r="G58" s="236"/>
      <c r="H58" s="236"/>
      <c r="I58" s="236"/>
      <c r="J58" s="236"/>
      <c r="K58" s="234"/>
    </row>
    <row r="59" spans="2:11" s="1" customFormat="1" ht="15" customHeight="1">
      <c r="B59" s="232"/>
      <c r="C59" s="238"/>
      <c r="D59" s="236" t="s">
        <v>561</v>
      </c>
      <c r="E59" s="236"/>
      <c r="F59" s="236"/>
      <c r="G59" s="236"/>
      <c r="H59" s="236"/>
      <c r="I59" s="236"/>
      <c r="J59" s="236"/>
      <c r="K59" s="234"/>
    </row>
    <row r="60" spans="2:11" s="1" customFormat="1" ht="15" customHeight="1">
      <c r="B60" s="232"/>
      <c r="C60" s="238"/>
      <c r="D60" s="236" t="s">
        <v>562</v>
      </c>
      <c r="E60" s="236"/>
      <c r="F60" s="236"/>
      <c r="G60" s="236"/>
      <c r="H60" s="236"/>
      <c r="I60" s="236"/>
      <c r="J60" s="236"/>
      <c r="K60" s="234"/>
    </row>
    <row r="61" spans="2:11" s="1" customFormat="1" ht="15" customHeight="1">
      <c r="B61" s="232"/>
      <c r="C61" s="238"/>
      <c r="D61" s="236" t="s">
        <v>563</v>
      </c>
      <c r="E61" s="236"/>
      <c r="F61" s="236"/>
      <c r="G61" s="236"/>
      <c r="H61" s="236"/>
      <c r="I61" s="236"/>
      <c r="J61" s="236"/>
      <c r="K61" s="234"/>
    </row>
    <row r="62" spans="2:11" s="1" customFormat="1" ht="15" customHeight="1">
      <c r="B62" s="232"/>
      <c r="C62" s="238"/>
      <c r="D62" s="241" t="s">
        <v>564</v>
      </c>
      <c r="E62" s="241"/>
      <c r="F62" s="241"/>
      <c r="G62" s="241"/>
      <c r="H62" s="241"/>
      <c r="I62" s="241"/>
      <c r="J62" s="241"/>
      <c r="K62" s="234"/>
    </row>
    <row r="63" spans="2:11" s="1" customFormat="1" ht="15" customHeight="1">
      <c r="B63" s="232"/>
      <c r="C63" s="238"/>
      <c r="D63" s="236" t="s">
        <v>565</v>
      </c>
      <c r="E63" s="236"/>
      <c r="F63" s="236"/>
      <c r="G63" s="236"/>
      <c r="H63" s="236"/>
      <c r="I63" s="236"/>
      <c r="J63" s="236"/>
      <c r="K63" s="234"/>
    </row>
    <row r="64" spans="2:11" s="1" customFormat="1" ht="12.75" customHeight="1">
      <c r="B64" s="232"/>
      <c r="C64" s="238"/>
      <c r="D64" s="238"/>
      <c r="E64" s="242"/>
      <c r="F64" s="238"/>
      <c r="G64" s="238"/>
      <c r="H64" s="238"/>
      <c r="I64" s="238"/>
      <c r="J64" s="238"/>
      <c r="K64" s="234"/>
    </row>
    <row r="65" spans="2:11" s="1" customFormat="1" ht="15" customHeight="1">
      <c r="B65" s="232"/>
      <c r="C65" s="238"/>
      <c r="D65" s="236" t="s">
        <v>566</v>
      </c>
      <c r="E65" s="236"/>
      <c r="F65" s="236"/>
      <c r="G65" s="236"/>
      <c r="H65" s="236"/>
      <c r="I65" s="236"/>
      <c r="J65" s="236"/>
      <c r="K65" s="234"/>
    </row>
    <row r="66" spans="2:11" s="1" customFormat="1" ht="15" customHeight="1">
      <c r="B66" s="232"/>
      <c r="C66" s="238"/>
      <c r="D66" s="241" t="s">
        <v>567</v>
      </c>
      <c r="E66" s="241"/>
      <c r="F66" s="241"/>
      <c r="G66" s="241"/>
      <c r="H66" s="241"/>
      <c r="I66" s="241"/>
      <c r="J66" s="241"/>
      <c r="K66" s="234"/>
    </row>
    <row r="67" spans="2:11" s="1" customFormat="1" ht="15" customHeight="1">
      <c r="B67" s="232"/>
      <c r="C67" s="238"/>
      <c r="D67" s="236" t="s">
        <v>568</v>
      </c>
      <c r="E67" s="236"/>
      <c r="F67" s="236"/>
      <c r="G67" s="236"/>
      <c r="H67" s="236"/>
      <c r="I67" s="236"/>
      <c r="J67" s="236"/>
      <c r="K67" s="234"/>
    </row>
    <row r="68" spans="2:11" s="1" customFormat="1" ht="15" customHeight="1">
      <c r="B68" s="232"/>
      <c r="C68" s="238"/>
      <c r="D68" s="236" t="s">
        <v>569</v>
      </c>
      <c r="E68" s="236"/>
      <c r="F68" s="236"/>
      <c r="G68" s="236"/>
      <c r="H68" s="236"/>
      <c r="I68" s="236"/>
      <c r="J68" s="236"/>
      <c r="K68" s="234"/>
    </row>
    <row r="69" spans="2:11" s="1" customFormat="1" ht="15" customHeight="1">
      <c r="B69" s="232"/>
      <c r="C69" s="238"/>
      <c r="D69" s="236" t="s">
        <v>570</v>
      </c>
      <c r="E69" s="236"/>
      <c r="F69" s="236"/>
      <c r="G69" s="236"/>
      <c r="H69" s="236"/>
      <c r="I69" s="236"/>
      <c r="J69" s="236"/>
      <c r="K69" s="234"/>
    </row>
    <row r="70" spans="2:11" s="1" customFormat="1" ht="15" customHeight="1">
      <c r="B70" s="232"/>
      <c r="C70" s="238"/>
      <c r="D70" s="236" t="s">
        <v>571</v>
      </c>
      <c r="E70" s="236"/>
      <c r="F70" s="236"/>
      <c r="G70" s="236"/>
      <c r="H70" s="236"/>
      <c r="I70" s="236"/>
      <c r="J70" s="236"/>
      <c r="K70" s="234"/>
    </row>
    <row r="71" spans="2:11" s="1" customFormat="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s="1" customFormat="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s="1" customFormat="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2:11" s="1" customFormat="1" ht="7.5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50"/>
    </row>
    <row r="75" spans="2:11" s="1" customFormat="1" ht="45" customHeight="1">
      <c r="B75" s="251"/>
      <c r="C75" s="252" t="s">
        <v>572</v>
      </c>
      <c r="D75" s="252"/>
      <c r="E75" s="252"/>
      <c r="F75" s="252"/>
      <c r="G75" s="252"/>
      <c r="H75" s="252"/>
      <c r="I75" s="252"/>
      <c r="J75" s="252"/>
      <c r="K75" s="253"/>
    </row>
    <row r="76" spans="2:11" s="1" customFormat="1" ht="17.25" customHeight="1">
      <c r="B76" s="251"/>
      <c r="C76" s="254" t="s">
        <v>573</v>
      </c>
      <c r="D76" s="254"/>
      <c r="E76" s="254"/>
      <c r="F76" s="254" t="s">
        <v>574</v>
      </c>
      <c r="G76" s="255"/>
      <c r="H76" s="254" t="s">
        <v>53</v>
      </c>
      <c r="I76" s="254" t="s">
        <v>56</v>
      </c>
      <c r="J76" s="254" t="s">
        <v>575</v>
      </c>
      <c r="K76" s="253"/>
    </row>
    <row r="77" spans="2:11" s="1" customFormat="1" ht="17.25" customHeight="1">
      <c r="B77" s="251"/>
      <c r="C77" s="256" t="s">
        <v>576</v>
      </c>
      <c r="D77" s="256"/>
      <c r="E77" s="256"/>
      <c r="F77" s="257" t="s">
        <v>577</v>
      </c>
      <c r="G77" s="258"/>
      <c r="H77" s="256"/>
      <c r="I77" s="256"/>
      <c r="J77" s="256" t="s">
        <v>578</v>
      </c>
      <c r="K77" s="253"/>
    </row>
    <row r="78" spans="2:11" s="1" customFormat="1" ht="5.25" customHeight="1">
      <c r="B78" s="251"/>
      <c r="C78" s="259"/>
      <c r="D78" s="259"/>
      <c r="E78" s="259"/>
      <c r="F78" s="259"/>
      <c r="G78" s="260"/>
      <c r="H78" s="259"/>
      <c r="I78" s="259"/>
      <c r="J78" s="259"/>
      <c r="K78" s="253"/>
    </row>
    <row r="79" spans="2:11" s="1" customFormat="1" ht="15" customHeight="1">
      <c r="B79" s="251"/>
      <c r="C79" s="239" t="s">
        <v>52</v>
      </c>
      <c r="D79" s="261"/>
      <c r="E79" s="261"/>
      <c r="F79" s="262" t="s">
        <v>579</v>
      </c>
      <c r="G79" s="263"/>
      <c r="H79" s="239" t="s">
        <v>580</v>
      </c>
      <c r="I79" s="239" t="s">
        <v>581</v>
      </c>
      <c r="J79" s="239">
        <v>20</v>
      </c>
      <c r="K79" s="253"/>
    </row>
    <row r="80" spans="2:11" s="1" customFormat="1" ht="15" customHeight="1">
      <c r="B80" s="251"/>
      <c r="C80" s="239" t="s">
        <v>582</v>
      </c>
      <c r="D80" s="239"/>
      <c r="E80" s="239"/>
      <c r="F80" s="262" t="s">
        <v>579</v>
      </c>
      <c r="G80" s="263"/>
      <c r="H80" s="239" t="s">
        <v>583</v>
      </c>
      <c r="I80" s="239" t="s">
        <v>581</v>
      </c>
      <c r="J80" s="239">
        <v>120</v>
      </c>
      <c r="K80" s="253"/>
    </row>
    <row r="81" spans="2:11" s="1" customFormat="1" ht="15" customHeight="1">
      <c r="B81" s="264"/>
      <c r="C81" s="239" t="s">
        <v>584</v>
      </c>
      <c r="D81" s="239"/>
      <c r="E81" s="239"/>
      <c r="F81" s="262" t="s">
        <v>585</v>
      </c>
      <c r="G81" s="263"/>
      <c r="H81" s="239" t="s">
        <v>586</v>
      </c>
      <c r="I81" s="239" t="s">
        <v>581</v>
      </c>
      <c r="J81" s="239">
        <v>50</v>
      </c>
      <c r="K81" s="253"/>
    </row>
    <row r="82" spans="2:11" s="1" customFormat="1" ht="15" customHeight="1">
      <c r="B82" s="264"/>
      <c r="C82" s="239" t="s">
        <v>587</v>
      </c>
      <c r="D82" s="239"/>
      <c r="E82" s="239"/>
      <c r="F82" s="262" t="s">
        <v>579</v>
      </c>
      <c r="G82" s="263"/>
      <c r="H82" s="239" t="s">
        <v>588</v>
      </c>
      <c r="I82" s="239" t="s">
        <v>589</v>
      </c>
      <c r="J82" s="239"/>
      <c r="K82" s="253"/>
    </row>
    <row r="83" spans="2:11" s="1" customFormat="1" ht="15" customHeight="1">
      <c r="B83" s="264"/>
      <c r="C83" s="265" t="s">
        <v>590</v>
      </c>
      <c r="D83" s="265"/>
      <c r="E83" s="265"/>
      <c r="F83" s="266" t="s">
        <v>585</v>
      </c>
      <c r="G83" s="265"/>
      <c r="H83" s="265" t="s">
        <v>591</v>
      </c>
      <c r="I83" s="265" t="s">
        <v>581</v>
      </c>
      <c r="J83" s="265">
        <v>15</v>
      </c>
      <c r="K83" s="253"/>
    </row>
    <row r="84" spans="2:11" s="1" customFormat="1" ht="15" customHeight="1">
      <c r="B84" s="264"/>
      <c r="C84" s="265" t="s">
        <v>592</v>
      </c>
      <c r="D84" s="265"/>
      <c r="E84" s="265"/>
      <c r="F84" s="266" t="s">
        <v>585</v>
      </c>
      <c r="G84" s="265"/>
      <c r="H84" s="265" t="s">
        <v>593</v>
      </c>
      <c r="I84" s="265" t="s">
        <v>581</v>
      </c>
      <c r="J84" s="265">
        <v>15</v>
      </c>
      <c r="K84" s="253"/>
    </row>
    <row r="85" spans="2:11" s="1" customFormat="1" ht="15" customHeight="1">
      <c r="B85" s="264"/>
      <c r="C85" s="265" t="s">
        <v>594</v>
      </c>
      <c r="D85" s="265"/>
      <c r="E85" s="265"/>
      <c r="F85" s="266" t="s">
        <v>585</v>
      </c>
      <c r="G85" s="265"/>
      <c r="H85" s="265" t="s">
        <v>595</v>
      </c>
      <c r="I85" s="265" t="s">
        <v>581</v>
      </c>
      <c r="J85" s="265">
        <v>20</v>
      </c>
      <c r="K85" s="253"/>
    </row>
    <row r="86" spans="2:11" s="1" customFormat="1" ht="15" customHeight="1">
      <c r="B86" s="264"/>
      <c r="C86" s="265" t="s">
        <v>596</v>
      </c>
      <c r="D86" s="265"/>
      <c r="E86" s="265"/>
      <c r="F86" s="266" t="s">
        <v>585</v>
      </c>
      <c r="G86" s="265"/>
      <c r="H86" s="265" t="s">
        <v>597</v>
      </c>
      <c r="I86" s="265" t="s">
        <v>581</v>
      </c>
      <c r="J86" s="265">
        <v>20</v>
      </c>
      <c r="K86" s="253"/>
    </row>
    <row r="87" spans="2:11" s="1" customFormat="1" ht="15" customHeight="1">
      <c r="B87" s="264"/>
      <c r="C87" s="239" t="s">
        <v>598</v>
      </c>
      <c r="D87" s="239"/>
      <c r="E87" s="239"/>
      <c r="F87" s="262" t="s">
        <v>585</v>
      </c>
      <c r="G87" s="263"/>
      <c r="H87" s="239" t="s">
        <v>599</v>
      </c>
      <c r="I87" s="239" t="s">
        <v>581</v>
      </c>
      <c r="J87" s="239">
        <v>50</v>
      </c>
      <c r="K87" s="253"/>
    </row>
    <row r="88" spans="2:11" s="1" customFormat="1" ht="15" customHeight="1">
      <c r="B88" s="264"/>
      <c r="C88" s="239" t="s">
        <v>600</v>
      </c>
      <c r="D88" s="239"/>
      <c r="E88" s="239"/>
      <c r="F88" s="262" t="s">
        <v>585</v>
      </c>
      <c r="G88" s="263"/>
      <c r="H88" s="239" t="s">
        <v>601</v>
      </c>
      <c r="I88" s="239" t="s">
        <v>581</v>
      </c>
      <c r="J88" s="239">
        <v>20</v>
      </c>
      <c r="K88" s="253"/>
    </row>
    <row r="89" spans="2:11" s="1" customFormat="1" ht="15" customHeight="1">
      <c r="B89" s="264"/>
      <c r="C89" s="239" t="s">
        <v>602</v>
      </c>
      <c r="D89" s="239"/>
      <c r="E89" s="239"/>
      <c r="F89" s="262" t="s">
        <v>585</v>
      </c>
      <c r="G89" s="263"/>
      <c r="H89" s="239" t="s">
        <v>603</v>
      </c>
      <c r="I89" s="239" t="s">
        <v>581</v>
      </c>
      <c r="J89" s="239">
        <v>20</v>
      </c>
      <c r="K89" s="253"/>
    </row>
    <row r="90" spans="2:11" s="1" customFormat="1" ht="15" customHeight="1">
      <c r="B90" s="264"/>
      <c r="C90" s="239" t="s">
        <v>604</v>
      </c>
      <c r="D90" s="239"/>
      <c r="E90" s="239"/>
      <c r="F90" s="262" t="s">
        <v>585</v>
      </c>
      <c r="G90" s="263"/>
      <c r="H90" s="239" t="s">
        <v>605</v>
      </c>
      <c r="I90" s="239" t="s">
        <v>581</v>
      </c>
      <c r="J90" s="239">
        <v>50</v>
      </c>
      <c r="K90" s="253"/>
    </row>
    <row r="91" spans="2:11" s="1" customFormat="1" ht="15" customHeight="1">
      <c r="B91" s="264"/>
      <c r="C91" s="239" t="s">
        <v>606</v>
      </c>
      <c r="D91" s="239"/>
      <c r="E91" s="239"/>
      <c r="F91" s="262" t="s">
        <v>585</v>
      </c>
      <c r="G91" s="263"/>
      <c r="H91" s="239" t="s">
        <v>606</v>
      </c>
      <c r="I91" s="239" t="s">
        <v>581</v>
      </c>
      <c r="J91" s="239">
        <v>50</v>
      </c>
      <c r="K91" s="253"/>
    </row>
    <row r="92" spans="2:11" s="1" customFormat="1" ht="15" customHeight="1">
      <c r="B92" s="264"/>
      <c r="C92" s="239" t="s">
        <v>607</v>
      </c>
      <c r="D92" s="239"/>
      <c r="E92" s="239"/>
      <c r="F92" s="262" t="s">
        <v>585</v>
      </c>
      <c r="G92" s="263"/>
      <c r="H92" s="239" t="s">
        <v>608</v>
      </c>
      <c r="I92" s="239" t="s">
        <v>581</v>
      </c>
      <c r="J92" s="239">
        <v>255</v>
      </c>
      <c r="K92" s="253"/>
    </row>
    <row r="93" spans="2:11" s="1" customFormat="1" ht="15" customHeight="1">
      <c r="B93" s="264"/>
      <c r="C93" s="239" t="s">
        <v>609</v>
      </c>
      <c r="D93" s="239"/>
      <c r="E93" s="239"/>
      <c r="F93" s="262" t="s">
        <v>579</v>
      </c>
      <c r="G93" s="263"/>
      <c r="H93" s="239" t="s">
        <v>610</v>
      </c>
      <c r="I93" s="239" t="s">
        <v>611</v>
      </c>
      <c r="J93" s="239"/>
      <c r="K93" s="253"/>
    </row>
    <row r="94" spans="2:11" s="1" customFormat="1" ht="15" customHeight="1">
      <c r="B94" s="264"/>
      <c r="C94" s="239" t="s">
        <v>612</v>
      </c>
      <c r="D94" s="239"/>
      <c r="E94" s="239"/>
      <c r="F94" s="262" t="s">
        <v>579</v>
      </c>
      <c r="G94" s="263"/>
      <c r="H94" s="239" t="s">
        <v>613</v>
      </c>
      <c r="I94" s="239" t="s">
        <v>614</v>
      </c>
      <c r="J94" s="239"/>
      <c r="K94" s="253"/>
    </row>
    <row r="95" spans="2:11" s="1" customFormat="1" ht="15" customHeight="1">
      <c r="B95" s="264"/>
      <c r="C95" s="239" t="s">
        <v>615</v>
      </c>
      <c r="D95" s="239"/>
      <c r="E95" s="239"/>
      <c r="F95" s="262" t="s">
        <v>579</v>
      </c>
      <c r="G95" s="263"/>
      <c r="H95" s="239" t="s">
        <v>615</v>
      </c>
      <c r="I95" s="239" t="s">
        <v>614</v>
      </c>
      <c r="J95" s="239"/>
      <c r="K95" s="253"/>
    </row>
    <row r="96" spans="2:11" s="1" customFormat="1" ht="15" customHeight="1">
      <c r="B96" s="264"/>
      <c r="C96" s="239" t="s">
        <v>37</v>
      </c>
      <c r="D96" s="239"/>
      <c r="E96" s="239"/>
      <c r="F96" s="262" t="s">
        <v>579</v>
      </c>
      <c r="G96" s="263"/>
      <c r="H96" s="239" t="s">
        <v>616</v>
      </c>
      <c r="I96" s="239" t="s">
        <v>614</v>
      </c>
      <c r="J96" s="239"/>
      <c r="K96" s="253"/>
    </row>
    <row r="97" spans="2:11" s="1" customFormat="1" ht="15" customHeight="1">
      <c r="B97" s="264"/>
      <c r="C97" s="239" t="s">
        <v>47</v>
      </c>
      <c r="D97" s="239"/>
      <c r="E97" s="239"/>
      <c r="F97" s="262" t="s">
        <v>579</v>
      </c>
      <c r="G97" s="263"/>
      <c r="H97" s="239" t="s">
        <v>617</v>
      </c>
      <c r="I97" s="239" t="s">
        <v>614</v>
      </c>
      <c r="J97" s="239"/>
      <c r="K97" s="253"/>
    </row>
    <row r="98" spans="2:11" s="1" customFormat="1" ht="1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9"/>
    </row>
    <row r="99" spans="2:11" s="1" customFormat="1" ht="18.7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0"/>
    </row>
    <row r="100" spans="2:11" s="1" customFormat="1" ht="18.75" customHeight="1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</row>
    <row r="101" spans="2:11" s="1" customFormat="1" ht="7.5" customHeigh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50"/>
    </row>
    <row r="102" spans="2:11" s="1" customFormat="1" ht="45" customHeight="1">
      <c r="B102" s="251"/>
      <c r="C102" s="252" t="s">
        <v>618</v>
      </c>
      <c r="D102" s="252"/>
      <c r="E102" s="252"/>
      <c r="F102" s="252"/>
      <c r="G102" s="252"/>
      <c r="H102" s="252"/>
      <c r="I102" s="252"/>
      <c r="J102" s="252"/>
      <c r="K102" s="253"/>
    </row>
    <row r="103" spans="2:11" s="1" customFormat="1" ht="17.25" customHeight="1">
      <c r="B103" s="251"/>
      <c r="C103" s="254" t="s">
        <v>573</v>
      </c>
      <c r="D103" s="254"/>
      <c r="E103" s="254"/>
      <c r="F103" s="254" t="s">
        <v>574</v>
      </c>
      <c r="G103" s="255"/>
      <c r="H103" s="254" t="s">
        <v>53</v>
      </c>
      <c r="I103" s="254" t="s">
        <v>56</v>
      </c>
      <c r="J103" s="254" t="s">
        <v>575</v>
      </c>
      <c r="K103" s="253"/>
    </row>
    <row r="104" spans="2:11" s="1" customFormat="1" ht="17.25" customHeight="1">
      <c r="B104" s="251"/>
      <c r="C104" s="256" t="s">
        <v>576</v>
      </c>
      <c r="D104" s="256"/>
      <c r="E104" s="256"/>
      <c r="F104" s="257" t="s">
        <v>577</v>
      </c>
      <c r="G104" s="258"/>
      <c r="H104" s="256"/>
      <c r="I104" s="256"/>
      <c r="J104" s="256" t="s">
        <v>578</v>
      </c>
      <c r="K104" s="253"/>
    </row>
    <row r="105" spans="2:11" s="1" customFormat="1" ht="5.25" customHeight="1">
      <c r="B105" s="251"/>
      <c r="C105" s="254"/>
      <c r="D105" s="254"/>
      <c r="E105" s="254"/>
      <c r="F105" s="254"/>
      <c r="G105" s="272"/>
      <c r="H105" s="254"/>
      <c r="I105" s="254"/>
      <c r="J105" s="254"/>
      <c r="K105" s="253"/>
    </row>
    <row r="106" spans="2:11" s="1" customFormat="1" ht="15" customHeight="1">
      <c r="B106" s="251"/>
      <c r="C106" s="239" t="s">
        <v>52</v>
      </c>
      <c r="D106" s="261"/>
      <c r="E106" s="261"/>
      <c r="F106" s="262" t="s">
        <v>579</v>
      </c>
      <c r="G106" s="239"/>
      <c r="H106" s="239" t="s">
        <v>619</v>
      </c>
      <c r="I106" s="239" t="s">
        <v>581</v>
      </c>
      <c r="J106" s="239">
        <v>20</v>
      </c>
      <c r="K106" s="253"/>
    </row>
    <row r="107" spans="2:11" s="1" customFormat="1" ht="15" customHeight="1">
      <c r="B107" s="251"/>
      <c r="C107" s="239" t="s">
        <v>582</v>
      </c>
      <c r="D107" s="239"/>
      <c r="E107" s="239"/>
      <c r="F107" s="262" t="s">
        <v>579</v>
      </c>
      <c r="G107" s="239"/>
      <c r="H107" s="239" t="s">
        <v>619</v>
      </c>
      <c r="I107" s="239" t="s">
        <v>581</v>
      </c>
      <c r="J107" s="239">
        <v>120</v>
      </c>
      <c r="K107" s="253"/>
    </row>
    <row r="108" spans="2:11" s="1" customFormat="1" ht="15" customHeight="1">
      <c r="B108" s="264"/>
      <c r="C108" s="239" t="s">
        <v>584</v>
      </c>
      <c r="D108" s="239"/>
      <c r="E108" s="239"/>
      <c r="F108" s="262" t="s">
        <v>585</v>
      </c>
      <c r="G108" s="239"/>
      <c r="H108" s="239" t="s">
        <v>619</v>
      </c>
      <c r="I108" s="239" t="s">
        <v>581</v>
      </c>
      <c r="J108" s="239">
        <v>50</v>
      </c>
      <c r="K108" s="253"/>
    </row>
    <row r="109" spans="2:11" s="1" customFormat="1" ht="15" customHeight="1">
      <c r="B109" s="264"/>
      <c r="C109" s="239" t="s">
        <v>587</v>
      </c>
      <c r="D109" s="239"/>
      <c r="E109" s="239"/>
      <c r="F109" s="262" t="s">
        <v>579</v>
      </c>
      <c r="G109" s="239"/>
      <c r="H109" s="239" t="s">
        <v>619</v>
      </c>
      <c r="I109" s="239" t="s">
        <v>589</v>
      </c>
      <c r="J109" s="239"/>
      <c r="K109" s="253"/>
    </row>
    <row r="110" spans="2:11" s="1" customFormat="1" ht="15" customHeight="1">
      <c r="B110" s="264"/>
      <c r="C110" s="239" t="s">
        <v>598</v>
      </c>
      <c r="D110" s="239"/>
      <c r="E110" s="239"/>
      <c r="F110" s="262" t="s">
        <v>585</v>
      </c>
      <c r="G110" s="239"/>
      <c r="H110" s="239" t="s">
        <v>619</v>
      </c>
      <c r="I110" s="239" t="s">
        <v>581</v>
      </c>
      <c r="J110" s="239">
        <v>50</v>
      </c>
      <c r="K110" s="253"/>
    </row>
    <row r="111" spans="2:11" s="1" customFormat="1" ht="15" customHeight="1">
      <c r="B111" s="264"/>
      <c r="C111" s="239" t="s">
        <v>606</v>
      </c>
      <c r="D111" s="239"/>
      <c r="E111" s="239"/>
      <c r="F111" s="262" t="s">
        <v>585</v>
      </c>
      <c r="G111" s="239"/>
      <c r="H111" s="239" t="s">
        <v>619</v>
      </c>
      <c r="I111" s="239" t="s">
        <v>581</v>
      </c>
      <c r="J111" s="239">
        <v>50</v>
      </c>
      <c r="K111" s="253"/>
    </row>
    <row r="112" spans="2:11" s="1" customFormat="1" ht="15" customHeight="1">
      <c r="B112" s="264"/>
      <c r="C112" s="239" t="s">
        <v>604</v>
      </c>
      <c r="D112" s="239"/>
      <c r="E112" s="239"/>
      <c r="F112" s="262" t="s">
        <v>585</v>
      </c>
      <c r="G112" s="239"/>
      <c r="H112" s="239" t="s">
        <v>619</v>
      </c>
      <c r="I112" s="239" t="s">
        <v>581</v>
      </c>
      <c r="J112" s="239">
        <v>50</v>
      </c>
      <c r="K112" s="253"/>
    </row>
    <row r="113" spans="2:11" s="1" customFormat="1" ht="15" customHeight="1">
      <c r="B113" s="264"/>
      <c r="C113" s="239" t="s">
        <v>52</v>
      </c>
      <c r="D113" s="239"/>
      <c r="E113" s="239"/>
      <c r="F113" s="262" t="s">
        <v>579</v>
      </c>
      <c r="G113" s="239"/>
      <c r="H113" s="239" t="s">
        <v>620</v>
      </c>
      <c r="I113" s="239" t="s">
        <v>581</v>
      </c>
      <c r="J113" s="239">
        <v>20</v>
      </c>
      <c r="K113" s="253"/>
    </row>
    <row r="114" spans="2:11" s="1" customFormat="1" ht="15" customHeight="1">
      <c r="B114" s="264"/>
      <c r="C114" s="239" t="s">
        <v>621</v>
      </c>
      <c r="D114" s="239"/>
      <c r="E114" s="239"/>
      <c r="F114" s="262" t="s">
        <v>579</v>
      </c>
      <c r="G114" s="239"/>
      <c r="H114" s="239" t="s">
        <v>622</v>
      </c>
      <c r="I114" s="239" t="s">
        <v>581</v>
      </c>
      <c r="J114" s="239">
        <v>120</v>
      </c>
      <c r="K114" s="253"/>
    </row>
    <row r="115" spans="2:11" s="1" customFormat="1" ht="15" customHeight="1">
      <c r="B115" s="264"/>
      <c r="C115" s="239" t="s">
        <v>37</v>
      </c>
      <c r="D115" s="239"/>
      <c r="E115" s="239"/>
      <c r="F115" s="262" t="s">
        <v>579</v>
      </c>
      <c r="G115" s="239"/>
      <c r="H115" s="239" t="s">
        <v>623</v>
      </c>
      <c r="I115" s="239" t="s">
        <v>614</v>
      </c>
      <c r="J115" s="239"/>
      <c r="K115" s="253"/>
    </row>
    <row r="116" spans="2:11" s="1" customFormat="1" ht="15" customHeight="1">
      <c r="B116" s="264"/>
      <c r="C116" s="239" t="s">
        <v>47</v>
      </c>
      <c r="D116" s="239"/>
      <c r="E116" s="239"/>
      <c r="F116" s="262" t="s">
        <v>579</v>
      </c>
      <c r="G116" s="239"/>
      <c r="H116" s="239" t="s">
        <v>624</v>
      </c>
      <c r="I116" s="239" t="s">
        <v>614</v>
      </c>
      <c r="J116" s="239"/>
      <c r="K116" s="253"/>
    </row>
    <row r="117" spans="2:11" s="1" customFormat="1" ht="15" customHeight="1">
      <c r="B117" s="264"/>
      <c r="C117" s="239" t="s">
        <v>56</v>
      </c>
      <c r="D117" s="239"/>
      <c r="E117" s="239"/>
      <c r="F117" s="262" t="s">
        <v>579</v>
      </c>
      <c r="G117" s="239"/>
      <c r="H117" s="239" t="s">
        <v>625</v>
      </c>
      <c r="I117" s="239" t="s">
        <v>626</v>
      </c>
      <c r="J117" s="239"/>
      <c r="K117" s="253"/>
    </row>
    <row r="118" spans="2:11" s="1" customFormat="1" ht="15" customHeight="1">
      <c r="B118" s="267"/>
      <c r="C118" s="273"/>
      <c r="D118" s="273"/>
      <c r="E118" s="273"/>
      <c r="F118" s="273"/>
      <c r="G118" s="273"/>
      <c r="H118" s="273"/>
      <c r="I118" s="273"/>
      <c r="J118" s="273"/>
      <c r="K118" s="269"/>
    </row>
    <row r="119" spans="2:11" s="1" customFormat="1" ht="18.75" customHeight="1">
      <c r="B119" s="274"/>
      <c r="C119" s="275"/>
      <c r="D119" s="275"/>
      <c r="E119" s="275"/>
      <c r="F119" s="276"/>
      <c r="G119" s="275"/>
      <c r="H119" s="275"/>
      <c r="I119" s="275"/>
      <c r="J119" s="275"/>
      <c r="K119" s="274"/>
    </row>
    <row r="120" spans="2:11" s="1" customFormat="1" ht="18.75" customHeight="1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2:11" s="1" customFormat="1" ht="7.5" customHeight="1">
      <c r="B121" s="277"/>
      <c r="C121" s="278"/>
      <c r="D121" s="278"/>
      <c r="E121" s="278"/>
      <c r="F121" s="278"/>
      <c r="G121" s="278"/>
      <c r="H121" s="278"/>
      <c r="I121" s="278"/>
      <c r="J121" s="278"/>
      <c r="K121" s="279"/>
    </row>
    <row r="122" spans="2:11" s="1" customFormat="1" ht="45" customHeight="1">
      <c r="B122" s="280"/>
      <c r="C122" s="230" t="s">
        <v>627</v>
      </c>
      <c r="D122" s="230"/>
      <c r="E122" s="230"/>
      <c r="F122" s="230"/>
      <c r="G122" s="230"/>
      <c r="H122" s="230"/>
      <c r="I122" s="230"/>
      <c r="J122" s="230"/>
      <c r="K122" s="281"/>
    </row>
    <row r="123" spans="2:11" s="1" customFormat="1" ht="17.25" customHeight="1">
      <c r="B123" s="282"/>
      <c r="C123" s="254" t="s">
        <v>573</v>
      </c>
      <c r="D123" s="254"/>
      <c r="E123" s="254"/>
      <c r="F123" s="254" t="s">
        <v>574</v>
      </c>
      <c r="G123" s="255"/>
      <c r="H123" s="254" t="s">
        <v>53</v>
      </c>
      <c r="I123" s="254" t="s">
        <v>56</v>
      </c>
      <c r="J123" s="254" t="s">
        <v>575</v>
      </c>
      <c r="K123" s="283"/>
    </row>
    <row r="124" spans="2:11" s="1" customFormat="1" ht="17.25" customHeight="1">
      <c r="B124" s="282"/>
      <c r="C124" s="256" t="s">
        <v>576</v>
      </c>
      <c r="D124" s="256"/>
      <c r="E124" s="256"/>
      <c r="F124" s="257" t="s">
        <v>577</v>
      </c>
      <c r="G124" s="258"/>
      <c r="H124" s="256"/>
      <c r="I124" s="256"/>
      <c r="J124" s="256" t="s">
        <v>578</v>
      </c>
      <c r="K124" s="283"/>
    </row>
    <row r="125" spans="2:11" s="1" customFormat="1" ht="5.25" customHeight="1">
      <c r="B125" s="284"/>
      <c r="C125" s="259"/>
      <c r="D125" s="259"/>
      <c r="E125" s="259"/>
      <c r="F125" s="259"/>
      <c r="G125" s="285"/>
      <c r="H125" s="259"/>
      <c r="I125" s="259"/>
      <c r="J125" s="259"/>
      <c r="K125" s="286"/>
    </row>
    <row r="126" spans="2:11" s="1" customFormat="1" ht="15" customHeight="1">
      <c r="B126" s="284"/>
      <c r="C126" s="239" t="s">
        <v>582</v>
      </c>
      <c r="D126" s="261"/>
      <c r="E126" s="261"/>
      <c r="F126" s="262" t="s">
        <v>579</v>
      </c>
      <c r="G126" s="239"/>
      <c r="H126" s="239" t="s">
        <v>619</v>
      </c>
      <c r="I126" s="239" t="s">
        <v>581</v>
      </c>
      <c r="J126" s="239">
        <v>120</v>
      </c>
      <c r="K126" s="287"/>
    </row>
    <row r="127" spans="2:11" s="1" customFormat="1" ht="15" customHeight="1">
      <c r="B127" s="284"/>
      <c r="C127" s="239" t="s">
        <v>628</v>
      </c>
      <c r="D127" s="239"/>
      <c r="E127" s="239"/>
      <c r="F127" s="262" t="s">
        <v>579</v>
      </c>
      <c r="G127" s="239"/>
      <c r="H127" s="239" t="s">
        <v>629</v>
      </c>
      <c r="I127" s="239" t="s">
        <v>581</v>
      </c>
      <c r="J127" s="239" t="s">
        <v>630</v>
      </c>
      <c r="K127" s="287"/>
    </row>
    <row r="128" spans="2:11" s="1" customFormat="1" ht="15" customHeight="1">
      <c r="B128" s="284"/>
      <c r="C128" s="239" t="s">
        <v>527</v>
      </c>
      <c r="D128" s="239"/>
      <c r="E128" s="239"/>
      <c r="F128" s="262" t="s">
        <v>579</v>
      </c>
      <c r="G128" s="239"/>
      <c r="H128" s="239" t="s">
        <v>631</v>
      </c>
      <c r="I128" s="239" t="s">
        <v>581</v>
      </c>
      <c r="J128" s="239" t="s">
        <v>630</v>
      </c>
      <c r="K128" s="287"/>
    </row>
    <row r="129" spans="2:11" s="1" customFormat="1" ht="15" customHeight="1">
      <c r="B129" s="284"/>
      <c r="C129" s="239" t="s">
        <v>590</v>
      </c>
      <c r="D129" s="239"/>
      <c r="E129" s="239"/>
      <c r="F129" s="262" t="s">
        <v>585</v>
      </c>
      <c r="G129" s="239"/>
      <c r="H129" s="239" t="s">
        <v>591</v>
      </c>
      <c r="I129" s="239" t="s">
        <v>581</v>
      </c>
      <c r="J129" s="239">
        <v>15</v>
      </c>
      <c r="K129" s="287"/>
    </row>
    <row r="130" spans="2:11" s="1" customFormat="1" ht="15" customHeight="1">
      <c r="B130" s="284"/>
      <c r="C130" s="265" t="s">
        <v>592</v>
      </c>
      <c r="D130" s="265"/>
      <c r="E130" s="265"/>
      <c r="F130" s="266" t="s">
        <v>585</v>
      </c>
      <c r="G130" s="265"/>
      <c r="H130" s="265" t="s">
        <v>593</v>
      </c>
      <c r="I130" s="265" t="s">
        <v>581</v>
      </c>
      <c r="J130" s="265">
        <v>15</v>
      </c>
      <c r="K130" s="287"/>
    </row>
    <row r="131" spans="2:11" s="1" customFormat="1" ht="15" customHeight="1">
      <c r="B131" s="284"/>
      <c r="C131" s="265" t="s">
        <v>594</v>
      </c>
      <c r="D131" s="265"/>
      <c r="E131" s="265"/>
      <c r="F131" s="266" t="s">
        <v>585</v>
      </c>
      <c r="G131" s="265"/>
      <c r="H131" s="265" t="s">
        <v>595</v>
      </c>
      <c r="I131" s="265" t="s">
        <v>581</v>
      </c>
      <c r="J131" s="265">
        <v>20</v>
      </c>
      <c r="K131" s="287"/>
    </row>
    <row r="132" spans="2:11" s="1" customFormat="1" ht="15" customHeight="1">
      <c r="B132" s="284"/>
      <c r="C132" s="265" t="s">
        <v>596</v>
      </c>
      <c r="D132" s="265"/>
      <c r="E132" s="265"/>
      <c r="F132" s="266" t="s">
        <v>585</v>
      </c>
      <c r="G132" s="265"/>
      <c r="H132" s="265" t="s">
        <v>597</v>
      </c>
      <c r="I132" s="265" t="s">
        <v>581</v>
      </c>
      <c r="J132" s="265">
        <v>20</v>
      </c>
      <c r="K132" s="287"/>
    </row>
    <row r="133" spans="2:11" s="1" customFormat="1" ht="15" customHeight="1">
      <c r="B133" s="284"/>
      <c r="C133" s="239" t="s">
        <v>584</v>
      </c>
      <c r="D133" s="239"/>
      <c r="E133" s="239"/>
      <c r="F133" s="262" t="s">
        <v>585</v>
      </c>
      <c r="G133" s="239"/>
      <c r="H133" s="239" t="s">
        <v>619</v>
      </c>
      <c r="I133" s="239" t="s">
        <v>581</v>
      </c>
      <c r="J133" s="239">
        <v>50</v>
      </c>
      <c r="K133" s="287"/>
    </row>
    <row r="134" spans="2:11" s="1" customFormat="1" ht="15" customHeight="1">
      <c r="B134" s="284"/>
      <c r="C134" s="239" t="s">
        <v>598</v>
      </c>
      <c r="D134" s="239"/>
      <c r="E134" s="239"/>
      <c r="F134" s="262" t="s">
        <v>585</v>
      </c>
      <c r="G134" s="239"/>
      <c r="H134" s="239" t="s">
        <v>619</v>
      </c>
      <c r="I134" s="239" t="s">
        <v>581</v>
      </c>
      <c r="J134" s="239">
        <v>50</v>
      </c>
      <c r="K134" s="287"/>
    </row>
    <row r="135" spans="2:11" s="1" customFormat="1" ht="15" customHeight="1">
      <c r="B135" s="284"/>
      <c r="C135" s="239" t="s">
        <v>604</v>
      </c>
      <c r="D135" s="239"/>
      <c r="E135" s="239"/>
      <c r="F135" s="262" t="s">
        <v>585</v>
      </c>
      <c r="G135" s="239"/>
      <c r="H135" s="239" t="s">
        <v>619</v>
      </c>
      <c r="I135" s="239" t="s">
        <v>581</v>
      </c>
      <c r="J135" s="239">
        <v>50</v>
      </c>
      <c r="K135" s="287"/>
    </row>
    <row r="136" spans="2:11" s="1" customFormat="1" ht="15" customHeight="1">
      <c r="B136" s="284"/>
      <c r="C136" s="239" t="s">
        <v>606</v>
      </c>
      <c r="D136" s="239"/>
      <c r="E136" s="239"/>
      <c r="F136" s="262" t="s">
        <v>585</v>
      </c>
      <c r="G136" s="239"/>
      <c r="H136" s="239" t="s">
        <v>619</v>
      </c>
      <c r="I136" s="239" t="s">
        <v>581</v>
      </c>
      <c r="J136" s="239">
        <v>50</v>
      </c>
      <c r="K136" s="287"/>
    </row>
    <row r="137" spans="2:11" s="1" customFormat="1" ht="15" customHeight="1">
      <c r="B137" s="284"/>
      <c r="C137" s="239" t="s">
        <v>607</v>
      </c>
      <c r="D137" s="239"/>
      <c r="E137" s="239"/>
      <c r="F137" s="262" t="s">
        <v>585</v>
      </c>
      <c r="G137" s="239"/>
      <c r="H137" s="239" t="s">
        <v>632</v>
      </c>
      <c r="I137" s="239" t="s">
        <v>581</v>
      </c>
      <c r="J137" s="239">
        <v>255</v>
      </c>
      <c r="K137" s="287"/>
    </row>
    <row r="138" spans="2:11" s="1" customFormat="1" ht="15" customHeight="1">
      <c r="B138" s="284"/>
      <c r="C138" s="239" t="s">
        <v>609</v>
      </c>
      <c r="D138" s="239"/>
      <c r="E138" s="239"/>
      <c r="F138" s="262" t="s">
        <v>579</v>
      </c>
      <c r="G138" s="239"/>
      <c r="H138" s="239" t="s">
        <v>633</v>
      </c>
      <c r="I138" s="239" t="s">
        <v>611</v>
      </c>
      <c r="J138" s="239"/>
      <c r="K138" s="287"/>
    </row>
    <row r="139" spans="2:11" s="1" customFormat="1" ht="15" customHeight="1">
      <c r="B139" s="284"/>
      <c r="C139" s="239" t="s">
        <v>612</v>
      </c>
      <c r="D139" s="239"/>
      <c r="E139" s="239"/>
      <c r="F139" s="262" t="s">
        <v>579</v>
      </c>
      <c r="G139" s="239"/>
      <c r="H139" s="239" t="s">
        <v>634</v>
      </c>
      <c r="I139" s="239" t="s">
        <v>614</v>
      </c>
      <c r="J139" s="239"/>
      <c r="K139" s="287"/>
    </row>
    <row r="140" spans="2:11" s="1" customFormat="1" ht="15" customHeight="1">
      <c r="B140" s="284"/>
      <c r="C140" s="239" t="s">
        <v>615</v>
      </c>
      <c r="D140" s="239"/>
      <c r="E140" s="239"/>
      <c r="F140" s="262" t="s">
        <v>579</v>
      </c>
      <c r="G140" s="239"/>
      <c r="H140" s="239" t="s">
        <v>615</v>
      </c>
      <c r="I140" s="239" t="s">
        <v>614</v>
      </c>
      <c r="J140" s="239"/>
      <c r="K140" s="287"/>
    </row>
    <row r="141" spans="2:11" s="1" customFormat="1" ht="15" customHeight="1">
      <c r="B141" s="284"/>
      <c r="C141" s="239" t="s">
        <v>37</v>
      </c>
      <c r="D141" s="239"/>
      <c r="E141" s="239"/>
      <c r="F141" s="262" t="s">
        <v>579</v>
      </c>
      <c r="G141" s="239"/>
      <c r="H141" s="239" t="s">
        <v>635</v>
      </c>
      <c r="I141" s="239" t="s">
        <v>614</v>
      </c>
      <c r="J141" s="239"/>
      <c r="K141" s="287"/>
    </row>
    <row r="142" spans="2:11" s="1" customFormat="1" ht="15" customHeight="1">
      <c r="B142" s="284"/>
      <c r="C142" s="239" t="s">
        <v>636</v>
      </c>
      <c r="D142" s="239"/>
      <c r="E142" s="239"/>
      <c r="F142" s="262" t="s">
        <v>579</v>
      </c>
      <c r="G142" s="239"/>
      <c r="H142" s="239" t="s">
        <v>637</v>
      </c>
      <c r="I142" s="239" t="s">
        <v>614</v>
      </c>
      <c r="J142" s="239"/>
      <c r="K142" s="287"/>
    </row>
    <row r="143" spans="2:11" s="1" customFormat="1" ht="15" customHeight="1">
      <c r="B143" s="288"/>
      <c r="C143" s="289"/>
      <c r="D143" s="289"/>
      <c r="E143" s="289"/>
      <c r="F143" s="289"/>
      <c r="G143" s="289"/>
      <c r="H143" s="289"/>
      <c r="I143" s="289"/>
      <c r="J143" s="289"/>
      <c r="K143" s="290"/>
    </row>
    <row r="144" spans="2:11" s="1" customFormat="1" ht="18.75" customHeight="1">
      <c r="B144" s="275"/>
      <c r="C144" s="275"/>
      <c r="D144" s="275"/>
      <c r="E144" s="275"/>
      <c r="F144" s="276"/>
      <c r="G144" s="275"/>
      <c r="H144" s="275"/>
      <c r="I144" s="275"/>
      <c r="J144" s="275"/>
      <c r="K144" s="275"/>
    </row>
    <row r="145" spans="2:11" s="1" customFormat="1" ht="18.75" customHeight="1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</row>
    <row r="146" spans="2:11" s="1" customFormat="1" ht="7.5" customHeight="1">
      <c r="B146" s="248"/>
      <c r="C146" s="249"/>
      <c r="D146" s="249"/>
      <c r="E146" s="249"/>
      <c r="F146" s="249"/>
      <c r="G146" s="249"/>
      <c r="H146" s="249"/>
      <c r="I146" s="249"/>
      <c r="J146" s="249"/>
      <c r="K146" s="250"/>
    </row>
    <row r="147" spans="2:11" s="1" customFormat="1" ht="45" customHeight="1">
      <c r="B147" s="251"/>
      <c r="C147" s="252" t="s">
        <v>638</v>
      </c>
      <c r="D147" s="252"/>
      <c r="E147" s="252"/>
      <c r="F147" s="252"/>
      <c r="G147" s="252"/>
      <c r="H147" s="252"/>
      <c r="I147" s="252"/>
      <c r="J147" s="252"/>
      <c r="K147" s="253"/>
    </row>
    <row r="148" spans="2:11" s="1" customFormat="1" ht="17.25" customHeight="1">
      <c r="B148" s="251"/>
      <c r="C148" s="254" t="s">
        <v>573</v>
      </c>
      <c r="D148" s="254"/>
      <c r="E148" s="254"/>
      <c r="F148" s="254" t="s">
        <v>574</v>
      </c>
      <c r="G148" s="255"/>
      <c r="H148" s="254" t="s">
        <v>53</v>
      </c>
      <c r="I148" s="254" t="s">
        <v>56</v>
      </c>
      <c r="J148" s="254" t="s">
        <v>575</v>
      </c>
      <c r="K148" s="253"/>
    </row>
    <row r="149" spans="2:11" s="1" customFormat="1" ht="17.25" customHeight="1">
      <c r="B149" s="251"/>
      <c r="C149" s="256" t="s">
        <v>576</v>
      </c>
      <c r="D149" s="256"/>
      <c r="E149" s="256"/>
      <c r="F149" s="257" t="s">
        <v>577</v>
      </c>
      <c r="G149" s="258"/>
      <c r="H149" s="256"/>
      <c r="I149" s="256"/>
      <c r="J149" s="256" t="s">
        <v>578</v>
      </c>
      <c r="K149" s="253"/>
    </row>
    <row r="150" spans="2:11" s="1" customFormat="1" ht="5.25" customHeight="1">
      <c r="B150" s="264"/>
      <c r="C150" s="259"/>
      <c r="D150" s="259"/>
      <c r="E150" s="259"/>
      <c r="F150" s="259"/>
      <c r="G150" s="260"/>
      <c r="H150" s="259"/>
      <c r="I150" s="259"/>
      <c r="J150" s="259"/>
      <c r="K150" s="287"/>
    </row>
    <row r="151" spans="2:11" s="1" customFormat="1" ht="15" customHeight="1">
      <c r="B151" s="264"/>
      <c r="C151" s="291" t="s">
        <v>582</v>
      </c>
      <c r="D151" s="239"/>
      <c r="E151" s="239"/>
      <c r="F151" s="292" t="s">
        <v>579</v>
      </c>
      <c r="G151" s="239"/>
      <c r="H151" s="291" t="s">
        <v>619</v>
      </c>
      <c r="I151" s="291" t="s">
        <v>581</v>
      </c>
      <c r="J151" s="291">
        <v>120</v>
      </c>
      <c r="K151" s="287"/>
    </row>
    <row r="152" spans="2:11" s="1" customFormat="1" ht="15" customHeight="1">
      <c r="B152" s="264"/>
      <c r="C152" s="291" t="s">
        <v>628</v>
      </c>
      <c r="D152" s="239"/>
      <c r="E152" s="239"/>
      <c r="F152" s="292" t="s">
        <v>579</v>
      </c>
      <c r="G152" s="239"/>
      <c r="H152" s="291" t="s">
        <v>639</v>
      </c>
      <c r="I152" s="291" t="s">
        <v>581</v>
      </c>
      <c r="J152" s="291" t="s">
        <v>630</v>
      </c>
      <c r="K152" s="287"/>
    </row>
    <row r="153" spans="2:11" s="1" customFormat="1" ht="15" customHeight="1">
      <c r="B153" s="264"/>
      <c r="C153" s="291" t="s">
        <v>527</v>
      </c>
      <c r="D153" s="239"/>
      <c r="E153" s="239"/>
      <c r="F153" s="292" t="s">
        <v>579</v>
      </c>
      <c r="G153" s="239"/>
      <c r="H153" s="291" t="s">
        <v>640</v>
      </c>
      <c r="I153" s="291" t="s">
        <v>581</v>
      </c>
      <c r="J153" s="291" t="s">
        <v>630</v>
      </c>
      <c r="K153" s="287"/>
    </row>
    <row r="154" spans="2:11" s="1" customFormat="1" ht="15" customHeight="1">
      <c r="B154" s="264"/>
      <c r="C154" s="291" t="s">
        <v>584</v>
      </c>
      <c r="D154" s="239"/>
      <c r="E154" s="239"/>
      <c r="F154" s="292" t="s">
        <v>585</v>
      </c>
      <c r="G154" s="239"/>
      <c r="H154" s="291" t="s">
        <v>619</v>
      </c>
      <c r="I154" s="291" t="s">
        <v>581</v>
      </c>
      <c r="J154" s="291">
        <v>50</v>
      </c>
      <c r="K154" s="287"/>
    </row>
    <row r="155" spans="2:11" s="1" customFormat="1" ht="15" customHeight="1">
      <c r="B155" s="264"/>
      <c r="C155" s="291" t="s">
        <v>587</v>
      </c>
      <c r="D155" s="239"/>
      <c r="E155" s="239"/>
      <c r="F155" s="292" t="s">
        <v>579</v>
      </c>
      <c r="G155" s="239"/>
      <c r="H155" s="291" t="s">
        <v>619</v>
      </c>
      <c r="I155" s="291" t="s">
        <v>589</v>
      </c>
      <c r="J155" s="291"/>
      <c r="K155" s="287"/>
    </row>
    <row r="156" spans="2:11" s="1" customFormat="1" ht="15" customHeight="1">
      <c r="B156" s="264"/>
      <c r="C156" s="291" t="s">
        <v>598</v>
      </c>
      <c r="D156" s="239"/>
      <c r="E156" s="239"/>
      <c r="F156" s="292" t="s">
        <v>585</v>
      </c>
      <c r="G156" s="239"/>
      <c r="H156" s="291" t="s">
        <v>619</v>
      </c>
      <c r="I156" s="291" t="s">
        <v>581</v>
      </c>
      <c r="J156" s="291">
        <v>50</v>
      </c>
      <c r="K156" s="287"/>
    </row>
    <row r="157" spans="2:11" s="1" customFormat="1" ht="15" customHeight="1">
      <c r="B157" s="264"/>
      <c r="C157" s="291" t="s">
        <v>606</v>
      </c>
      <c r="D157" s="239"/>
      <c r="E157" s="239"/>
      <c r="F157" s="292" t="s">
        <v>585</v>
      </c>
      <c r="G157" s="239"/>
      <c r="H157" s="291" t="s">
        <v>619</v>
      </c>
      <c r="I157" s="291" t="s">
        <v>581</v>
      </c>
      <c r="J157" s="291">
        <v>50</v>
      </c>
      <c r="K157" s="287"/>
    </row>
    <row r="158" spans="2:11" s="1" customFormat="1" ht="15" customHeight="1">
      <c r="B158" s="264"/>
      <c r="C158" s="291" t="s">
        <v>604</v>
      </c>
      <c r="D158" s="239"/>
      <c r="E158" s="239"/>
      <c r="F158" s="292" t="s">
        <v>585</v>
      </c>
      <c r="G158" s="239"/>
      <c r="H158" s="291" t="s">
        <v>619</v>
      </c>
      <c r="I158" s="291" t="s">
        <v>581</v>
      </c>
      <c r="J158" s="291">
        <v>50</v>
      </c>
      <c r="K158" s="287"/>
    </row>
    <row r="159" spans="2:11" s="1" customFormat="1" ht="15" customHeight="1">
      <c r="B159" s="264"/>
      <c r="C159" s="291" t="s">
        <v>90</v>
      </c>
      <c r="D159" s="239"/>
      <c r="E159" s="239"/>
      <c r="F159" s="292" t="s">
        <v>579</v>
      </c>
      <c r="G159" s="239"/>
      <c r="H159" s="291" t="s">
        <v>641</v>
      </c>
      <c r="I159" s="291" t="s">
        <v>581</v>
      </c>
      <c r="J159" s="291" t="s">
        <v>642</v>
      </c>
      <c r="K159" s="287"/>
    </row>
    <row r="160" spans="2:11" s="1" customFormat="1" ht="15" customHeight="1">
      <c r="B160" s="264"/>
      <c r="C160" s="291" t="s">
        <v>643</v>
      </c>
      <c r="D160" s="239"/>
      <c r="E160" s="239"/>
      <c r="F160" s="292" t="s">
        <v>579</v>
      </c>
      <c r="G160" s="239"/>
      <c r="H160" s="291" t="s">
        <v>644</v>
      </c>
      <c r="I160" s="291" t="s">
        <v>614</v>
      </c>
      <c r="J160" s="291"/>
      <c r="K160" s="287"/>
    </row>
    <row r="161" spans="2:11" s="1" customFormat="1" ht="15" customHeight="1">
      <c r="B161" s="293"/>
      <c r="C161" s="273"/>
      <c r="D161" s="273"/>
      <c r="E161" s="273"/>
      <c r="F161" s="273"/>
      <c r="G161" s="273"/>
      <c r="H161" s="273"/>
      <c r="I161" s="273"/>
      <c r="J161" s="273"/>
      <c r="K161" s="294"/>
    </row>
    <row r="162" spans="2:11" s="1" customFormat="1" ht="18.75" customHeight="1">
      <c r="B162" s="275"/>
      <c r="C162" s="285"/>
      <c r="D162" s="285"/>
      <c r="E162" s="285"/>
      <c r="F162" s="295"/>
      <c r="G162" s="285"/>
      <c r="H162" s="285"/>
      <c r="I162" s="285"/>
      <c r="J162" s="285"/>
      <c r="K162" s="275"/>
    </row>
    <row r="163" spans="2:11" s="1" customFormat="1" ht="18.75" customHeigh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</row>
    <row r="164" spans="2:11" s="1" customFormat="1" ht="7.5" customHeight="1">
      <c r="B164" s="226"/>
      <c r="C164" s="227"/>
      <c r="D164" s="227"/>
      <c r="E164" s="227"/>
      <c r="F164" s="227"/>
      <c r="G164" s="227"/>
      <c r="H164" s="227"/>
      <c r="I164" s="227"/>
      <c r="J164" s="227"/>
      <c r="K164" s="228"/>
    </row>
    <row r="165" spans="2:11" s="1" customFormat="1" ht="45" customHeight="1">
      <c r="B165" s="229"/>
      <c r="C165" s="230" t="s">
        <v>645</v>
      </c>
      <c r="D165" s="230"/>
      <c r="E165" s="230"/>
      <c r="F165" s="230"/>
      <c r="G165" s="230"/>
      <c r="H165" s="230"/>
      <c r="I165" s="230"/>
      <c r="J165" s="230"/>
      <c r="K165" s="231"/>
    </row>
    <row r="166" spans="2:11" s="1" customFormat="1" ht="17.25" customHeight="1">
      <c r="B166" s="229"/>
      <c r="C166" s="254" t="s">
        <v>573</v>
      </c>
      <c r="D166" s="254"/>
      <c r="E166" s="254"/>
      <c r="F166" s="254" t="s">
        <v>574</v>
      </c>
      <c r="G166" s="296"/>
      <c r="H166" s="297" t="s">
        <v>53</v>
      </c>
      <c r="I166" s="297" t="s">
        <v>56</v>
      </c>
      <c r="J166" s="254" t="s">
        <v>575</v>
      </c>
      <c r="K166" s="231"/>
    </row>
    <row r="167" spans="2:11" s="1" customFormat="1" ht="17.25" customHeight="1">
      <c r="B167" s="232"/>
      <c r="C167" s="256" t="s">
        <v>576</v>
      </c>
      <c r="D167" s="256"/>
      <c r="E167" s="256"/>
      <c r="F167" s="257" t="s">
        <v>577</v>
      </c>
      <c r="G167" s="298"/>
      <c r="H167" s="299"/>
      <c r="I167" s="299"/>
      <c r="J167" s="256" t="s">
        <v>578</v>
      </c>
      <c r="K167" s="234"/>
    </row>
    <row r="168" spans="2:11" s="1" customFormat="1" ht="5.25" customHeight="1">
      <c r="B168" s="264"/>
      <c r="C168" s="259"/>
      <c r="D168" s="259"/>
      <c r="E168" s="259"/>
      <c r="F168" s="259"/>
      <c r="G168" s="260"/>
      <c r="H168" s="259"/>
      <c r="I168" s="259"/>
      <c r="J168" s="259"/>
      <c r="K168" s="287"/>
    </row>
    <row r="169" spans="2:11" s="1" customFormat="1" ht="15" customHeight="1">
      <c r="B169" s="264"/>
      <c r="C169" s="239" t="s">
        <v>582</v>
      </c>
      <c r="D169" s="239"/>
      <c r="E169" s="239"/>
      <c r="F169" s="262" t="s">
        <v>579</v>
      </c>
      <c r="G169" s="239"/>
      <c r="H169" s="239" t="s">
        <v>619</v>
      </c>
      <c r="I169" s="239" t="s">
        <v>581</v>
      </c>
      <c r="J169" s="239">
        <v>120</v>
      </c>
      <c r="K169" s="287"/>
    </row>
    <row r="170" spans="2:11" s="1" customFormat="1" ht="15" customHeight="1">
      <c r="B170" s="264"/>
      <c r="C170" s="239" t="s">
        <v>628</v>
      </c>
      <c r="D170" s="239"/>
      <c r="E170" s="239"/>
      <c r="F170" s="262" t="s">
        <v>579</v>
      </c>
      <c r="G170" s="239"/>
      <c r="H170" s="239" t="s">
        <v>629</v>
      </c>
      <c r="I170" s="239" t="s">
        <v>581</v>
      </c>
      <c r="J170" s="239" t="s">
        <v>630</v>
      </c>
      <c r="K170" s="287"/>
    </row>
    <row r="171" spans="2:11" s="1" customFormat="1" ht="15" customHeight="1">
      <c r="B171" s="264"/>
      <c r="C171" s="239" t="s">
        <v>527</v>
      </c>
      <c r="D171" s="239"/>
      <c r="E171" s="239"/>
      <c r="F171" s="262" t="s">
        <v>579</v>
      </c>
      <c r="G171" s="239"/>
      <c r="H171" s="239" t="s">
        <v>646</v>
      </c>
      <c r="I171" s="239" t="s">
        <v>581</v>
      </c>
      <c r="J171" s="239" t="s">
        <v>630</v>
      </c>
      <c r="K171" s="287"/>
    </row>
    <row r="172" spans="2:11" s="1" customFormat="1" ht="15" customHeight="1">
      <c r="B172" s="264"/>
      <c r="C172" s="239" t="s">
        <v>584</v>
      </c>
      <c r="D172" s="239"/>
      <c r="E172" s="239"/>
      <c r="F172" s="262" t="s">
        <v>585</v>
      </c>
      <c r="G172" s="239"/>
      <c r="H172" s="239" t="s">
        <v>646</v>
      </c>
      <c r="I172" s="239" t="s">
        <v>581</v>
      </c>
      <c r="J172" s="239">
        <v>50</v>
      </c>
      <c r="K172" s="287"/>
    </row>
    <row r="173" spans="2:11" s="1" customFormat="1" ht="15" customHeight="1">
      <c r="B173" s="264"/>
      <c r="C173" s="239" t="s">
        <v>587</v>
      </c>
      <c r="D173" s="239"/>
      <c r="E173" s="239"/>
      <c r="F173" s="262" t="s">
        <v>579</v>
      </c>
      <c r="G173" s="239"/>
      <c r="H173" s="239" t="s">
        <v>646</v>
      </c>
      <c r="I173" s="239" t="s">
        <v>589</v>
      </c>
      <c r="J173" s="239"/>
      <c r="K173" s="287"/>
    </row>
    <row r="174" spans="2:11" s="1" customFormat="1" ht="15" customHeight="1">
      <c r="B174" s="264"/>
      <c r="C174" s="239" t="s">
        <v>598</v>
      </c>
      <c r="D174" s="239"/>
      <c r="E174" s="239"/>
      <c r="F174" s="262" t="s">
        <v>585</v>
      </c>
      <c r="G174" s="239"/>
      <c r="H174" s="239" t="s">
        <v>646</v>
      </c>
      <c r="I174" s="239" t="s">
        <v>581</v>
      </c>
      <c r="J174" s="239">
        <v>50</v>
      </c>
      <c r="K174" s="287"/>
    </row>
    <row r="175" spans="2:11" s="1" customFormat="1" ht="15" customHeight="1">
      <c r="B175" s="264"/>
      <c r="C175" s="239" t="s">
        <v>606</v>
      </c>
      <c r="D175" s="239"/>
      <c r="E175" s="239"/>
      <c r="F175" s="262" t="s">
        <v>585</v>
      </c>
      <c r="G175" s="239"/>
      <c r="H175" s="239" t="s">
        <v>646</v>
      </c>
      <c r="I175" s="239" t="s">
        <v>581</v>
      </c>
      <c r="J175" s="239">
        <v>50</v>
      </c>
      <c r="K175" s="287"/>
    </row>
    <row r="176" spans="2:11" s="1" customFormat="1" ht="15" customHeight="1">
      <c r="B176" s="264"/>
      <c r="C176" s="239" t="s">
        <v>604</v>
      </c>
      <c r="D176" s="239"/>
      <c r="E176" s="239"/>
      <c r="F176" s="262" t="s">
        <v>585</v>
      </c>
      <c r="G176" s="239"/>
      <c r="H176" s="239" t="s">
        <v>646</v>
      </c>
      <c r="I176" s="239" t="s">
        <v>581</v>
      </c>
      <c r="J176" s="239">
        <v>50</v>
      </c>
      <c r="K176" s="287"/>
    </row>
    <row r="177" spans="2:11" s="1" customFormat="1" ht="15" customHeight="1">
      <c r="B177" s="264"/>
      <c r="C177" s="239" t="s">
        <v>97</v>
      </c>
      <c r="D177" s="239"/>
      <c r="E177" s="239"/>
      <c r="F177" s="262" t="s">
        <v>579</v>
      </c>
      <c r="G177" s="239"/>
      <c r="H177" s="239" t="s">
        <v>647</v>
      </c>
      <c r="I177" s="239" t="s">
        <v>648</v>
      </c>
      <c r="J177" s="239"/>
      <c r="K177" s="287"/>
    </row>
    <row r="178" spans="2:11" s="1" customFormat="1" ht="15" customHeight="1">
      <c r="B178" s="264"/>
      <c r="C178" s="239" t="s">
        <v>56</v>
      </c>
      <c r="D178" s="239"/>
      <c r="E178" s="239"/>
      <c r="F178" s="262" t="s">
        <v>579</v>
      </c>
      <c r="G178" s="239"/>
      <c r="H178" s="239" t="s">
        <v>649</v>
      </c>
      <c r="I178" s="239" t="s">
        <v>650</v>
      </c>
      <c r="J178" s="239">
        <v>1</v>
      </c>
      <c r="K178" s="287"/>
    </row>
    <row r="179" spans="2:11" s="1" customFormat="1" ht="15" customHeight="1">
      <c r="B179" s="264"/>
      <c r="C179" s="239" t="s">
        <v>52</v>
      </c>
      <c r="D179" s="239"/>
      <c r="E179" s="239"/>
      <c r="F179" s="262" t="s">
        <v>579</v>
      </c>
      <c r="G179" s="239"/>
      <c r="H179" s="239" t="s">
        <v>651</v>
      </c>
      <c r="I179" s="239" t="s">
        <v>581</v>
      </c>
      <c r="J179" s="239">
        <v>20</v>
      </c>
      <c r="K179" s="287"/>
    </row>
    <row r="180" spans="2:11" s="1" customFormat="1" ht="15" customHeight="1">
      <c r="B180" s="264"/>
      <c r="C180" s="239" t="s">
        <v>53</v>
      </c>
      <c r="D180" s="239"/>
      <c r="E180" s="239"/>
      <c r="F180" s="262" t="s">
        <v>579</v>
      </c>
      <c r="G180" s="239"/>
      <c r="H180" s="239" t="s">
        <v>652</v>
      </c>
      <c r="I180" s="239" t="s">
        <v>581</v>
      </c>
      <c r="J180" s="239">
        <v>255</v>
      </c>
      <c r="K180" s="287"/>
    </row>
    <row r="181" spans="2:11" s="1" customFormat="1" ht="15" customHeight="1">
      <c r="B181" s="264"/>
      <c r="C181" s="239" t="s">
        <v>98</v>
      </c>
      <c r="D181" s="239"/>
      <c r="E181" s="239"/>
      <c r="F181" s="262" t="s">
        <v>579</v>
      </c>
      <c r="G181" s="239"/>
      <c r="H181" s="239" t="s">
        <v>543</v>
      </c>
      <c r="I181" s="239" t="s">
        <v>581</v>
      </c>
      <c r="J181" s="239">
        <v>10</v>
      </c>
      <c r="K181" s="287"/>
    </row>
    <row r="182" spans="2:11" s="1" customFormat="1" ht="15" customHeight="1">
      <c r="B182" s="264"/>
      <c r="C182" s="239" t="s">
        <v>99</v>
      </c>
      <c r="D182" s="239"/>
      <c r="E182" s="239"/>
      <c r="F182" s="262" t="s">
        <v>579</v>
      </c>
      <c r="G182" s="239"/>
      <c r="H182" s="239" t="s">
        <v>653</v>
      </c>
      <c r="I182" s="239" t="s">
        <v>614</v>
      </c>
      <c r="J182" s="239"/>
      <c r="K182" s="287"/>
    </row>
    <row r="183" spans="2:11" s="1" customFormat="1" ht="15" customHeight="1">
      <c r="B183" s="264"/>
      <c r="C183" s="239" t="s">
        <v>654</v>
      </c>
      <c r="D183" s="239"/>
      <c r="E183" s="239"/>
      <c r="F183" s="262" t="s">
        <v>579</v>
      </c>
      <c r="G183" s="239"/>
      <c r="H183" s="239" t="s">
        <v>655</v>
      </c>
      <c r="I183" s="239" t="s">
        <v>614</v>
      </c>
      <c r="J183" s="239"/>
      <c r="K183" s="287"/>
    </row>
    <row r="184" spans="2:11" s="1" customFormat="1" ht="15" customHeight="1">
      <c r="B184" s="264"/>
      <c r="C184" s="239" t="s">
        <v>643</v>
      </c>
      <c r="D184" s="239"/>
      <c r="E184" s="239"/>
      <c r="F184" s="262" t="s">
        <v>579</v>
      </c>
      <c r="G184" s="239"/>
      <c r="H184" s="239" t="s">
        <v>656</v>
      </c>
      <c r="I184" s="239" t="s">
        <v>614</v>
      </c>
      <c r="J184" s="239"/>
      <c r="K184" s="287"/>
    </row>
    <row r="185" spans="2:11" s="1" customFormat="1" ht="15" customHeight="1">
      <c r="B185" s="264"/>
      <c r="C185" s="239" t="s">
        <v>102</v>
      </c>
      <c r="D185" s="239"/>
      <c r="E185" s="239"/>
      <c r="F185" s="262" t="s">
        <v>585</v>
      </c>
      <c r="G185" s="239"/>
      <c r="H185" s="239" t="s">
        <v>657</v>
      </c>
      <c r="I185" s="239" t="s">
        <v>581</v>
      </c>
      <c r="J185" s="239">
        <v>50</v>
      </c>
      <c r="K185" s="287"/>
    </row>
    <row r="186" spans="2:11" s="1" customFormat="1" ht="15" customHeight="1">
      <c r="B186" s="264"/>
      <c r="C186" s="239" t="s">
        <v>658</v>
      </c>
      <c r="D186" s="239"/>
      <c r="E186" s="239"/>
      <c r="F186" s="262" t="s">
        <v>585</v>
      </c>
      <c r="G186" s="239"/>
      <c r="H186" s="239" t="s">
        <v>659</v>
      </c>
      <c r="I186" s="239" t="s">
        <v>660</v>
      </c>
      <c r="J186" s="239"/>
      <c r="K186" s="287"/>
    </row>
    <row r="187" spans="2:11" s="1" customFormat="1" ht="15" customHeight="1">
      <c r="B187" s="264"/>
      <c r="C187" s="239" t="s">
        <v>661</v>
      </c>
      <c r="D187" s="239"/>
      <c r="E187" s="239"/>
      <c r="F187" s="262" t="s">
        <v>585</v>
      </c>
      <c r="G187" s="239"/>
      <c r="H187" s="239" t="s">
        <v>662</v>
      </c>
      <c r="I187" s="239" t="s">
        <v>660</v>
      </c>
      <c r="J187" s="239"/>
      <c r="K187" s="287"/>
    </row>
    <row r="188" spans="2:11" s="1" customFormat="1" ht="15" customHeight="1">
      <c r="B188" s="264"/>
      <c r="C188" s="239" t="s">
        <v>663</v>
      </c>
      <c r="D188" s="239"/>
      <c r="E188" s="239"/>
      <c r="F188" s="262" t="s">
        <v>585</v>
      </c>
      <c r="G188" s="239"/>
      <c r="H188" s="239" t="s">
        <v>664</v>
      </c>
      <c r="I188" s="239" t="s">
        <v>660</v>
      </c>
      <c r="J188" s="239"/>
      <c r="K188" s="287"/>
    </row>
    <row r="189" spans="2:11" s="1" customFormat="1" ht="15" customHeight="1">
      <c r="B189" s="264"/>
      <c r="C189" s="300" t="s">
        <v>665</v>
      </c>
      <c r="D189" s="239"/>
      <c r="E189" s="239"/>
      <c r="F189" s="262" t="s">
        <v>585</v>
      </c>
      <c r="G189" s="239"/>
      <c r="H189" s="239" t="s">
        <v>666</v>
      </c>
      <c r="I189" s="239" t="s">
        <v>667</v>
      </c>
      <c r="J189" s="301" t="s">
        <v>668</v>
      </c>
      <c r="K189" s="287"/>
    </row>
    <row r="190" spans="2:11" s="1" customFormat="1" ht="15" customHeight="1">
      <c r="B190" s="264"/>
      <c r="C190" s="300" t="s">
        <v>41</v>
      </c>
      <c r="D190" s="239"/>
      <c r="E190" s="239"/>
      <c r="F190" s="262" t="s">
        <v>579</v>
      </c>
      <c r="G190" s="239"/>
      <c r="H190" s="236" t="s">
        <v>669</v>
      </c>
      <c r="I190" s="239" t="s">
        <v>670</v>
      </c>
      <c r="J190" s="239"/>
      <c r="K190" s="287"/>
    </row>
    <row r="191" spans="2:11" s="1" customFormat="1" ht="15" customHeight="1">
      <c r="B191" s="264"/>
      <c r="C191" s="300" t="s">
        <v>671</v>
      </c>
      <c r="D191" s="239"/>
      <c r="E191" s="239"/>
      <c r="F191" s="262" t="s">
        <v>579</v>
      </c>
      <c r="G191" s="239"/>
      <c r="H191" s="239" t="s">
        <v>672</v>
      </c>
      <c r="I191" s="239" t="s">
        <v>614</v>
      </c>
      <c r="J191" s="239"/>
      <c r="K191" s="287"/>
    </row>
    <row r="192" spans="2:11" s="1" customFormat="1" ht="15" customHeight="1">
      <c r="B192" s="264"/>
      <c r="C192" s="300" t="s">
        <v>673</v>
      </c>
      <c r="D192" s="239"/>
      <c r="E192" s="239"/>
      <c r="F192" s="262" t="s">
        <v>579</v>
      </c>
      <c r="G192" s="239"/>
      <c r="H192" s="239" t="s">
        <v>674</v>
      </c>
      <c r="I192" s="239" t="s">
        <v>614</v>
      </c>
      <c r="J192" s="239"/>
      <c r="K192" s="287"/>
    </row>
    <row r="193" spans="2:11" s="1" customFormat="1" ht="15" customHeight="1">
      <c r="B193" s="264"/>
      <c r="C193" s="300" t="s">
        <v>675</v>
      </c>
      <c r="D193" s="239"/>
      <c r="E193" s="239"/>
      <c r="F193" s="262" t="s">
        <v>585</v>
      </c>
      <c r="G193" s="239"/>
      <c r="H193" s="239" t="s">
        <v>676</v>
      </c>
      <c r="I193" s="239" t="s">
        <v>614</v>
      </c>
      <c r="J193" s="239"/>
      <c r="K193" s="287"/>
    </row>
    <row r="194" spans="2:11" s="1" customFormat="1" ht="15" customHeight="1">
      <c r="B194" s="293"/>
      <c r="C194" s="302"/>
      <c r="D194" s="273"/>
      <c r="E194" s="273"/>
      <c r="F194" s="273"/>
      <c r="G194" s="273"/>
      <c r="H194" s="273"/>
      <c r="I194" s="273"/>
      <c r="J194" s="273"/>
      <c r="K194" s="294"/>
    </row>
    <row r="195" spans="2:11" s="1" customFormat="1" ht="18.75" customHeight="1">
      <c r="B195" s="275"/>
      <c r="C195" s="285"/>
      <c r="D195" s="285"/>
      <c r="E195" s="285"/>
      <c r="F195" s="295"/>
      <c r="G195" s="285"/>
      <c r="H195" s="285"/>
      <c r="I195" s="285"/>
      <c r="J195" s="285"/>
      <c r="K195" s="275"/>
    </row>
    <row r="196" spans="2:11" s="1" customFormat="1" ht="18.75" customHeight="1">
      <c r="B196" s="275"/>
      <c r="C196" s="285"/>
      <c r="D196" s="285"/>
      <c r="E196" s="285"/>
      <c r="F196" s="295"/>
      <c r="G196" s="285"/>
      <c r="H196" s="285"/>
      <c r="I196" s="285"/>
      <c r="J196" s="285"/>
      <c r="K196" s="275"/>
    </row>
    <row r="197" spans="2:11" s="1" customFormat="1" ht="18.75" customHeight="1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</row>
    <row r="198" spans="2:11" s="1" customFormat="1" ht="13.5">
      <c r="B198" s="226"/>
      <c r="C198" s="227"/>
      <c r="D198" s="227"/>
      <c r="E198" s="227"/>
      <c r="F198" s="227"/>
      <c r="G198" s="227"/>
      <c r="H198" s="227"/>
      <c r="I198" s="227"/>
      <c r="J198" s="227"/>
      <c r="K198" s="228"/>
    </row>
    <row r="199" spans="2:11" s="1" customFormat="1" ht="21">
      <c r="B199" s="229"/>
      <c r="C199" s="230" t="s">
        <v>677</v>
      </c>
      <c r="D199" s="230"/>
      <c r="E199" s="230"/>
      <c r="F199" s="230"/>
      <c r="G199" s="230"/>
      <c r="H199" s="230"/>
      <c r="I199" s="230"/>
      <c r="J199" s="230"/>
      <c r="K199" s="231"/>
    </row>
    <row r="200" spans="2:11" s="1" customFormat="1" ht="25.5" customHeight="1">
      <c r="B200" s="229"/>
      <c r="C200" s="303" t="s">
        <v>678</v>
      </c>
      <c r="D200" s="303"/>
      <c r="E200" s="303"/>
      <c r="F200" s="303" t="s">
        <v>679</v>
      </c>
      <c r="G200" s="304"/>
      <c r="H200" s="303" t="s">
        <v>680</v>
      </c>
      <c r="I200" s="303"/>
      <c r="J200" s="303"/>
      <c r="K200" s="231"/>
    </row>
    <row r="201" spans="2:11" s="1" customFormat="1" ht="5.25" customHeight="1">
      <c r="B201" s="264"/>
      <c r="C201" s="259"/>
      <c r="D201" s="259"/>
      <c r="E201" s="259"/>
      <c r="F201" s="259"/>
      <c r="G201" s="285"/>
      <c r="H201" s="259"/>
      <c r="I201" s="259"/>
      <c r="J201" s="259"/>
      <c r="K201" s="287"/>
    </row>
    <row r="202" spans="2:11" s="1" customFormat="1" ht="15" customHeight="1">
      <c r="B202" s="264"/>
      <c r="C202" s="239" t="s">
        <v>670</v>
      </c>
      <c r="D202" s="239"/>
      <c r="E202" s="239"/>
      <c r="F202" s="262" t="s">
        <v>42</v>
      </c>
      <c r="G202" s="239"/>
      <c r="H202" s="239" t="s">
        <v>681</v>
      </c>
      <c r="I202" s="239"/>
      <c r="J202" s="239"/>
      <c r="K202" s="287"/>
    </row>
    <row r="203" spans="2:11" s="1" customFormat="1" ht="15" customHeight="1">
      <c r="B203" s="264"/>
      <c r="C203" s="239"/>
      <c r="D203" s="239"/>
      <c r="E203" s="239"/>
      <c r="F203" s="262" t="s">
        <v>43</v>
      </c>
      <c r="G203" s="239"/>
      <c r="H203" s="239" t="s">
        <v>682</v>
      </c>
      <c r="I203" s="239"/>
      <c r="J203" s="239"/>
      <c r="K203" s="287"/>
    </row>
    <row r="204" spans="2:11" s="1" customFormat="1" ht="15" customHeight="1">
      <c r="B204" s="264"/>
      <c r="C204" s="239"/>
      <c r="D204" s="239"/>
      <c r="E204" s="239"/>
      <c r="F204" s="262" t="s">
        <v>46</v>
      </c>
      <c r="G204" s="239"/>
      <c r="H204" s="239" t="s">
        <v>683</v>
      </c>
      <c r="I204" s="239"/>
      <c r="J204" s="239"/>
      <c r="K204" s="287"/>
    </row>
    <row r="205" spans="2:11" s="1" customFormat="1" ht="15" customHeight="1">
      <c r="B205" s="264"/>
      <c r="C205" s="239"/>
      <c r="D205" s="239"/>
      <c r="E205" s="239"/>
      <c r="F205" s="262" t="s">
        <v>44</v>
      </c>
      <c r="G205" s="239"/>
      <c r="H205" s="239" t="s">
        <v>684</v>
      </c>
      <c r="I205" s="239"/>
      <c r="J205" s="239"/>
      <c r="K205" s="287"/>
    </row>
    <row r="206" spans="2:11" s="1" customFormat="1" ht="15" customHeight="1">
      <c r="B206" s="264"/>
      <c r="C206" s="239"/>
      <c r="D206" s="239"/>
      <c r="E206" s="239"/>
      <c r="F206" s="262" t="s">
        <v>45</v>
      </c>
      <c r="G206" s="239"/>
      <c r="H206" s="239" t="s">
        <v>685</v>
      </c>
      <c r="I206" s="239"/>
      <c r="J206" s="239"/>
      <c r="K206" s="287"/>
    </row>
    <row r="207" spans="2:11" s="1" customFormat="1" ht="15" customHeight="1">
      <c r="B207" s="264"/>
      <c r="C207" s="239"/>
      <c r="D207" s="239"/>
      <c r="E207" s="239"/>
      <c r="F207" s="262"/>
      <c r="G207" s="239"/>
      <c r="H207" s="239"/>
      <c r="I207" s="239"/>
      <c r="J207" s="239"/>
      <c r="K207" s="287"/>
    </row>
    <row r="208" spans="2:11" s="1" customFormat="1" ht="15" customHeight="1">
      <c r="B208" s="264"/>
      <c r="C208" s="239" t="s">
        <v>626</v>
      </c>
      <c r="D208" s="239"/>
      <c r="E208" s="239"/>
      <c r="F208" s="262" t="s">
        <v>80</v>
      </c>
      <c r="G208" s="239"/>
      <c r="H208" s="239" t="s">
        <v>686</v>
      </c>
      <c r="I208" s="239"/>
      <c r="J208" s="239"/>
      <c r="K208" s="287"/>
    </row>
    <row r="209" spans="2:11" s="1" customFormat="1" ht="15" customHeight="1">
      <c r="B209" s="264"/>
      <c r="C209" s="239"/>
      <c r="D209" s="239"/>
      <c r="E209" s="239"/>
      <c r="F209" s="262" t="s">
        <v>521</v>
      </c>
      <c r="G209" s="239"/>
      <c r="H209" s="239" t="s">
        <v>522</v>
      </c>
      <c r="I209" s="239"/>
      <c r="J209" s="239"/>
      <c r="K209" s="287"/>
    </row>
    <row r="210" spans="2:11" s="1" customFormat="1" ht="15" customHeight="1">
      <c r="B210" s="264"/>
      <c r="C210" s="239"/>
      <c r="D210" s="239"/>
      <c r="E210" s="239"/>
      <c r="F210" s="262" t="s">
        <v>519</v>
      </c>
      <c r="G210" s="239"/>
      <c r="H210" s="239" t="s">
        <v>687</v>
      </c>
      <c r="I210" s="239"/>
      <c r="J210" s="239"/>
      <c r="K210" s="287"/>
    </row>
    <row r="211" spans="2:11" s="1" customFormat="1" ht="15" customHeight="1">
      <c r="B211" s="305"/>
      <c r="C211" s="239"/>
      <c r="D211" s="239"/>
      <c r="E211" s="239"/>
      <c r="F211" s="262" t="s">
        <v>523</v>
      </c>
      <c r="G211" s="300"/>
      <c r="H211" s="291" t="s">
        <v>524</v>
      </c>
      <c r="I211" s="291"/>
      <c r="J211" s="291"/>
      <c r="K211" s="306"/>
    </row>
    <row r="212" spans="2:11" s="1" customFormat="1" ht="15" customHeight="1">
      <c r="B212" s="305"/>
      <c r="C212" s="239"/>
      <c r="D212" s="239"/>
      <c r="E212" s="239"/>
      <c r="F212" s="262" t="s">
        <v>525</v>
      </c>
      <c r="G212" s="300"/>
      <c r="H212" s="291" t="s">
        <v>688</v>
      </c>
      <c r="I212" s="291"/>
      <c r="J212" s="291"/>
      <c r="K212" s="306"/>
    </row>
    <row r="213" spans="2:11" s="1" customFormat="1" ht="15" customHeight="1">
      <c r="B213" s="305"/>
      <c r="C213" s="239"/>
      <c r="D213" s="239"/>
      <c r="E213" s="239"/>
      <c r="F213" s="262"/>
      <c r="G213" s="300"/>
      <c r="H213" s="291"/>
      <c r="I213" s="291"/>
      <c r="J213" s="291"/>
      <c r="K213" s="306"/>
    </row>
    <row r="214" spans="2:11" s="1" customFormat="1" ht="15" customHeight="1">
      <c r="B214" s="305"/>
      <c r="C214" s="239" t="s">
        <v>650</v>
      </c>
      <c r="D214" s="239"/>
      <c r="E214" s="239"/>
      <c r="F214" s="262">
        <v>1</v>
      </c>
      <c r="G214" s="300"/>
      <c r="H214" s="291" t="s">
        <v>689</v>
      </c>
      <c r="I214" s="291"/>
      <c r="J214" s="291"/>
      <c r="K214" s="306"/>
    </row>
    <row r="215" spans="2:11" s="1" customFormat="1" ht="15" customHeight="1">
      <c r="B215" s="305"/>
      <c r="C215" s="239"/>
      <c r="D215" s="239"/>
      <c r="E215" s="239"/>
      <c r="F215" s="262">
        <v>2</v>
      </c>
      <c r="G215" s="300"/>
      <c r="H215" s="291" t="s">
        <v>690</v>
      </c>
      <c r="I215" s="291"/>
      <c r="J215" s="291"/>
      <c r="K215" s="306"/>
    </row>
    <row r="216" spans="2:11" s="1" customFormat="1" ht="15" customHeight="1">
      <c r="B216" s="305"/>
      <c r="C216" s="239"/>
      <c r="D216" s="239"/>
      <c r="E216" s="239"/>
      <c r="F216" s="262">
        <v>3</v>
      </c>
      <c r="G216" s="300"/>
      <c r="H216" s="291" t="s">
        <v>691</v>
      </c>
      <c r="I216" s="291"/>
      <c r="J216" s="291"/>
      <c r="K216" s="306"/>
    </row>
    <row r="217" spans="2:11" s="1" customFormat="1" ht="15" customHeight="1">
      <c r="B217" s="305"/>
      <c r="C217" s="239"/>
      <c r="D217" s="239"/>
      <c r="E217" s="239"/>
      <c r="F217" s="262">
        <v>4</v>
      </c>
      <c r="G217" s="300"/>
      <c r="H217" s="291" t="s">
        <v>692</v>
      </c>
      <c r="I217" s="291"/>
      <c r="J217" s="291"/>
      <c r="K217" s="306"/>
    </row>
    <row r="218" spans="2:11" s="1" customFormat="1" ht="12.75" customHeight="1">
      <c r="B218" s="307"/>
      <c r="C218" s="308"/>
      <c r="D218" s="308"/>
      <c r="E218" s="308"/>
      <c r="F218" s="308"/>
      <c r="G218" s="308"/>
      <c r="H218" s="308"/>
      <c r="I218" s="308"/>
      <c r="J218" s="308"/>
      <c r="K218" s="30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LAPTOP-QRAEADJ4\Jiří Macháček</dc:creator>
  <cp:keywords/>
  <dc:description/>
  <cp:lastModifiedBy>LAPTOP-QRAEADJ4\Jiří Macháček</cp:lastModifiedBy>
  <dcterms:created xsi:type="dcterms:W3CDTF">2022-04-05T07:00:18Z</dcterms:created>
  <dcterms:modified xsi:type="dcterms:W3CDTF">2022-04-05T07:00:21Z</dcterms:modified>
  <cp:category/>
  <cp:version/>
  <cp:contentType/>
  <cp:contentStatus/>
</cp:coreProperties>
</file>