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.1 - Kanalizace a vodo..." sheetId="2" r:id="rId2"/>
    <sheet name="SO1.2 - Kanalizace a vodo..." sheetId="3" r:id="rId3"/>
    <sheet name="SO1.3 - Požární vodovod" sheetId="4" r:id="rId4"/>
    <sheet name="SO2.1 - Kanalizace a vodo..." sheetId="5" r:id="rId5"/>
    <sheet name="SO2.2 - Kanalizace a vodo..." sheetId="6" r:id="rId6"/>
    <sheet name="SO2.3 - Požární vodovod" sheetId="7" r:id="rId7"/>
    <sheet name="VRN - Vedlejší rozpočtové..." sheetId="8" r:id="rId8"/>
    <sheet name="Pokyny pro vyplnění" sheetId="9" r:id="rId9"/>
  </sheets>
  <definedNames>
    <definedName name="_xlnm.Print_Area" localSheetId="0">'Rekapitulace stavby'!$D$4:$AO$36,'Rekapitulace stavby'!$C$42:$AQ$64</definedName>
    <definedName name="_xlnm._FilterDatabase" localSheetId="1" hidden="1">'SO1.1 - Kanalizace a vodo...'!$C$107:$K$383</definedName>
    <definedName name="_xlnm.Print_Area" localSheetId="1">'SO1.1 - Kanalizace a vodo...'!$C$4:$J$41,'SO1.1 - Kanalizace a vodo...'!$C$47:$J$87,'SO1.1 - Kanalizace a vodo...'!$C$93:$K$383</definedName>
    <definedName name="_xlnm._FilterDatabase" localSheetId="2" hidden="1">'SO1.2 - Kanalizace a vodo...'!$C$100:$K$237</definedName>
    <definedName name="_xlnm.Print_Area" localSheetId="2">'SO1.2 - Kanalizace a vodo...'!$C$4:$J$41,'SO1.2 - Kanalizace a vodo...'!$C$47:$J$80,'SO1.2 - Kanalizace a vodo...'!$C$86:$K$237</definedName>
    <definedName name="_xlnm._FilterDatabase" localSheetId="3" hidden="1">'SO1.3 - Požární vodovod'!$C$96:$K$163</definedName>
    <definedName name="_xlnm.Print_Area" localSheetId="3">'SO1.3 - Požární vodovod'!$C$4:$J$41,'SO1.3 - Požární vodovod'!$C$47:$J$76,'SO1.3 - Požární vodovod'!$C$82:$K$163</definedName>
    <definedName name="_xlnm._FilterDatabase" localSheetId="4" hidden="1">'SO2.1 - Kanalizace a vodo...'!$C$95:$K$186</definedName>
    <definedName name="_xlnm.Print_Area" localSheetId="4">'SO2.1 - Kanalizace a vodo...'!$C$4:$J$41,'SO2.1 - Kanalizace a vodo...'!$C$47:$J$75,'SO2.1 - Kanalizace a vodo...'!$C$81:$K$186</definedName>
    <definedName name="_xlnm._FilterDatabase" localSheetId="5" hidden="1">'SO2.2 - Kanalizace a vodo...'!$C$104:$K$276</definedName>
    <definedName name="_xlnm.Print_Area" localSheetId="5">'SO2.2 - Kanalizace a vodo...'!$C$4:$J$41,'SO2.2 - Kanalizace a vodo...'!$C$47:$J$84,'SO2.2 - Kanalizace a vodo...'!$C$90:$K$276</definedName>
    <definedName name="_xlnm._FilterDatabase" localSheetId="6" hidden="1">'SO2.3 - Požární vodovod'!$C$96:$K$163</definedName>
    <definedName name="_xlnm.Print_Area" localSheetId="6">'SO2.3 - Požární vodovod'!$C$4:$J$41,'SO2.3 - Požární vodovod'!$C$47:$J$76,'SO2.3 - Požární vodovod'!$C$82:$K$163</definedName>
    <definedName name="_xlnm._FilterDatabase" localSheetId="7" hidden="1">'VRN - Vedlejší rozpočtové...'!$C$80:$K$85</definedName>
    <definedName name="_xlnm.Print_Area" localSheetId="7">'VRN - Vedlejší rozpočtové...'!$C$4:$J$39,'VRN - Vedlejší rozpočtové...'!$C$45:$J$62,'VRN - Vedlejší rozpočtové...'!$C$68:$K$85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'SO1.1 - Kanalizace a vodo...'!$107:$107</definedName>
    <definedName name="_xlnm.Print_Titles" localSheetId="2">'SO1.2 - Kanalizace a vodo...'!$100:$100</definedName>
    <definedName name="_xlnm.Print_Titles" localSheetId="3">'SO1.3 - Požární vodovod'!$96:$96</definedName>
    <definedName name="_xlnm.Print_Titles" localSheetId="4">'SO2.1 - Kanalizace a vodo...'!$95:$95</definedName>
    <definedName name="_xlnm.Print_Titles" localSheetId="5">'SO2.2 - Kanalizace a vodo...'!$104:$104</definedName>
    <definedName name="_xlnm.Print_Titles" localSheetId="6">'SO2.3 - Požární vodovod'!$96:$96</definedName>
    <definedName name="_xlnm.Print_Titles" localSheetId="7">'VRN - Vedlejší rozpočtové...'!$80:$80</definedName>
  </definedNames>
  <calcPr fullCalcOnLoad="1"/>
</workbook>
</file>

<file path=xl/sharedStrings.xml><?xml version="1.0" encoding="utf-8"?>
<sst xmlns="http://schemas.openxmlformats.org/spreadsheetml/2006/main" count="9049" uniqueCount="1335">
  <si>
    <t>Export Komplet</t>
  </si>
  <si>
    <t>VZ</t>
  </si>
  <si>
    <t>2.0</t>
  </si>
  <si>
    <t>ZAMOK</t>
  </si>
  <si>
    <t>False</t>
  </si>
  <si>
    <t>{f7d14587-5d99-425c-936c-5f865195ceb5}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</si>
  <si>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</si>
  <si>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</si>
  <si>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</si>
  <si>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</si>
  <si>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</si>
  <si>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</si>
  <si>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</si>
  <si>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</si>
  <si>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</si>
  <si>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</si>
  <si>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</si>
  <si>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Objekt Přímá 397 a 398, Děčín – Boletice, výměna instalací</t>
  </si>
  <si>
    <t>KSO:</t>
  </si>
  <si>
    <t/>
  </si>
  <si>
    <t>CC-CZ:</t>
  </si>
  <si>
    <t>Místo:</t>
  </si>
  <si>
    <t>Děčín - Boletice nad Labem</t>
  </si>
  <si>
    <t>Datum:</t>
  </si>
  <si>
    <t>18. 9. 2022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</si>
  <si>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</si>
  <si>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</si>
  <si>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</si>
  <si>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</si>
  <si>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</si>
  <si>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</si>
  <si>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</si>
  <si>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</si>
  <si>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</si>
  <si>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</si>
  <si>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</si>
  <si>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</si>
  <si>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</si>
  <si>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</si>
  <si>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</si>
  <si>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</si>
  <si>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</si>
  <si>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</si>
  <si>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</si>
  <si>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</si>
  <si>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</si>
  <si>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</si>
  <si>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</si>
  <si>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</si>
  <si>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</si>
  <si>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</si>
  <si>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</si>
  <si>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</si>
  <si>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</si>
  <si>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</si>
  <si>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</si>
  <si>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</si>
  <si>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</si>
  <si>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</si>
  <si>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</si>
  <si>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</si>
  <si>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</si>
  <si>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</si>
  <si>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</si>
  <si>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</si>
  <si>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</si>
  <si>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</si>
  <si>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</si>
  <si>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</si>
  <si>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</si>
  <si>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</si>
  <si>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</si>
  <si>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</si>
  <si>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</si>
  <si>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</si>
  <si>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</si>
  <si>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</si>
  <si>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</si>
  <si>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</si>
  <si>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SO1</t>
  </si>
  <si>
    <t xml:space="preserve">Objekt Přímá 397 </t>
  </si>
  <si>
    <t>STA</t>
  </si>
  <si>
    <t>1</t>
  </si>
  <si>
    <t>{c90c3ef3-9c71-4db6-8111-f1ced894b6d1}</t>
  </si>
  <si>
    <t>2</t>
  </si>
  <si>
    <t>/</t>
  </si>
  <si>
    <t>SO1.1</t>
  </si>
  <si>
    <t>Kanalizace a vodovod v 1.p.p.</t>
  </si>
  <si>
    <t>Soupis</t>
  </si>
  <si>
    <t>{a5fe9604-0876-4a31-976b-b6ef063f7956}</t>
  </si>
  <si>
    <t>SO1.2</t>
  </si>
  <si>
    <t>Kanalizace a vodovod - stoupačky</t>
  </si>
  <si>
    <t>{3859c299-7458-4e0c-a2fd-aa968b2b065d}</t>
  </si>
  <si>
    <t>SO1.3</t>
  </si>
  <si>
    <t>Požární vodovod</t>
  </si>
  <si>
    <t>{b8b644b4-cf0f-4367-aa12-47f91d404eba}</t>
  </si>
  <si>
    <t>SO2</t>
  </si>
  <si>
    <t xml:space="preserve">Objekt Přímá 398 </t>
  </si>
  <si>
    <t>{0facde3b-7427-47c5-8d51-268070e23aa6}</t>
  </si>
  <si>
    <t>SO2.1</t>
  </si>
  <si>
    <t>{c849baf4-8168-452a-9238-d58be3434d38}</t>
  </si>
  <si>
    <t>SO2.2</t>
  </si>
  <si>
    <t>{25dd0fd9-242a-4020-bf48-acc37e60ba0e}</t>
  </si>
  <si>
    <t>SO2.3</t>
  </si>
  <si>
    <t>{10c62556-0b5c-43ed-8c6b-69c4ec36806e}</t>
  </si>
  <si>
    <t>VRN</t>
  </si>
  <si>
    <t>Vedlejší rozpočtové náklady</t>
  </si>
  <si>
    <t>{d581be71-12d4-4146-bfb3-d0519c35649f}</t>
  </si>
  <si>
    <t>KRYCÍ LIST SOUPISU PRACÍ</t>
  </si>
  <si>
    <t>Objekt:</t>
  </si>
  <si>
    <t xml:space="preserve">SO1 - Objekt Přímá 397 </t>
  </si>
  <si>
    <t>Soupis:</t>
  </si>
  <si>
    <t>SO1.1 - Kanalizace a vodovod v 1.p.p.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</si>
  <si>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</si>
  <si>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</si>
  <si>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</si>
  <si>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</si>
  <si>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</si>
  <si>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</si>
  <si>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</si>
  <si>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</si>
  <si>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</si>
  <si>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</si>
  <si>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94 - Lešení</t>
  </si>
  <si>
    <t xml:space="preserve">    95 - Různé dokončovací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</si>
  <si>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</si>
  <si>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</si>
  <si>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</si>
  <si>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</si>
  <si>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</si>
  <si>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</si>
  <si>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</si>
  <si>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</si>
  <si>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</si>
  <si>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</si>
  <si>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</si>
  <si>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</si>
  <si>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</si>
  <si>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</si>
  <si>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</si>
  <si>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</si>
  <si>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</si>
  <si>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</si>
  <si>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</si>
  <si>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</si>
  <si>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</si>
  <si>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</si>
  <si>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</si>
  <si>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</si>
  <si>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</si>
  <si>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</si>
  <si>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</si>
  <si>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</si>
  <si>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</si>
  <si>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</si>
  <si>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</si>
  <si>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</si>
  <si>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</si>
  <si>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132212132</t>
  </si>
  <si>
    <t>Hloubení nezapažených rýh šířky do 800 mm ručně s urovnáním dna do předepsaného profilu a spádu v hornině třídy těžitelnosti I skupiny 3 nesoudržných</t>
  </si>
  <si>
    <t>m3</t>
  </si>
  <si>
    <t>CS ÚRS 2022 01</t>
  </si>
  <si>
    <t>4</t>
  </si>
  <si>
    <t>1575952648</t>
  </si>
  <si>
    <t>Online PSC</t>
  </si>
  <si>
    <t>https://podminky.urs.cz/item/CS_URS_2022_01/132212132</t>
  </si>
  <si>
    <t>VV</t>
  </si>
  <si>
    <t>84,00*0,60*0,70</t>
  </si>
  <si>
    <t>4,00*0,80*1,50</t>
  </si>
  <si>
    <t>Součet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</si>
  <si>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</si>
  <si>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</si>
  <si>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-1254281019</t>
  </si>
  <si>
    <t>https://podminky.urs.cz/item/CS_URS_2022_01/162211311</t>
  </si>
  <si>
    <t>3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</si>
  <si>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</si>
  <si>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</si>
  <si>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-1656995857</t>
  </si>
  <si>
    <t>https://podminky.urs.cz/item/CS_URS_2022_01/162211319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</si>
  <si>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</si>
  <si>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</si>
  <si>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379211421</t>
  </si>
  <si>
    <t>https://podminky.urs.cz/item/CS_URS_2022_01/162751117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</si>
  <si>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</si>
  <si>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</si>
  <si>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</si>
  <si>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2050579230</t>
  </si>
  <si>
    <t>https://podminky.urs.cz/item/CS_URS_2022_01/162751119</t>
  </si>
  <si>
    <t>35,28*5 'Přepočtené koeficientem množství</t>
  </si>
  <si>
    <t>6</t>
  </si>
  <si>
    <t>M</t>
  </si>
  <si>
    <t>94621007</t>
  </si>
  <si>
    <t>poplatek za uložení stavebního odpadu zeminy a kamení  zatříděného kódem 17 05 04 na recyklační skládku</t>
  </si>
  <si>
    <t>t</t>
  </si>
  <si>
    <t>8</t>
  </si>
  <si>
    <t>1064655931</t>
  </si>
  <si>
    <t>35,28*1,6 'Přepočtené koeficientem množství</t>
  </si>
  <si>
    <t>7</t>
  </si>
  <si>
    <t>174111101</t>
  </si>
  <si>
    <t>Zásyp sypaninou z jakékoliv horniny ručně s uložením výkopku ve vrstvách se zhutněním jam, šachet, rýh nebo kolem objektů v těchto vykopávkách</t>
  </si>
  <si>
    <t>1890342258</t>
  </si>
  <si>
    <t>https://podminky.urs.cz/item/CS_URS_2022_01/174111101</t>
  </si>
  <si>
    <t>40,08-21,44</t>
  </si>
  <si>
    <t>58981122</t>
  </si>
  <si>
    <t>recyklát betonový frakce 0/32</t>
  </si>
  <si>
    <t>-1174642686</t>
  </si>
  <si>
    <t>18,64*2 'Přepočtené koeficientem množství</t>
  </si>
  <si>
    <t>9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</si>
  <si>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</si>
  <si>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</si>
  <si>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1990884273</t>
  </si>
  <si>
    <t>https://podminky.urs.cz/item/CS_URS_2022_01/175111101</t>
  </si>
  <si>
    <t>84,00*0,60*0,40</t>
  </si>
  <si>
    <t>4,00*0,80*0,40</t>
  </si>
  <si>
    <t>10</t>
  </si>
  <si>
    <t>58337303</t>
  </si>
  <si>
    <t>štěrkopísek frakce 0/8</t>
  </si>
  <si>
    <t>407911693</t>
  </si>
  <si>
    <t>21,44*2 'Přepočtené koeficientem množství</t>
  </si>
  <si>
    <t>Svislé a kompletní konstrukce</t>
  </si>
  <si>
    <t>11</t>
  </si>
  <si>
    <t>340236212</t>
  </si>
  <si>
    <t>Zazdívka otvorů v příčkách nebo stěnách cihlami plnými pálenými plochy přes 0,0225 m2 do 0,09 m2, tloušťky přes 100 mm</t>
  </si>
  <si>
    <t>kus</t>
  </si>
  <si>
    <t>1478385137</t>
  </si>
  <si>
    <t>https://podminky.urs.cz/item/CS_URS_2022_01/340236212</t>
  </si>
  <si>
    <t>12</t>
  </si>
  <si>
    <t>340271011</t>
  </si>
  <si>
    <t>Zazdívka otvorů v příčkách nebo stěnách pórobetonovými tvárnicemi plochy přes 0,025 m2 do 1 m2, objemová hmotnost 500 kg/m3, tloušťka příčky 75 mm</t>
  </si>
  <si>
    <t>m2</t>
  </si>
  <si>
    <t>349568344</t>
  </si>
  <si>
    <t>https://podminky.urs.cz/item/CS_URS_2022_01/340271011</t>
  </si>
  <si>
    <t>2*0,90*2,70</t>
  </si>
  <si>
    <t>61</t>
  </si>
  <si>
    <t>Úprava povrchů vnitřních</t>
  </si>
  <si>
    <t>13</t>
  </si>
  <si>
    <t>612131121</t>
  </si>
  <si>
    <t>Podkladní a spojovací vrstva vnitřních omítaných ploch penetrace disperzní nanášená ručně stěn</t>
  </si>
  <si>
    <t>1620189779</t>
  </si>
  <si>
    <t>https://podminky.urs.cz/item/CS_URS_2022_01/612131121</t>
  </si>
  <si>
    <t>2*0,90*0,70</t>
  </si>
  <si>
    <t>14</t>
  </si>
  <si>
    <t>612142001</t>
  </si>
  <si>
    <t>Potažení vnitřních ploch pletivem v ploše nebo pruzích, na plném podkladu sklovláknitým vtlačením do tmelu stěn</t>
  </si>
  <si>
    <t>-843419924</t>
  </si>
  <si>
    <t>https://podminky.urs.cz/item/CS_URS_2022_01/612142001</t>
  </si>
  <si>
    <t>612321131</t>
  </si>
  <si>
    <t>Potažení vnitřních ploch vápenocementovým štukem tloušťky do 3 mm svislých konstrukcí stěn</t>
  </si>
  <si>
    <t>-1543629813</t>
  </si>
  <si>
    <t>https://podminky.urs.cz/item/CS_URS_2022_01/612321131</t>
  </si>
  <si>
    <t>16</t>
  </si>
  <si>
    <t>612325222</t>
  </si>
  <si>
    <t>Vápenocementová omítka jednotlivých malých ploch štuková na stěnách, plochy jednotlivě přes 0,09 do 0,25 m2</t>
  </si>
  <si>
    <t>126219402</t>
  </si>
  <si>
    <t>https://podminky.urs.cz/item/CS_URS_2022_01/612325222</t>
  </si>
  <si>
    <t>11*2</t>
  </si>
  <si>
    <t>63</t>
  </si>
  <si>
    <t>Podlahy a podlahové konstrukce</t>
  </si>
  <si>
    <t>17</t>
  </si>
  <si>
    <t>631312141</t>
  </si>
  <si>
    <t>Doplnění dosavadních mazanin prostým betonem s dodáním hmot, bez potěru, plochy jednotlivě rýh v dosavadních mazaninách</t>
  </si>
  <si>
    <t>1051351328</t>
  </si>
  <si>
    <t>https://podminky.urs.cz/item/CS_URS_2022_01/631312141</t>
  </si>
  <si>
    <t>84,00*0,60*0,30</t>
  </si>
  <si>
    <t>64</t>
  </si>
  <si>
    <t>Osazování výplní otvorů</t>
  </si>
  <si>
    <t>18</t>
  </si>
  <si>
    <t>763172325</t>
  </si>
  <si>
    <t>Montáž dvířek revizních pro příčky a stěny velikost (šxv) do 600 x 600 mm</t>
  </si>
  <si>
    <t>881336392</t>
  </si>
  <si>
    <t>https://podminky.urs.cz/item/CS_URS_2022_01/763172325</t>
  </si>
  <si>
    <t>19</t>
  </si>
  <si>
    <t>5903076R</t>
  </si>
  <si>
    <t>dvířka revizní protipožární pro stěny EI 30/DP3  400x600 mm</t>
  </si>
  <si>
    <t>R-položka</t>
  </si>
  <si>
    <t>32</t>
  </si>
  <si>
    <t>-639621694</t>
  </si>
  <si>
    <t>94</t>
  </si>
  <si>
    <t>Lešení</t>
  </si>
  <si>
    <t>20</t>
  </si>
  <si>
    <t>949101111</t>
  </si>
  <si>
    <t>Lešení pomocné pracovní pro objekty pozemních staveb pro zatížení do 150 kg/m2, o výšce lešeňové podlahy do 1,9 m</t>
  </si>
  <si>
    <t>-439079231</t>
  </si>
  <si>
    <t>https://podminky.urs.cz/item/CS_URS_2022_01/949101111</t>
  </si>
  <si>
    <t>35,00*1,50</t>
  </si>
  <si>
    <t>95</t>
  </si>
  <si>
    <t>Různé dokončovací konstrukce a práce</t>
  </si>
  <si>
    <t>952902021</t>
  </si>
  <si>
    <t>Čištění budov při provádění oprav a udržovacích prací podlah hladkých zametením</t>
  </si>
  <si>
    <t>-136374881</t>
  </si>
  <si>
    <t>https://podminky.urs.cz/item/CS_URS_2022_01/952902021</t>
  </si>
  <si>
    <t>22</t>
  </si>
  <si>
    <t>899101211</t>
  </si>
  <si>
    <t>Demontáž poklopů litinových a ocelových včetně rámů, hmotnosti jednotlivě do 50 kg</t>
  </si>
  <si>
    <t>1490204870</t>
  </si>
  <si>
    <t>https://podminky.urs.cz/item/CS_URS_2022_01/899101211</t>
  </si>
  <si>
    <t>P</t>
  </si>
  <si>
    <t>Poznámka k položce:
poklop revizní šachty</t>
  </si>
  <si>
    <t>23</t>
  </si>
  <si>
    <t>953941220</t>
  </si>
  <si>
    <t>Osazení drobných kovových výrobků bez jejich dodání s vysekáním kapes pro upevňovací prvky se zazděním, zabetonováním nebo zalitím kovových poklopů s rámy, plochy přes 1 m2</t>
  </si>
  <si>
    <t>188416089</t>
  </si>
  <si>
    <t>https://podminky.urs.cz/item/CS_URS_2022_01/953941220</t>
  </si>
  <si>
    <t>96</t>
  </si>
  <si>
    <t>Bourání konstrukcí</t>
  </si>
  <si>
    <t>24</t>
  </si>
  <si>
    <t>721110802</t>
  </si>
  <si>
    <t>Demontáž potrubí z kameninových trub normálních nebo kyselinovzdorných do DN 100</t>
  </si>
  <si>
    <t>m</t>
  </si>
  <si>
    <t>120526806</t>
  </si>
  <si>
    <t>https://podminky.urs.cz/item/CS_URS_2022_01/721110802</t>
  </si>
  <si>
    <t>25</t>
  </si>
  <si>
    <t>721110806</t>
  </si>
  <si>
    <t>Demontáž potrubí z kameninových trub normálních nebo kyselinovzdorných přes 100 do DN 200</t>
  </si>
  <si>
    <t>-1129947691</t>
  </si>
  <si>
    <t>https://podminky.urs.cz/item/CS_URS_2022_01/721110806</t>
  </si>
  <si>
    <t>26</t>
  </si>
  <si>
    <t>722170801</t>
  </si>
  <si>
    <t>Demontáž rozvodů vody z plastů do Ø 25 mm</t>
  </si>
  <si>
    <t>-1039442070</t>
  </si>
  <si>
    <t>https://podminky.urs.cz/item/CS_URS_2022_01/722170801</t>
  </si>
  <si>
    <t>27</t>
  </si>
  <si>
    <t>722170804</t>
  </si>
  <si>
    <t>Demontáž rozvodů vody z plastů přes 25 do Ø 50 mm</t>
  </si>
  <si>
    <t>1136467427</t>
  </si>
  <si>
    <t>https://podminky.urs.cz/item/CS_URS_2022_01/722170804</t>
  </si>
  <si>
    <t>28</t>
  </si>
  <si>
    <t>722220864</t>
  </si>
  <si>
    <t>Demontáž armatur závitových se dvěma závity do G 2</t>
  </si>
  <si>
    <t>-523400118</t>
  </si>
  <si>
    <t>https://podminky.urs.cz/item/CS_URS_2022_01/722220864</t>
  </si>
  <si>
    <t>29</t>
  </si>
  <si>
    <t>776201812</t>
  </si>
  <si>
    <t>Demontáž povlakových podlahovin lepených ručně s podložkou</t>
  </si>
  <si>
    <t>-1927459327</t>
  </si>
  <si>
    <t>https://podminky.urs.cz/item/CS_URS_2022_01/776201812</t>
  </si>
  <si>
    <t>30</t>
  </si>
  <si>
    <t>962031132</t>
  </si>
  <si>
    <t>Bourání příček z cihel, tvárnic nebo příčkovek z cihel pálených, plných nebo dutých na maltu vápennou nebo vápenocementovou, tl. do 100 mm</t>
  </si>
  <si>
    <t>904158294</t>
  </si>
  <si>
    <t>https://podminky.urs.cz/item/CS_URS_2022_01/962031132</t>
  </si>
  <si>
    <t>31</t>
  </si>
  <si>
    <t>965042241</t>
  </si>
  <si>
    <t>Bourání mazanin betonových nebo z litého asfaltu tl. přes 100 mm, plochy přes 4 m2</t>
  </si>
  <si>
    <t>-1001000007</t>
  </si>
  <si>
    <t>https://podminky.urs.cz/item/CS_URS_2022_01/965042241</t>
  </si>
  <si>
    <t>965081213</t>
  </si>
  <si>
    <t>Bourání podlah z dlaždic bez podkladního lože nebo mazaniny, s jakoukoliv výplní spár keramických nebo xylolitových tl. do 10 mm, plochy přes 1 m2</t>
  </si>
  <si>
    <t>358803884</t>
  </si>
  <si>
    <t>https://podminky.urs.cz/item/CS_URS_2022_01/965081213</t>
  </si>
  <si>
    <t>17,58+37,69+1,80+9,59+1,20+16,00</t>
  </si>
  <si>
    <t>33</t>
  </si>
  <si>
    <t>971042331</t>
  </si>
  <si>
    <t>Vybourání otvorů v betonových příčkách a zdech základových nebo nadzákladových plochy do 0,09 m2, tl. do 150 mm</t>
  </si>
  <si>
    <t>942580917</t>
  </si>
  <si>
    <t>https://podminky.urs.cz/item/CS_URS_2022_01/971042331</t>
  </si>
  <si>
    <t>34</t>
  </si>
  <si>
    <t>977151124</t>
  </si>
  <si>
    <t>Jádrové vrty diamantovými korunkami do stavebních materiálů (železobetonu, betonu, cihel, obkladů, dlažeb, kamene) průměru přes 150 do 180 mm</t>
  </si>
  <si>
    <t>981655364</t>
  </si>
  <si>
    <t>https://podminky.urs.cz/item/CS_URS_2022_01/977151124</t>
  </si>
  <si>
    <t>7*0,60</t>
  </si>
  <si>
    <t>35</t>
  </si>
  <si>
    <t>977151125</t>
  </si>
  <si>
    <t>Jádrové vrty diamantovými korunkami do stavebních materiálů (železobetonu, betonu, cihel, obkladů, dlažeb, kamene) průměru přes 180 do 200 mm</t>
  </si>
  <si>
    <t>473168984</t>
  </si>
  <si>
    <t>https://podminky.urs.cz/item/CS_URS_2022_01/977151125</t>
  </si>
  <si>
    <t>2*1,50</t>
  </si>
  <si>
    <t>36</t>
  </si>
  <si>
    <t>977151127</t>
  </si>
  <si>
    <t>Jádrové vrty diamantovými korunkami do stavebních materiálů (železobetonu, betonu, cihel, obkladů, dlažeb, kamene) průměru přes 225 do 250 mm</t>
  </si>
  <si>
    <t>-1319999059</t>
  </si>
  <si>
    <t>https://podminky.urs.cz/item/CS_URS_2022_01/977151127</t>
  </si>
  <si>
    <t>2*0,60</t>
  </si>
  <si>
    <t>997</t>
  </si>
  <si>
    <t>Přesun sutě</t>
  </si>
  <si>
    <t>37</t>
  </si>
  <si>
    <t>997013501</t>
  </si>
  <si>
    <t>Odvoz suti a vybouraných hmot na skládku nebo meziskládku se složením, na vzdálenost do 1 km</t>
  </si>
  <si>
    <t>334749324</t>
  </si>
  <si>
    <t>https://podminky.urs.cz/item/CS_URS_2022_01/997013501</t>
  </si>
  <si>
    <t>38</t>
  </si>
  <si>
    <t>997013509</t>
  </si>
  <si>
    <t>Odvoz suti a vybouraných hmot na skládku nebo meziskládku se složením, na vzdálenost Příplatek k ceně za každý další i započatý 1 km přes 1 km</t>
  </si>
  <si>
    <t>-332193146</t>
  </si>
  <si>
    <t>https://podminky.urs.cz/item/CS_URS_2022_01/997013509</t>
  </si>
  <si>
    <t>40,179*14 'Přepočtené koeficientem množství</t>
  </si>
  <si>
    <t>39</t>
  </si>
  <si>
    <t>997013511</t>
  </si>
  <si>
    <t>Odvoz suti a vybouraných hmot z meziskládky na skládku s naložením a se složením, na vzdálenost do 1 km</t>
  </si>
  <si>
    <t>-1305899300</t>
  </si>
  <si>
    <t>https://podminky.urs.cz/item/CS_URS_2022_01/997013511</t>
  </si>
  <si>
    <t>40</t>
  </si>
  <si>
    <t>94621000</t>
  </si>
  <si>
    <t>poplatek za uložení stavebního odpadu betonového zatříděného kódem 17 01 01 na recyklační skládku</t>
  </si>
  <si>
    <t>-487391565</t>
  </si>
  <si>
    <t>41</t>
  </si>
  <si>
    <t>94621002</t>
  </si>
  <si>
    <t>poplatek za uložení stavebního odpadu cihelného zatříděného kódem 17 01 02 na recyklační skládku</t>
  </si>
  <si>
    <t>1136269145</t>
  </si>
  <si>
    <t>42</t>
  </si>
  <si>
    <t>94621003</t>
  </si>
  <si>
    <t>poplatek za uložení stavebního odpadu keramického zatříděného kódem 17 01 03 na recyklační skládku</t>
  </si>
  <si>
    <t>1452641767</t>
  </si>
  <si>
    <t>43</t>
  </si>
  <si>
    <t>94620250</t>
  </si>
  <si>
    <t>poplatek za uložení směsného stavebního a demoličního odpadu zatříděného kódem 17 09 04</t>
  </si>
  <si>
    <t>-1962776233</t>
  </si>
  <si>
    <t>998</t>
  </si>
  <si>
    <t>Přesun hmot</t>
  </si>
  <si>
    <t>44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</si>
  <si>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</si>
  <si>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</si>
  <si>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724532009</t>
  </si>
  <si>
    <t>https://podminky.urs.cz/item/CS_URS_2022_01/998018001</t>
  </si>
  <si>
    <t>PSV</t>
  </si>
  <si>
    <t>Práce a dodávky PSV</t>
  </si>
  <si>
    <t>711</t>
  </si>
  <si>
    <t>Izolace proti vodě, vlhkosti a plynům</t>
  </si>
  <si>
    <t>45</t>
  </si>
  <si>
    <t>711111001</t>
  </si>
  <si>
    <t>Provedení izolace proti zemní vlhkosti natěradly a tmely za studena na ploše vodorovné V nátěrem penetračním</t>
  </si>
  <si>
    <t>-496738137</t>
  </si>
  <si>
    <t>https://podminky.urs.cz/item/CS_URS_2022_01/711111001</t>
  </si>
  <si>
    <t>"doplnění vodorovné izolace"84,00*0,60</t>
  </si>
  <si>
    <t>46</t>
  </si>
  <si>
    <t>11163150</t>
  </si>
  <si>
    <t>lak penetrační asfaltový</t>
  </si>
  <si>
    <t>2116322176</t>
  </si>
  <si>
    <t>50,4*0,00033 'Přepočtené koeficientem množství</t>
  </si>
  <si>
    <t>47</t>
  </si>
  <si>
    <t>711141559</t>
  </si>
  <si>
    <t>Provedení izolace proti zemní vlhkosti pásy přitavením NAIP na ploše vodorovné V</t>
  </si>
  <si>
    <t>-782837310</t>
  </si>
  <si>
    <t>https://podminky.urs.cz/item/CS_URS_2022_01/711141559</t>
  </si>
  <si>
    <t>48</t>
  </si>
  <si>
    <t>62832001</t>
  </si>
  <si>
    <t>pás asfaltový natavitelný oxidovaný tl 3,5mm typu V60 S35 s vložkou ze skleněné rohože, s jemnozrnným minerálním posypem</t>
  </si>
  <si>
    <t>1329423984</t>
  </si>
  <si>
    <t>50,4*1,1655 'Přepočtené koeficientem množství</t>
  </si>
  <si>
    <t>49</t>
  </si>
  <si>
    <t>998711101</t>
  </si>
  <si>
    <t>Přesun hmot pro izolace proti vodě, vlhkosti a plynům stanovený z hmotnosti přesunovaného materiálu vodorovná dopravní vzdálenost do 50 m v objektech výšky do 6 m</t>
  </si>
  <si>
    <t>-1336673611</t>
  </si>
  <si>
    <t>https://podminky.urs.cz/item/CS_URS_2022_01/998711101</t>
  </si>
  <si>
    <t>721</t>
  </si>
  <si>
    <t>Zdravotechnika - vnitřní kanalizace</t>
  </si>
  <si>
    <t>50</t>
  </si>
  <si>
    <t>721.1</t>
  </si>
  <si>
    <t>Napojení potrubí na stávající rozvody</t>
  </si>
  <si>
    <t>90407990</t>
  </si>
  <si>
    <t>"stoupačky byt.jader"7</t>
  </si>
  <si>
    <t>"svody dešťové kanalizace"2</t>
  </si>
  <si>
    <t>"sociální zařízení"2*3</t>
  </si>
  <si>
    <t>51</t>
  </si>
  <si>
    <t>721.2</t>
  </si>
  <si>
    <t>Utěsnění prostupů kanalizace v základech montážní pěnou</t>
  </si>
  <si>
    <t>550170786</t>
  </si>
  <si>
    <t>Poznámka k položce:
(11 kusů)</t>
  </si>
  <si>
    <t>4,20+3,00+1,20</t>
  </si>
  <si>
    <t>52</t>
  </si>
  <si>
    <t>721.3</t>
  </si>
  <si>
    <t>Napojení ležaté kanalizace do stávající šachty před objektem včetně obetonování</t>
  </si>
  <si>
    <t>1619951387</t>
  </si>
  <si>
    <t>53</t>
  </si>
  <si>
    <t>721173401</t>
  </si>
  <si>
    <t>Potrubí z trub PVC SN4 svodné (ležaté) DN 110</t>
  </si>
  <si>
    <t>1646296201</t>
  </si>
  <si>
    <t>https://podminky.urs.cz/item/CS_URS_2022_01/721173401</t>
  </si>
  <si>
    <t>54</t>
  </si>
  <si>
    <t>721173402</t>
  </si>
  <si>
    <t>Potrubí z trub PVC SN4 svodné (ležaté) DN 125</t>
  </si>
  <si>
    <t>2127434339</t>
  </si>
  <si>
    <t>https://podminky.urs.cz/item/CS_URS_2022_01/721173402</t>
  </si>
  <si>
    <t>55</t>
  </si>
  <si>
    <t>721173403</t>
  </si>
  <si>
    <t>Potrubí z trub PVC SN4 svodné (ležaté) DN 160</t>
  </si>
  <si>
    <t>-456203839</t>
  </si>
  <si>
    <t>https://podminky.urs.cz/item/CS_URS_2022_01/721173403</t>
  </si>
  <si>
    <t>56</t>
  </si>
  <si>
    <t>721173404</t>
  </si>
  <si>
    <t>Potrubí z trub PVC SN4 svodné (ležaté) DN 200</t>
  </si>
  <si>
    <t>-118086627</t>
  </si>
  <si>
    <t>https://podminky.urs.cz/item/CS_URS_2022_01/721173404</t>
  </si>
  <si>
    <t>57</t>
  </si>
  <si>
    <t>721174025</t>
  </si>
  <si>
    <t>Potrubí z trub polypropylenových odpadní (svislé) DN 110</t>
  </si>
  <si>
    <t>-913447821</t>
  </si>
  <si>
    <t>https://podminky.urs.cz/item/CS_URS_2022_01/721174025</t>
  </si>
  <si>
    <t>58</t>
  </si>
  <si>
    <t>721290111</t>
  </si>
  <si>
    <t>Zkouška těsnosti kanalizace v objektech vodou do DN 125</t>
  </si>
  <si>
    <t>-1160056918</t>
  </si>
  <si>
    <t>https://podminky.urs.cz/item/CS_URS_2022_01/721290111</t>
  </si>
  <si>
    <t>59</t>
  </si>
  <si>
    <t>721290112</t>
  </si>
  <si>
    <t>Zkouška těsnosti kanalizace v objektech vodou DN 150 nebo DN 200</t>
  </si>
  <si>
    <t>-849396979</t>
  </si>
  <si>
    <t>https://podminky.urs.cz/item/CS_URS_2022_01/721290112</t>
  </si>
  <si>
    <t>60</t>
  </si>
  <si>
    <t>998721101</t>
  </si>
  <si>
    <t>Přesun hmot pro vnitřní kanalizace stanovený z hmotnosti přesunovaného materiálu vodorovná dopravní vzdálenost do 50 m v objektech výšky do 6 m</t>
  </si>
  <si>
    <t>163537603</t>
  </si>
  <si>
    <t>https://podminky.urs.cz/item/CS_URS_2022_01/998721101</t>
  </si>
  <si>
    <t>722</t>
  </si>
  <si>
    <t>Zdravotechnika - vnitřní vodovod</t>
  </si>
  <si>
    <t>722.1</t>
  </si>
  <si>
    <t>Napojení na stávající vodovodovodní přípojky v objektu</t>
  </si>
  <si>
    <t>kpl</t>
  </si>
  <si>
    <t>-1619081764</t>
  </si>
  <si>
    <t>"SV u vodoměru"1</t>
  </si>
  <si>
    <t>"TV"1</t>
  </si>
  <si>
    <t>"cirkulace"1</t>
  </si>
  <si>
    <t>62</t>
  </si>
  <si>
    <t>722.2</t>
  </si>
  <si>
    <t>Napojení na stávající rozvody v objektu</t>
  </si>
  <si>
    <t>648926613</t>
  </si>
  <si>
    <t>"SV"7</t>
  </si>
  <si>
    <t>"TV"7</t>
  </si>
  <si>
    <t>"cirkulace"7</t>
  </si>
  <si>
    <t>"sociální zařízení"2*6</t>
  </si>
  <si>
    <t>722174003</t>
  </si>
  <si>
    <t>Potrubí z plastových trubek z polypropylenu PPR svařovaných polyfúzně PN 16 (SDR 7,4) D 25 x 3,5</t>
  </si>
  <si>
    <t>598824749</t>
  </si>
  <si>
    <t>https://podminky.urs.cz/item/CS_URS_2022_01/722174003</t>
  </si>
  <si>
    <t>722174024</t>
  </si>
  <si>
    <t>Potrubí z plastových trubek z polypropylenu PPR svařovaných polyfúzně PN 20 (SDR 6) D 32 x 5,4</t>
  </si>
  <si>
    <t>-613461568</t>
  </si>
  <si>
    <t>https://podminky.urs.cz/item/CS_URS_2022_01/722174024</t>
  </si>
  <si>
    <t>65</t>
  </si>
  <si>
    <t>722174026</t>
  </si>
  <si>
    <t>Potrubí z plastových trubek z polypropylenu PPR svařovaných polyfúzně PN 20 (SDR 6) D 50 x 8,3</t>
  </si>
  <si>
    <t>2106678828</t>
  </si>
  <si>
    <t>https://podminky.urs.cz/item/CS_URS_2022_01/722174026</t>
  </si>
  <si>
    <t>66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</si>
  <si>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</si>
  <si>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</si>
  <si>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2032528946</t>
  </si>
  <si>
    <t>https://podminky.urs.cz/item/CS_URS_2022_01/722181241</t>
  </si>
  <si>
    <t>67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</si>
  <si>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</si>
  <si>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</si>
  <si>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674209907</t>
  </si>
  <si>
    <t>https://podminky.urs.cz/item/CS_URS_2022_01/722181242</t>
  </si>
  <si>
    <t>68</t>
  </si>
  <si>
    <t>722181253</t>
  </si>
  <si>
    <t>Ochrana potrubí termoizolačními trubicemi z pěnového polyetylenu PE přilepenými v příčných a podélných spojích, tloušťky izolace přes 20 do 25 mm, vnitřního průměru izolace DN přes 45 do 63 mm</t>
  </si>
  <si>
    <t>-2137092181</t>
  </si>
  <si>
    <t>https://podminky.urs.cz/item/CS_URS_2022_01/722181253</t>
  </si>
  <si>
    <t>69</t>
  </si>
  <si>
    <t>722224115</t>
  </si>
  <si>
    <t>Armatury s jedním závitem kohouty plnicí a vypouštěcí PN 10 G 1/2"</t>
  </si>
  <si>
    <t>958472012</t>
  </si>
  <si>
    <t>https://podminky.urs.cz/item/CS_URS_2022_01/722224115</t>
  </si>
  <si>
    <t>70</t>
  </si>
  <si>
    <t>722225303</t>
  </si>
  <si>
    <t xml:space="preserve">Mosazné šroubení přímé G 1" s plochým těsněním </t>
  </si>
  <si>
    <t>1735588483</t>
  </si>
  <si>
    <t>https://podminky.urs.cz/item/CS_URS_2022_01/722225303</t>
  </si>
  <si>
    <t>71</t>
  </si>
  <si>
    <t>722225305</t>
  </si>
  <si>
    <t xml:space="preserve">Mosazné šroubení přímé G 6/4" s plochým těsněním </t>
  </si>
  <si>
    <t>-1871839630</t>
  </si>
  <si>
    <t>https://podminky.urs.cz/item/CS_URS_2022_01/722225305</t>
  </si>
  <si>
    <t>72</t>
  </si>
  <si>
    <t>722230103</t>
  </si>
  <si>
    <t>Armatury se dvěma závity ventily přímé G 1"</t>
  </si>
  <si>
    <t>-448836413</t>
  </si>
  <si>
    <t>https://podminky.urs.cz/item/CS_URS_2022_01/722230103</t>
  </si>
  <si>
    <t>73</t>
  </si>
  <si>
    <t>722230104</t>
  </si>
  <si>
    <t>Armatury se dvěma závity ventily přímé G 5/4"</t>
  </si>
  <si>
    <t>1012737608</t>
  </si>
  <si>
    <t>https://podminky.urs.cz/item/CS_URS_2022_01/722230104</t>
  </si>
  <si>
    <t>74</t>
  </si>
  <si>
    <t>722231075</t>
  </si>
  <si>
    <t>Armatury se dvěma závity ventily zpětné mosazné PN 10 do 110°C G 5/4"</t>
  </si>
  <si>
    <t>1316513052</t>
  </si>
  <si>
    <t>https://podminky.urs.cz/item/CS_URS_2022_01/722231075</t>
  </si>
  <si>
    <t>75</t>
  </si>
  <si>
    <t>722231X-R</t>
  </si>
  <si>
    <t>Multifunkční termostatický cirkulační ventil DN 15</t>
  </si>
  <si>
    <t>745833863</t>
  </si>
  <si>
    <t>76</t>
  </si>
  <si>
    <t>722290226</t>
  </si>
  <si>
    <t>Zkoušky, proplach a desinfekce vodovodního potrubí zkoušky těsnosti vodovodního potrubí závitového do DN 50</t>
  </si>
  <si>
    <t>1134992853</t>
  </si>
  <si>
    <t>https://podminky.urs.cz/item/CS_URS_2022_01/722290226</t>
  </si>
  <si>
    <t>77</t>
  </si>
  <si>
    <t>722290234</t>
  </si>
  <si>
    <t>Zkoušky, proplach a desinfekce vodovodního potrubí proplach a desinfekce vodovodního potrubí do DN 80</t>
  </si>
  <si>
    <t>-1040296622</t>
  </si>
  <si>
    <t>https://podminky.urs.cz/item/CS_URS_2022_01/722290234</t>
  </si>
  <si>
    <t>78</t>
  </si>
  <si>
    <t>998722101</t>
  </si>
  <si>
    <t>Přesun hmot pro vnitřní vodovod stanovený z hmotnosti přesunovaného materiálu vodorovná dopravní vzdálenost do 50 m v objektech výšky do 6 m</t>
  </si>
  <si>
    <t>1171161147</t>
  </si>
  <si>
    <t>https://podminky.urs.cz/item/CS_URS_2022_01/998722101</t>
  </si>
  <si>
    <t>725</t>
  </si>
  <si>
    <t>Zdravotechnika - zařizovací předměty</t>
  </si>
  <si>
    <t>79</t>
  </si>
  <si>
    <t>725110814</t>
  </si>
  <si>
    <t>Demontáž klozetů kombi</t>
  </si>
  <si>
    <t>soubor</t>
  </si>
  <si>
    <t>750813162</t>
  </si>
  <si>
    <t>https://podminky.urs.cz/item/CS_URS_2022_01/725110814</t>
  </si>
  <si>
    <t>80</t>
  </si>
  <si>
    <t>725119122</t>
  </si>
  <si>
    <t>Zařízení záchodů montáž klozetových mís kombi</t>
  </si>
  <si>
    <t>-1174906937</t>
  </si>
  <si>
    <t>https://podminky.urs.cz/item/CS_URS_2022_01/725119122</t>
  </si>
  <si>
    <t>727</t>
  </si>
  <si>
    <t>Zdravotechnika - požární ochrana</t>
  </si>
  <si>
    <t>81</t>
  </si>
  <si>
    <t>7271111-R</t>
  </si>
  <si>
    <t>Utěsnění prostupů rozvodů v požárně dělících konstrukcí budovy EI 45 včetně protokolu o kontrole požárních ucpávek způsobilou osobou</t>
  </si>
  <si>
    <t>1486794060</t>
  </si>
  <si>
    <t>Poznámka k položce:
Všechny prostupy rozvodů technických zařízení v požárně dělících konstrukcí budovy se těsní typovými požárními ucpávkami (ČSN EN 13501-2+A1:2010 čl.7.5.8) se požaduje dle ČSN 730810 čl.6.2.1.a) : 
Požární odolnost typových ucpávek: EI45</t>
  </si>
  <si>
    <t>771</t>
  </si>
  <si>
    <t>Podlahy z dlaždic</t>
  </si>
  <si>
    <t>82</t>
  </si>
  <si>
    <t>771121011</t>
  </si>
  <si>
    <t>Příprava podkladu před provedením dlažby nátěr penetrační na podlahu</t>
  </si>
  <si>
    <t>1651511748</t>
  </si>
  <si>
    <t>https://podminky.urs.cz/item/CS_URS_2022_01/771121011</t>
  </si>
  <si>
    <t>83</t>
  </si>
  <si>
    <t>771151012</t>
  </si>
  <si>
    <t>Příprava podkladu před provedením dlažby samonivelační stěrka min.pevnosti 20 MPa, tloušťky přes 3 do 5 mm</t>
  </si>
  <si>
    <t>1364354538</t>
  </si>
  <si>
    <t>https://podminky.urs.cz/item/CS_URS_2022_01/771151012</t>
  </si>
  <si>
    <t>84</t>
  </si>
  <si>
    <t>771474112</t>
  </si>
  <si>
    <t>Montáž soklů z dlaždic keramických lepených flexibilním lepidlem rovných, výšky přes 65 do 90 mm</t>
  </si>
  <si>
    <t>1796128428</t>
  </si>
  <si>
    <t>https://podminky.urs.cz/item/CS_URS_2022_01/771474112</t>
  </si>
  <si>
    <t>(10,05+1,65)*2</t>
  </si>
  <si>
    <t>(7,05+1,65)*2</t>
  </si>
  <si>
    <t>(11,25+2,85)*2</t>
  </si>
  <si>
    <t>(4,05+6,46)*2</t>
  </si>
  <si>
    <t>(2,00+4,85)*2</t>
  </si>
  <si>
    <t>85</t>
  </si>
  <si>
    <t>771574112</t>
  </si>
  <si>
    <t>Montáž podlah z dlaždic keramických lepených flexibilním lepidlem maloformátových hladkých přes 9 do 12 ks/m2</t>
  </si>
  <si>
    <t>-1305910701</t>
  </si>
  <si>
    <t>https://podminky.urs.cz/item/CS_URS_2022_01/771574112</t>
  </si>
  <si>
    <t>86</t>
  </si>
  <si>
    <t>59761003</t>
  </si>
  <si>
    <t>dlažba keramická hutná hladká do interiéru přes 9 do 12ks/m2</t>
  </si>
  <si>
    <t>-183712630</t>
  </si>
  <si>
    <t>103,72*0,09</t>
  </si>
  <si>
    <t>83,86</t>
  </si>
  <si>
    <t>93,195*1,1 'Přepočtené koeficientem množství</t>
  </si>
  <si>
    <t>87</t>
  </si>
  <si>
    <t>998771101</t>
  </si>
  <si>
    <t>Přesun hmot pro podlahy z dlaždic stanovený z hmotnosti přesunovaného materiálu vodorovná dopravní vzdálenost do 50 m v objektech výšky do 6 m</t>
  </si>
  <si>
    <t>-1744869087</t>
  </si>
  <si>
    <t>https://podminky.urs.cz/item/CS_URS_2022_01/998771101</t>
  </si>
  <si>
    <t>776</t>
  </si>
  <si>
    <t>Podlahy povlakové</t>
  </si>
  <si>
    <t>88</t>
  </si>
  <si>
    <t>776111116</t>
  </si>
  <si>
    <t>Příprava podkladu broušení podlah stávajícího podkladu pro odstranění lepidla (po starých krytinách)</t>
  </si>
  <si>
    <t>-987848783</t>
  </si>
  <si>
    <t>https://podminky.urs.cz/item/CS_URS_2022_01/776111116</t>
  </si>
  <si>
    <t>89</t>
  </si>
  <si>
    <t>776111311</t>
  </si>
  <si>
    <t>Příprava podkladu vysátí podlah</t>
  </si>
  <si>
    <t>-1138239647</t>
  </si>
  <si>
    <t>https://podminky.urs.cz/item/CS_URS_2022_01/776111311</t>
  </si>
  <si>
    <t>90</t>
  </si>
  <si>
    <t>776121112</t>
  </si>
  <si>
    <t>Příprava podkladu penetrace vodou ředitelná podlah</t>
  </si>
  <si>
    <t>2099522009</t>
  </si>
  <si>
    <t>https://podminky.urs.cz/item/CS_URS_2022_01/776121112</t>
  </si>
  <si>
    <t>91</t>
  </si>
  <si>
    <t>776121321</t>
  </si>
  <si>
    <t>Příprava podkladu penetrace neředěná podlah</t>
  </si>
  <si>
    <t>-459282271</t>
  </si>
  <si>
    <t>https://podminky.urs.cz/item/CS_URS_2022_01/776121321</t>
  </si>
  <si>
    <t>92</t>
  </si>
  <si>
    <t>776141111</t>
  </si>
  <si>
    <t>Příprava podkladu vyrovnání samonivelační stěrkou podlah min.pevnosti 20 MPa, tloušťky do 3 mm</t>
  </si>
  <si>
    <t>-1858256772</t>
  </si>
  <si>
    <t>https://podminky.urs.cz/item/CS_URS_2022_01/776141111</t>
  </si>
  <si>
    <t>93</t>
  </si>
  <si>
    <t>776221111</t>
  </si>
  <si>
    <t>Montáž podlahovin z PVC lepením standardním lepidlem z pásů standardních</t>
  </si>
  <si>
    <t>1056548883</t>
  </si>
  <si>
    <t>https://podminky.urs.cz/item/CS_URS_2022_01/776221111</t>
  </si>
  <si>
    <t>28412285</t>
  </si>
  <si>
    <t>krytina podlahová heterogenní tl 2mm</t>
  </si>
  <si>
    <t>-183175508</t>
  </si>
  <si>
    <t>26,12*1,1 'Přepočtené koeficientem množství</t>
  </si>
  <si>
    <t>776411111</t>
  </si>
  <si>
    <t>Montáž soklíků lepením obvodových, výšky do 80 mm</t>
  </si>
  <si>
    <t>-1605835935</t>
  </si>
  <si>
    <t>https://podminky.urs.cz/item/CS_URS_2022_01/776411111</t>
  </si>
  <si>
    <t>(4,05+6,45)*2</t>
  </si>
  <si>
    <t>28411009</t>
  </si>
  <si>
    <t>lišta soklová PVC 18x80mm</t>
  </si>
  <si>
    <t>689742916</t>
  </si>
  <si>
    <t>21*1,02 'Přepočtené koeficientem množství</t>
  </si>
  <si>
    <t>97</t>
  </si>
  <si>
    <t>998776101</t>
  </si>
  <si>
    <t>Přesun hmot pro podlahy povlakové stanovený z hmotnosti přesunovaného materiálu vodorovná dopravní vzdálenost do 50 m v objektech výšky do 6 m</t>
  </si>
  <si>
    <t>-1602125855</t>
  </si>
  <si>
    <t>https://podminky.urs.cz/item/CS_URS_2022_01/998776101</t>
  </si>
  <si>
    <t>781</t>
  </si>
  <si>
    <t>Dokončovací práce - obklady</t>
  </si>
  <si>
    <t>98</t>
  </si>
  <si>
    <t>781121011</t>
  </si>
  <si>
    <t>Příprava podkladu před provedením obkladu nátěr penetrační na stěnu</t>
  </si>
  <si>
    <t>1660349597</t>
  </si>
  <si>
    <t>https://podminky.urs.cz/item/CS_URS_2022_01/781121011</t>
  </si>
  <si>
    <t>2*0,90*2,00</t>
  </si>
  <si>
    <t>99</t>
  </si>
  <si>
    <t>781474115</t>
  </si>
  <si>
    <t>Montáž obkladů vnitřních stěn z dlaždic keramických lepených flexibilním lepidlem maloformátových hladkých přes 22 do 25 ks/m2</t>
  </si>
  <si>
    <t>-1979327901</t>
  </si>
  <si>
    <t>https://podminky.urs.cz/item/CS_URS_2022_01/781474115</t>
  </si>
  <si>
    <t>100</t>
  </si>
  <si>
    <t>59761039</t>
  </si>
  <si>
    <t>obklad keramický hladký přes 22 do 25ks/m2</t>
  </si>
  <si>
    <t>620516228</t>
  </si>
  <si>
    <t>3,6*1,1 'Přepočtené koeficientem množství</t>
  </si>
  <si>
    <t>101</t>
  </si>
  <si>
    <t>998781101</t>
  </si>
  <si>
    <t>Přesun hmot pro obklady keramické stanovený z hmotnosti přesunovaného materiálu vodorovná dopravní vzdálenost do 50 m v objektech výšky do 6 m</t>
  </si>
  <si>
    <t>1516738089</t>
  </si>
  <si>
    <t>https://podminky.urs.cz/item/CS_URS_2022_01/998781101</t>
  </si>
  <si>
    <t>783</t>
  </si>
  <si>
    <t>Dokončovací práce - nátěry</t>
  </si>
  <si>
    <t>102</t>
  </si>
  <si>
    <t>783301303</t>
  </si>
  <si>
    <t>Příprava podkladu zámečnických konstrukcí před provedením nátěru odrezivění odrezovačem bezoplachovým</t>
  </si>
  <si>
    <t>-2122705187</t>
  </si>
  <si>
    <t>https://podminky.urs.cz/item/CS_URS_2022_01/783301303</t>
  </si>
  <si>
    <t>103</t>
  </si>
  <si>
    <t>783314201</t>
  </si>
  <si>
    <t>Základní antikorozní nátěr zámečnických konstrukcí jednonásobný syntetický standardní</t>
  </si>
  <si>
    <t>-287031232</t>
  </si>
  <si>
    <t>https://podminky.urs.cz/item/CS_URS_2022_01/783314201</t>
  </si>
  <si>
    <t>104</t>
  </si>
  <si>
    <t>783315101</t>
  </si>
  <si>
    <t>Mezinátěr zámečnických konstrukcí jednonásobný syntetický standardní</t>
  </si>
  <si>
    <t>-1022963999</t>
  </si>
  <si>
    <t>https://podminky.urs.cz/item/CS_URS_2022_01/783315101</t>
  </si>
  <si>
    <t>105</t>
  </si>
  <si>
    <t>783317101</t>
  </si>
  <si>
    <t>Krycí nátěr (email) zámečnických konstrukcí jednonásobný syntetický standardní</t>
  </si>
  <si>
    <t>-1105016665</t>
  </si>
  <si>
    <t>https://podminky.urs.cz/item/CS_URS_2022_01/783317101</t>
  </si>
  <si>
    <t>VRN1</t>
  </si>
  <si>
    <t>Průzkumné, geodetické a projektové práce</t>
  </si>
  <si>
    <t>106</t>
  </si>
  <si>
    <t>012103000</t>
  </si>
  <si>
    <t>Zjištění vytyčení inženýrckých sítí a podzemních vedení</t>
  </si>
  <si>
    <t>…</t>
  </si>
  <si>
    <t>1024</t>
  </si>
  <si>
    <t>537241119</t>
  </si>
  <si>
    <t>https://podminky.urs.cz/item/CS_URS_2022_01/012103000</t>
  </si>
  <si>
    <t>SO1.2 - Kanalizace a vodovod - stoupačky</t>
  </si>
  <si>
    <t xml:space="preserve">    4 - Vodorovné konstrukce</t>
  </si>
  <si>
    <t xml:space="preserve">    751 - Vzduchotechnika</t>
  </si>
  <si>
    <t xml:space="preserve">    763 - Konstrukce suché výstavby</t>
  </si>
  <si>
    <t xml:space="preserve">    784 - Dokončovací práce - malby a tapety</t>
  </si>
  <si>
    <t>Vodorovné konstrukce</t>
  </si>
  <si>
    <t>411388631</t>
  </si>
  <si>
    <t>Zabetonování otvorů ve stropech nebo v klenbách včetně lešení, bednění, odbednění a výztuže (materiál v ceně) ze suchých směsí, tl. do 150 mm ve stropech železobetonových, tvárnicových a prefabrikovaných plochy přes 0,25 do 1 m2</t>
  </si>
  <si>
    <t>727361907</t>
  </si>
  <si>
    <t>https://podminky.urs.cz/item/CS_URS_2022_01/411388631</t>
  </si>
  <si>
    <t>7*1,20*0,60*0,15</t>
  </si>
  <si>
    <t>676295351</t>
  </si>
  <si>
    <t>4*7*1,50</t>
  </si>
  <si>
    <t>192336481</t>
  </si>
  <si>
    <t>95374211R</t>
  </si>
  <si>
    <t>Stavební práce a oprava střechy související s vyvedením odvětrání kanalizace nad střechu</t>
  </si>
  <si>
    <t>-330049680</t>
  </si>
  <si>
    <t>721171808</t>
  </si>
  <si>
    <t>Demontáž potrubí z novodurových trub odpadních nebo připojovacích přes 75 do D 114</t>
  </si>
  <si>
    <t>-598686196</t>
  </si>
  <si>
    <t>https://podminky.urs.cz/item/CS_URS_2022_01/721171808</t>
  </si>
  <si>
    <t>-1709551710</t>
  </si>
  <si>
    <t>722220861</t>
  </si>
  <si>
    <t>Demontáž armatur závitových se dvěma závity do G 3/4</t>
  </si>
  <si>
    <t>285043583</t>
  </si>
  <si>
    <t>https://podminky.urs.cz/item/CS_URS_2022_01/722220861</t>
  </si>
  <si>
    <t>722260812</t>
  </si>
  <si>
    <t>Demontáž vodoměrů závitových G 3/4</t>
  </si>
  <si>
    <t>-1444711440</t>
  </si>
  <si>
    <t>https://podminky.urs.cz/item/CS_URS_2022_01/722260812</t>
  </si>
  <si>
    <t>971081511</t>
  </si>
  <si>
    <t>Vybourání částí příček deskových instalačních šachet bytových jader vyřezáním ploch do 1 m2, tl. do 50 mm</t>
  </si>
  <si>
    <t>-1645529518</t>
  </si>
  <si>
    <t>https://podminky.urs.cz/item/CS_URS_2022_01/971081511</t>
  </si>
  <si>
    <t>4*7*(1,20*2+0,60)*2,70</t>
  </si>
  <si>
    <t>972054691</t>
  </si>
  <si>
    <t>Vybourání otvorů ve stropech nebo klenbách železobetonových bez odstranění podlahy a násypu, plochy do 4 m2, tl. přes 80 mm</t>
  </si>
  <si>
    <t>-270600088</t>
  </si>
  <si>
    <t>https://podminky.urs.cz/item/CS_URS_2022_01/972054691</t>
  </si>
  <si>
    <t>4*7*1,20*0,60*0,15</t>
  </si>
  <si>
    <t>997013217</t>
  </si>
  <si>
    <t>Vnitrostaveništní doprava suti a vybouraných hmot vodorovně do 50 m svisle ručně pro budovy a haly výšky přes 21 do 24 m</t>
  </si>
  <si>
    <t>947109559</t>
  </si>
  <si>
    <t>https://podminky.urs.cz/item/CS_URS_2022_01/997013217</t>
  </si>
  <si>
    <t>1724745906</t>
  </si>
  <si>
    <t>-1609210374</t>
  </si>
  <si>
    <t>17,071*14 'Přepočtené koeficientem množství</t>
  </si>
  <si>
    <t>-872141476</t>
  </si>
  <si>
    <t>662495862</t>
  </si>
  <si>
    <t>1039941158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</si>
  <si>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</si>
  <si>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</si>
  <si>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104590484</t>
  </si>
  <si>
    <t>https://podminky.urs.cz/item/CS_URS_2022_01/998018003</t>
  </si>
  <si>
    <t>721.4</t>
  </si>
  <si>
    <t>1460056602</t>
  </si>
  <si>
    <t>"v 1.p.p."7</t>
  </si>
  <si>
    <t>"v bytových jádrech"4*7*4</t>
  </si>
  <si>
    <t>-235343863</t>
  </si>
  <si>
    <t>721174063</t>
  </si>
  <si>
    <t>Potrubí z trub polypropylenových větrací DN 110</t>
  </si>
  <si>
    <t>1129936763</t>
  </si>
  <si>
    <t>https://podminky.urs.cz/item/CS_URS_2022_01/721174063</t>
  </si>
  <si>
    <t>721273153</t>
  </si>
  <si>
    <t>Ventilační hlavice z polypropylenu (PP) DN 110</t>
  </si>
  <si>
    <t>535350905</t>
  </si>
  <si>
    <t>https://podminky.urs.cz/item/CS_URS_2022_01/721273153</t>
  </si>
  <si>
    <t>2001995855</t>
  </si>
  <si>
    <t>998721103</t>
  </si>
  <si>
    <t>Přesun hmot pro vnitřní kanalizace stanovený z hmotnosti přesunovaného materiálu vodorovná dopravní vzdálenost do 50 m v objektech výšky přes 12 do 24 m</t>
  </si>
  <si>
    <t>1578858153</t>
  </si>
  <si>
    <t>https://podminky.urs.cz/item/CS_URS_2022_01/998721103</t>
  </si>
  <si>
    <t>722.3</t>
  </si>
  <si>
    <t>Napojení potrubí stoupaček na rozvod v 1.p.p.</t>
  </si>
  <si>
    <t>-317011910</t>
  </si>
  <si>
    <t>722.4</t>
  </si>
  <si>
    <t>Napojení potrubí na stávající rozvody v instalačních šachtách bytových jader</t>
  </si>
  <si>
    <t>-1027559374</t>
  </si>
  <si>
    <t>7*4*5</t>
  </si>
  <si>
    <t>722174002</t>
  </si>
  <si>
    <t>Potrubí z plastových trubek z polypropylenu PPR svařovaných polyfúzně PN 16 (SDR 7,4) D 20 x 2,8</t>
  </si>
  <si>
    <t>215844889</t>
  </si>
  <si>
    <t>https://podminky.urs.cz/item/CS_URS_2022_01/722174002</t>
  </si>
  <si>
    <t>-208117439</t>
  </si>
  <si>
    <t>216057797</t>
  </si>
  <si>
    <t>254620678</t>
  </si>
  <si>
    <t>-1792979774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</si>
  <si>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</si>
  <si>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</si>
  <si>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1464031072</t>
  </si>
  <si>
    <t>https://podminky.urs.cz/item/CS_URS_2022_01/722181252</t>
  </si>
  <si>
    <t>722225302</t>
  </si>
  <si>
    <t xml:space="preserve">Mosazné šroubení přímé G 3/4" s plochým těsněním </t>
  </si>
  <si>
    <t>-1149800246</t>
  </si>
  <si>
    <t>https://podminky.urs.cz/item/CS_URS_2022_01/722225302</t>
  </si>
  <si>
    <t>722230102</t>
  </si>
  <si>
    <t>Armatury se dvěma závity ventily přímé G 3/4"</t>
  </si>
  <si>
    <t>1980261585</t>
  </si>
  <si>
    <t>https://podminky.urs.cz/item/CS_URS_2022_01/722230102</t>
  </si>
  <si>
    <t>722230112</t>
  </si>
  <si>
    <t>Armatury se dvěma závity ventily přímé s odvodňovacím ventilem G 3/4"</t>
  </si>
  <si>
    <t>-2110418298</t>
  </si>
  <si>
    <t>https://podminky.urs.cz/item/CS_URS_2022_01/722230112</t>
  </si>
  <si>
    <t>722262225</t>
  </si>
  <si>
    <t>Vodoměry pro vodu do 40°C závitové horizontální jednovtokové suchoběžné pro dálkový odečet G 1/2" x 110 mm Qn 0,6 R80</t>
  </si>
  <si>
    <t>417932733</t>
  </si>
  <si>
    <t>https://podminky.urs.cz/item/CS_URS_2022_01/722262225</t>
  </si>
  <si>
    <t>722263208</t>
  </si>
  <si>
    <t>Vodoměry pro vodu do 100°C závitové horizontální jednovtokové suchoběžné pro dálkový odečet G 1/2"x 110 mm Qn 0,6 R80</t>
  </si>
  <si>
    <t>-1695233364</t>
  </si>
  <si>
    <t>https://podminky.urs.cz/item/CS_URS_2022_01/722263208</t>
  </si>
  <si>
    <t>1650438263</t>
  </si>
  <si>
    <t>1452382308</t>
  </si>
  <si>
    <t>998722103</t>
  </si>
  <si>
    <t>Přesun hmot pro vnitřní vodovod stanovený z hmotnosti přesunovaného materiálu vodorovná dopravní vzdálenost do 50 m v objektech výšky přes 12 do 24 m</t>
  </si>
  <si>
    <t>-678438098</t>
  </si>
  <si>
    <t>https://podminky.urs.cz/item/CS_URS_2022_01/998722103</t>
  </si>
  <si>
    <t>-1720585172</t>
  </si>
  <si>
    <t>4*7</t>
  </si>
  <si>
    <t>1400505149</t>
  </si>
  <si>
    <t>-695669205</t>
  </si>
  <si>
    <t>"dno stoupaček"7*4</t>
  </si>
  <si>
    <t>751</t>
  </si>
  <si>
    <t>Vzduchotechnika</t>
  </si>
  <si>
    <t>751511852</t>
  </si>
  <si>
    <t>Demontáž potrubí plechového skupiny II kruhového s přírubou nebo bez příruby tloušťky plechu 1,0 mm, průměru přes 300 do 400 mm</t>
  </si>
  <si>
    <t>-1544678813</t>
  </si>
  <si>
    <t>https://podminky.urs.cz/item/CS_URS_2022_01/751511852</t>
  </si>
  <si>
    <t>7*2*11,40</t>
  </si>
  <si>
    <t>751512244</t>
  </si>
  <si>
    <t>Montáž potrubí plechového skupiny II kruhového bez příruby tloušťky plechu 1,0 mm, průměru přes 300 do 400 mm</t>
  </si>
  <si>
    <t>287261148</t>
  </si>
  <si>
    <t>https://podminky.urs.cz/item/CS_URS_2022_01/751512244</t>
  </si>
  <si>
    <t>429.R</t>
  </si>
  <si>
    <t>materiál pro upevnění, kotvení potrubí</t>
  </si>
  <si>
    <t>-2019540607</t>
  </si>
  <si>
    <t>763</t>
  </si>
  <si>
    <t>Konstrukce suché výstavby</t>
  </si>
  <si>
    <t>763122521.KNF</t>
  </si>
  <si>
    <t>SDK stěna šachtová W629/W623 tl 75 mm profil UW+2xCW 50 desky 2xRED PIANO (DF) 12,5 TI 50 mm 45 kg/m3 EI 45/DP1</t>
  </si>
  <si>
    <t>966498249</t>
  </si>
  <si>
    <t>Poznámka k položce:
Odkaz na konkrétní výrobek, materiál, technologii či obchodní firmu či název - má se za to, že se jedná o vymezení požadovaných vlastností materiálu. V tomto případě je účastník oprávněn v nabídce uvést i jiné rovnocenné řešení</t>
  </si>
  <si>
    <t>"stěna předsazená"4*7*0,70*2,70</t>
  </si>
  <si>
    <t>"stěna šachtová"4*7*0,90*2,70</t>
  </si>
  <si>
    <t>Montáž dvířek pro konstrukce ze sádrokartonových desek revizních jednoplášťových pro příčky a předsazené stěny velikost (šxv) 600 x 600 mm</t>
  </si>
  <si>
    <t>-403716554</t>
  </si>
  <si>
    <t>1703769645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</si>
  <si>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</si>
  <si>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</si>
  <si>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1229269433</t>
  </si>
  <si>
    <t>https://podminky.urs.cz/item/CS_URS_2022_01/998763303</t>
  </si>
  <si>
    <t>783813111</t>
  </si>
  <si>
    <t>Penetrační nátěr omítek hladkých povrchů z desek na bázi dřeva (dřevovláknitých, dřevoštěpkových, cementotřískových apod.) syntetický</t>
  </si>
  <si>
    <t>-1661714457</t>
  </si>
  <si>
    <t>https://podminky.urs.cz/item/CS_URS_2022_01/783813111</t>
  </si>
  <si>
    <t>"čelní stěna instalační šachty"4*7*0,90*2,00</t>
  </si>
  <si>
    <t>783817401</t>
  </si>
  <si>
    <t>Krycí (ochranný ) nátěr omítek dvojnásobný hladkých betonových povrchů nebo povrchů z desek na bázi dřeva (dřevovláknitých apod.) syntetický</t>
  </si>
  <si>
    <t>1894284897</t>
  </si>
  <si>
    <t>https://podminky.urs.cz/item/CS_URS_2022_01/783817401</t>
  </si>
  <si>
    <t>784</t>
  </si>
  <si>
    <t>Dokončovací práce - malby a tapety</t>
  </si>
  <si>
    <t>784181101</t>
  </si>
  <si>
    <t>Penetrace podkladu jednonásobná základní akrylátová bezbarvá v místnostech výšky do 3,80 m</t>
  </si>
  <si>
    <t>959750410</t>
  </si>
  <si>
    <t>https://podminky.urs.cz/item/CS_URS_2022_01/784181101</t>
  </si>
  <si>
    <t>"čelní stěna instalační šachty"4*7*0,90*0,70</t>
  </si>
  <si>
    <t>784221101</t>
  </si>
  <si>
    <t>Malby z malířských směsí otěruvzdorných za sucha dvojnásobné, bílé za sucha otěruvzdorné dobře v místnostech výšky do 3,80 m</t>
  </si>
  <si>
    <t>1405108680</t>
  </si>
  <si>
    <t>https://podminky.urs.cz/item/CS_URS_2022_01/784221101</t>
  </si>
  <si>
    <t>SO1.3 - Požární vodovod</t>
  </si>
  <si>
    <t>340235212</t>
  </si>
  <si>
    <t>Zazdívka otvorů v příčkách nebo stěnách cihlami plnými pálenými plochy do 0,0225 m2, tloušťky přes 100 mm</t>
  </si>
  <si>
    <t>-1562696054</t>
  </si>
  <si>
    <t>https://podminky.urs.cz/item/CS_URS_2022_01/340235212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</si>
  <si>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</si>
  <si>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</si>
  <si>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-541681260</t>
  </si>
  <si>
    <t>https://podminky.urs.cz/item/CS_URS_2022_01/411388621</t>
  </si>
  <si>
    <t>611325221</t>
  </si>
  <si>
    <t>Vápenocementová omítka jednotlivých malých ploch štuková na stropech, plochy jednotlivě do 0,09 m2</t>
  </si>
  <si>
    <t>-1235839436</t>
  </si>
  <si>
    <t>https://podminky.urs.cz/item/CS_URS_2022_01/611325221</t>
  </si>
  <si>
    <t>612325221</t>
  </si>
  <si>
    <t>Vápenocementová omítka jednotlivých malých ploch štuková na stěnách, plochy jednotlivě do 0,09 m2</t>
  </si>
  <si>
    <t>1474219946</t>
  </si>
  <si>
    <t>https://podminky.urs.cz/item/CS_URS_2022_01/612325221</t>
  </si>
  <si>
    <t>-1946978244</t>
  </si>
  <si>
    <t>20,00*1,50</t>
  </si>
  <si>
    <t>-875447543</t>
  </si>
  <si>
    <t>722130802</t>
  </si>
  <si>
    <t>Demontáž potrubí z ocelových trubek pozinkovaných závitových přes 25 do DN 40</t>
  </si>
  <si>
    <t>1377701056</t>
  </si>
  <si>
    <t>https://podminky.urs.cz/item/CS_URS_2022_01/722130802</t>
  </si>
  <si>
    <t>1320567779</t>
  </si>
  <si>
    <t>971052231</t>
  </si>
  <si>
    <t>Vybourání a prorážení otvorů v železobetonových příčkách a zdech základových nebo nadzákladových, plochy do 0,0225 m2, tl. do 150 mm</t>
  </si>
  <si>
    <t>-65588111</t>
  </si>
  <si>
    <t>https://podminky.urs.cz/item/CS_URS_2022_01/971052231</t>
  </si>
  <si>
    <t>972054141</t>
  </si>
  <si>
    <t>Vybourání otvorů ve stropech nebo klenbách železobetonových bez odstranění podlahy a násypu, plochy do 0,0225 m2, tl. do 150 mm</t>
  </si>
  <si>
    <t>261016846</t>
  </si>
  <si>
    <t>https://podminky.urs.cz/item/CS_URS_2022_01/972054141</t>
  </si>
  <si>
    <t>97608641R</t>
  </si>
  <si>
    <t xml:space="preserve">Vybourání hydrantových skříní vnitřních s výzbrojí </t>
  </si>
  <si>
    <t>1186508568</t>
  </si>
  <si>
    <t>60309505</t>
  </si>
  <si>
    <t>-469080944</t>
  </si>
  <si>
    <t>-747820784</t>
  </si>
  <si>
    <t>0,653*14 'Přepočtené koeficientem množství</t>
  </si>
  <si>
    <t>915325347</t>
  </si>
  <si>
    <t>58397171</t>
  </si>
  <si>
    <t>1408875490</t>
  </si>
  <si>
    <t>924735647</t>
  </si>
  <si>
    <t>722.5</t>
  </si>
  <si>
    <t>Napojení potrubí na stávající rozvod</t>
  </si>
  <si>
    <t>1817445066</t>
  </si>
  <si>
    <t>722140115</t>
  </si>
  <si>
    <t>Potrubí z ocelových trubek z ušlechtilé oceli (nerez) spojované lisováním Ø 35/1,5</t>
  </si>
  <si>
    <t>-139897374</t>
  </si>
  <si>
    <t>https://podminky.urs.cz/item/CS_URS_2022_01/722140115</t>
  </si>
  <si>
    <t>722140116</t>
  </si>
  <si>
    <t>Potrubí z ocelových trubek z ušlechtilé oceli (nerez) spojované lisováním Ø 42/1,5</t>
  </si>
  <si>
    <t>893655811</t>
  </si>
  <si>
    <t>https://podminky.urs.cz/item/CS_URS_2022_01/722140116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</si>
  <si>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</si>
  <si>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</si>
  <si>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436999320</t>
  </si>
  <si>
    <t>https://podminky.urs.cz/item/CS_URS_2022_01/722181222</t>
  </si>
  <si>
    <t>722232064</t>
  </si>
  <si>
    <t>Armatury se dvěma závity kulové kohouty PN 42 do 185 °C přímé vnitřní závit s vypouštěním G 5/4"</t>
  </si>
  <si>
    <t>-1122333216</t>
  </si>
  <si>
    <t>https://podminky.urs.cz/item/CS_URS_2022_01/722232064</t>
  </si>
  <si>
    <t>722254126</t>
  </si>
  <si>
    <t>Požární příslušenství a armatury hydrantové skříně vnitřní s výzbrojí C 52 (s hydrantovým nástavcem a klíčem, polyesterová hadice)</t>
  </si>
  <si>
    <t>-166206995</t>
  </si>
  <si>
    <t>https://podminky.urs.cz/item/CS_URS_2022_01/722254126</t>
  </si>
  <si>
    <t>1254729951</t>
  </si>
  <si>
    <t>1854304306</t>
  </si>
  <si>
    <t>272415761</t>
  </si>
  <si>
    <t>-812718000</t>
  </si>
  <si>
    <t xml:space="preserve">SO2 - Objekt Přímá 398 </t>
  </si>
  <si>
    <t>SO2.1 - Kanalizace a vodovod v 1.p.p.</t>
  </si>
  <si>
    <t>1707969367</t>
  </si>
  <si>
    <t>800671293</t>
  </si>
  <si>
    <t>-249623165</t>
  </si>
  <si>
    <t>141952863</t>
  </si>
  <si>
    <t>-1651401846</t>
  </si>
  <si>
    <t>-1481818221</t>
  </si>
  <si>
    <t>1478889615</t>
  </si>
  <si>
    <t>2140292291</t>
  </si>
  <si>
    <t>1895277217</t>
  </si>
  <si>
    <t>-274445627</t>
  </si>
  <si>
    <t>-1295230219</t>
  </si>
  <si>
    <t>792187524</t>
  </si>
  <si>
    <t>-137369703</t>
  </si>
  <si>
    <t>-935912880</t>
  </si>
  <si>
    <t>-1095648838</t>
  </si>
  <si>
    <t>1454085920</t>
  </si>
  <si>
    <t>-62758991</t>
  </si>
  <si>
    <t>1222084285</t>
  </si>
  <si>
    <t>1393343332</t>
  </si>
  <si>
    <t>824165079</t>
  </si>
  <si>
    <t>1761872758</t>
  </si>
  <si>
    <t>922456284</t>
  </si>
  <si>
    <t>-218158714</t>
  </si>
  <si>
    <t>1738842912</t>
  </si>
  <si>
    <t>-769895560</t>
  </si>
  <si>
    <t>-491775838</t>
  </si>
  <si>
    <t>-931421070</t>
  </si>
  <si>
    <t>-2093534900</t>
  </si>
  <si>
    <t>-1350213599</t>
  </si>
  <si>
    <t>-997138249</t>
  </si>
  <si>
    <t>-935251586</t>
  </si>
  <si>
    <t>-1049286522</t>
  </si>
  <si>
    <t>-1037513581</t>
  </si>
  <si>
    <t>-1254119035</t>
  </si>
  <si>
    <t>SO2.2 - Kanalizace a vodovod - stoupačky</t>
  </si>
  <si>
    <t>487625693</t>
  </si>
  <si>
    <t>1103297919</t>
  </si>
  <si>
    <t>-1114645578</t>
  </si>
  <si>
    <t>1253377973</t>
  </si>
  <si>
    <t>222446361</t>
  </si>
  <si>
    <t>-367426625</t>
  </si>
  <si>
    <t>"1.p.p."2</t>
  </si>
  <si>
    <t>1930320694</t>
  </si>
  <si>
    <t>-1853963309</t>
  </si>
  <si>
    <t>-910180324</t>
  </si>
  <si>
    <t>-781914860</t>
  </si>
  <si>
    <t>-520662412</t>
  </si>
  <si>
    <t>75840386</t>
  </si>
  <si>
    <t>-974563388</t>
  </si>
  <si>
    <t>1280985154</t>
  </si>
  <si>
    <t>1318753466</t>
  </si>
  <si>
    <t>-1454780587</t>
  </si>
  <si>
    <t>65001974</t>
  </si>
  <si>
    <t>1527756524</t>
  </si>
  <si>
    <t>-1595238376</t>
  </si>
  <si>
    <t>-816486320</t>
  </si>
  <si>
    <t>17,748*14 'Přepočtené koeficientem množství</t>
  </si>
  <si>
    <t>-217042187</t>
  </si>
  <si>
    <t>2124334479</t>
  </si>
  <si>
    <t>265961030</t>
  </si>
  <si>
    <t>120256228</t>
  </si>
  <si>
    <t>-1096431968</t>
  </si>
  <si>
    <t>-15252235</t>
  </si>
  <si>
    <t>"v 1.p.p."7+2*3</t>
  </si>
  <si>
    <t>-1254682475</t>
  </si>
  <si>
    <t>-1825618949</t>
  </si>
  <si>
    <t>-40994593</t>
  </si>
  <si>
    <t>-800510544</t>
  </si>
  <si>
    <t>-847476129</t>
  </si>
  <si>
    <t>-1896581726</t>
  </si>
  <si>
    <t>-362997907</t>
  </si>
  <si>
    <t>-1419452229</t>
  </si>
  <si>
    <t>1192090200</t>
  </si>
  <si>
    <t>1060353044</t>
  </si>
  <si>
    <t>713122469</t>
  </si>
  <si>
    <t>-1916162561</t>
  </si>
  <si>
    <t>1274591935</t>
  </si>
  <si>
    <t>26001787</t>
  </si>
  <si>
    <t>-1885740391</t>
  </si>
  <si>
    <t>340827531</t>
  </si>
  <si>
    <t>-1956965569</t>
  </si>
  <si>
    <t>-1626786860</t>
  </si>
  <si>
    <t>-2077938880</t>
  </si>
  <si>
    <t>-97388076</t>
  </si>
  <si>
    <t>1307789027</t>
  </si>
  <si>
    <t>-1139698511</t>
  </si>
  <si>
    <t>"1.p.p"2</t>
  </si>
  <si>
    <t>"byt.jádra"4*7</t>
  </si>
  <si>
    <t>-1142601080</t>
  </si>
  <si>
    <t>-1241324587</t>
  </si>
  <si>
    <t>"1.p.p."6</t>
  </si>
  <si>
    <t>1997202549</t>
  </si>
  <si>
    <t>1431029922</t>
  </si>
  <si>
    <t>-879388873</t>
  </si>
  <si>
    <t>523181147</t>
  </si>
  <si>
    <t>763172325.1</t>
  </si>
  <si>
    <t>-395690895</t>
  </si>
  <si>
    <t>https://podminky.urs.cz/item/CS_URS_2022_01/763172325.1</t>
  </si>
  <si>
    <t>5903076R.1</t>
  </si>
  <si>
    <t>1567542000</t>
  </si>
  <si>
    <t>-83563430</t>
  </si>
  <si>
    <t>691391819</t>
  </si>
  <si>
    <t>-1384643498</t>
  </si>
  <si>
    <t>-1787271457</t>
  </si>
  <si>
    <t>-862549035</t>
  </si>
  <si>
    <t>270087226</t>
  </si>
  <si>
    <t>1065528545</t>
  </si>
  <si>
    <t>1326173975</t>
  </si>
  <si>
    <t>813774264</t>
  </si>
  <si>
    <t>SO2.3 - Požární vodovod</t>
  </si>
  <si>
    <t>-775562626</t>
  </si>
  <si>
    <t>1267167089</t>
  </si>
  <si>
    <t>-1687098785</t>
  </si>
  <si>
    <t>-561889665</t>
  </si>
  <si>
    <t>1761260254</t>
  </si>
  <si>
    <t>-1371676928</t>
  </si>
  <si>
    <t>-273214485</t>
  </si>
  <si>
    <t>-534987926</t>
  </si>
  <si>
    <t>-2032744472</t>
  </si>
  <si>
    <t>-109432875</t>
  </si>
  <si>
    <t>1113314774</t>
  </si>
  <si>
    <t>696789227</t>
  </si>
  <si>
    <t>-471644735</t>
  </si>
  <si>
    <t>-899499263</t>
  </si>
  <si>
    <t>-2071749630</t>
  </si>
  <si>
    <t>1902909065</t>
  </si>
  <si>
    <t>-1112458005</t>
  </si>
  <si>
    <t>-1760693671</t>
  </si>
  <si>
    <t>-1153079561</t>
  </si>
  <si>
    <t>-25857588</t>
  </si>
  <si>
    <t>1915719173</t>
  </si>
  <si>
    <t>1647664745</t>
  </si>
  <si>
    <t>-673078577</t>
  </si>
  <si>
    <t>-1665943489</t>
  </si>
  <si>
    <t>1144503246</t>
  </si>
  <si>
    <t>-1543506492</t>
  </si>
  <si>
    <t>-1291850958</t>
  </si>
  <si>
    <t>842078510</t>
  </si>
  <si>
    <t xml:space="preserve">    VRN3 - Zařízení staveniště</t>
  </si>
  <si>
    <t>VRN3</t>
  </si>
  <si>
    <t>Zařízení staveniště</t>
  </si>
  <si>
    <t>033103000</t>
  </si>
  <si>
    <t>Připojení energií a vody - zřízení měřitelných odběrných míst pro odběr vody a elektrické energie v objektu po dobu realizace stavby</t>
  </si>
  <si>
    <t>95388841</t>
  </si>
  <si>
    <t>https://podminky.urs.cz/item/CS_URS_2022_01/033103000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</si>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</sst>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2" TargetMode="External" /><Relationship Id="rId2" Type="http://schemas.openxmlformats.org/officeDocument/2006/relationships/hyperlink" Target="https://podminky.urs.cz/item/CS_URS_2022_01/162211311" TargetMode="External" /><Relationship Id="rId3" Type="http://schemas.openxmlformats.org/officeDocument/2006/relationships/hyperlink" Target="https://podminky.urs.cz/item/CS_URS_2022_01/162211319" TargetMode="External" /><Relationship Id="rId4" Type="http://schemas.openxmlformats.org/officeDocument/2006/relationships/hyperlink" Target="https://podminky.urs.cz/item/CS_URS_2022_01/162751117" TargetMode="External" /><Relationship Id="rId5" Type="http://schemas.openxmlformats.org/officeDocument/2006/relationships/hyperlink" Target="https://podminky.urs.cz/item/CS_URS_2022_01/162751119" TargetMode="External" /><Relationship Id="rId6" Type="http://schemas.openxmlformats.org/officeDocument/2006/relationships/hyperlink" Target="https://podminky.urs.cz/item/CS_URS_2022_01/174111101" TargetMode="External" /><Relationship Id="rId7" Type="http://schemas.openxmlformats.org/officeDocument/2006/relationships/hyperlink" Target="https://podminky.urs.cz/item/CS_URS_2022_01/175111101" TargetMode="External" /><Relationship Id="rId8" Type="http://schemas.openxmlformats.org/officeDocument/2006/relationships/hyperlink" Target="https://podminky.urs.cz/item/CS_URS_2022_01/340236212" TargetMode="External" /><Relationship Id="rId9" Type="http://schemas.openxmlformats.org/officeDocument/2006/relationships/hyperlink" Target="https://podminky.urs.cz/item/CS_URS_2022_01/340271011" TargetMode="External" /><Relationship Id="rId10" Type="http://schemas.openxmlformats.org/officeDocument/2006/relationships/hyperlink" Target="https://podminky.urs.cz/item/CS_URS_2022_01/612131121" TargetMode="External" /><Relationship Id="rId11" Type="http://schemas.openxmlformats.org/officeDocument/2006/relationships/hyperlink" Target="https://podminky.urs.cz/item/CS_URS_2022_01/612142001" TargetMode="External" /><Relationship Id="rId12" Type="http://schemas.openxmlformats.org/officeDocument/2006/relationships/hyperlink" Target="https://podminky.urs.cz/item/CS_URS_2022_01/612321131" TargetMode="External" /><Relationship Id="rId13" Type="http://schemas.openxmlformats.org/officeDocument/2006/relationships/hyperlink" Target="https://podminky.urs.cz/item/CS_URS_2022_01/612325222" TargetMode="External" /><Relationship Id="rId14" Type="http://schemas.openxmlformats.org/officeDocument/2006/relationships/hyperlink" Target="https://podminky.urs.cz/item/CS_URS_2022_01/631312141" TargetMode="External" /><Relationship Id="rId15" Type="http://schemas.openxmlformats.org/officeDocument/2006/relationships/hyperlink" Target="https://podminky.urs.cz/item/CS_URS_2022_01/763172325" TargetMode="External" /><Relationship Id="rId16" Type="http://schemas.openxmlformats.org/officeDocument/2006/relationships/hyperlink" Target="https://podminky.urs.cz/item/CS_URS_2022_01/949101111" TargetMode="External" /><Relationship Id="rId17" Type="http://schemas.openxmlformats.org/officeDocument/2006/relationships/hyperlink" Target="https://podminky.urs.cz/item/CS_URS_2022_01/952902021" TargetMode="External" /><Relationship Id="rId18" Type="http://schemas.openxmlformats.org/officeDocument/2006/relationships/hyperlink" Target="https://podminky.urs.cz/item/CS_URS_2022_01/899101211" TargetMode="External" /><Relationship Id="rId19" Type="http://schemas.openxmlformats.org/officeDocument/2006/relationships/hyperlink" Target="https://podminky.urs.cz/item/CS_URS_2022_01/953941220" TargetMode="External" /><Relationship Id="rId20" Type="http://schemas.openxmlformats.org/officeDocument/2006/relationships/hyperlink" Target="https://podminky.urs.cz/item/CS_URS_2022_01/721110802" TargetMode="External" /><Relationship Id="rId21" Type="http://schemas.openxmlformats.org/officeDocument/2006/relationships/hyperlink" Target="https://podminky.urs.cz/item/CS_URS_2022_01/721110806" TargetMode="External" /><Relationship Id="rId22" Type="http://schemas.openxmlformats.org/officeDocument/2006/relationships/hyperlink" Target="https://podminky.urs.cz/item/CS_URS_2022_01/722170801" TargetMode="External" /><Relationship Id="rId23" Type="http://schemas.openxmlformats.org/officeDocument/2006/relationships/hyperlink" Target="https://podminky.urs.cz/item/CS_URS_2022_01/722170804" TargetMode="External" /><Relationship Id="rId24" Type="http://schemas.openxmlformats.org/officeDocument/2006/relationships/hyperlink" Target="https://podminky.urs.cz/item/CS_URS_2022_01/722220864" TargetMode="External" /><Relationship Id="rId25" Type="http://schemas.openxmlformats.org/officeDocument/2006/relationships/hyperlink" Target="https://podminky.urs.cz/item/CS_URS_2022_01/776201812" TargetMode="External" /><Relationship Id="rId26" Type="http://schemas.openxmlformats.org/officeDocument/2006/relationships/hyperlink" Target="https://podminky.urs.cz/item/CS_URS_2022_01/962031132" TargetMode="External" /><Relationship Id="rId27" Type="http://schemas.openxmlformats.org/officeDocument/2006/relationships/hyperlink" Target="https://podminky.urs.cz/item/CS_URS_2022_01/965042241" TargetMode="External" /><Relationship Id="rId28" Type="http://schemas.openxmlformats.org/officeDocument/2006/relationships/hyperlink" Target="https://podminky.urs.cz/item/CS_URS_2022_01/965081213" TargetMode="External" /><Relationship Id="rId29" Type="http://schemas.openxmlformats.org/officeDocument/2006/relationships/hyperlink" Target="https://podminky.urs.cz/item/CS_URS_2022_01/971042331" TargetMode="External" /><Relationship Id="rId30" Type="http://schemas.openxmlformats.org/officeDocument/2006/relationships/hyperlink" Target="https://podminky.urs.cz/item/CS_URS_2022_01/977151124" TargetMode="External" /><Relationship Id="rId31" Type="http://schemas.openxmlformats.org/officeDocument/2006/relationships/hyperlink" Target="https://podminky.urs.cz/item/CS_URS_2022_01/977151125" TargetMode="External" /><Relationship Id="rId32" Type="http://schemas.openxmlformats.org/officeDocument/2006/relationships/hyperlink" Target="https://podminky.urs.cz/item/CS_URS_2022_01/977151127" TargetMode="External" /><Relationship Id="rId33" Type="http://schemas.openxmlformats.org/officeDocument/2006/relationships/hyperlink" Target="https://podminky.urs.cz/item/CS_URS_2022_01/997013501" TargetMode="External" /><Relationship Id="rId34" Type="http://schemas.openxmlformats.org/officeDocument/2006/relationships/hyperlink" Target="https://podminky.urs.cz/item/CS_URS_2022_01/997013509" TargetMode="External" /><Relationship Id="rId35" Type="http://schemas.openxmlformats.org/officeDocument/2006/relationships/hyperlink" Target="https://podminky.urs.cz/item/CS_URS_2022_01/997013511" TargetMode="External" /><Relationship Id="rId36" Type="http://schemas.openxmlformats.org/officeDocument/2006/relationships/hyperlink" Target="https://podminky.urs.cz/item/CS_URS_2022_01/998018001" TargetMode="External" /><Relationship Id="rId37" Type="http://schemas.openxmlformats.org/officeDocument/2006/relationships/hyperlink" Target="https://podminky.urs.cz/item/CS_URS_2022_01/711111001" TargetMode="External" /><Relationship Id="rId38" Type="http://schemas.openxmlformats.org/officeDocument/2006/relationships/hyperlink" Target="https://podminky.urs.cz/item/CS_URS_2022_01/711141559" TargetMode="External" /><Relationship Id="rId39" Type="http://schemas.openxmlformats.org/officeDocument/2006/relationships/hyperlink" Target="https://podminky.urs.cz/item/CS_URS_2022_01/998711101" TargetMode="External" /><Relationship Id="rId40" Type="http://schemas.openxmlformats.org/officeDocument/2006/relationships/hyperlink" Target="https://podminky.urs.cz/item/CS_URS_2022_01/721173401" TargetMode="External" /><Relationship Id="rId41" Type="http://schemas.openxmlformats.org/officeDocument/2006/relationships/hyperlink" Target="https://podminky.urs.cz/item/CS_URS_2022_01/721173402" TargetMode="External" /><Relationship Id="rId42" Type="http://schemas.openxmlformats.org/officeDocument/2006/relationships/hyperlink" Target="https://podminky.urs.cz/item/CS_URS_2022_01/721173403" TargetMode="External" /><Relationship Id="rId43" Type="http://schemas.openxmlformats.org/officeDocument/2006/relationships/hyperlink" Target="https://podminky.urs.cz/item/CS_URS_2022_01/721173404" TargetMode="External" /><Relationship Id="rId44" Type="http://schemas.openxmlformats.org/officeDocument/2006/relationships/hyperlink" Target="https://podminky.urs.cz/item/CS_URS_2022_01/721174025" TargetMode="External" /><Relationship Id="rId45" Type="http://schemas.openxmlformats.org/officeDocument/2006/relationships/hyperlink" Target="https://podminky.urs.cz/item/CS_URS_2022_01/721290111" TargetMode="External" /><Relationship Id="rId46" Type="http://schemas.openxmlformats.org/officeDocument/2006/relationships/hyperlink" Target="https://podminky.urs.cz/item/CS_URS_2022_01/721290112" TargetMode="External" /><Relationship Id="rId47" Type="http://schemas.openxmlformats.org/officeDocument/2006/relationships/hyperlink" Target="https://podminky.urs.cz/item/CS_URS_2022_01/998721101" TargetMode="External" /><Relationship Id="rId48" Type="http://schemas.openxmlformats.org/officeDocument/2006/relationships/hyperlink" Target="https://podminky.urs.cz/item/CS_URS_2022_01/722174003" TargetMode="External" /><Relationship Id="rId49" Type="http://schemas.openxmlformats.org/officeDocument/2006/relationships/hyperlink" Target="https://podminky.urs.cz/item/CS_URS_2022_01/722174024" TargetMode="External" /><Relationship Id="rId50" Type="http://schemas.openxmlformats.org/officeDocument/2006/relationships/hyperlink" Target="https://podminky.urs.cz/item/CS_URS_2022_01/722174026" TargetMode="External" /><Relationship Id="rId51" Type="http://schemas.openxmlformats.org/officeDocument/2006/relationships/hyperlink" Target="https://podminky.urs.cz/item/CS_URS_2022_01/722181241" TargetMode="External" /><Relationship Id="rId52" Type="http://schemas.openxmlformats.org/officeDocument/2006/relationships/hyperlink" Target="https://podminky.urs.cz/item/CS_URS_2022_01/722181242" TargetMode="External" /><Relationship Id="rId53" Type="http://schemas.openxmlformats.org/officeDocument/2006/relationships/hyperlink" Target="https://podminky.urs.cz/item/CS_URS_2022_01/722181253" TargetMode="External" /><Relationship Id="rId54" Type="http://schemas.openxmlformats.org/officeDocument/2006/relationships/hyperlink" Target="https://podminky.urs.cz/item/CS_URS_2022_01/722224115" TargetMode="External" /><Relationship Id="rId55" Type="http://schemas.openxmlformats.org/officeDocument/2006/relationships/hyperlink" Target="https://podminky.urs.cz/item/CS_URS_2022_01/722225303" TargetMode="External" /><Relationship Id="rId56" Type="http://schemas.openxmlformats.org/officeDocument/2006/relationships/hyperlink" Target="https://podminky.urs.cz/item/CS_URS_2022_01/722225305" TargetMode="External" /><Relationship Id="rId57" Type="http://schemas.openxmlformats.org/officeDocument/2006/relationships/hyperlink" Target="https://podminky.urs.cz/item/CS_URS_2022_01/722230103" TargetMode="External" /><Relationship Id="rId58" Type="http://schemas.openxmlformats.org/officeDocument/2006/relationships/hyperlink" Target="https://podminky.urs.cz/item/CS_URS_2022_01/722230104" TargetMode="External" /><Relationship Id="rId59" Type="http://schemas.openxmlformats.org/officeDocument/2006/relationships/hyperlink" Target="https://podminky.urs.cz/item/CS_URS_2022_01/722231075" TargetMode="External" /><Relationship Id="rId60" Type="http://schemas.openxmlformats.org/officeDocument/2006/relationships/hyperlink" Target="https://podminky.urs.cz/item/CS_URS_2022_01/722290226" TargetMode="External" /><Relationship Id="rId61" Type="http://schemas.openxmlformats.org/officeDocument/2006/relationships/hyperlink" Target="https://podminky.urs.cz/item/CS_URS_2022_01/722290234" TargetMode="External" /><Relationship Id="rId62" Type="http://schemas.openxmlformats.org/officeDocument/2006/relationships/hyperlink" Target="https://podminky.urs.cz/item/CS_URS_2022_01/998722101" TargetMode="External" /><Relationship Id="rId63" Type="http://schemas.openxmlformats.org/officeDocument/2006/relationships/hyperlink" Target="https://podminky.urs.cz/item/CS_URS_2022_01/725110814" TargetMode="External" /><Relationship Id="rId64" Type="http://schemas.openxmlformats.org/officeDocument/2006/relationships/hyperlink" Target="https://podminky.urs.cz/item/CS_URS_2022_01/725119122" TargetMode="External" /><Relationship Id="rId65" Type="http://schemas.openxmlformats.org/officeDocument/2006/relationships/hyperlink" Target="https://podminky.urs.cz/item/CS_URS_2022_01/771121011" TargetMode="External" /><Relationship Id="rId66" Type="http://schemas.openxmlformats.org/officeDocument/2006/relationships/hyperlink" Target="https://podminky.urs.cz/item/CS_URS_2022_01/771151012" TargetMode="External" /><Relationship Id="rId67" Type="http://schemas.openxmlformats.org/officeDocument/2006/relationships/hyperlink" Target="https://podminky.urs.cz/item/CS_URS_2022_01/771474112" TargetMode="External" /><Relationship Id="rId68" Type="http://schemas.openxmlformats.org/officeDocument/2006/relationships/hyperlink" Target="https://podminky.urs.cz/item/CS_URS_2022_01/771574112" TargetMode="External" /><Relationship Id="rId69" Type="http://schemas.openxmlformats.org/officeDocument/2006/relationships/hyperlink" Target="https://podminky.urs.cz/item/CS_URS_2022_01/998771101" TargetMode="External" /><Relationship Id="rId70" Type="http://schemas.openxmlformats.org/officeDocument/2006/relationships/hyperlink" Target="https://podminky.urs.cz/item/CS_URS_2022_01/776111116" TargetMode="External" /><Relationship Id="rId71" Type="http://schemas.openxmlformats.org/officeDocument/2006/relationships/hyperlink" Target="https://podminky.urs.cz/item/CS_URS_2022_01/776111311" TargetMode="External" /><Relationship Id="rId72" Type="http://schemas.openxmlformats.org/officeDocument/2006/relationships/hyperlink" Target="https://podminky.urs.cz/item/CS_URS_2022_01/776121112" TargetMode="External" /><Relationship Id="rId73" Type="http://schemas.openxmlformats.org/officeDocument/2006/relationships/hyperlink" Target="https://podminky.urs.cz/item/CS_URS_2022_01/776121321" TargetMode="External" /><Relationship Id="rId74" Type="http://schemas.openxmlformats.org/officeDocument/2006/relationships/hyperlink" Target="https://podminky.urs.cz/item/CS_URS_2022_01/776141111" TargetMode="External" /><Relationship Id="rId75" Type="http://schemas.openxmlformats.org/officeDocument/2006/relationships/hyperlink" Target="https://podminky.urs.cz/item/CS_URS_2022_01/776221111" TargetMode="External" /><Relationship Id="rId76" Type="http://schemas.openxmlformats.org/officeDocument/2006/relationships/hyperlink" Target="https://podminky.urs.cz/item/CS_URS_2022_01/776411111" TargetMode="External" /><Relationship Id="rId77" Type="http://schemas.openxmlformats.org/officeDocument/2006/relationships/hyperlink" Target="https://podminky.urs.cz/item/CS_URS_2022_01/998776101" TargetMode="External" /><Relationship Id="rId78" Type="http://schemas.openxmlformats.org/officeDocument/2006/relationships/hyperlink" Target="https://podminky.urs.cz/item/CS_URS_2022_01/781121011" TargetMode="External" /><Relationship Id="rId79" Type="http://schemas.openxmlformats.org/officeDocument/2006/relationships/hyperlink" Target="https://podminky.urs.cz/item/CS_URS_2022_01/781474115" TargetMode="External" /><Relationship Id="rId80" Type="http://schemas.openxmlformats.org/officeDocument/2006/relationships/hyperlink" Target="https://podminky.urs.cz/item/CS_URS_2022_01/998781101" TargetMode="External" /><Relationship Id="rId81" Type="http://schemas.openxmlformats.org/officeDocument/2006/relationships/hyperlink" Target="https://podminky.urs.cz/item/CS_URS_2022_01/783301303" TargetMode="External" /><Relationship Id="rId82" Type="http://schemas.openxmlformats.org/officeDocument/2006/relationships/hyperlink" Target="https://podminky.urs.cz/item/CS_URS_2022_01/783314201" TargetMode="External" /><Relationship Id="rId83" Type="http://schemas.openxmlformats.org/officeDocument/2006/relationships/hyperlink" Target="https://podminky.urs.cz/item/CS_URS_2022_01/783315101" TargetMode="External" /><Relationship Id="rId84" Type="http://schemas.openxmlformats.org/officeDocument/2006/relationships/hyperlink" Target="https://podminky.urs.cz/item/CS_URS_2022_01/783317101" TargetMode="External" /><Relationship Id="rId85" Type="http://schemas.openxmlformats.org/officeDocument/2006/relationships/hyperlink" Target="https://podminky.urs.cz/item/CS_URS_2022_01/012103000" TargetMode="External" /><Relationship Id="rId8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11388631" TargetMode="External" /><Relationship Id="rId2" Type="http://schemas.openxmlformats.org/officeDocument/2006/relationships/hyperlink" Target="https://podminky.urs.cz/item/CS_URS_2022_01/949101111" TargetMode="External" /><Relationship Id="rId3" Type="http://schemas.openxmlformats.org/officeDocument/2006/relationships/hyperlink" Target="https://podminky.urs.cz/item/CS_URS_2022_01/952902021" TargetMode="External" /><Relationship Id="rId4" Type="http://schemas.openxmlformats.org/officeDocument/2006/relationships/hyperlink" Target="https://podminky.urs.cz/item/CS_URS_2022_01/721171808" TargetMode="External" /><Relationship Id="rId5" Type="http://schemas.openxmlformats.org/officeDocument/2006/relationships/hyperlink" Target="https://podminky.urs.cz/item/CS_URS_2022_01/722170801" TargetMode="External" /><Relationship Id="rId6" Type="http://schemas.openxmlformats.org/officeDocument/2006/relationships/hyperlink" Target="https://podminky.urs.cz/item/CS_URS_2022_01/722220861" TargetMode="External" /><Relationship Id="rId7" Type="http://schemas.openxmlformats.org/officeDocument/2006/relationships/hyperlink" Target="https://podminky.urs.cz/item/CS_URS_2022_01/722260812" TargetMode="External" /><Relationship Id="rId8" Type="http://schemas.openxmlformats.org/officeDocument/2006/relationships/hyperlink" Target="https://podminky.urs.cz/item/CS_URS_2022_01/971081511" TargetMode="External" /><Relationship Id="rId9" Type="http://schemas.openxmlformats.org/officeDocument/2006/relationships/hyperlink" Target="https://podminky.urs.cz/item/CS_URS_2022_01/972054691" TargetMode="External" /><Relationship Id="rId10" Type="http://schemas.openxmlformats.org/officeDocument/2006/relationships/hyperlink" Target="https://podminky.urs.cz/item/CS_URS_2022_01/997013217" TargetMode="External" /><Relationship Id="rId11" Type="http://schemas.openxmlformats.org/officeDocument/2006/relationships/hyperlink" Target="https://podminky.urs.cz/item/CS_URS_2022_01/997013501" TargetMode="External" /><Relationship Id="rId12" Type="http://schemas.openxmlformats.org/officeDocument/2006/relationships/hyperlink" Target="https://podminky.urs.cz/item/CS_URS_2022_01/997013509" TargetMode="External" /><Relationship Id="rId13" Type="http://schemas.openxmlformats.org/officeDocument/2006/relationships/hyperlink" Target="https://podminky.urs.cz/item/CS_URS_2022_01/997013511" TargetMode="External" /><Relationship Id="rId14" Type="http://schemas.openxmlformats.org/officeDocument/2006/relationships/hyperlink" Target="https://podminky.urs.cz/item/CS_URS_2022_01/998018003" TargetMode="External" /><Relationship Id="rId15" Type="http://schemas.openxmlformats.org/officeDocument/2006/relationships/hyperlink" Target="https://podminky.urs.cz/item/CS_URS_2022_01/721174025" TargetMode="External" /><Relationship Id="rId16" Type="http://schemas.openxmlformats.org/officeDocument/2006/relationships/hyperlink" Target="https://podminky.urs.cz/item/CS_URS_2022_01/721174063" TargetMode="External" /><Relationship Id="rId17" Type="http://schemas.openxmlformats.org/officeDocument/2006/relationships/hyperlink" Target="https://podminky.urs.cz/item/CS_URS_2022_01/721273153" TargetMode="External" /><Relationship Id="rId18" Type="http://schemas.openxmlformats.org/officeDocument/2006/relationships/hyperlink" Target="https://podminky.urs.cz/item/CS_URS_2022_01/721290111" TargetMode="External" /><Relationship Id="rId19" Type="http://schemas.openxmlformats.org/officeDocument/2006/relationships/hyperlink" Target="https://podminky.urs.cz/item/CS_URS_2022_01/998721103" TargetMode="External" /><Relationship Id="rId20" Type="http://schemas.openxmlformats.org/officeDocument/2006/relationships/hyperlink" Target="https://podminky.urs.cz/item/CS_URS_2022_01/722174002" TargetMode="External" /><Relationship Id="rId21" Type="http://schemas.openxmlformats.org/officeDocument/2006/relationships/hyperlink" Target="https://podminky.urs.cz/item/CS_URS_2022_01/722174003" TargetMode="External" /><Relationship Id="rId22" Type="http://schemas.openxmlformats.org/officeDocument/2006/relationships/hyperlink" Target="https://podminky.urs.cz/item/CS_URS_2022_01/722174024" TargetMode="External" /><Relationship Id="rId23" Type="http://schemas.openxmlformats.org/officeDocument/2006/relationships/hyperlink" Target="https://podminky.urs.cz/item/CS_URS_2022_01/722181241" TargetMode="External" /><Relationship Id="rId24" Type="http://schemas.openxmlformats.org/officeDocument/2006/relationships/hyperlink" Target="https://podminky.urs.cz/item/CS_URS_2022_01/722181242" TargetMode="External" /><Relationship Id="rId25" Type="http://schemas.openxmlformats.org/officeDocument/2006/relationships/hyperlink" Target="https://podminky.urs.cz/item/CS_URS_2022_01/722181252" TargetMode="External" /><Relationship Id="rId26" Type="http://schemas.openxmlformats.org/officeDocument/2006/relationships/hyperlink" Target="https://podminky.urs.cz/item/CS_URS_2022_01/722225302" TargetMode="External" /><Relationship Id="rId27" Type="http://schemas.openxmlformats.org/officeDocument/2006/relationships/hyperlink" Target="https://podminky.urs.cz/item/CS_URS_2022_01/722230102" TargetMode="External" /><Relationship Id="rId28" Type="http://schemas.openxmlformats.org/officeDocument/2006/relationships/hyperlink" Target="https://podminky.urs.cz/item/CS_URS_2022_01/722230112" TargetMode="External" /><Relationship Id="rId29" Type="http://schemas.openxmlformats.org/officeDocument/2006/relationships/hyperlink" Target="https://podminky.urs.cz/item/CS_URS_2022_01/722262225" TargetMode="External" /><Relationship Id="rId30" Type="http://schemas.openxmlformats.org/officeDocument/2006/relationships/hyperlink" Target="https://podminky.urs.cz/item/CS_URS_2022_01/722263208" TargetMode="External" /><Relationship Id="rId31" Type="http://schemas.openxmlformats.org/officeDocument/2006/relationships/hyperlink" Target="https://podminky.urs.cz/item/CS_URS_2022_01/722290226" TargetMode="External" /><Relationship Id="rId32" Type="http://schemas.openxmlformats.org/officeDocument/2006/relationships/hyperlink" Target="https://podminky.urs.cz/item/CS_URS_2022_01/722290234" TargetMode="External" /><Relationship Id="rId33" Type="http://schemas.openxmlformats.org/officeDocument/2006/relationships/hyperlink" Target="https://podminky.urs.cz/item/CS_URS_2022_01/998722103" TargetMode="External" /><Relationship Id="rId34" Type="http://schemas.openxmlformats.org/officeDocument/2006/relationships/hyperlink" Target="https://podminky.urs.cz/item/CS_URS_2022_01/725110814" TargetMode="External" /><Relationship Id="rId35" Type="http://schemas.openxmlformats.org/officeDocument/2006/relationships/hyperlink" Target="https://podminky.urs.cz/item/CS_URS_2022_01/725119122" TargetMode="External" /><Relationship Id="rId36" Type="http://schemas.openxmlformats.org/officeDocument/2006/relationships/hyperlink" Target="https://podminky.urs.cz/item/CS_URS_2022_01/751511852" TargetMode="External" /><Relationship Id="rId37" Type="http://schemas.openxmlformats.org/officeDocument/2006/relationships/hyperlink" Target="https://podminky.urs.cz/item/CS_URS_2022_01/751512244" TargetMode="External" /><Relationship Id="rId38" Type="http://schemas.openxmlformats.org/officeDocument/2006/relationships/hyperlink" Target="https://podminky.urs.cz/item/CS_URS_2022_01/763172325" TargetMode="External" /><Relationship Id="rId39" Type="http://schemas.openxmlformats.org/officeDocument/2006/relationships/hyperlink" Target="https://podminky.urs.cz/item/CS_URS_2022_01/998763303" TargetMode="External" /><Relationship Id="rId40" Type="http://schemas.openxmlformats.org/officeDocument/2006/relationships/hyperlink" Target="https://podminky.urs.cz/item/CS_URS_2022_01/783813111" TargetMode="External" /><Relationship Id="rId41" Type="http://schemas.openxmlformats.org/officeDocument/2006/relationships/hyperlink" Target="https://podminky.urs.cz/item/CS_URS_2022_01/783817401" TargetMode="External" /><Relationship Id="rId42" Type="http://schemas.openxmlformats.org/officeDocument/2006/relationships/hyperlink" Target="https://podminky.urs.cz/item/CS_URS_2022_01/784181101" TargetMode="External" /><Relationship Id="rId43" Type="http://schemas.openxmlformats.org/officeDocument/2006/relationships/hyperlink" Target="https://podminky.urs.cz/item/CS_URS_2022_01/784221101" TargetMode="External" /><Relationship Id="rId4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0235212" TargetMode="External" /><Relationship Id="rId2" Type="http://schemas.openxmlformats.org/officeDocument/2006/relationships/hyperlink" Target="https://podminky.urs.cz/item/CS_URS_2022_01/411388621" TargetMode="External" /><Relationship Id="rId3" Type="http://schemas.openxmlformats.org/officeDocument/2006/relationships/hyperlink" Target="https://podminky.urs.cz/item/CS_URS_2022_01/611325221" TargetMode="External" /><Relationship Id="rId4" Type="http://schemas.openxmlformats.org/officeDocument/2006/relationships/hyperlink" Target="https://podminky.urs.cz/item/CS_URS_2022_01/612325221" TargetMode="External" /><Relationship Id="rId5" Type="http://schemas.openxmlformats.org/officeDocument/2006/relationships/hyperlink" Target="https://podminky.urs.cz/item/CS_URS_2022_01/949101111" TargetMode="External" /><Relationship Id="rId6" Type="http://schemas.openxmlformats.org/officeDocument/2006/relationships/hyperlink" Target="https://podminky.urs.cz/item/CS_URS_2022_01/952902021" TargetMode="External" /><Relationship Id="rId7" Type="http://schemas.openxmlformats.org/officeDocument/2006/relationships/hyperlink" Target="https://podminky.urs.cz/item/CS_URS_2022_01/722130802" TargetMode="External" /><Relationship Id="rId8" Type="http://schemas.openxmlformats.org/officeDocument/2006/relationships/hyperlink" Target="https://podminky.urs.cz/item/CS_URS_2022_01/722220864" TargetMode="External" /><Relationship Id="rId9" Type="http://schemas.openxmlformats.org/officeDocument/2006/relationships/hyperlink" Target="https://podminky.urs.cz/item/CS_URS_2022_01/971052231" TargetMode="External" /><Relationship Id="rId10" Type="http://schemas.openxmlformats.org/officeDocument/2006/relationships/hyperlink" Target="https://podminky.urs.cz/item/CS_URS_2022_01/972054141" TargetMode="External" /><Relationship Id="rId11" Type="http://schemas.openxmlformats.org/officeDocument/2006/relationships/hyperlink" Target="https://podminky.urs.cz/item/CS_URS_2022_01/997013217" TargetMode="External" /><Relationship Id="rId12" Type="http://schemas.openxmlformats.org/officeDocument/2006/relationships/hyperlink" Target="https://podminky.urs.cz/item/CS_URS_2022_01/997013501" TargetMode="External" /><Relationship Id="rId13" Type="http://schemas.openxmlformats.org/officeDocument/2006/relationships/hyperlink" Target="https://podminky.urs.cz/item/CS_URS_2022_01/997013509" TargetMode="External" /><Relationship Id="rId14" Type="http://schemas.openxmlformats.org/officeDocument/2006/relationships/hyperlink" Target="https://podminky.urs.cz/item/CS_URS_2022_01/997013511" TargetMode="External" /><Relationship Id="rId15" Type="http://schemas.openxmlformats.org/officeDocument/2006/relationships/hyperlink" Target="https://podminky.urs.cz/item/CS_URS_2022_01/998018003" TargetMode="External" /><Relationship Id="rId16" Type="http://schemas.openxmlformats.org/officeDocument/2006/relationships/hyperlink" Target="https://podminky.urs.cz/item/CS_URS_2022_01/722140115" TargetMode="External" /><Relationship Id="rId17" Type="http://schemas.openxmlformats.org/officeDocument/2006/relationships/hyperlink" Target="https://podminky.urs.cz/item/CS_URS_2022_01/722140116" TargetMode="External" /><Relationship Id="rId18" Type="http://schemas.openxmlformats.org/officeDocument/2006/relationships/hyperlink" Target="https://podminky.urs.cz/item/CS_URS_2022_01/722181222" TargetMode="External" /><Relationship Id="rId19" Type="http://schemas.openxmlformats.org/officeDocument/2006/relationships/hyperlink" Target="https://podminky.urs.cz/item/CS_URS_2022_01/722232064" TargetMode="External" /><Relationship Id="rId20" Type="http://schemas.openxmlformats.org/officeDocument/2006/relationships/hyperlink" Target="https://podminky.urs.cz/item/CS_URS_2022_01/722254126" TargetMode="External" /><Relationship Id="rId21" Type="http://schemas.openxmlformats.org/officeDocument/2006/relationships/hyperlink" Target="https://podminky.urs.cz/item/CS_URS_2022_01/722290226" TargetMode="External" /><Relationship Id="rId22" Type="http://schemas.openxmlformats.org/officeDocument/2006/relationships/hyperlink" Target="https://podminky.urs.cz/item/CS_URS_2022_01/722290234" TargetMode="External" /><Relationship Id="rId23" Type="http://schemas.openxmlformats.org/officeDocument/2006/relationships/hyperlink" Target="https://podminky.urs.cz/item/CS_URS_2022_01/998722103" TargetMode="External" /><Relationship Id="rId2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0236212" TargetMode="External" /><Relationship Id="rId2" Type="http://schemas.openxmlformats.org/officeDocument/2006/relationships/hyperlink" Target="https://podminky.urs.cz/item/CS_URS_2022_01/612325222" TargetMode="External" /><Relationship Id="rId3" Type="http://schemas.openxmlformats.org/officeDocument/2006/relationships/hyperlink" Target="https://podminky.urs.cz/item/CS_URS_2022_01/949101111" TargetMode="External" /><Relationship Id="rId4" Type="http://schemas.openxmlformats.org/officeDocument/2006/relationships/hyperlink" Target="https://podminky.urs.cz/item/CS_URS_2022_01/899101211" TargetMode="External" /><Relationship Id="rId5" Type="http://schemas.openxmlformats.org/officeDocument/2006/relationships/hyperlink" Target="https://podminky.urs.cz/item/CS_URS_2022_01/952902021" TargetMode="External" /><Relationship Id="rId6" Type="http://schemas.openxmlformats.org/officeDocument/2006/relationships/hyperlink" Target="https://podminky.urs.cz/item/CS_URS_2022_01/953941220" TargetMode="External" /><Relationship Id="rId7" Type="http://schemas.openxmlformats.org/officeDocument/2006/relationships/hyperlink" Target="https://podminky.urs.cz/item/CS_URS_2022_01/722170801" TargetMode="External" /><Relationship Id="rId8" Type="http://schemas.openxmlformats.org/officeDocument/2006/relationships/hyperlink" Target="https://podminky.urs.cz/item/CS_URS_2022_01/722170804" TargetMode="External" /><Relationship Id="rId9" Type="http://schemas.openxmlformats.org/officeDocument/2006/relationships/hyperlink" Target="https://podminky.urs.cz/item/CS_URS_2022_01/722220864" TargetMode="External" /><Relationship Id="rId10" Type="http://schemas.openxmlformats.org/officeDocument/2006/relationships/hyperlink" Target="https://podminky.urs.cz/item/CS_URS_2022_01/971042331" TargetMode="External" /><Relationship Id="rId11" Type="http://schemas.openxmlformats.org/officeDocument/2006/relationships/hyperlink" Target="https://podminky.urs.cz/item/CS_URS_2022_01/998018001" TargetMode="External" /><Relationship Id="rId12" Type="http://schemas.openxmlformats.org/officeDocument/2006/relationships/hyperlink" Target="https://podminky.urs.cz/item/CS_URS_2022_01/722174003" TargetMode="External" /><Relationship Id="rId13" Type="http://schemas.openxmlformats.org/officeDocument/2006/relationships/hyperlink" Target="https://podminky.urs.cz/item/CS_URS_2022_01/722174024" TargetMode="External" /><Relationship Id="rId14" Type="http://schemas.openxmlformats.org/officeDocument/2006/relationships/hyperlink" Target="https://podminky.urs.cz/item/CS_URS_2022_01/722174026" TargetMode="External" /><Relationship Id="rId15" Type="http://schemas.openxmlformats.org/officeDocument/2006/relationships/hyperlink" Target="https://podminky.urs.cz/item/CS_URS_2022_01/722181241" TargetMode="External" /><Relationship Id="rId16" Type="http://schemas.openxmlformats.org/officeDocument/2006/relationships/hyperlink" Target="https://podminky.urs.cz/item/CS_URS_2022_01/722181242" TargetMode="External" /><Relationship Id="rId17" Type="http://schemas.openxmlformats.org/officeDocument/2006/relationships/hyperlink" Target="https://podminky.urs.cz/item/CS_URS_2022_01/722181253" TargetMode="External" /><Relationship Id="rId18" Type="http://schemas.openxmlformats.org/officeDocument/2006/relationships/hyperlink" Target="https://podminky.urs.cz/item/CS_URS_2022_01/722224115" TargetMode="External" /><Relationship Id="rId19" Type="http://schemas.openxmlformats.org/officeDocument/2006/relationships/hyperlink" Target="https://podminky.urs.cz/item/CS_URS_2022_01/722225303" TargetMode="External" /><Relationship Id="rId20" Type="http://schemas.openxmlformats.org/officeDocument/2006/relationships/hyperlink" Target="https://podminky.urs.cz/item/CS_URS_2022_01/722225305" TargetMode="External" /><Relationship Id="rId21" Type="http://schemas.openxmlformats.org/officeDocument/2006/relationships/hyperlink" Target="https://podminky.urs.cz/item/CS_URS_2022_01/722230103" TargetMode="External" /><Relationship Id="rId22" Type="http://schemas.openxmlformats.org/officeDocument/2006/relationships/hyperlink" Target="https://podminky.urs.cz/item/CS_URS_2022_01/722230104" TargetMode="External" /><Relationship Id="rId23" Type="http://schemas.openxmlformats.org/officeDocument/2006/relationships/hyperlink" Target="https://podminky.urs.cz/item/CS_URS_2022_01/722231075" TargetMode="External" /><Relationship Id="rId24" Type="http://schemas.openxmlformats.org/officeDocument/2006/relationships/hyperlink" Target="https://podminky.urs.cz/item/CS_URS_2022_01/722290226" TargetMode="External" /><Relationship Id="rId25" Type="http://schemas.openxmlformats.org/officeDocument/2006/relationships/hyperlink" Target="https://podminky.urs.cz/item/CS_URS_2022_01/722290234" TargetMode="External" /><Relationship Id="rId26" Type="http://schemas.openxmlformats.org/officeDocument/2006/relationships/hyperlink" Target="https://podminky.urs.cz/item/CS_URS_2022_01/998722101" TargetMode="External" /><Relationship Id="rId27" Type="http://schemas.openxmlformats.org/officeDocument/2006/relationships/hyperlink" Target="https://podminky.urs.cz/item/CS_URS_2022_01/783301303" TargetMode="External" /><Relationship Id="rId28" Type="http://schemas.openxmlformats.org/officeDocument/2006/relationships/hyperlink" Target="https://podminky.urs.cz/item/CS_URS_2022_01/783314201" TargetMode="External" /><Relationship Id="rId29" Type="http://schemas.openxmlformats.org/officeDocument/2006/relationships/hyperlink" Target="https://podminky.urs.cz/item/CS_URS_2022_01/783315101" TargetMode="External" /><Relationship Id="rId30" Type="http://schemas.openxmlformats.org/officeDocument/2006/relationships/hyperlink" Target="https://podminky.urs.cz/item/CS_URS_2022_01/783317101" TargetMode="External" /><Relationship Id="rId3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0271011" TargetMode="External" /><Relationship Id="rId2" Type="http://schemas.openxmlformats.org/officeDocument/2006/relationships/hyperlink" Target="https://podminky.urs.cz/item/CS_URS_2022_01/411388631" TargetMode="External" /><Relationship Id="rId3" Type="http://schemas.openxmlformats.org/officeDocument/2006/relationships/hyperlink" Target="https://podminky.urs.cz/item/CS_URS_2022_01/612131121" TargetMode="External" /><Relationship Id="rId4" Type="http://schemas.openxmlformats.org/officeDocument/2006/relationships/hyperlink" Target="https://podminky.urs.cz/item/CS_URS_2022_01/612142001" TargetMode="External" /><Relationship Id="rId5" Type="http://schemas.openxmlformats.org/officeDocument/2006/relationships/hyperlink" Target="https://podminky.urs.cz/item/CS_URS_2022_01/612321131" TargetMode="External" /><Relationship Id="rId6" Type="http://schemas.openxmlformats.org/officeDocument/2006/relationships/hyperlink" Target="https://podminky.urs.cz/item/CS_URS_2022_01/763172325" TargetMode="External" /><Relationship Id="rId7" Type="http://schemas.openxmlformats.org/officeDocument/2006/relationships/hyperlink" Target="https://podminky.urs.cz/item/CS_URS_2022_01/949101111" TargetMode="External" /><Relationship Id="rId8" Type="http://schemas.openxmlformats.org/officeDocument/2006/relationships/hyperlink" Target="https://podminky.urs.cz/item/CS_URS_2022_01/952902021" TargetMode="External" /><Relationship Id="rId9" Type="http://schemas.openxmlformats.org/officeDocument/2006/relationships/hyperlink" Target="https://podminky.urs.cz/item/CS_URS_2022_01/721171808" TargetMode="External" /><Relationship Id="rId10" Type="http://schemas.openxmlformats.org/officeDocument/2006/relationships/hyperlink" Target="https://podminky.urs.cz/item/CS_URS_2022_01/722170801" TargetMode="External" /><Relationship Id="rId11" Type="http://schemas.openxmlformats.org/officeDocument/2006/relationships/hyperlink" Target="https://podminky.urs.cz/item/CS_URS_2022_01/722220861" TargetMode="External" /><Relationship Id="rId12" Type="http://schemas.openxmlformats.org/officeDocument/2006/relationships/hyperlink" Target="https://podminky.urs.cz/item/CS_URS_2022_01/722260812" TargetMode="External" /><Relationship Id="rId13" Type="http://schemas.openxmlformats.org/officeDocument/2006/relationships/hyperlink" Target="https://podminky.urs.cz/item/CS_URS_2022_01/962031132" TargetMode="External" /><Relationship Id="rId14" Type="http://schemas.openxmlformats.org/officeDocument/2006/relationships/hyperlink" Target="https://podminky.urs.cz/item/CS_URS_2022_01/971081511" TargetMode="External" /><Relationship Id="rId15" Type="http://schemas.openxmlformats.org/officeDocument/2006/relationships/hyperlink" Target="https://podminky.urs.cz/item/CS_URS_2022_01/972054691" TargetMode="External" /><Relationship Id="rId16" Type="http://schemas.openxmlformats.org/officeDocument/2006/relationships/hyperlink" Target="https://podminky.urs.cz/item/CS_URS_2022_01/997013217" TargetMode="External" /><Relationship Id="rId17" Type="http://schemas.openxmlformats.org/officeDocument/2006/relationships/hyperlink" Target="https://podminky.urs.cz/item/CS_URS_2022_01/997013501" TargetMode="External" /><Relationship Id="rId18" Type="http://schemas.openxmlformats.org/officeDocument/2006/relationships/hyperlink" Target="https://podminky.urs.cz/item/CS_URS_2022_01/997013509" TargetMode="External" /><Relationship Id="rId19" Type="http://schemas.openxmlformats.org/officeDocument/2006/relationships/hyperlink" Target="https://podminky.urs.cz/item/CS_URS_2022_01/997013511" TargetMode="External" /><Relationship Id="rId20" Type="http://schemas.openxmlformats.org/officeDocument/2006/relationships/hyperlink" Target="https://podminky.urs.cz/item/CS_URS_2022_01/998018003" TargetMode="External" /><Relationship Id="rId21" Type="http://schemas.openxmlformats.org/officeDocument/2006/relationships/hyperlink" Target="https://podminky.urs.cz/item/CS_URS_2022_01/721174025" TargetMode="External" /><Relationship Id="rId22" Type="http://schemas.openxmlformats.org/officeDocument/2006/relationships/hyperlink" Target="https://podminky.urs.cz/item/CS_URS_2022_01/721174063" TargetMode="External" /><Relationship Id="rId23" Type="http://schemas.openxmlformats.org/officeDocument/2006/relationships/hyperlink" Target="https://podminky.urs.cz/item/CS_URS_2022_01/721273153" TargetMode="External" /><Relationship Id="rId24" Type="http://schemas.openxmlformats.org/officeDocument/2006/relationships/hyperlink" Target="https://podminky.urs.cz/item/CS_URS_2022_01/721290111" TargetMode="External" /><Relationship Id="rId25" Type="http://schemas.openxmlformats.org/officeDocument/2006/relationships/hyperlink" Target="https://podminky.urs.cz/item/CS_URS_2022_01/998721103" TargetMode="External" /><Relationship Id="rId26" Type="http://schemas.openxmlformats.org/officeDocument/2006/relationships/hyperlink" Target="https://podminky.urs.cz/item/CS_URS_2022_01/722174002" TargetMode="External" /><Relationship Id="rId27" Type="http://schemas.openxmlformats.org/officeDocument/2006/relationships/hyperlink" Target="https://podminky.urs.cz/item/CS_URS_2022_01/722174003" TargetMode="External" /><Relationship Id="rId28" Type="http://schemas.openxmlformats.org/officeDocument/2006/relationships/hyperlink" Target="https://podminky.urs.cz/item/CS_URS_2022_01/722174024" TargetMode="External" /><Relationship Id="rId29" Type="http://schemas.openxmlformats.org/officeDocument/2006/relationships/hyperlink" Target="https://podminky.urs.cz/item/CS_URS_2022_01/722181241" TargetMode="External" /><Relationship Id="rId30" Type="http://schemas.openxmlformats.org/officeDocument/2006/relationships/hyperlink" Target="https://podminky.urs.cz/item/CS_URS_2022_01/722181242" TargetMode="External" /><Relationship Id="rId31" Type="http://schemas.openxmlformats.org/officeDocument/2006/relationships/hyperlink" Target="https://podminky.urs.cz/item/CS_URS_2022_01/722181252" TargetMode="External" /><Relationship Id="rId32" Type="http://schemas.openxmlformats.org/officeDocument/2006/relationships/hyperlink" Target="https://podminky.urs.cz/item/CS_URS_2022_01/722225302" TargetMode="External" /><Relationship Id="rId33" Type="http://schemas.openxmlformats.org/officeDocument/2006/relationships/hyperlink" Target="https://podminky.urs.cz/item/CS_URS_2022_01/722230102" TargetMode="External" /><Relationship Id="rId34" Type="http://schemas.openxmlformats.org/officeDocument/2006/relationships/hyperlink" Target="https://podminky.urs.cz/item/CS_URS_2022_01/722230112" TargetMode="External" /><Relationship Id="rId35" Type="http://schemas.openxmlformats.org/officeDocument/2006/relationships/hyperlink" Target="https://podminky.urs.cz/item/CS_URS_2022_01/722262225" TargetMode="External" /><Relationship Id="rId36" Type="http://schemas.openxmlformats.org/officeDocument/2006/relationships/hyperlink" Target="https://podminky.urs.cz/item/CS_URS_2022_01/722263208" TargetMode="External" /><Relationship Id="rId37" Type="http://schemas.openxmlformats.org/officeDocument/2006/relationships/hyperlink" Target="https://podminky.urs.cz/item/CS_URS_2022_01/722290226" TargetMode="External" /><Relationship Id="rId38" Type="http://schemas.openxmlformats.org/officeDocument/2006/relationships/hyperlink" Target="https://podminky.urs.cz/item/CS_URS_2022_01/722290234" TargetMode="External" /><Relationship Id="rId39" Type="http://schemas.openxmlformats.org/officeDocument/2006/relationships/hyperlink" Target="https://podminky.urs.cz/item/CS_URS_2022_01/998722103" TargetMode="External" /><Relationship Id="rId40" Type="http://schemas.openxmlformats.org/officeDocument/2006/relationships/hyperlink" Target="https://podminky.urs.cz/item/CS_URS_2022_01/725110814" TargetMode="External" /><Relationship Id="rId41" Type="http://schemas.openxmlformats.org/officeDocument/2006/relationships/hyperlink" Target="https://podminky.urs.cz/item/CS_URS_2022_01/725119122" TargetMode="External" /><Relationship Id="rId42" Type="http://schemas.openxmlformats.org/officeDocument/2006/relationships/hyperlink" Target="https://podminky.urs.cz/item/CS_URS_2022_01/751511852" TargetMode="External" /><Relationship Id="rId43" Type="http://schemas.openxmlformats.org/officeDocument/2006/relationships/hyperlink" Target="https://podminky.urs.cz/item/CS_URS_2022_01/751512244" TargetMode="External" /><Relationship Id="rId44" Type="http://schemas.openxmlformats.org/officeDocument/2006/relationships/hyperlink" Target="https://podminky.urs.cz/item/CS_URS_2022_01/763172325.1" TargetMode="External" /><Relationship Id="rId45" Type="http://schemas.openxmlformats.org/officeDocument/2006/relationships/hyperlink" Target="https://podminky.urs.cz/item/CS_URS_2022_01/998763303" TargetMode="External" /><Relationship Id="rId46" Type="http://schemas.openxmlformats.org/officeDocument/2006/relationships/hyperlink" Target="https://podminky.urs.cz/item/CS_URS_2022_01/781121011" TargetMode="External" /><Relationship Id="rId47" Type="http://schemas.openxmlformats.org/officeDocument/2006/relationships/hyperlink" Target="https://podminky.urs.cz/item/CS_URS_2022_01/781474115" TargetMode="External" /><Relationship Id="rId48" Type="http://schemas.openxmlformats.org/officeDocument/2006/relationships/hyperlink" Target="https://podminky.urs.cz/item/CS_URS_2022_01/998781101" TargetMode="External" /><Relationship Id="rId49" Type="http://schemas.openxmlformats.org/officeDocument/2006/relationships/hyperlink" Target="https://podminky.urs.cz/item/CS_URS_2022_01/783813111" TargetMode="External" /><Relationship Id="rId50" Type="http://schemas.openxmlformats.org/officeDocument/2006/relationships/hyperlink" Target="https://podminky.urs.cz/item/CS_URS_2022_01/783817401" TargetMode="External" /><Relationship Id="rId51" Type="http://schemas.openxmlformats.org/officeDocument/2006/relationships/hyperlink" Target="https://podminky.urs.cz/item/CS_URS_2022_01/784181101" TargetMode="External" /><Relationship Id="rId52" Type="http://schemas.openxmlformats.org/officeDocument/2006/relationships/hyperlink" Target="https://podminky.urs.cz/item/CS_URS_2022_01/784221101" TargetMode="External" /><Relationship Id="rId5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0235212" TargetMode="External" /><Relationship Id="rId2" Type="http://schemas.openxmlformats.org/officeDocument/2006/relationships/hyperlink" Target="https://podminky.urs.cz/item/CS_URS_2022_01/411388621" TargetMode="External" /><Relationship Id="rId3" Type="http://schemas.openxmlformats.org/officeDocument/2006/relationships/hyperlink" Target="https://podminky.urs.cz/item/CS_URS_2022_01/611325221" TargetMode="External" /><Relationship Id="rId4" Type="http://schemas.openxmlformats.org/officeDocument/2006/relationships/hyperlink" Target="https://podminky.urs.cz/item/CS_URS_2022_01/612325221" TargetMode="External" /><Relationship Id="rId5" Type="http://schemas.openxmlformats.org/officeDocument/2006/relationships/hyperlink" Target="https://podminky.urs.cz/item/CS_URS_2022_01/949101111" TargetMode="External" /><Relationship Id="rId6" Type="http://schemas.openxmlformats.org/officeDocument/2006/relationships/hyperlink" Target="https://podminky.urs.cz/item/CS_URS_2022_01/952902021" TargetMode="External" /><Relationship Id="rId7" Type="http://schemas.openxmlformats.org/officeDocument/2006/relationships/hyperlink" Target="https://podminky.urs.cz/item/CS_URS_2022_01/722130802" TargetMode="External" /><Relationship Id="rId8" Type="http://schemas.openxmlformats.org/officeDocument/2006/relationships/hyperlink" Target="https://podminky.urs.cz/item/CS_URS_2022_01/722220864" TargetMode="External" /><Relationship Id="rId9" Type="http://schemas.openxmlformats.org/officeDocument/2006/relationships/hyperlink" Target="https://podminky.urs.cz/item/CS_URS_2022_01/971052231" TargetMode="External" /><Relationship Id="rId10" Type="http://schemas.openxmlformats.org/officeDocument/2006/relationships/hyperlink" Target="https://podminky.urs.cz/item/CS_URS_2022_01/972054141" TargetMode="External" /><Relationship Id="rId11" Type="http://schemas.openxmlformats.org/officeDocument/2006/relationships/hyperlink" Target="https://podminky.urs.cz/item/CS_URS_2022_01/997013217" TargetMode="External" /><Relationship Id="rId12" Type="http://schemas.openxmlformats.org/officeDocument/2006/relationships/hyperlink" Target="https://podminky.urs.cz/item/CS_URS_2022_01/997013501" TargetMode="External" /><Relationship Id="rId13" Type="http://schemas.openxmlformats.org/officeDocument/2006/relationships/hyperlink" Target="https://podminky.urs.cz/item/CS_URS_2022_01/997013509" TargetMode="External" /><Relationship Id="rId14" Type="http://schemas.openxmlformats.org/officeDocument/2006/relationships/hyperlink" Target="https://podminky.urs.cz/item/CS_URS_2022_01/997013511" TargetMode="External" /><Relationship Id="rId15" Type="http://schemas.openxmlformats.org/officeDocument/2006/relationships/hyperlink" Target="https://podminky.urs.cz/item/CS_URS_2022_01/998018003" TargetMode="External" /><Relationship Id="rId16" Type="http://schemas.openxmlformats.org/officeDocument/2006/relationships/hyperlink" Target="https://podminky.urs.cz/item/CS_URS_2022_01/722140115" TargetMode="External" /><Relationship Id="rId17" Type="http://schemas.openxmlformats.org/officeDocument/2006/relationships/hyperlink" Target="https://podminky.urs.cz/item/CS_URS_2022_01/722140116" TargetMode="External" /><Relationship Id="rId18" Type="http://schemas.openxmlformats.org/officeDocument/2006/relationships/hyperlink" Target="https://podminky.urs.cz/item/CS_URS_2022_01/722181222" TargetMode="External" /><Relationship Id="rId19" Type="http://schemas.openxmlformats.org/officeDocument/2006/relationships/hyperlink" Target="https://podminky.urs.cz/item/CS_URS_2022_01/722232064" TargetMode="External" /><Relationship Id="rId20" Type="http://schemas.openxmlformats.org/officeDocument/2006/relationships/hyperlink" Target="https://podminky.urs.cz/item/CS_URS_2022_01/722254126" TargetMode="External" /><Relationship Id="rId21" Type="http://schemas.openxmlformats.org/officeDocument/2006/relationships/hyperlink" Target="https://podminky.urs.cz/item/CS_URS_2022_01/722290226" TargetMode="External" /><Relationship Id="rId22" Type="http://schemas.openxmlformats.org/officeDocument/2006/relationships/hyperlink" Target="https://podminky.urs.cz/item/CS_URS_2022_01/722290234" TargetMode="External" /><Relationship Id="rId23" Type="http://schemas.openxmlformats.org/officeDocument/2006/relationships/hyperlink" Target="https://podminky.urs.cz/item/CS_URS_2022_01/998722103" TargetMode="External" /><Relationship Id="rId2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33103000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089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Objekt Přímá 397 a 398, Děčín – Boletice, výměna instalací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Děčín - Boletice nad Labem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18. 9. 2022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Děčín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Vladimír Vidai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ROUND(AG55+AG59+AG63,2)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ROUND(AS55+AS59+AS63,2)</f>
        <v>0</v>
      </c>
      <c r="AT54" s="106">
        <f>ROUND(SUM(AV54:AW54),2)</f>
        <v>0</v>
      </c>
      <c r="AU54" s="107">
        <f>ROUND(AU55+AU59+AU63,5)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ROUND(AZ55+AZ59+AZ63,2)</f>
        <v>0</v>
      </c>
      <c r="BA54" s="106">
        <f>ROUND(BA55+BA59+BA63,2)</f>
        <v>0</v>
      </c>
      <c r="BB54" s="106">
        <f>ROUND(BB55+BB59+BB63,2)</f>
        <v>0</v>
      </c>
      <c r="BC54" s="106">
        <f>ROUND(BC55+BC59+BC63,2)</f>
        <v>0</v>
      </c>
      <c r="BD54" s="108">
        <f>ROUND(BD55+BD59+BD63,2)</f>
        <v>0</v>
      </c>
      <c r="BE54" s="6"/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79</v>
      </c>
      <c r="E55" s="113"/>
      <c r="F55" s="113"/>
      <c r="G55" s="113"/>
      <c r="H55" s="113"/>
      <c r="I55" s="114"/>
      <c r="J55" s="113" t="s">
        <v>80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ROUND(SUM(AG56:AG58),2)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81</v>
      </c>
      <c r="AR55" s="118"/>
      <c r="AS55" s="119">
        <f>ROUND(SUM(AS56:AS58),2)</f>
        <v>0</v>
      </c>
      <c r="AT55" s="120">
        <f>ROUND(SUM(AV55:AW55),2)</f>
        <v>0</v>
      </c>
      <c r="AU55" s="121">
        <f>ROUND(SUM(AU56:AU58),5)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ROUND(SUM(AZ56:AZ58),2)</f>
        <v>0</v>
      </c>
      <c r="BA55" s="120">
        <f>ROUND(SUM(BA56:BA58),2)</f>
        <v>0</v>
      </c>
      <c r="BB55" s="120">
        <f>ROUND(SUM(BB56:BB58),2)</f>
        <v>0</v>
      </c>
      <c r="BC55" s="120">
        <f>ROUND(SUM(BC56:BC58),2)</f>
        <v>0</v>
      </c>
      <c r="BD55" s="122">
        <f>ROUND(SUM(BD56:BD58),2)</f>
        <v>0</v>
      </c>
      <c r="BE55" s="7"/>
      <c r="BS55" s="123" t="s">
        <v>74</v>
      </c>
      <c r="BT55" s="123" t="s">
        <v>82</v>
      </c>
      <c r="BU55" s="123" t="s">
        <v>76</v>
      </c>
      <c r="BV55" s="123" t="s">
        <v>77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90" s="4" customFormat="1" ht="16.5" customHeight="1">
      <c r="A56" s="124" t="s">
        <v>85</v>
      </c>
      <c r="B56" s="63"/>
      <c r="C56" s="125"/>
      <c r="D56" s="125"/>
      <c r="E56" s="126" t="s">
        <v>86</v>
      </c>
      <c r="F56" s="126"/>
      <c r="G56" s="126"/>
      <c r="H56" s="126"/>
      <c r="I56" s="126"/>
      <c r="J56" s="125"/>
      <c r="K56" s="126" t="s">
        <v>87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'SO1.1 - Kanalizace a vodo...'!J32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88</v>
      </c>
      <c r="AR56" s="65"/>
      <c r="AS56" s="129">
        <v>0</v>
      </c>
      <c r="AT56" s="130">
        <f>ROUND(SUM(AV56:AW56),2)</f>
        <v>0</v>
      </c>
      <c r="AU56" s="131">
        <f>'SO1.1 - Kanalizace a vodo...'!P108</f>
        <v>0</v>
      </c>
      <c r="AV56" s="130">
        <f>'SO1.1 - Kanalizace a vodo...'!J35</f>
        <v>0</v>
      </c>
      <c r="AW56" s="130">
        <f>'SO1.1 - Kanalizace a vodo...'!J36</f>
        <v>0</v>
      </c>
      <c r="AX56" s="130">
        <f>'SO1.1 - Kanalizace a vodo...'!J37</f>
        <v>0</v>
      </c>
      <c r="AY56" s="130">
        <f>'SO1.1 - Kanalizace a vodo...'!J38</f>
        <v>0</v>
      </c>
      <c r="AZ56" s="130">
        <f>'SO1.1 - Kanalizace a vodo...'!F35</f>
        <v>0</v>
      </c>
      <c r="BA56" s="130">
        <f>'SO1.1 - Kanalizace a vodo...'!F36</f>
        <v>0</v>
      </c>
      <c r="BB56" s="130">
        <f>'SO1.1 - Kanalizace a vodo...'!F37</f>
        <v>0</v>
      </c>
      <c r="BC56" s="130">
        <f>'SO1.1 - Kanalizace a vodo...'!F38</f>
        <v>0</v>
      </c>
      <c r="BD56" s="132">
        <f>'SO1.1 - Kanalizace a vodo...'!F39</f>
        <v>0</v>
      </c>
      <c r="BE56" s="4"/>
      <c r="BT56" s="133" t="s">
        <v>84</v>
      </c>
      <c r="BV56" s="133" t="s">
        <v>77</v>
      </c>
      <c r="BW56" s="133" t="s">
        <v>89</v>
      </c>
      <c r="BX56" s="133" t="s">
        <v>83</v>
      </c>
      <c r="CL56" s="133" t="s">
        <v>19</v>
      </c>
    </row>
    <row r="57" spans="1:90" s="4" customFormat="1" ht="16.5" customHeight="1">
      <c r="A57" s="124" t="s">
        <v>85</v>
      </c>
      <c r="B57" s="63"/>
      <c r="C57" s="125"/>
      <c r="D57" s="125"/>
      <c r="E57" s="126" t="s">
        <v>90</v>
      </c>
      <c r="F57" s="126"/>
      <c r="G57" s="126"/>
      <c r="H57" s="126"/>
      <c r="I57" s="126"/>
      <c r="J57" s="125"/>
      <c r="K57" s="126" t="s">
        <v>91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'SO1.2 - Kanalizace a vodo...'!J32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88</v>
      </c>
      <c r="AR57" s="65"/>
      <c r="AS57" s="129">
        <v>0</v>
      </c>
      <c r="AT57" s="130">
        <f>ROUND(SUM(AV57:AW57),2)</f>
        <v>0</v>
      </c>
      <c r="AU57" s="131">
        <f>'SO1.2 - Kanalizace a vodo...'!P101</f>
        <v>0</v>
      </c>
      <c r="AV57" s="130">
        <f>'SO1.2 - Kanalizace a vodo...'!J35</f>
        <v>0</v>
      </c>
      <c r="AW57" s="130">
        <f>'SO1.2 - Kanalizace a vodo...'!J36</f>
        <v>0</v>
      </c>
      <c r="AX57" s="130">
        <f>'SO1.2 - Kanalizace a vodo...'!J37</f>
        <v>0</v>
      </c>
      <c r="AY57" s="130">
        <f>'SO1.2 - Kanalizace a vodo...'!J38</f>
        <v>0</v>
      </c>
      <c r="AZ57" s="130">
        <f>'SO1.2 - Kanalizace a vodo...'!F35</f>
        <v>0</v>
      </c>
      <c r="BA57" s="130">
        <f>'SO1.2 - Kanalizace a vodo...'!F36</f>
        <v>0</v>
      </c>
      <c r="BB57" s="130">
        <f>'SO1.2 - Kanalizace a vodo...'!F37</f>
        <v>0</v>
      </c>
      <c r="BC57" s="130">
        <f>'SO1.2 - Kanalizace a vodo...'!F38</f>
        <v>0</v>
      </c>
      <c r="BD57" s="132">
        <f>'SO1.2 - Kanalizace a vodo...'!F39</f>
        <v>0</v>
      </c>
      <c r="BE57" s="4"/>
      <c r="BT57" s="133" t="s">
        <v>84</v>
      </c>
      <c r="BV57" s="133" t="s">
        <v>77</v>
      </c>
      <c r="BW57" s="133" t="s">
        <v>92</v>
      </c>
      <c r="BX57" s="133" t="s">
        <v>83</v>
      </c>
      <c r="CL57" s="133" t="s">
        <v>19</v>
      </c>
    </row>
    <row r="58" spans="1:90" s="4" customFormat="1" ht="16.5" customHeight="1">
      <c r="A58" s="124" t="s">
        <v>85</v>
      </c>
      <c r="B58" s="63"/>
      <c r="C58" s="125"/>
      <c r="D58" s="125"/>
      <c r="E58" s="126" t="s">
        <v>93</v>
      </c>
      <c r="F58" s="126"/>
      <c r="G58" s="126"/>
      <c r="H58" s="126"/>
      <c r="I58" s="126"/>
      <c r="J58" s="125"/>
      <c r="K58" s="126" t="s">
        <v>94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'SO1.3 - Požární vodovod'!J32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88</v>
      </c>
      <c r="AR58" s="65"/>
      <c r="AS58" s="129">
        <v>0</v>
      </c>
      <c r="AT58" s="130">
        <f>ROUND(SUM(AV58:AW58),2)</f>
        <v>0</v>
      </c>
      <c r="AU58" s="131">
        <f>'SO1.3 - Požární vodovod'!P97</f>
        <v>0</v>
      </c>
      <c r="AV58" s="130">
        <f>'SO1.3 - Požární vodovod'!J35</f>
        <v>0</v>
      </c>
      <c r="AW58" s="130">
        <f>'SO1.3 - Požární vodovod'!J36</f>
        <v>0</v>
      </c>
      <c r="AX58" s="130">
        <f>'SO1.3 - Požární vodovod'!J37</f>
        <v>0</v>
      </c>
      <c r="AY58" s="130">
        <f>'SO1.3 - Požární vodovod'!J38</f>
        <v>0</v>
      </c>
      <c r="AZ58" s="130">
        <f>'SO1.3 - Požární vodovod'!F35</f>
        <v>0</v>
      </c>
      <c r="BA58" s="130">
        <f>'SO1.3 - Požární vodovod'!F36</f>
        <v>0</v>
      </c>
      <c r="BB58" s="130">
        <f>'SO1.3 - Požární vodovod'!F37</f>
        <v>0</v>
      </c>
      <c r="BC58" s="130">
        <f>'SO1.3 - Požární vodovod'!F38</f>
        <v>0</v>
      </c>
      <c r="BD58" s="132">
        <f>'SO1.3 - Požární vodovod'!F39</f>
        <v>0</v>
      </c>
      <c r="BE58" s="4"/>
      <c r="BT58" s="133" t="s">
        <v>84</v>
      </c>
      <c r="BV58" s="133" t="s">
        <v>77</v>
      </c>
      <c r="BW58" s="133" t="s">
        <v>95</v>
      </c>
      <c r="BX58" s="133" t="s">
        <v>83</v>
      </c>
      <c r="CL58" s="133" t="s">
        <v>19</v>
      </c>
    </row>
    <row r="59" spans="1:91" s="7" customFormat="1" ht="16.5" customHeight="1">
      <c r="A59" s="7"/>
      <c r="B59" s="111"/>
      <c r="C59" s="112"/>
      <c r="D59" s="113" t="s">
        <v>96</v>
      </c>
      <c r="E59" s="113"/>
      <c r="F59" s="113"/>
      <c r="G59" s="113"/>
      <c r="H59" s="113"/>
      <c r="I59" s="114"/>
      <c r="J59" s="113" t="s">
        <v>97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ROUND(SUM(AG60:AG62),2)</f>
        <v>0</v>
      </c>
      <c r="AH59" s="114"/>
      <c r="AI59" s="114"/>
      <c r="AJ59" s="114"/>
      <c r="AK59" s="114"/>
      <c r="AL59" s="114"/>
      <c r="AM59" s="114"/>
      <c r="AN59" s="116">
        <f>SUM(AG59,AT59)</f>
        <v>0</v>
      </c>
      <c r="AO59" s="114"/>
      <c r="AP59" s="114"/>
      <c r="AQ59" s="117" t="s">
        <v>81</v>
      </c>
      <c r="AR59" s="118"/>
      <c r="AS59" s="119">
        <f>ROUND(SUM(AS60:AS62),2)</f>
        <v>0</v>
      </c>
      <c r="AT59" s="120">
        <f>ROUND(SUM(AV59:AW59),2)</f>
        <v>0</v>
      </c>
      <c r="AU59" s="121">
        <f>ROUND(SUM(AU60:AU62),5)</f>
        <v>0</v>
      </c>
      <c r="AV59" s="120">
        <f>ROUND(AZ59*L29,2)</f>
        <v>0</v>
      </c>
      <c r="AW59" s="120">
        <f>ROUND(BA59*L30,2)</f>
        <v>0</v>
      </c>
      <c r="AX59" s="120">
        <f>ROUND(BB59*L29,2)</f>
        <v>0</v>
      </c>
      <c r="AY59" s="120">
        <f>ROUND(BC59*L30,2)</f>
        <v>0</v>
      </c>
      <c r="AZ59" s="120">
        <f>ROUND(SUM(AZ60:AZ62),2)</f>
        <v>0</v>
      </c>
      <c r="BA59" s="120">
        <f>ROUND(SUM(BA60:BA62),2)</f>
        <v>0</v>
      </c>
      <c r="BB59" s="120">
        <f>ROUND(SUM(BB60:BB62),2)</f>
        <v>0</v>
      </c>
      <c r="BC59" s="120">
        <f>ROUND(SUM(BC60:BC62),2)</f>
        <v>0</v>
      </c>
      <c r="BD59" s="122">
        <f>ROUND(SUM(BD60:BD62),2)</f>
        <v>0</v>
      </c>
      <c r="BE59" s="7"/>
      <c r="BS59" s="123" t="s">
        <v>74</v>
      </c>
      <c r="BT59" s="123" t="s">
        <v>82</v>
      </c>
      <c r="BU59" s="123" t="s">
        <v>76</v>
      </c>
      <c r="BV59" s="123" t="s">
        <v>77</v>
      </c>
      <c r="BW59" s="123" t="s">
        <v>98</v>
      </c>
      <c r="BX59" s="123" t="s">
        <v>5</v>
      </c>
      <c r="CL59" s="123" t="s">
        <v>19</v>
      </c>
      <c r="CM59" s="123" t="s">
        <v>84</v>
      </c>
    </row>
    <row r="60" spans="1:90" s="4" customFormat="1" ht="16.5" customHeight="1">
      <c r="A60" s="124" t="s">
        <v>85</v>
      </c>
      <c r="B60" s="63"/>
      <c r="C60" s="125"/>
      <c r="D60" s="125"/>
      <c r="E60" s="126" t="s">
        <v>99</v>
      </c>
      <c r="F60" s="126"/>
      <c r="G60" s="126"/>
      <c r="H60" s="126"/>
      <c r="I60" s="126"/>
      <c r="J60" s="125"/>
      <c r="K60" s="126" t="s">
        <v>87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7">
        <f>'SO2.1 - Kanalizace a vodo...'!J32</f>
        <v>0</v>
      </c>
      <c r="AH60" s="125"/>
      <c r="AI60" s="125"/>
      <c r="AJ60" s="125"/>
      <c r="AK60" s="125"/>
      <c r="AL60" s="125"/>
      <c r="AM60" s="125"/>
      <c r="AN60" s="127">
        <f>SUM(AG60,AT60)</f>
        <v>0</v>
      </c>
      <c r="AO60" s="125"/>
      <c r="AP60" s="125"/>
      <c r="AQ60" s="128" t="s">
        <v>88</v>
      </c>
      <c r="AR60" s="65"/>
      <c r="AS60" s="129">
        <v>0</v>
      </c>
      <c r="AT60" s="130">
        <f>ROUND(SUM(AV60:AW60),2)</f>
        <v>0</v>
      </c>
      <c r="AU60" s="131">
        <f>'SO2.1 - Kanalizace a vodo...'!P96</f>
        <v>0</v>
      </c>
      <c r="AV60" s="130">
        <f>'SO2.1 - Kanalizace a vodo...'!J35</f>
        <v>0</v>
      </c>
      <c r="AW60" s="130">
        <f>'SO2.1 - Kanalizace a vodo...'!J36</f>
        <v>0</v>
      </c>
      <c r="AX60" s="130">
        <f>'SO2.1 - Kanalizace a vodo...'!J37</f>
        <v>0</v>
      </c>
      <c r="AY60" s="130">
        <f>'SO2.1 - Kanalizace a vodo...'!J38</f>
        <v>0</v>
      </c>
      <c r="AZ60" s="130">
        <f>'SO2.1 - Kanalizace a vodo...'!F35</f>
        <v>0</v>
      </c>
      <c r="BA60" s="130">
        <f>'SO2.1 - Kanalizace a vodo...'!F36</f>
        <v>0</v>
      </c>
      <c r="BB60" s="130">
        <f>'SO2.1 - Kanalizace a vodo...'!F37</f>
        <v>0</v>
      </c>
      <c r="BC60" s="130">
        <f>'SO2.1 - Kanalizace a vodo...'!F38</f>
        <v>0</v>
      </c>
      <c r="BD60" s="132">
        <f>'SO2.1 - Kanalizace a vodo...'!F39</f>
        <v>0</v>
      </c>
      <c r="BE60" s="4"/>
      <c r="BT60" s="133" t="s">
        <v>84</v>
      </c>
      <c r="BV60" s="133" t="s">
        <v>77</v>
      </c>
      <c r="BW60" s="133" t="s">
        <v>100</v>
      </c>
      <c r="BX60" s="133" t="s">
        <v>98</v>
      </c>
      <c r="CL60" s="133" t="s">
        <v>19</v>
      </c>
    </row>
    <row r="61" spans="1:90" s="4" customFormat="1" ht="16.5" customHeight="1">
      <c r="A61" s="124" t="s">
        <v>85</v>
      </c>
      <c r="B61" s="63"/>
      <c r="C61" s="125"/>
      <c r="D61" s="125"/>
      <c r="E61" s="126" t="s">
        <v>101</v>
      </c>
      <c r="F61" s="126"/>
      <c r="G61" s="126"/>
      <c r="H61" s="126"/>
      <c r="I61" s="126"/>
      <c r="J61" s="125"/>
      <c r="K61" s="126" t="s">
        <v>91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'SO2.2 - Kanalizace a vodo...'!J32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88</v>
      </c>
      <c r="AR61" s="65"/>
      <c r="AS61" s="129">
        <v>0</v>
      </c>
      <c r="AT61" s="130">
        <f>ROUND(SUM(AV61:AW61),2)</f>
        <v>0</v>
      </c>
      <c r="AU61" s="131">
        <f>'SO2.2 - Kanalizace a vodo...'!P105</f>
        <v>0</v>
      </c>
      <c r="AV61" s="130">
        <f>'SO2.2 - Kanalizace a vodo...'!J35</f>
        <v>0</v>
      </c>
      <c r="AW61" s="130">
        <f>'SO2.2 - Kanalizace a vodo...'!J36</f>
        <v>0</v>
      </c>
      <c r="AX61" s="130">
        <f>'SO2.2 - Kanalizace a vodo...'!J37</f>
        <v>0</v>
      </c>
      <c r="AY61" s="130">
        <f>'SO2.2 - Kanalizace a vodo...'!J38</f>
        <v>0</v>
      </c>
      <c r="AZ61" s="130">
        <f>'SO2.2 - Kanalizace a vodo...'!F35</f>
        <v>0</v>
      </c>
      <c r="BA61" s="130">
        <f>'SO2.2 - Kanalizace a vodo...'!F36</f>
        <v>0</v>
      </c>
      <c r="BB61" s="130">
        <f>'SO2.2 - Kanalizace a vodo...'!F37</f>
        <v>0</v>
      </c>
      <c r="BC61" s="130">
        <f>'SO2.2 - Kanalizace a vodo...'!F38</f>
        <v>0</v>
      </c>
      <c r="BD61" s="132">
        <f>'SO2.2 - Kanalizace a vodo...'!F39</f>
        <v>0</v>
      </c>
      <c r="BE61" s="4"/>
      <c r="BT61" s="133" t="s">
        <v>84</v>
      </c>
      <c r="BV61" s="133" t="s">
        <v>77</v>
      </c>
      <c r="BW61" s="133" t="s">
        <v>102</v>
      </c>
      <c r="BX61" s="133" t="s">
        <v>98</v>
      </c>
      <c r="CL61" s="133" t="s">
        <v>19</v>
      </c>
    </row>
    <row r="62" spans="1:90" s="4" customFormat="1" ht="16.5" customHeight="1">
      <c r="A62" s="124" t="s">
        <v>85</v>
      </c>
      <c r="B62" s="63"/>
      <c r="C62" s="125"/>
      <c r="D62" s="125"/>
      <c r="E62" s="126" t="s">
        <v>103</v>
      </c>
      <c r="F62" s="126"/>
      <c r="G62" s="126"/>
      <c r="H62" s="126"/>
      <c r="I62" s="126"/>
      <c r="J62" s="125"/>
      <c r="K62" s="126" t="s">
        <v>94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'SO2.3 - Požární vodovod'!J32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88</v>
      </c>
      <c r="AR62" s="65"/>
      <c r="AS62" s="129">
        <v>0</v>
      </c>
      <c r="AT62" s="130">
        <f>ROUND(SUM(AV62:AW62),2)</f>
        <v>0</v>
      </c>
      <c r="AU62" s="131">
        <f>'SO2.3 - Požární vodovod'!P97</f>
        <v>0</v>
      </c>
      <c r="AV62" s="130">
        <f>'SO2.3 - Požární vodovod'!J35</f>
        <v>0</v>
      </c>
      <c r="AW62" s="130">
        <f>'SO2.3 - Požární vodovod'!J36</f>
        <v>0</v>
      </c>
      <c r="AX62" s="130">
        <f>'SO2.3 - Požární vodovod'!J37</f>
        <v>0</v>
      </c>
      <c r="AY62" s="130">
        <f>'SO2.3 - Požární vodovod'!J38</f>
        <v>0</v>
      </c>
      <c r="AZ62" s="130">
        <f>'SO2.3 - Požární vodovod'!F35</f>
        <v>0</v>
      </c>
      <c r="BA62" s="130">
        <f>'SO2.3 - Požární vodovod'!F36</f>
        <v>0</v>
      </c>
      <c r="BB62" s="130">
        <f>'SO2.3 - Požární vodovod'!F37</f>
        <v>0</v>
      </c>
      <c r="BC62" s="130">
        <f>'SO2.3 - Požární vodovod'!F38</f>
        <v>0</v>
      </c>
      <c r="BD62" s="132">
        <f>'SO2.3 - Požární vodovod'!F39</f>
        <v>0</v>
      </c>
      <c r="BE62" s="4"/>
      <c r="BT62" s="133" t="s">
        <v>84</v>
      </c>
      <c r="BV62" s="133" t="s">
        <v>77</v>
      </c>
      <c r="BW62" s="133" t="s">
        <v>104</v>
      </c>
      <c r="BX62" s="133" t="s">
        <v>98</v>
      </c>
      <c r="CL62" s="133" t="s">
        <v>19</v>
      </c>
    </row>
    <row r="63" spans="1:91" s="7" customFormat="1" ht="16.5" customHeight="1">
      <c r="A63" s="124" t="s">
        <v>85</v>
      </c>
      <c r="B63" s="111"/>
      <c r="C63" s="112"/>
      <c r="D63" s="113" t="s">
        <v>105</v>
      </c>
      <c r="E63" s="113"/>
      <c r="F63" s="113"/>
      <c r="G63" s="113"/>
      <c r="H63" s="113"/>
      <c r="I63" s="114"/>
      <c r="J63" s="113" t="s">
        <v>106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6">
        <f>'VRN - Vedlejší rozpočtové...'!J30</f>
        <v>0</v>
      </c>
      <c r="AH63" s="114"/>
      <c r="AI63" s="114"/>
      <c r="AJ63" s="114"/>
      <c r="AK63" s="114"/>
      <c r="AL63" s="114"/>
      <c r="AM63" s="114"/>
      <c r="AN63" s="116">
        <f>SUM(AG63,AT63)</f>
        <v>0</v>
      </c>
      <c r="AO63" s="114"/>
      <c r="AP63" s="114"/>
      <c r="AQ63" s="117" t="s">
        <v>81</v>
      </c>
      <c r="AR63" s="118"/>
      <c r="AS63" s="134">
        <v>0</v>
      </c>
      <c r="AT63" s="135">
        <f>ROUND(SUM(AV63:AW63),2)</f>
        <v>0</v>
      </c>
      <c r="AU63" s="136">
        <f>'VRN - Vedlejší rozpočtové...'!P81</f>
        <v>0</v>
      </c>
      <c r="AV63" s="135">
        <f>'VRN - Vedlejší rozpočtové...'!J33</f>
        <v>0</v>
      </c>
      <c r="AW63" s="135">
        <f>'VRN - Vedlejší rozpočtové...'!J34</f>
        <v>0</v>
      </c>
      <c r="AX63" s="135">
        <f>'VRN - Vedlejší rozpočtové...'!J35</f>
        <v>0</v>
      </c>
      <c r="AY63" s="135">
        <f>'VRN - Vedlejší rozpočtové...'!J36</f>
        <v>0</v>
      </c>
      <c r="AZ63" s="135">
        <f>'VRN - Vedlejší rozpočtové...'!F33</f>
        <v>0</v>
      </c>
      <c r="BA63" s="135">
        <f>'VRN - Vedlejší rozpočtové...'!F34</f>
        <v>0</v>
      </c>
      <c r="BB63" s="135">
        <f>'VRN - Vedlejší rozpočtové...'!F35</f>
        <v>0</v>
      </c>
      <c r="BC63" s="135">
        <f>'VRN - Vedlejší rozpočtové...'!F36</f>
        <v>0</v>
      </c>
      <c r="BD63" s="137">
        <f>'VRN - Vedlejší rozpočtové...'!F37</f>
        <v>0</v>
      </c>
      <c r="BE63" s="7"/>
      <c r="BT63" s="123" t="s">
        <v>82</v>
      </c>
      <c r="BV63" s="123" t="s">
        <v>77</v>
      </c>
      <c r="BW63" s="123" t="s">
        <v>107</v>
      </c>
      <c r="BX63" s="123" t="s">
        <v>5</v>
      </c>
      <c r="CL63" s="123" t="s">
        <v>19</v>
      </c>
      <c r="CM63" s="123" t="s">
        <v>84</v>
      </c>
    </row>
    <row r="64" spans="1:57" s="2" customFormat="1" ht="30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4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44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</sheetData>
  <sheetProtection password="CC35" sheet="1" objects="1" scenarios="1" formatColumns="0" formatRows="0"/>
  <mergeCells count="7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1.1 - Kanalizace a vodo...'!C2" display="/"/>
    <hyperlink ref="A57" location="'SO1.2 - Kanalizace a vodo...'!C2" display="/"/>
    <hyperlink ref="A58" location="'SO1.3 - Požární vodovod'!C2" display="/"/>
    <hyperlink ref="A60" location="'SO2.1 - Kanalizace a vodo...'!C2" display="/"/>
    <hyperlink ref="A61" location="'SO2.2 - Kanalizace a vodo...'!C2" display="/"/>
    <hyperlink ref="A62" location="'SO2.3 - Požární vodovod'!C2" display="/"/>
    <hyperlink ref="A6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108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Objekt Přímá 397 a 398, Děčín – Boletice, výměna instalací</v>
      </c>
      <c r="F7" s="142"/>
      <c r="G7" s="142"/>
      <c r="H7" s="142"/>
      <c r="L7" s="20"/>
    </row>
    <row r="8" spans="2:12" s="1" customFormat="1" ht="12" customHeight="1">
      <c r="B8" s="20"/>
      <c r="D8" s="142" t="s">
        <v>109</v>
      </c>
      <c r="L8" s="20"/>
    </row>
    <row r="9" spans="1:31" s="2" customFormat="1" ht="16.5" customHeight="1">
      <c r="A9" s="38"/>
      <c r="B9" s="44"/>
      <c r="C9" s="38"/>
      <c r="D9" s="38"/>
      <c r="E9" s="143" t="s">
        <v>110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111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112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18. 9. 2022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35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37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ROUND(J108,2)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ROUND((SUM(BE108:BE383)),2)</f>
        <v>0</v>
      </c>
      <c r="G35" s="38"/>
      <c r="H35" s="38"/>
      <c r="I35" s="157">
        <v>0.21</v>
      </c>
      <c r="J35" s="156">
        <f>ROUND(((SUM(BE108:BE383))*I35),2)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ROUND((SUM(BF108:BF383)),2)</f>
        <v>0</v>
      </c>
      <c r="G36" s="38"/>
      <c r="H36" s="38"/>
      <c r="I36" s="157">
        <v>0.15</v>
      </c>
      <c r="J36" s="156">
        <f>ROUND(((SUM(BF108:BF383))*I36),2)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ROUND((SUM(BG108:BG383)),2)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ROUND((SUM(BH108:BH383)),2)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ROUND((SUM(BI108:BI383)),2)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113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Objekt Přímá 397 a 398, Děčín – Boletice, výměna instalací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109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111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SO1.1 - Kanalizace a vodovod v 1.p.p.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 - Boletice nad Labem</v>
      </c>
      <c r="G56" s="40"/>
      <c r="H56" s="40"/>
      <c r="I56" s="32" t="s">
        <v>23</v>
      </c>
      <c r="J56" s="72" t="str">
        <f>IF(J14="","",J14)</f>
        <v>18. 9. 2022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Vladimír Vidai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37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114</v>
      </c>
      <c r="D61" s="171"/>
      <c r="E61" s="171"/>
      <c r="F61" s="171"/>
      <c r="G61" s="171"/>
      <c r="H61" s="171"/>
      <c r="I61" s="171"/>
      <c r="J61" s="172" t="s">
        <v>115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J108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116</v>
      </c>
    </row>
    <row r="64" spans="1:31" s="9" customFormat="1" ht="24.95" customHeight="1">
      <c r="A64" s="9"/>
      <c r="B64" s="174"/>
      <c r="C64" s="175"/>
      <c r="D64" s="176" t="s">
        <v>117</v>
      </c>
      <c r="E64" s="177"/>
      <c r="F64" s="177"/>
      <c r="G64" s="177"/>
      <c r="H64" s="177"/>
      <c r="I64" s="177"/>
      <c r="J64" s="178">
        <f>J109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118</v>
      </c>
      <c r="E65" s="182"/>
      <c r="F65" s="182"/>
      <c r="G65" s="182"/>
      <c r="H65" s="182"/>
      <c r="I65" s="182"/>
      <c r="J65" s="183">
        <f>J110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119</v>
      </c>
      <c r="E66" s="182"/>
      <c r="F66" s="182"/>
      <c r="G66" s="182"/>
      <c r="H66" s="182"/>
      <c r="I66" s="182"/>
      <c r="J66" s="183">
        <f>J139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120</v>
      </c>
      <c r="E67" s="182"/>
      <c r="F67" s="182"/>
      <c r="G67" s="182"/>
      <c r="H67" s="182"/>
      <c r="I67" s="182"/>
      <c r="J67" s="183">
        <f>J145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121</v>
      </c>
      <c r="E68" s="182"/>
      <c r="F68" s="182"/>
      <c r="G68" s="182"/>
      <c r="H68" s="182"/>
      <c r="I68" s="182"/>
      <c r="J68" s="183">
        <f>J156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122</v>
      </c>
      <c r="E69" s="182"/>
      <c r="F69" s="182"/>
      <c r="G69" s="182"/>
      <c r="H69" s="182"/>
      <c r="I69" s="182"/>
      <c r="J69" s="183">
        <f>J160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123</v>
      </c>
      <c r="E70" s="182"/>
      <c r="F70" s="182"/>
      <c r="G70" s="182"/>
      <c r="H70" s="182"/>
      <c r="I70" s="182"/>
      <c r="J70" s="183">
        <f>J164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124</v>
      </c>
      <c r="E71" s="182"/>
      <c r="F71" s="182"/>
      <c r="G71" s="182"/>
      <c r="H71" s="182"/>
      <c r="I71" s="182"/>
      <c r="J71" s="183">
        <f>J168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125</v>
      </c>
      <c r="E72" s="182"/>
      <c r="F72" s="182"/>
      <c r="G72" s="182"/>
      <c r="H72" s="182"/>
      <c r="I72" s="182"/>
      <c r="J72" s="183">
        <f>J177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126</v>
      </c>
      <c r="E73" s="182"/>
      <c r="F73" s="182"/>
      <c r="G73" s="182"/>
      <c r="H73" s="182"/>
      <c r="I73" s="182"/>
      <c r="J73" s="183">
        <f>J210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127</v>
      </c>
      <c r="E74" s="182"/>
      <c r="F74" s="182"/>
      <c r="G74" s="182"/>
      <c r="H74" s="182"/>
      <c r="I74" s="182"/>
      <c r="J74" s="183">
        <f>J222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74"/>
      <c r="C75" s="175"/>
      <c r="D75" s="176" t="s">
        <v>128</v>
      </c>
      <c r="E75" s="177"/>
      <c r="F75" s="177"/>
      <c r="G75" s="177"/>
      <c r="H75" s="177"/>
      <c r="I75" s="177"/>
      <c r="J75" s="178">
        <f>J225</f>
        <v>0</v>
      </c>
      <c r="K75" s="175"/>
      <c r="L75" s="17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80"/>
      <c r="C76" s="125"/>
      <c r="D76" s="181" t="s">
        <v>129</v>
      </c>
      <c r="E76" s="182"/>
      <c r="F76" s="182"/>
      <c r="G76" s="182"/>
      <c r="H76" s="182"/>
      <c r="I76" s="182"/>
      <c r="J76" s="183">
        <f>J226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130</v>
      </c>
      <c r="E77" s="182"/>
      <c r="F77" s="182"/>
      <c r="G77" s="182"/>
      <c r="H77" s="182"/>
      <c r="I77" s="182"/>
      <c r="J77" s="183">
        <f>J238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131</v>
      </c>
      <c r="E78" s="182"/>
      <c r="F78" s="182"/>
      <c r="G78" s="182"/>
      <c r="H78" s="182"/>
      <c r="I78" s="182"/>
      <c r="J78" s="183">
        <f>J264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0"/>
      <c r="C79" s="125"/>
      <c r="D79" s="181" t="s">
        <v>132</v>
      </c>
      <c r="E79" s="182"/>
      <c r="F79" s="182"/>
      <c r="G79" s="182"/>
      <c r="H79" s="182"/>
      <c r="I79" s="182"/>
      <c r="J79" s="183">
        <f>J307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0"/>
      <c r="C80" s="125"/>
      <c r="D80" s="181" t="s">
        <v>133</v>
      </c>
      <c r="E80" s="182"/>
      <c r="F80" s="182"/>
      <c r="G80" s="182"/>
      <c r="H80" s="182"/>
      <c r="I80" s="182"/>
      <c r="J80" s="183">
        <f>J312</f>
        <v>0</v>
      </c>
      <c r="K80" s="125"/>
      <c r="L80" s="18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0"/>
      <c r="C81" s="125"/>
      <c r="D81" s="181" t="s">
        <v>134</v>
      </c>
      <c r="E81" s="182"/>
      <c r="F81" s="182"/>
      <c r="G81" s="182"/>
      <c r="H81" s="182"/>
      <c r="I81" s="182"/>
      <c r="J81" s="183">
        <f>J315</f>
        <v>0</v>
      </c>
      <c r="K81" s="125"/>
      <c r="L81" s="18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0"/>
      <c r="C82" s="125"/>
      <c r="D82" s="181" t="s">
        <v>135</v>
      </c>
      <c r="E82" s="182"/>
      <c r="F82" s="182"/>
      <c r="G82" s="182"/>
      <c r="H82" s="182"/>
      <c r="I82" s="182"/>
      <c r="J82" s="183">
        <f>J338</f>
        <v>0</v>
      </c>
      <c r="K82" s="125"/>
      <c r="L82" s="18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0"/>
      <c r="C83" s="125"/>
      <c r="D83" s="181" t="s">
        <v>136</v>
      </c>
      <c r="E83" s="182"/>
      <c r="F83" s="182"/>
      <c r="G83" s="182"/>
      <c r="H83" s="182"/>
      <c r="I83" s="182"/>
      <c r="J83" s="183">
        <f>J360</f>
        <v>0</v>
      </c>
      <c r="K83" s="125"/>
      <c r="L83" s="18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0"/>
      <c r="C84" s="125"/>
      <c r="D84" s="181" t="s">
        <v>137</v>
      </c>
      <c r="E84" s="182"/>
      <c r="F84" s="182"/>
      <c r="G84" s="182"/>
      <c r="H84" s="182"/>
      <c r="I84" s="182"/>
      <c r="J84" s="183">
        <f>J370</f>
        <v>0</v>
      </c>
      <c r="K84" s="125"/>
      <c r="L84" s="18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9" customFormat="1" ht="24.95" customHeight="1">
      <c r="A85" s="9"/>
      <c r="B85" s="174"/>
      <c r="C85" s="175"/>
      <c r="D85" s="176" t="s">
        <v>138</v>
      </c>
      <c r="E85" s="177"/>
      <c r="F85" s="177"/>
      <c r="G85" s="177"/>
      <c r="H85" s="177"/>
      <c r="I85" s="177"/>
      <c r="J85" s="178">
        <f>J380</f>
        <v>0</v>
      </c>
      <c r="K85" s="175"/>
      <c r="L85" s="17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s="10" customFormat="1" ht="19.9" customHeight="1">
      <c r="A86" s="10"/>
      <c r="B86" s="180"/>
      <c r="C86" s="125"/>
      <c r="D86" s="181" t="s">
        <v>139</v>
      </c>
      <c r="E86" s="182"/>
      <c r="F86" s="182"/>
      <c r="G86" s="182"/>
      <c r="H86" s="182"/>
      <c r="I86" s="182"/>
      <c r="J86" s="183">
        <f>J381</f>
        <v>0</v>
      </c>
      <c r="K86" s="125"/>
      <c r="L86" s="18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2" customFormat="1" ht="21.8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92" spans="1:31" s="2" customFormat="1" ht="6.95" customHeight="1">
      <c r="A92" s="38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4.95" customHeight="1">
      <c r="A93" s="38"/>
      <c r="B93" s="39"/>
      <c r="C93" s="23" t="s">
        <v>140</v>
      </c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2" customHeight="1">
      <c r="A95" s="38"/>
      <c r="B95" s="39"/>
      <c r="C95" s="32" t="s">
        <v>16</v>
      </c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6.5" customHeight="1">
      <c r="A96" s="38"/>
      <c r="B96" s="39"/>
      <c r="C96" s="40"/>
      <c r="D96" s="40"/>
      <c r="E96" s="169" t="str">
        <f>E7</f>
        <v>Objekt Přímá 397 a 398, Děčín – Boletice, výměna instalací</v>
      </c>
      <c r="F96" s="32"/>
      <c r="G96" s="32"/>
      <c r="H96" s="32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2:12" s="1" customFormat="1" ht="12" customHeight="1">
      <c r="B97" s="21"/>
      <c r="C97" s="32" t="s">
        <v>109</v>
      </c>
      <c r="D97" s="22"/>
      <c r="E97" s="22"/>
      <c r="F97" s="22"/>
      <c r="G97" s="22"/>
      <c r="H97" s="22"/>
      <c r="I97" s="22"/>
      <c r="J97" s="22"/>
      <c r="K97" s="22"/>
      <c r="L97" s="20"/>
    </row>
    <row r="98" spans="1:31" s="2" customFormat="1" ht="16.5" customHeight="1">
      <c r="A98" s="38"/>
      <c r="B98" s="39"/>
      <c r="C98" s="40"/>
      <c r="D98" s="40"/>
      <c r="E98" s="169" t="s">
        <v>110</v>
      </c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2" customHeight="1">
      <c r="A99" s="38"/>
      <c r="B99" s="39"/>
      <c r="C99" s="32" t="s">
        <v>111</v>
      </c>
      <c r="D99" s="40"/>
      <c r="E99" s="40"/>
      <c r="F99" s="40"/>
      <c r="G99" s="40"/>
      <c r="H99" s="40"/>
      <c r="I99" s="40"/>
      <c r="J99" s="40"/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16.5" customHeight="1">
      <c r="A100" s="38"/>
      <c r="B100" s="39"/>
      <c r="C100" s="40"/>
      <c r="D100" s="40"/>
      <c r="E100" s="69" t="str">
        <f>E11</f>
        <v>SO1.1 - Kanalizace a vodovod v 1.p.p.</v>
      </c>
      <c r="F100" s="40"/>
      <c r="G100" s="40"/>
      <c r="H100" s="40"/>
      <c r="I100" s="40"/>
      <c r="J100" s="40"/>
      <c r="K100" s="40"/>
      <c r="L100" s="14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14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12" customHeight="1">
      <c r="A102" s="38"/>
      <c r="B102" s="39"/>
      <c r="C102" s="32" t="s">
        <v>21</v>
      </c>
      <c r="D102" s="40"/>
      <c r="E102" s="40"/>
      <c r="F102" s="27" t="str">
        <f>F14</f>
        <v>Děčín - Boletice nad Labem</v>
      </c>
      <c r="G102" s="40"/>
      <c r="H102" s="40"/>
      <c r="I102" s="32" t="s">
        <v>23</v>
      </c>
      <c r="J102" s="72" t="str">
        <f>IF(J14="","",J14)</f>
        <v>18. 9. 2022</v>
      </c>
      <c r="K102" s="40"/>
      <c r="L102" s="14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14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15.15" customHeight="1">
      <c r="A104" s="38"/>
      <c r="B104" s="39"/>
      <c r="C104" s="32" t="s">
        <v>25</v>
      </c>
      <c r="D104" s="40"/>
      <c r="E104" s="40"/>
      <c r="F104" s="27" t="str">
        <f>E17</f>
        <v>Statutární město Děčín</v>
      </c>
      <c r="G104" s="40"/>
      <c r="H104" s="40"/>
      <c r="I104" s="32" t="s">
        <v>32</v>
      </c>
      <c r="J104" s="36" t="str">
        <f>E23</f>
        <v>Vladimír Vidai</v>
      </c>
      <c r="K104" s="40"/>
      <c r="L104" s="144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15.15" customHeight="1">
      <c r="A105" s="38"/>
      <c r="B105" s="39"/>
      <c r="C105" s="32" t="s">
        <v>30</v>
      </c>
      <c r="D105" s="40"/>
      <c r="E105" s="40"/>
      <c r="F105" s="27" t="str">
        <f>IF(E20="","",E20)</f>
        <v>Vyplň údaj</v>
      </c>
      <c r="G105" s="40"/>
      <c r="H105" s="40"/>
      <c r="I105" s="32" t="s">
        <v>37</v>
      </c>
      <c r="J105" s="36" t="str">
        <f>E26</f>
        <v xml:space="preserve"> </v>
      </c>
      <c r="K105" s="40"/>
      <c r="L105" s="144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0.3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144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11" customFormat="1" ht="29.25" customHeight="1">
      <c r="A107" s="185"/>
      <c r="B107" s="186"/>
      <c r="C107" s="187" t="s">
        <v>141</v>
      </c>
      <c r="D107" s="188" t="s">
        <v>60</v>
      </c>
      <c r="E107" s="188" t="s">
        <v>56</v>
      </c>
      <c r="F107" s="188" t="s">
        <v>57</v>
      </c>
      <c r="G107" s="188" t="s">
        <v>142</v>
      </c>
      <c r="H107" s="188" t="s">
        <v>143</v>
      </c>
      <c r="I107" s="188" t="s">
        <v>144</v>
      </c>
      <c r="J107" s="188" t="s">
        <v>115</v>
      </c>
      <c r="K107" s="189" t="s">
        <v>145</v>
      </c>
      <c r="L107" s="190"/>
      <c r="M107" s="92" t="s">
        <v>19</v>
      </c>
      <c r="N107" s="93" t="s">
        <v>45</v>
      </c>
      <c r="O107" s="93" t="s">
        <v>146</v>
      </c>
      <c r="P107" s="93" t="s">
        <v>147</v>
      </c>
      <c r="Q107" s="93" t="s">
        <v>148</v>
      </c>
      <c r="R107" s="93" t="s">
        <v>149</v>
      </c>
      <c r="S107" s="93" t="s">
        <v>150</v>
      </c>
      <c r="T107" s="94" t="s">
        <v>151</v>
      </c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</row>
    <row r="108" spans="1:63" s="2" customFormat="1" ht="22.8" customHeight="1">
      <c r="A108" s="38"/>
      <c r="B108" s="39"/>
      <c r="C108" s="99" t="s">
        <v>152</v>
      </c>
      <c r="D108" s="40"/>
      <c r="E108" s="40"/>
      <c r="F108" s="40"/>
      <c r="G108" s="40"/>
      <c r="H108" s="40"/>
      <c r="I108" s="40"/>
      <c r="J108" s="191">
        <f>BK108</f>
        <v>0</v>
      </c>
      <c r="K108" s="40"/>
      <c r="L108" s="44"/>
      <c r="M108" s="95"/>
      <c r="N108" s="192"/>
      <c r="O108" s="96"/>
      <c r="P108" s="193">
        <f>P109+P225+P380</f>
        <v>0</v>
      </c>
      <c r="Q108" s="96"/>
      <c r="R108" s="193">
        <f>R109+R225+R380</f>
        <v>120.91747516000002</v>
      </c>
      <c r="S108" s="96"/>
      <c r="T108" s="194">
        <f>T109+T225+T380</f>
        <v>40.17854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74</v>
      </c>
      <c r="AU108" s="17" t="s">
        <v>116</v>
      </c>
      <c r="BK108" s="195">
        <f>BK109+BK225+BK380</f>
        <v>0</v>
      </c>
    </row>
    <row r="109" spans="1:63" s="12" customFormat="1" ht="25.9" customHeight="1">
      <c r="A109" s="12"/>
      <c r="B109" s="196"/>
      <c r="C109" s="197"/>
      <c r="D109" s="198" t="s">
        <v>74</v>
      </c>
      <c r="E109" s="199" t="s">
        <v>153</v>
      </c>
      <c r="F109" s="199" t="s">
        <v>154</v>
      </c>
      <c r="G109" s="197"/>
      <c r="H109" s="197"/>
      <c r="I109" s="200"/>
      <c r="J109" s="201">
        <f>BK109</f>
        <v>0</v>
      </c>
      <c r="K109" s="197"/>
      <c r="L109" s="202"/>
      <c r="M109" s="203"/>
      <c r="N109" s="204"/>
      <c r="O109" s="204"/>
      <c r="P109" s="205">
        <f>P110+P139+P145+P156+P160+P164+P168+P177+P210+P222</f>
        <v>0</v>
      </c>
      <c r="Q109" s="204"/>
      <c r="R109" s="205">
        <f>R110+R139+R145+R156+R160+R164+R168+R177+R210+R222</f>
        <v>115.83449980000002</v>
      </c>
      <c r="S109" s="204"/>
      <c r="T109" s="206">
        <f>T110+T139+T145+T156+T160+T164+T168+T177+T210+T222</f>
        <v>40.17854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82</v>
      </c>
      <c r="AT109" s="208" t="s">
        <v>74</v>
      </c>
      <c r="AU109" s="208" t="s">
        <v>75</v>
      </c>
      <c r="AY109" s="207" t="s">
        <v>155</v>
      </c>
      <c r="BK109" s="209">
        <f>BK110+BK139+BK145+BK156+BK160+BK164+BK168+BK177+BK210+BK222</f>
        <v>0</v>
      </c>
    </row>
    <row r="110" spans="1:63" s="12" customFormat="1" ht="22.8" customHeight="1">
      <c r="A110" s="12"/>
      <c r="B110" s="196"/>
      <c r="C110" s="197"/>
      <c r="D110" s="198" t="s">
        <v>74</v>
      </c>
      <c r="E110" s="210" t="s">
        <v>82</v>
      </c>
      <c r="F110" s="210" t="s">
        <v>156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SUM(P111:P138)</f>
        <v>0</v>
      </c>
      <c r="Q110" s="204"/>
      <c r="R110" s="205">
        <f>SUM(R111:R138)</f>
        <v>80.16</v>
      </c>
      <c r="S110" s="204"/>
      <c r="T110" s="206">
        <f>SUM(T111:T138)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82</v>
      </c>
      <c r="AT110" s="208" t="s">
        <v>74</v>
      </c>
      <c r="AU110" s="208" t="s">
        <v>82</v>
      </c>
      <c r="AY110" s="207" t="s">
        <v>155</v>
      </c>
      <c r="BK110" s="209">
        <f>SUM(BK111:BK138)</f>
        <v>0</v>
      </c>
    </row>
    <row r="111" spans="1:65" s="2" customFormat="1" ht="24.15" customHeight="1">
      <c r="A111" s="38"/>
      <c r="B111" s="39"/>
      <c r="C111" s="212" t="s">
        <v>82</v>
      </c>
      <c r="D111" s="212" t="s">
        <v>157</v>
      </c>
      <c r="E111" s="213" t="s">
        <v>158</v>
      </c>
      <c r="F111" s="214" t="s">
        <v>159</v>
      </c>
      <c r="G111" s="215" t="s">
        <v>160</v>
      </c>
      <c r="H111" s="216">
        <v>40.08</v>
      </c>
      <c r="I111" s="217"/>
      <c r="J111" s="218">
        <f>ROUND(I111*H111,2)</f>
        <v>0</v>
      </c>
      <c r="K111" s="214" t="s">
        <v>161</v>
      </c>
      <c r="L111" s="44"/>
      <c r="M111" s="219" t="s">
        <v>19</v>
      </c>
      <c r="N111" s="220" t="s">
        <v>47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162</v>
      </c>
      <c r="AT111" s="223" t="s">
        <v>157</v>
      </c>
      <c r="AU111" s="223" t="s">
        <v>84</v>
      </c>
      <c r="AY111" s="17" t="s">
        <v>155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84</v>
      </c>
      <c r="BK111" s="224">
        <f>ROUND(I111*H111,2)</f>
        <v>0</v>
      </c>
      <c r="BL111" s="17" t="s">
        <v>162</v>
      </c>
      <c r="BM111" s="223" t="s">
        <v>163</v>
      </c>
    </row>
    <row r="112" spans="1:47" s="2" customFormat="1" ht="12">
      <c r="A112" s="38"/>
      <c r="B112" s="39"/>
      <c r="C112" s="40"/>
      <c r="D112" s="225" t="s">
        <v>164</v>
      </c>
      <c r="E112" s="40"/>
      <c r="F112" s="226" t="s">
        <v>165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164</v>
      </c>
      <c r="AU112" s="17" t="s">
        <v>84</v>
      </c>
    </row>
    <row r="113" spans="1:51" s="13" customFormat="1" ht="12">
      <c r="A113" s="13"/>
      <c r="B113" s="230"/>
      <c r="C113" s="231"/>
      <c r="D113" s="232" t="s">
        <v>166</v>
      </c>
      <c r="E113" s="233" t="s">
        <v>19</v>
      </c>
      <c r="F113" s="234" t="s">
        <v>167</v>
      </c>
      <c r="G113" s="231"/>
      <c r="H113" s="235">
        <v>35.28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166</v>
      </c>
      <c r="AU113" s="241" t="s">
        <v>84</v>
      </c>
      <c r="AV113" s="13" t="s">
        <v>84</v>
      </c>
      <c r="AW113" s="13" t="s">
        <v>36</v>
      </c>
      <c r="AX113" s="13" t="s">
        <v>75</v>
      </c>
      <c r="AY113" s="241" t="s">
        <v>155</v>
      </c>
    </row>
    <row r="114" spans="1:51" s="13" customFormat="1" ht="12">
      <c r="A114" s="13"/>
      <c r="B114" s="230"/>
      <c r="C114" s="231"/>
      <c r="D114" s="232" t="s">
        <v>166</v>
      </c>
      <c r="E114" s="233" t="s">
        <v>19</v>
      </c>
      <c r="F114" s="234" t="s">
        <v>168</v>
      </c>
      <c r="G114" s="231"/>
      <c r="H114" s="235">
        <v>4.8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166</v>
      </c>
      <c r="AU114" s="241" t="s">
        <v>84</v>
      </c>
      <c r="AV114" s="13" t="s">
        <v>84</v>
      </c>
      <c r="AW114" s="13" t="s">
        <v>36</v>
      </c>
      <c r="AX114" s="13" t="s">
        <v>75</v>
      </c>
      <c r="AY114" s="241" t="s">
        <v>155</v>
      </c>
    </row>
    <row r="115" spans="1:51" s="14" customFormat="1" ht="12">
      <c r="A115" s="14"/>
      <c r="B115" s="242"/>
      <c r="C115" s="243"/>
      <c r="D115" s="232" t="s">
        <v>166</v>
      </c>
      <c r="E115" s="244" t="s">
        <v>19</v>
      </c>
      <c r="F115" s="245" t="s">
        <v>169</v>
      </c>
      <c r="G115" s="243"/>
      <c r="H115" s="246">
        <v>40.08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166</v>
      </c>
      <c r="AU115" s="252" t="s">
        <v>84</v>
      </c>
      <c r="AV115" s="14" t="s">
        <v>162</v>
      </c>
      <c r="AW115" s="14" t="s">
        <v>36</v>
      </c>
      <c r="AX115" s="14" t="s">
        <v>82</v>
      </c>
      <c r="AY115" s="252" t="s">
        <v>155</v>
      </c>
    </row>
    <row r="116" spans="1:65" s="2" customFormat="1" ht="33" customHeight="1">
      <c r="A116" s="38"/>
      <c r="B116" s="39"/>
      <c r="C116" s="212" t="s">
        <v>84</v>
      </c>
      <c r="D116" s="212" t="s">
        <v>157</v>
      </c>
      <c r="E116" s="213" t="s">
        <v>170</v>
      </c>
      <c r="F116" s="214" t="s">
        <v>171</v>
      </c>
      <c r="G116" s="215" t="s">
        <v>160</v>
      </c>
      <c r="H116" s="216">
        <v>35.28</v>
      </c>
      <c r="I116" s="217"/>
      <c r="J116" s="218">
        <f>ROUND(I116*H116,2)</f>
        <v>0</v>
      </c>
      <c r="K116" s="214" t="s">
        <v>161</v>
      </c>
      <c r="L116" s="44"/>
      <c r="M116" s="219" t="s">
        <v>19</v>
      </c>
      <c r="N116" s="220" t="s">
        <v>47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162</v>
      </c>
      <c r="AT116" s="223" t="s">
        <v>157</v>
      </c>
      <c r="AU116" s="223" t="s">
        <v>84</v>
      </c>
      <c r="AY116" s="17" t="s">
        <v>155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84</v>
      </c>
      <c r="BK116" s="224">
        <f>ROUND(I116*H116,2)</f>
        <v>0</v>
      </c>
      <c r="BL116" s="17" t="s">
        <v>162</v>
      </c>
      <c r="BM116" s="223" t="s">
        <v>172</v>
      </c>
    </row>
    <row r="117" spans="1:47" s="2" customFormat="1" ht="12">
      <c r="A117" s="38"/>
      <c r="B117" s="39"/>
      <c r="C117" s="40"/>
      <c r="D117" s="225" t="s">
        <v>164</v>
      </c>
      <c r="E117" s="40"/>
      <c r="F117" s="226" t="s">
        <v>173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164</v>
      </c>
      <c r="AU117" s="17" t="s">
        <v>84</v>
      </c>
    </row>
    <row r="118" spans="1:65" s="2" customFormat="1" ht="33" customHeight="1">
      <c r="A118" s="38"/>
      <c r="B118" s="39"/>
      <c r="C118" s="212" t="s">
        <v>174</v>
      </c>
      <c r="D118" s="212" t="s">
        <v>157</v>
      </c>
      <c r="E118" s="213" t="s">
        <v>175</v>
      </c>
      <c r="F118" s="214" t="s">
        <v>176</v>
      </c>
      <c r="G118" s="215" t="s">
        <v>160</v>
      </c>
      <c r="H118" s="216">
        <v>35.28</v>
      </c>
      <c r="I118" s="217"/>
      <c r="J118" s="218">
        <f>ROUND(I118*H118,2)</f>
        <v>0</v>
      </c>
      <c r="K118" s="214" t="s">
        <v>161</v>
      </c>
      <c r="L118" s="44"/>
      <c r="M118" s="219" t="s">
        <v>19</v>
      </c>
      <c r="N118" s="220" t="s">
        <v>47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162</v>
      </c>
      <c r="AT118" s="223" t="s">
        <v>157</v>
      </c>
      <c r="AU118" s="223" t="s">
        <v>84</v>
      </c>
      <c r="AY118" s="17" t="s">
        <v>155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84</v>
      </c>
      <c r="BK118" s="224">
        <f>ROUND(I118*H118,2)</f>
        <v>0</v>
      </c>
      <c r="BL118" s="17" t="s">
        <v>162</v>
      </c>
      <c r="BM118" s="223" t="s">
        <v>177</v>
      </c>
    </row>
    <row r="119" spans="1:47" s="2" customFormat="1" ht="12">
      <c r="A119" s="38"/>
      <c r="B119" s="39"/>
      <c r="C119" s="40"/>
      <c r="D119" s="225" t="s">
        <v>164</v>
      </c>
      <c r="E119" s="40"/>
      <c r="F119" s="226" t="s">
        <v>178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164</v>
      </c>
      <c r="AU119" s="17" t="s">
        <v>84</v>
      </c>
    </row>
    <row r="120" spans="1:65" s="2" customFormat="1" ht="37.8" customHeight="1">
      <c r="A120" s="38"/>
      <c r="B120" s="39"/>
      <c r="C120" s="212" t="s">
        <v>162</v>
      </c>
      <c r="D120" s="212" t="s">
        <v>157</v>
      </c>
      <c r="E120" s="213" t="s">
        <v>179</v>
      </c>
      <c r="F120" s="214" t="s">
        <v>180</v>
      </c>
      <c r="G120" s="215" t="s">
        <v>160</v>
      </c>
      <c r="H120" s="216">
        <v>35.28</v>
      </c>
      <c r="I120" s="217"/>
      <c r="J120" s="218">
        <f>ROUND(I120*H120,2)</f>
        <v>0</v>
      </c>
      <c r="K120" s="214" t="s">
        <v>161</v>
      </c>
      <c r="L120" s="44"/>
      <c r="M120" s="219" t="s">
        <v>19</v>
      </c>
      <c r="N120" s="220" t="s">
        <v>47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162</v>
      </c>
      <c r="AT120" s="223" t="s">
        <v>157</v>
      </c>
      <c r="AU120" s="223" t="s">
        <v>84</v>
      </c>
      <c r="AY120" s="17" t="s">
        <v>155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84</v>
      </c>
      <c r="BK120" s="224">
        <f>ROUND(I120*H120,2)</f>
        <v>0</v>
      </c>
      <c r="BL120" s="17" t="s">
        <v>162</v>
      </c>
      <c r="BM120" s="223" t="s">
        <v>181</v>
      </c>
    </row>
    <row r="121" spans="1:47" s="2" customFormat="1" ht="12">
      <c r="A121" s="38"/>
      <c r="B121" s="39"/>
      <c r="C121" s="40"/>
      <c r="D121" s="225" t="s">
        <v>164</v>
      </c>
      <c r="E121" s="40"/>
      <c r="F121" s="226" t="s">
        <v>182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164</v>
      </c>
      <c r="AU121" s="17" t="s">
        <v>84</v>
      </c>
    </row>
    <row r="122" spans="1:65" s="2" customFormat="1" ht="37.8" customHeight="1">
      <c r="A122" s="38"/>
      <c r="B122" s="39"/>
      <c r="C122" s="212" t="s">
        <v>183</v>
      </c>
      <c r="D122" s="212" t="s">
        <v>157</v>
      </c>
      <c r="E122" s="213" t="s">
        <v>184</v>
      </c>
      <c r="F122" s="214" t="s">
        <v>185</v>
      </c>
      <c r="G122" s="215" t="s">
        <v>160</v>
      </c>
      <c r="H122" s="216">
        <v>176.4</v>
      </c>
      <c r="I122" s="217"/>
      <c r="J122" s="218">
        <f>ROUND(I122*H122,2)</f>
        <v>0</v>
      </c>
      <c r="K122" s="214" t="s">
        <v>161</v>
      </c>
      <c r="L122" s="44"/>
      <c r="M122" s="219" t="s">
        <v>19</v>
      </c>
      <c r="N122" s="220" t="s">
        <v>47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162</v>
      </c>
      <c r="AT122" s="223" t="s">
        <v>157</v>
      </c>
      <c r="AU122" s="223" t="s">
        <v>84</v>
      </c>
      <c r="AY122" s="17" t="s">
        <v>155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84</v>
      </c>
      <c r="BK122" s="224">
        <f>ROUND(I122*H122,2)</f>
        <v>0</v>
      </c>
      <c r="BL122" s="17" t="s">
        <v>162</v>
      </c>
      <c r="BM122" s="223" t="s">
        <v>186</v>
      </c>
    </row>
    <row r="123" spans="1:47" s="2" customFormat="1" ht="12">
      <c r="A123" s="38"/>
      <c r="B123" s="39"/>
      <c r="C123" s="40"/>
      <c r="D123" s="225" t="s">
        <v>164</v>
      </c>
      <c r="E123" s="40"/>
      <c r="F123" s="226" t="s">
        <v>187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164</v>
      </c>
      <c r="AU123" s="17" t="s">
        <v>84</v>
      </c>
    </row>
    <row r="124" spans="1:51" s="13" customFormat="1" ht="12">
      <c r="A124" s="13"/>
      <c r="B124" s="230"/>
      <c r="C124" s="231"/>
      <c r="D124" s="232" t="s">
        <v>166</v>
      </c>
      <c r="E124" s="231"/>
      <c r="F124" s="234" t="s">
        <v>188</v>
      </c>
      <c r="G124" s="231"/>
      <c r="H124" s="235">
        <v>176.4</v>
      </c>
      <c r="I124" s="236"/>
      <c r="J124" s="231"/>
      <c r="K124" s="231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166</v>
      </c>
      <c r="AU124" s="241" t="s">
        <v>84</v>
      </c>
      <c r="AV124" s="13" t="s">
        <v>84</v>
      </c>
      <c r="AW124" s="13" t="s">
        <v>4</v>
      </c>
      <c r="AX124" s="13" t="s">
        <v>82</v>
      </c>
      <c r="AY124" s="241" t="s">
        <v>155</v>
      </c>
    </row>
    <row r="125" spans="1:65" s="2" customFormat="1" ht="21.75" customHeight="1">
      <c r="A125" s="38"/>
      <c r="B125" s="39"/>
      <c r="C125" s="253" t="s">
        <v>189</v>
      </c>
      <c r="D125" s="253" t="s">
        <v>190</v>
      </c>
      <c r="E125" s="254" t="s">
        <v>191</v>
      </c>
      <c r="F125" s="255" t="s">
        <v>192</v>
      </c>
      <c r="G125" s="256" t="s">
        <v>193</v>
      </c>
      <c r="H125" s="257">
        <v>56.448</v>
      </c>
      <c r="I125" s="258"/>
      <c r="J125" s="259">
        <f>ROUND(I125*H125,2)</f>
        <v>0</v>
      </c>
      <c r="K125" s="255" t="s">
        <v>161</v>
      </c>
      <c r="L125" s="260"/>
      <c r="M125" s="261" t="s">
        <v>19</v>
      </c>
      <c r="N125" s="262" t="s">
        <v>47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194</v>
      </c>
      <c r="AT125" s="223" t="s">
        <v>190</v>
      </c>
      <c r="AU125" s="223" t="s">
        <v>84</v>
      </c>
      <c r="AY125" s="17" t="s">
        <v>155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84</v>
      </c>
      <c r="BK125" s="224">
        <f>ROUND(I125*H125,2)</f>
        <v>0</v>
      </c>
      <c r="BL125" s="17" t="s">
        <v>162</v>
      </c>
      <c r="BM125" s="223" t="s">
        <v>195</v>
      </c>
    </row>
    <row r="126" spans="1:51" s="13" customFormat="1" ht="12">
      <c r="A126" s="13"/>
      <c r="B126" s="230"/>
      <c r="C126" s="231"/>
      <c r="D126" s="232" t="s">
        <v>166</v>
      </c>
      <c r="E126" s="231"/>
      <c r="F126" s="234" t="s">
        <v>196</v>
      </c>
      <c r="G126" s="231"/>
      <c r="H126" s="235">
        <v>56.448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166</v>
      </c>
      <c r="AU126" s="241" t="s">
        <v>84</v>
      </c>
      <c r="AV126" s="13" t="s">
        <v>84</v>
      </c>
      <c r="AW126" s="13" t="s">
        <v>4</v>
      </c>
      <c r="AX126" s="13" t="s">
        <v>82</v>
      </c>
      <c r="AY126" s="241" t="s">
        <v>155</v>
      </c>
    </row>
    <row r="127" spans="1:65" s="2" customFormat="1" ht="24.15" customHeight="1">
      <c r="A127" s="38"/>
      <c r="B127" s="39"/>
      <c r="C127" s="212" t="s">
        <v>197</v>
      </c>
      <c r="D127" s="212" t="s">
        <v>157</v>
      </c>
      <c r="E127" s="213" t="s">
        <v>198</v>
      </c>
      <c r="F127" s="214" t="s">
        <v>199</v>
      </c>
      <c r="G127" s="215" t="s">
        <v>160</v>
      </c>
      <c r="H127" s="216">
        <v>18.64</v>
      </c>
      <c r="I127" s="217"/>
      <c r="J127" s="218">
        <f>ROUND(I127*H127,2)</f>
        <v>0</v>
      </c>
      <c r="K127" s="214" t="s">
        <v>161</v>
      </c>
      <c r="L127" s="44"/>
      <c r="M127" s="219" t="s">
        <v>19</v>
      </c>
      <c r="N127" s="220" t="s">
        <v>47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162</v>
      </c>
      <c r="AT127" s="223" t="s">
        <v>157</v>
      </c>
      <c r="AU127" s="223" t="s">
        <v>84</v>
      </c>
      <c r="AY127" s="17" t="s">
        <v>155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84</v>
      </c>
      <c r="BK127" s="224">
        <f>ROUND(I127*H127,2)</f>
        <v>0</v>
      </c>
      <c r="BL127" s="17" t="s">
        <v>162</v>
      </c>
      <c r="BM127" s="223" t="s">
        <v>200</v>
      </c>
    </row>
    <row r="128" spans="1:47" s="2" customFormat="1" ht="12">
      <c r="A128" s="38"/>
      <c r="B128" s="39"/>
      <c r="C128" s="40"/>
      <c r="D128" s="225" t="s">
        <v>164</v>
      </c>
      <c r="E128" s="40"/>
      <c r="F128" s="226" t="s">
        <v>201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164</v>
      </c>
      <c r="AU128" s="17" t="s">
        <v>84</v>
      </c>
    </row>
    <row r="129" spans="1:51" s="13" customFormat="1" ht="12">
      <c r="A129" s="13"/>
      <c r="B129" s="230"/>
      <c r="C129" s="231"/>
      <c r="D129" s="232" t="s">
        <v>166</v>
      </c>
      <c r="E129" s="233" t="s">
        <v>19</v>
      </c>
      <c r="F129" s="234" t="s">
        <v>202</v>
      </c>
      <c r="G129" s="231"/>
      <c r="H129" s="235">
        <v>18.64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166</v>
      </c>
      <c r="AU129" s="241" t="s">
        <v>84</v>
      </c>
      <c r="AV129" s="13" t="s">
        <v>84</v>
      </c>
      <c r="AW129" s="13" t="s">
        <v>36</v>
      </c>
      <c r="AX129" s="13" t="s">
        <v>82</v>
      </c>
      <c r="AY129" s="241" t="s">
        <v>155</v>
      </c>
    </row>
    <row r="130" spans="1:65" s="2" customFormat="1" ht="16.5" customHeight="1">
      <c r="A130" s="38"/>
      <c r="B130" s="39"/>
      <c r="C130" s="253" t="s">
        <v>194</v>
      </c>
      <c r="D130" s="253" t="s">
        <v>190</v>
      </c>
      <c r="E130" s="254" t="s">
        <v>203</v>
      </c>
      <c r="F130" s="255" t="s">
        <v>204</v>
      </c>
      <c r="G130" s="256" t="s">
        <v>193</v>
      </c>
      <c r="H130" s="257">
        <v>37.28</v>
      </c>
      <c r="I130" s="258"/>
      <c r="J130" s="259">
        <f>ROUND(I130*H130,2)</f>
        <v>0</v>
      </c>
      <c r="K130" s="255" t="s">
        <v>161</v>
      </c>
      <c r="L130" s="260"/>
      <c r="M130" s="261" t="s">
        <v>19</v>
      </c>
      <c r="N130" s="262" t="s">
        <v>47</v>
      </c>
      <c r="O130" s="84"/>
      <c r="P130" s="221">
        <f>O130*H130</f>
        <v>0</v>
      </c>
      <c r="Q130" s="221">
        <v>1</v>
      </c>
      <c r="R130" s="221">
        <f>Q130*H130</f>
        <v>37.28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194</v>
      </c>
      <c r="AT130" s="223" t="s">
        <v>190</v>
      </c>
      <c r="AU130" s="223" t="s">
        <v>84</v>
      </c>
      <c r="AY130" s="17" t="s">
        <v>155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84</v>
      </c>
      <c r="BK130" s="224">
        <f>ROUND(I130*H130,2)</f>
        <v>0</v>
      </c>
      <c r="BL130" s="17" t="s">
        <v>162</v>
      </c>
      <c r="BM130" s="223" t="s">
        <v>205</v>
      </c>
    </row>
    <row r="131" spans="1:51" s="13" customFormat="1" ht="12">
      <c r="A131" s="13"/>
      <c r="B131" s="230"/>
      <c r="C131" s="231"/>
      <c r="D131" s="232" t="s">
        <v>166</v>
      </c>
      <c r="E131" s="231"/>
      <c r="F131" s="234" t="s">
        <v>206</v>
      </c>
      <c r="G131" s="231"/>
      <c r="H131" s="235">
        <v>37.28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166</v>
      </c>
      <c r="AU131" s="241" t="s">
        <v>84</v>
      </c>
      <c r="AV131" s="13" t="s">
        <v>84</v>
      </c>
      <c r="AW131" s="13" t="s">
        <v>4</v>
      </c>
      <c r="AX131" s="13" t="s">
        <v>82</v>
      </c>
      <c r="AY131" s="241" t="s">
        <v>155</v>
      </c>
    </row>
    <row r="132" spans="1:65" s="2" customFormat="1" ht="37.8" customHeight="1">
      <c r="A132" s="38"/>
      <c r="B132" s="39"/>
      <c r="C132" s="212" t="s">
        <v>207</v>
      </c>
      <c r="D132" s="212" t="s">
        <v>157</v>
      </c>
      <c r="E132" s="213" t="s">
        <v>208</v>
      </c>
      <c r="F132" s="214" t="s">
        <v>209</v>
      </c>
      <c r="G132" s="215" t="s">
        <v>160</v>
      </c>
      <c r="H132" s="216">
        <v>21.44</v>
      </c>
      <c r="I132" s="217"/>
      <c r="J132" s="218">
        <f>ROUND(I132*H132,2)</f>
        <v>0</v>
      </c>
      <c r="K132" s="214" t="s">
        <v>161</v>
      </c>
      <c r="L132" s="44"/>
      <c r="M132" s="219" t="s">
        <v>19</v>
      </c>
      <c r="N132" s="220" t="s">
        <v>47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162</v>
      </c>
      <c r="AT132" s="223" t="s">
        <v>157</v>
      </c>
      <c r="AU132" s="223" t="s">
        <v>84</v>
      </c>
      <c r="AY132" s="17" t="s">
        <v>155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84</v>
      </c>
      <c r="BK132" s="224">
        <f>ROUND(I132*H132,2)</f>
        <v>0</v>
      </c>
      <c r="BL132" s="17" t="s">
        <v>162</v>
      </c>
      <c r="BM132" s="223" t="s">
        <v>210</v>
      </c>
    </row>
    <row r="133" spans="1:47" s="2" customFormat="1" ht="12">
      <c r="A133" s="38"/>
      <c r="B133" s="39"/>
      <c r="C133" s="40"/>
      <c r="D133" s="225" t="s">
        <v>164</v>
      </c>
      <c r="E133" s="40"/>
      <c r="F133" s="226" t="s">
        <v>211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164</v>
      </c>
      <c r="AU133" s="17" t="s">
        <v>84</v>
      </c>
    </row>
    <row r="134" spans="1:51" s="13" customFormat="1" ht="12">
      <c r="A134" s="13"/>
      <c r="B134" s="230"/>
      <c r="C134" s="231"/>
      <c r="D134" s="232" t="s">
        <v>166</v>
      </c>
      <c r="E134" s="233" t="s">
        <v>19</v>
      </c>
      <c r="F134" s="234" t="s">
        <v>212</v>
      </c>
      <c r="G134" s="231"/>
      <c r="H134" s="235">
        <v>20.16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166</v>
      </c>
      <c r="AU134" s="241" t="s">
        <v>84</v>
      </c>
      <c r="AV134" s="13" t="s">
        <v>84</v>
      </c>
      <c r="AW134" s="13" t="s">
        <v>36</v>
      </c>
      <c r="AX134" s="13" t="s">
        <v>75</v>
      </c>
      <c r="AY134" s="241" t="s">
        <v>155</v>
      </c>
    </row>
    <row r="135" spans="1:51" s="13" customFormat="1" ht="12">
      <c r="A135" s="13"/>
      <c r="B135" s="230"/>
      <c r="C135" s="231"/>
      <c r="D135" s="232" t="s">
        <v>166</v>
      </c>
      <c r="E135" s="233" t="s">
        <v>19</v>
      </c>
      <c r="F135" s="234" t="s">
        <v>213</v>
      </c>
      <c r="G135" s="231"/>
      <c r="H135" s="235">
        <v>1.28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166</v>
      </c>
      <c r="AU135" s="241" t="s">
        <v>84</v>
      </c>
      <c r="AV135" s="13" t="s">
        <v>84</v>
      </c>
      <c r="AW135" s="13" t="s">
        <v>36</v>
      </c>
      <c r="AX135" s="13" t="s">
        <v>75</v>
      </c>
      <c r="AY135" s="241" t="s">
        <v>155</v>
      </c>
    </row>
    <row r="136" spans="1:51" s="14" customFormat="1" ht="12">
      <c r="A136" s="14"/>
      <c r="B136" s="242"/>
      <c r="C136" s="243"/>
      <c r="D136" s="232" t="s">
        <v>166</v>
      </c>
      <c r="E136" s="244" t="s">
        <v>19</v>
      </c>
      <c r="F136" s="245" t="s">
        <v>169</v>
      </c>
      <c r="G136" s="243"/>
      <c r="H136" s="246">
        <v>21.44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166</v>
      </c>
      <c r="AU136" s="252" t="s">
        <v>84</v>
      </c>
      <c r="AV136" s="14" t="s">
        <v>162</v>
      </c>
      <c r="AW136" s="14" t="s">
        <v>36</v>
      </c>
      <c r="AX136" s="14" t="s">
        <v>82</v>
      </c>
      <c r="AY136" s="252" t="s">
        <v>155</v>
      </c>
    </row>
    <row r="137" spans="1:65" s="2" customFormat="1" ht="16.5" customHeight="1">
      <c r="A137" s="38"/>
      <c r="B137" s="39"/>
      <c r="C137" s="253" t="s">
        <v>214</v>
      </c>
      <c r="D137" s="253" t="s">
        <v>190</v>
      </c>
      <c r="E137" s="254" t="s">
        <v>215</v>
      </c>
      <c r="F137" s="255" t="s">
        <v>216</v>
      </c>
      <c r="G137" s="256" t="s">
        <v>193</v>
      </c>
      <c r="H137" s="257">
        <v>42.88</v>
      </c>
      <c r="I137" s="258"/>
      <c r="J137" s="259">
        <f>ROUND(I137*H137,2)</f>
        <v>0</v>
      </c>
      <c r="K137" s="255" t="s">
        <v>161</v>
      </c>
      <c r="L137" s="260"/>
      <c r="M137" s="261" t="s">
        <v>19</v>
      </c>
      <c r="N137" s="262" t="s">
        <v>47</v>
      </c>
      <c r="O137" s="84"/>
      <c r="P137" s="221">
        <f>O137*H137</f>
        <v>0</v>
      </c>
      <c r="Q137" s="221">
        <v>1</v>
      </c>
      <c r="R137" s="221">
        <f>Q137*H137</f>
        <v>42.88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194</v>
      </c>
      <c r="AT137" s="223" t="s">
        <v>190</v>
      </c>
      <c r="AU137" s="223" t="s">
        <v>84</v>
      </c>
      <c r="AY137" s="17" t="s">
        <v>155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84</v>
      </c>
      <c r="BK137" s="224">
        <f>ROUND(I137*H137,2)</f>
        <v>0</v>
      </c>
      <c r="BL137" s="17" t="s">
        <v>162</v>
      </c>
      <c r="BM137" s="223" t="s">
        <v>217</v>
      </c>
    </row>
    <row r="138" spans="1:51" s="13" customFormat="1" ht="12">
      <c r="A138" s="13"/>
      <c r="B138" s="230"/>
      <c r="C138" s="231"/>
      <c r="D138" s="232" t="s">
        <v>166</v>
      </c>
      <c r="E138" s="231"/>
      <c r="F138" s="234" t="s">
        <v>218</v>
      </c>
      <c r="G138" s="231"/>
      <c r="H138" s="235">
        <v>42.88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166</v>
      </c>
      <c r="AU138" s="241" t="s">
        <v>84</v>
      </c>
      <c r="AV138" s="13" t="s">
        <v>84</v>
      </c>
      <c r="AW138" s="13" t="s">
        <v>4</v>
      </c>
      <c r="AX138" s="13" t="s">
        <v>82</v>
      </c>
      <c r="AY138" s="241" t="s">
        <v>155</v>
      </c>
    </row>
    <row r="139" spans="1:63" s="12" customFormat="1" ht="22.8" customHeight="1">
      <c r="A139" s="12"/>
      <c r="B139" s="196"/>
      <c r="C139" s="197"/>
      <c r="D139" s="198" t="s">
        <v>74</v>
      </c>
      <c r="E139" s="210" t="s">
        <v>174</v>
      </c>
      <c r="F139" s="210" t="s">
        <v>219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SUM(P140:P144)</f>
        <v>0</v>
      </c>
      <c r="Q139" s="204"/>
      <c r="R139" s="205">
        <f>SUM(R140:R144)</f>
        <v>0.524478</v>
      </c>
      <c r="S139" s="204"/>
      <c r="T139" s="206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82</v>
      </c>
      <c r="AT139" s="208" t="s">
        <v>74</v>
      </c>
      <c r="AU139" s="208" t="s">
        <v>82</v>
      </c>
      <c r="AY139" s="207" t="s">
        <v>155</v>
      </c>
      <c r="BK139" s="209">
        <f>SUM(BK140:BK144)</f>
        <v>0</v>
      </c>
    </row>
    <row r="140" spans="1:65" s="2" customFormat="1" ht="24.15" customHeight="1">
      <c r="A140" s="38"/>
      <c r="B140" s="39"/>
      <c r="C140" s="212" t="s">
        <v>220</v>
      </c>
      <c r="D140" s="212" t="s">
        <v>157</v>
      </c>
      <c r="E140" s="213" t="s">
        <v>221</v>
      </c>
      <c r="F140" s="214" t="s">
        <v>222</v>
      </c>
      <c r="G140" s="215" t="s">
        <v>223</v>
      </c>
      <c r="H140" s="216">
        <v>11</v>
      </c>
      <c r="I140" s="217"/>
      <c r="J140" s="218">
        <f>ROUND(I140*H140,2)</f>
        <v>0</v>
      </c>
      <c r="K140" s="214" t="s">
        <v>161</v>
      </c>
      <c r="L140" s="44"/>
      <c r="M140" s="219" t="s">
        <v>19</v>
      </c>
      <c r="N140" s="220" t="s">
        <v>47</v>
      </c>
      <c r="O140" s="84"/>
      <c r="P140" s="221">
        <f>O140*H140</f>
        <v>0</v>
      </c>
      <c r="Q140" s="221">
        <v>0.02391</v>
      </c>
      <c r="R140" s="221">
        <f>Q140*H140</f>
        <v>0.26301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162</v>
      </c>
      <c r="AT140" s="223" t="s">
        <v>157</v>
      </c>
      <c r="AU140" s="223" t="s">
        <v>84</v>
      </c>
      <c r="AY140" s="17" t="s">
        <v>155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84</v>
      </c>
      <c r="BK140" s="224">
        <f>ROUND(I140*H140,2)</f>
        <v>0</v>
      </c>
      <c r="BL140" s="17" t="s">
        <v>162</v>
      </c>
      <c r="BM140" s="223" t="s">
        <v>224</v>
      </c>
    </row>
    <row r="141" spans="1:47" s="2" customFormat="1" ht="12">
      <c r="A141" s="38"/>
      <c r="B141" s="39"/>
      <c r="C141" s="40"/>
      <c r="D141" s="225" t="s">
        <v>164</v>
      </c>
      <c r="E141" s="40"/>
      <c r="F141" s="226" t="s">
        <v>225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164</v>
      </c>
      <c r="AU141" s="17" t="s">
        <v>84</v>
      </c>
    </row>
    <row r="142" spans="1:65" s="2" customFormat="1" ht="24.15" customHeight="1">
      <c r="A142" s="38"/>
      <c r="B142" s="39"/>
      <c r="C142" s="212" t="s">
        <v>226</v>
      </c>
      <c r="D142" s="212" t="s">
        <v>157</v>
      </c>
      <c r="E142" s="213" t="s">
        <v>227</v>
      </c>
      <c r="F142" s="214" t="s">
        <v>228</v>
      </c>
      <c r="G142" s="215" t="s">
        <v>229</v>
      </c>
      <c r="H142" s="216">
        <v>4.86</v>
      </c>
      <c r="I142" s="217"/>
      <c r="J142" s="218">
        <f>ROUND(I142*H142,2)</f>
        <v>0</v>
      </c>
      <c r="K142" s="214" t="s">
        <v>161</v>
      </c>
      <c r="L142" s="44"/>
      <c r="M142" s="219" t="s">
        <v>19</v>
      </c>
      <c r="N142" s="220" t="s">
        <v>47</v>
      </c>
      <c r="O142" s="84"/>
      <c r="P142" s="221">
        <f>O142*H142</f>
        <v>0</v>
      </c>
      <c r="Q142" s="221">
        <v>0.0538</v>
      </c>
      <c r="R142" s="221">
        <f>Q142*H142</f>
        <v>0.26146800000000003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162</v>
      </c>
      <c r="AT142" s="223" t="s">
        <v>157</v>
      </c>
      <c r="AU142" s="223" t="s">
        <v>84</v>
      </c>
      <c r="AY142" s="17" t="s">
        <v>155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84</v>
      </c>
      <c r="BK142" s="224">
        <f>ROUND(I142*H142,2)</f>
        <v>0</v>
      </c>
      <c r="BL142" s="17" t="s">
        <v>162</v>
      </c>
      <c r="BM142" s="223" t="s">
        <v>230</v>
      </c>
    </row>
    <row r="143" spans="1:47" s="2" customFormat="1" ht="12">
      <c r="A143" s="38"/>
      <c r="B143" s="39"/>
      <c r="C143" s="40"/>
      <c r="D143" s="225" t="s">
        <v>164</v>
      </c>
      <c r="E143" s="40"/>
      <c r="F143" s="226" t="s">
        <v>231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164</v>
      </c>
      <c r="AU143" s="17" t="s">
        <v>84</v>
      </c>
    </row>
    <row r="144" spans="1:51" s="13" customFormat="1" ht="12">
      <c r="A144" s="13"/>
      <c r="B144" s="230"/>
      <c r="C144" s="231"/>
      <c r="D144" s="232" t="s">
        <v>166</v>
      </c>
      <c r="E144" s="233" t="s">
        <v>19</v>
      </c>
      <c r="F144" s="234" t="s">
        <v>232</v>
      </c>
      <c r="G144" s="231"/>
      <c r="H144" s="235">
        <v>4.86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166</v>
      </c>
      <c r="AU144" s="241" t="s">
        <v>84</v>
      </c>
      <c r="AV144" s="13" t="s">
        <v>84</v>
      </c>
      <c r="AW144" s="13" t="s">
        <v>36</v>
      </c>
      <c r="AX144" s="13" t="s">
        <v>82</v>
      </c>
      <c r="AY144" s="241" t="s">
        <v>155</v>
      </c>
    </row>
    <row r="145" spans="1:63" s="12" customFormat="1" ht="22.8" customHeight="1">
      <c r="A145" s="12"/>
      <c r="B145" s="196"/>
      <c r="C145" s="197"/>
      <c r="D145" s="198" t="s">
        <v>74</v>
      </c>
      <c r="E145" s="210" t="s">
        <v>233</v>
      </c>
      <c r="F145" s="210" t="s">
        <v>234</v>
      </c>
      <c r="G145" s="197"/>
      <c r="H145" s="197"/>
      <c r="I145" s="200"/>
      <c r="J145" s="211">
        <f>BK145</f>
        <v>0</v>
      </c>
      <c r="K145" s="197"/>
      <c r="L145" s="202"/>
      <c r="M145" s="203"/>
      <c r="N145" s="204"/>
      <c r="O145" s="204"/>
      <c r="P145" s="205">
        <f>SUM(P146:P155)</f>
        <v>0</v>
      </c>
      <c r="Q145" s="204"/>
      <c r="R145" s="205">
        <f>SUM(R146:R155)</f>
        <v>0.23402640000000002</v>
      </c>
      <c r="S145" s="204"/>
      <c r="T145" s="206">
        <f>SUM(T146:T155)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7" t="s">
        <v>82</v>
      </c>
      <c r="AT145" s="208" t="s">
        <v>74</v>
      </c>
      <c r="AU145" s="208" t="s">
        <v>82</v>
      </c>
      <c r="AY145" s="207" t="s">
        <v>155</v>
      </c>
      <c r="BK145" s="209">
        <f>SUM(BK146:BK155)</f>
        <v>0</v>
      </c>
    </row>
    <row r="146" spans="1:65" s="2" customFormat="1" ht="16.5" customHeight="1">
      <c r="A146" s="38"/>
      <c r="B146" s="39"/>
      <c r="C146" s="212" t="s">
        <v>235</v>
      </c>
      <c r="D146" s="212" t="s">
        <v>157</v>
      </c>
      <c r="E146" s="213" t="s">
        <v>236</v>
      </c>
      <c r="F146" s="214" t="s">
        <v>237</v>
      </c>
      <c r="G146" s="215" t="s">
        <v>229</v>
      </c>
      <c r="H146" s="216">
        <v>1.26</v>
      </c>
      <c r="I146" s="217"/>
      <c r="J146" s="218">
        <f>ROUND(I146*H146,2)</f>
        <v>0</v>
      </c>
      <c r="K146" s="214" t="s">
        <v>161</v>
      </c>
      <c r="L146" s="44"/>
      <c r="M146" s="219" t="s">
        <v>19</v>
      </c>
      <c r="N146" s="220" t="s">
        <v>47</v>
      </c>
      <c r="O146" s="84"/>
      <c r="P146" s="221">
        <f>O146*H146</f>
        <v>0</v>
      </c>
      <c r="Q146" s="221">
        <v>0.00026</v>
      </c>
      <c r="R146" s="221">
        <f>Q146*H146</f>
        <v>0.0003276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162</v>
      </c>
      <c r="AT146" s="223" t="s">
        <v>157</v>
      </c>
      <c r="AU146" s="223" t="s">
        <v>84</v>
      </c>
      <c r="AY146" s="17" t="s">
        <v>155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84</v>
      </c>
      <c r="BK146" s="224">
        <f>ROUND(I146*H146,2)</f>
        <v>0</v>
      </c>
      <c r="BL146" s="17" t="s">
        <v>162</v>
      </c>
      <c r="BM146" s="223" t="s">
        <v>238</v>
      </c>
    </row>
    <row r="147" spans="1:47" s="2" customFormat="1" ht="12">
      <c r="A147" s="38"/>
      <c r="B147" s="39"/>
      <c r="C147" s="40"/>
      <c r="D147" s="225" t="s">
        <v>164</v>
      </c>
      <c r="E147" s="40"/>
      <c r="F147" s="226" t="s">
        <v>239</v>
      </c>
      <c r="G147" s="40"/>
      <c r="H147" s="40"/>
      <c r="I147" s="227"/>
      <c r="J147" s="40"/>
      <c r="K147" s="40"/>
      <c r="L147" s="44"/>
      <c r="M147" s="228"/>
      <c r="N147" s="229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164</v>
      </c>
      <c r="AU147" s="17" t="s">
        <v>84</v>
      </c>
    </row>
    <row r="148" spans="1:51" s="13" customFormat="1" ht="12">
      <c r="A148" s="13"/>
      <c r="B148" s="230"/>
      <c r="C148" s="231"/>
      <c r="D148" s="232" t="s">
        <v>166</v>
      </c>
      <c r="E148" s="233" t="s">
        <v>19</v>
      </c>
      <c r="F148" s="234" t="s">
        <v>240</v>
      </c>
      <c r="G148" s="231"/>
      <c r="H148" s="235">
        <v>1.26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166</v>
      </c>
      <c r="AU148" s="241" t="s">
        <v>84</v>
      </c>
      <c r="AV148" s="13" t="s">
        <v>84</v>
      </c>
      <c r="AW148" s="13" t="s">
        <v>36</v>
      </c>
      <c r="AX148" s="13" t="s">
        <v>82</v>
      </c>
      <c r="AY148" s="241" t="s">
        <v>155</v>
      </c>
    </row>
    <row r="149" spans="1:65" s="2" customFormat="1" ht="24.15" customHeight="1">
      <c r="A149" s="38"/>
      <c r="B149" s="39"/>
      <c r="C149" s="212" t="s">
        <v>241</v>
      </c>
      <c r="D149" s="212" t="s">
        <v>157</v>
      </c>
      <c r="E149" s="213" t="s">
        <v>242</v>
      </c>
      <c r="F149" s="214" t="s">
        <v>243</v>
      </c>
      <c r="G149" s="215" t="s">
        <v>229</v>
      </c>
      <c r="H149" s="216">
        <v>1.26</v>
      </c>
      <c r="I149" s="217"/>
      <c r="J149" s="218">
        <f>ROUND(I149*H149,2)</f>
        <v>0</v>
      </c>
      <c r="K149" s="214" t="s">
        <v>161</v>
      </c>
      <c r="L149" s="44"/>
      <c r="M149" s="219" t="s">
        <v>19</v>
      </c>
      <c r="N149" s="220" t="s">
        <v>47</v>
      </c>
      <c r="O149" s="84"/>
      <c r="P149" s="221">
        <f>O149*H149</f>
        <v>0</v>
      </c>
      <c r="Q149" s="221">
        <v>0.00438</v>
      </c>
      <c r="R149" s="221">
        <f>Q149*H149</f>
        <v>0.0055188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162</v>
      </c>
      <c r="AT149" s="223" t="s">
        <v>157</v>
      </c>
      <c r="AU149" s="223" t="s">
        <v>84</v>
      </c>
      <c r="AY149" s="17" t="s">
        <v>155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84</v>
      </c>
      <c r="BK149" s="224">
        <f>ROUND(I149*H149,2)</f>
        <v>0</v>
      </c>
      <c r="BL149" s="17" t="s">
        <v>162</v>
      </c>
      <c r="BM149" s="223" t="s">
        <v>244</v>
      </c>
    </row>
    <row r="150" spans="1:47" s="2" customFormat="1" ht="12">
      <c r="A150" s="38"/>
      <c r="B150" s="39"/>
      <c r="C150" s="40"/>
      <c r="D150" s="225" t="s">
        <v>164</v>
      </c>
      <c r="E150" s="40"/>
      <c r="F150" s="226" t="s">
        <v>245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164</v>
      </c>
      <c r="AU150" s="17" t="s">
        <v>84</v>
      </c>
    </row>
    <row r="151" spans="1:65" s="2" customFormat="1" ht="16.5" customHeight="1">
      <c r="A151" s="38"/>
      <c r="B151" s="39"/>
      <c r="C151" s="212" t="s">
        <v>8</v>
      </c>
      <c r="D151" s="212" t="s">
        <v>157</v>
      </c>
      <c r="E151" s="213" t="s">
        <v>246</v>
      </c>
      <c r="F151" s="214" t="s">
        <v>247</v>
      </c>
      <c r="G151" s="215" t="s">
        <v>229</v>
      </c>
      <c r="H151" s="216">
        <v>1.26</v>
      </c>
      <c r="I151" s="217"/>
      <c r="J151" s="218">
        <f>ROUND(I151*H151,2)</f>
        <v>0</v>
      </c>
      <c r="K151" s="214" t="s">
        <v>161</v>
      </c>
      <c r="L151" s="44"/>
      <c r="M151" s="219" t="s">
        <v>19</v>
      </c>
      <c r="N151" s="220" t="s">
        <v>47</v>
      </c>
      <c r="O151" s="84"/>
      <c r="P151" s="221">
        <f>O151*H151</f>
        <v>0</v>
      </c>
      <c r="Q151" s="221">
        <v>0.003</v>
      </c>
      <c r="R151" s="221">
        <f>Q151*H151</f>
        <v>0.00378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162</v>
      </c>
      <c r="AT151" s="223" t="s">
        <v>157</v>
      </c>
      <c r="AU151" s="223" t="s">
        <v>84</v>
      </c>
      <c r="AY151" s="17" t="s">
        <v>155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84</v>
      </c>
      <c r="BK151" s="224">
        <f>ROUND(I151*H151,2)</f>
        <v>0</v>
      </c>
      <c r="BL151" s="17" t="s">
        <v>162</v>
      </c>
      <c r="BM151" s="223" t="s">
        <v>248</v>
      </c>
    </row>
    <row r="152" spans="1:47" s="2" customFormat="1" ht="12">
      <c r="A152" s="38"/>
      <c r="B152" s="39"/>
      <c r="C152" s="40"/>
      <c r="D152" s="225" t="s">
        <v>164</v>
      </c>
      <c r="E152" s="40"/>
      <c r="F152" s="226" t="s">
        <v>249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164</v>
      </c>
      <c r="AU152" s="17" t="s">
        <v>84</v>
      </c>
    </row>
    <row r="153" spans="1:65" s="2" customFormat="1" ht="24.15" customHeight="1">
      <c r="A153" s="38"/>
      <c r="B153" s="39"/>
      <c r="C153" s="212" t="s">
        <v>250</v>
      </c>
      <c r="D153" s="212" t="s">
        <v>157</v>
      </c>
      <c r="E153" s="213" t="s">
        <v>251</v>
      </c>
      <c r="F153" s="214" t="s">
        <v>252</v>
      </c>
      <c r="G153" s="215" t="s">
        <v>223</v>
      </c>
      <c r="H153" s="216">
        <v>22</v>
      </c>
      <c r="I153" s="217"/>
      <c r="J153" s="218">
        <f>ROUND(I153*H153,2)</f>
        <v>0</v>
      </c>
      <c r="K153" s="214" t="s">
        <v>161</v>
      </c>
      <c r="L153" s="44"/>
      <c r="M153" s="219" t="s">
        <v>19</v>
      </c>
      <c r="N153" s="220" t="s">
        <v>47</v>
      </c>
      <c r="O153" s="84"/>
      <c r="P153" s="221">
        <f>O153*H153</f>
        <v>0</v>
      </c>
      <c r="Q153" s="221">
        <v>0.0102</v>
      </c>
      <c r="R153" s="221">
        <f>Q153*H153</f>
        <v>0.22440000000000002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162</v>
      </c>
      <c r="AT153" s="223" t="s">
        <v>157</v>
      </c>
      <c r="AU153" s="223" t="s">
        <v>84</v>
      </c>
      <c r="AY153" s="17" t="s">
        <v>155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84</v>
      </c>
      <c r="BK153" s="224">
        <f>ROUND(I153*H153,2)</f>
        <v>0</v>
      </c>
      <c r="BL153" s="17" t="s">
        <v>162</v>
      </c>
      <c r="BM153" s="223" t="s">
        <v>253</v>
      </c>
    </row>
    <row r="154" spans="1:47" s="2" customFormat="1" ht="12">
      <c r="A154" s="38"/>
      <c r="B154" s="39"/>
      <c r="C154" s="40"/>
      <c r="D154" s="225" t="s">
        <v>164</v>
      </c>
      <c r="E154" s="40"/>
      <c r="F154" s="226" t="s">
        <v>254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164</v>
      </c>
      <c r="AU154" s="17" t="s">
        <v>84</v>
      </c>
    </row>
    <row r="155" spans="1:51" s="13" customFormat="1" ht="12">
      <c r="A155" s="13"/>
      <c r="B155" s="230"/>
      <c r="C155" s="231"/>
      <c r="D155" s="232" t="s">
        <v>166</v>
      </c>
      <c r="E155" s="233" t="s">
        <v>19</v>
      </c>
      <c r="F155" s="234" t="s">
        <v>255</v>
      </c>
      <c r="G155" s="231"/>
      <c r="H155" s="235">
        <v>22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166</v>
      </c>
      <c r="AU155" s="241" t="s">
        <v>84</v>
      </c>
      <c r="AV155" s="13" t="s">
        <v>84</v>
      </c>
      <c r="AW155" s="13" t="s">
        <v>36</v>
      </c>
      <c r="AX155" s="13" t="s">
        <v>82</v>
      </c>
      <c r="AY155" s="241" t="s">
        <v>155</v>
      </c>
    </row>
    <row r="156" spans="1:63" s="12" customFormat="1" ht="22.8" customHeight="1">
      <c r="A156" s="12"/>
      <c r="B156" s="196"/>
      <c r="C156" s="197"/>
      <c r="D156" s="198" t="s">
        <v>74</v>
      </c>
      <c r="E156" s="210" t="s">
        <v>256</v>
      </c>
      <c r="F156" s="210" t="s">
        <v>257</v>
      </c>
      <c r="G156" s="197"/>
      <c r="H156" s="197"/>
      <c r="I156" s="200"/>
      <c r="J156" s="211">
        <f>BK156</f>
        <v>0</v>
      </c>
      <c r="K156" s="197"/>
      <c r="L156" s="202"/>
      <c r="M156" s="203"/>
      <c r="N156" s="204"/>
      <c r="O156" s="204"/>
      <c r="P156" s="205">
        <f>SUM(P157:P159)</f>
        <v>0</v>
      </c>
      <c r="Q156" s="204"/>
      <c r="R156" s="205">
        <f>SUM(R157:R159)</f>
        <v>34.791422399999995</v>
      </c>
      <c r="S156" s="204"/>
      <c r="T156" s="206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7" t="s">
        <v>82</v>
      </c>
      <c r="AT156" s="208" t="s">
        <v>74</v>
      </c>
      <c r="AU156" s="208" t="s">
        <v>82</v>
      </c>
      <c r="AY156" s="207" t="s">
        <v>155</v>
      </c>
      <c r="BK156" s="209">
        <f>SUM(BK157:BK159)</f>
        <v>0</v>
      </c>
    </row>
    <row r="157" spans="1:65" s="2" customFormat="1" ht="24.15" customHeight="1">
      <c r="A157" s="38"/>
      <c r="B157" s="39"/>
      <c r="C157" s="212" t="s">
        <v>258</v>
      </c>
      <c r="D157" s="212" t="s">
        <v>157</v>
      </c>
      <c r="E157" s="213" t="s">
        <v>259</v>
      </c>
      <c r="F157" s="214" t="s">
        <v>260</v>
      </c>
      <c r="G157" s="215" t="s">
        <v>160</v>
      </c>
      <c r="H157" s="216">
        <v>15.12</v>
      </c>
      <c r="I157" s="217"/>
      <c r="J157" s="218">
        <f>ROUND(I157*H157,2)</f>
        <v>0</v>
      </c>
      <c r="K157" s="214" t="s">
        <v>161</v>
      </c>
      <c r="L157" s="44"/>
      <c r="M157" s="219" t="s">
        <v>19</v>
      </c>
      <c r="N157" s="220" t="s">
        <v>47</v>
      </c>
      <c r="O157" s="84"/>
      <c r="P157" s="221">
        <f>O157*H157</f>
        <v>0</v>
      </c>
      <c r="Q157" s="221">
        <v>2.30102</v>
      </c>
      <c r="R157" s="221">
        <f>Q157*H157</f>
        <v>34.791422399999995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162</v>
      </c>
      <c r="AT157" s="223" t="s">
        <v>157</v>
      </c>
      <c r="AU157" s="223" t="s">
        <v>84</v>
      </c>
      <c r="AY157" s="17" t="s">
        <v>155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84</v>
      </c>
      <c r="BK157" s="224">
        <f>ROUND(I157*H157,2)</f>
        <v>0</v>
      </c>
      <c r="BL157" s="17" t="s">
        <v>162</v>
      </c>
      <c r="BM157" s="223" t="s">
        <v>261</v>
      </c>
    </row>
    <row r="158" spans="1:47" s="2" customFormat="1" ht="12">
      <c r="A158" s="38"/>
      <c r="B158" s="39"/>
      <c r="C158" s="40"/>
      <c r="D158" s="225" t="s">
        <v>164</v>
      </c>
      <c r="E158" s="40"/>
      <c r="F158" s="226" t="s">
        <v>262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164</v>
      </c>
      <c r="AU158" s="17" t="s">
        <v>84</v>
      </c>
    </row>
    <row r="159" spans="1:51" s="13" customFormat="1" ht="12">
      <c r="A159" s="13"/>
      <c r="B159" s="230"/>
      <c r="C159" s="231"/>
      <c r="D159" s="232" t="s">
        <v>166</v>
      </c>
      <c r="E159" s="233" t="s">
        <v>19</v>
      </c>
      <c r="F159" s="234" t="s">
        <v>263</v>
      </c>
      <c r="G159" s="231"/>
      <c r="H159" s="235">
        <v>15.12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166</v>
      </c>
      <c r="AU159" s="241" t="s">
        <v>84</v>
      </c>
      <c r="AV159" s="13" t="s">
        <v>84</v>
      </c>
      <c r="AW159" s="13" t="s">
        <v>36</v>
      </c>
      <c r="AX159" s="13" t="s">
        <v>82</v>
      </c>
      <c r="AY159" s="241" t="s">
        <v>155</v>
      </c>
    </row>
    <row r="160" spans="1:63" s="12" customFormat="1" ht="22.8" customHeight="1">
      <c r="A160" s="12"/>
      <c r="B160" s="196"/>
      <c r="C160" s="197"/>
      <c r="D160" s="198" t="s">
        <v>74</v>
      </c>
      <c r="E160" s="210" t="s">
        <v>264</v>
      </c>
      <c r="F160" s="210" t="s">
        <v>265</v>
      </c>
      <c r="G160" s="197"/>
      <c r="H160" s="197"/>
      <c r="I160" s="200"/>
      <c r="J160" s="211">
        <f>BK160</f>
        <v>0</v>
      </c>
      <c r="K160" s="197"/>
      <c r="L160" s="202"/>
      <c r="M160" s="203"/>
      <c r="N160" s="204"/>
      <c r="O160" s="204"/>
      <c r="P160" s="205">
        <f>SUM(P161:P163)</f>
        <v>0</v>
      </c>
      <c r="Q160" s="204"/>
      <c r="R160" s="205">
        <f>SUM(R161:R163)</f>
        <v>0.02366</v>
      </c>
      <c r="S160" s="204"/>
      <c r="T160" s="206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7" t="s">
        <v>82</v>
      </c>
      <c r="AT160" s="208" t="s">
        <v>74</v>
      </c>
      <c r="AU160" s="208" t="s">
        <v>82</v>
      </c>
      <c r="AY160" s="207" t="s">
        <v>155</v>
      </c>
      <c r="BK160" s="209">
        <f>SUM(BK161:BK163)</f>
        <v>0</v>
      </c>
    </row>
    <row r="161" spans="1:65" s="2" customFormat="1" ht="16.5" customHeight="1">
      <c r="A161" s="38"/>
      <c r="B161" s="39"/>
      <c r="C161" s="212" t="s">
        <v>266</v>
      </c>
      <c r="D161" s="212" t="s">
        <v>157</v>
      </c>
      <c r="E161" s="213" t="s">
        <v>267</v>
      </c>
      <c r="F161" s="214" t="s">
        <v>268</v>
      </c>
      <c r="G161" s="215" t="s">
        <v>223</v>
      </c>
      <c r="H161" s="216">
        <v>2</v>
      </c>
      <c r="I161" s="217"/>
      <c r="J161" s="218">
        <f>ROUND(I161*H161,2)</f>
        <v>0</v>
      </c>
      <c r="K161" s="214" t="s">
        <v>161</v>
      </c>
      <c r="L161" s="44"/>
      <c r="M161" s="219" t="s">
        <v>19</v>
      </c>
      <c r="N161" s="220" t="s">
        <v>47</v>
      </c>
      <c r="O161" s="84"/>
      <c r="P161" s="221">
        <f>O161*H161</f>
        <v>0</v>
      </c>
      <c r="Q161" s="221">
        <v>3E-05</v>
      </c>
      <c r="R161" s="221">
        <f>Q161*H161</f>
        <v>6E-05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250</v>
      </c>
      <c r="AT161" s="223" t="s">
        <v>157</v>
      </c>
      <c r="AU161" s="223" t="s">
        <v>84</v>
      </c>
      <c r="AY161" s="17" t="s">
        <v>155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84</v>
      </c>
      <c r="BK161" s="224">
        <f>ROUND(I161*H161,2)</f>
        <v>0</v>
      </c>
      <c r="BL161" s="17" t="s">
        <v>250</v>
      </c>
      <c r="BM161" s="223" t="s">
        <v>269</v>
      </c>
    </row>
    <row r="162" spans="1:47" s="2" customFormat="1" ht="12">
      <c r="A162" s="38"/>
      <c r="B162" s="39"/>
      <c r="C162" s="40"/>
      <c r="D162" s="225" t="s">
        <v>164</v>
      </c>
      <c r="E162" s="40"/>
      <c r="F162" s="226" t="s">
        <v>270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164</v>
      </c>
      <c r="AU162" s="17" t="s">
        <v>84</v>
      </c>
    </row>
    <row r="163" spans="1:65" s="2" customFormat="1" ht="16.5" customHeight="1">
      <c r="A163" s="38"/>
      <c r="B163" s="39"/>
      <c r="C163" s="253" t="s">
        <v>271</v>
      </c>
      <c r="D163" s="253" t="s">
        <v>190</v>
      </c>
      <c r="E163" s="254" t="s">
        <v>272</v>
      </c>
      <c r="F163" s="255" t="s">
        <v>273</v>
      </c>
      <c r="G163" s="256" t="s">
        <v>223</v>
      </c>
      <c r="H163" s="257">
        <v>2</v>
      </c>
      <c r="I163" s="258"/>
      <c r="J163" s="259">
        <f>ROUND(I163*H163,2)</f>
        <v>0</v>
      </c>
      <c r="K163" s="255" t="s">
        <v>274</v>
      </c>
      <c r="L163" s="260"/>
      <c r="M163" s="261" t="s">
        <v>19</v>
      </c>
      <c r="N163" s="262" t="s">
        <v>47</v>
      </c>
      <c r="O163" s="84"/>
      <c r="P163" s="221">
        <f>O163*H163</f>
        <v>0</v>
      </c>
      <c r="Q163" s="221">
        <v>0.0118</v>
      </c>
      <c r="R163" s="221">
        <f>Q163*H163</f>
        <v>0.0236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275</v>
      </c>
      <c r="AT163" s="223" t="s">
        <v>190</v>
      </c>
      <c r="AU163" s="223" t="s">
        <v>84</v>
      </c>
      <c r="AY163" s="17" t="s">
        <v>155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84</v>
      </c>
      <c r="BK163" s="224">
        <f>ROUND(I163*H163,2)</f>
        <v>0</v>
      </c>
      <c r="BL163" s="17" t="s">
        <v>250</v>
      </c>
      <c r="BM163" s="223" t="s">
        <v>276</v>
      </c>
    </row>
    <row r="164" spans="1:63" s="12" customFormat="1" ht="22.8" customHeight="1">
      <c r="A164" s="12"/>
      <c r="B164" s="196"/>
      <c r="C164" s="197"/>
      <c r="D164" s="198" t="s">
        <v>74</v>
      </c>
      <c r="E164" s="210" t="s">
        <v>277</v>
      </c>
      <c r="F164" s="210" t="s">
        <v>278</v>
      </c>
      <c r="G164" s="197"/>
      <c r="H164" s="197"/>
      <c r="I164" s="200"/>
      <c r="J164" s="211">
        <f>BK164</f>
        <v>0</v>
      </c>
      <c r="K164" s="197"/>
      <c r="L164" s="202"/>
      <c r="M164" s="203"/>
      <c r="N164" s="204"/>
      <c r="O164" s="204"/>
      <c r="P164" s="205">
        <f>SUM(P165:P167)</f>
        <v>0</v>
      </c>
      <c r="Q164" s="204"/>
      <c r="R164" s="205">
        <f>SUM(R165:R167)</f>
        <v>0.0068249999999999995</v>
      </c>
      <c r="S164" s="204"/>
      <c r="T164" s="206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7" t="s">
        <v>82</v>
      </c>
      <c r="AT164" s="208" t="s">
        <v>74</v>
      </c>
      <c r="AU164" s="208" t="s">
        <v>82</v>
      </c>
      <c r="AY164" s="207" t="s">
        <v>155</v>
      </c>
      <c r="BK164" s="209">
        <f>SUM(BK165:BK167)</f>
        <v>0</v>
      </c>
    </row>
    <row r="165" spans="1:65" s="2" customFormat="1" ht="24.15" customHeight="1">
      <c r="A165" s="38"/>
      <c r="B165" s="39"/>
      <c r="C165" s="212" t="s">
        <v>279</v>
      </c>
      <c r="D165" s="212" t="s">
        <v>157</v>
      </c>
      <c r="E165" s="213" t="s">
        <v>280</v>
      </c>
      <c r="F165" s="214" t="s">
        <v>281</v>
      </c>
      <c r="G165" s="215" t="s">
        <v>229</v>
      </c>
      <c r="H165" s="216">
        <v>52.5</v>
      </c>
      <c r="I165" s="217"/>
      <c r="J165" s="218">
        <f>ROUND(I165*H165,2)</f>
        <v>0</v>
      </c>
      <c r="K165" s="214" t="s">
        <v>161</v>
      </c>
      <c r="L165" s="44"/>
      <c r="M165" s="219" t="s">
        <v>19</v>
      </c>
      <c r="N165" s="220" t="s">
        <v>47</v>
      </c>
      <c r="O165" s="84"/>
      <c r="P165" s="221">
        <f>O165*H165</f>
        <v>0</v>
      </c>
      <c r="Q165" s="221">
        <v>0.00013</v>
      </c>
      <c r="R165" s="221">
        <f>Q165*H165</f>
        <v>0.0068249999999999995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162</v>
      </c>
      <c r="AT165" s="223" t="s">
        <v>157</v>
      </c>
      <c r="AU165" s="223" t="s">
        <v>84</v>
      </c>
      <c r="AY165" s="17" t="s">
        <v>155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84</v>
      </c>
      <c r="BK165" s="224">
        <f>ROUND(I165*H165,2)</f>
        <v>0</v>
      </c>
      <c r="BL165" s="17" t="s">
        <v>162</v>
      </c>
      <c r="BM165" s="223" t="s">
        <v>282</v>
      </c>
    </row>
    <row r="166" spans="1:47" s="2" customFormat="1" ht="12">
      <c r="A166" s="38"/>
      <c r="B166" s="39"/>
      <c r="C166" s="40"/>
      <c r="D166" s="225" t="s">
        <v>164</v>
      </c>
      <c r="E166" s="40"/>
      <c r="F166" s="226" t="s">
        <v>283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164</v>
      </c>
      <c r="AU166" s="17" t="s">
        <v>84</v>
      </c>
    </row>
    <row r="167" spans="1:51" s="13" customFormat="1" ht="12">
      <c r="A167" s="13"/>
      <c r="B167" s="230"/>
      <c r="C167" s="231"/>
      <c r="D167" s="232" t="s">
        <v>166</v>
      </c>
      <c r="E167" s="233" t="s">
        <v>19</v>
      </c>
      <c r="F167" s="234" t="s">
        <v>284</v>
      </c>
      <c r="G167" s="231"/>
      <c r="H167" s="235">
        <v>52.5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166</v>
      </c>
      <c r="AU167" s="241" t="s">
        <v>84</v>
      </c>
      <c r="AV167" s="13" t="s">
        <v>84</v>
      </c>
      <c r="AW167" s="13" t="s">
        <v>36</v>
      </c>
      <c r="AX167" s="13" t="s">
        <v>82</v>
      </c>
      <c r="AY167" s="241" t="s">
        <v>155</v>
      </c>
    </row>
    <row r="168" spans="1:63" s="12" customFormat="1" ht="22.8" customHeight="1">
      <c r="A168" s="12"/>
      <c r="B168" s="196"/>
      <c r="C168" s="197"/>
      <c r="D168" s="198" t="s">
        <v>74</v>
      </c>
      <c r="E168" s="210" t="s">
        <v>285</v>
      </c>
      <c r="F168" s="210" t="s">
        <v>286</v>
      </c>
      <c r="G168" s="197"/>
      <c r="H168" s="197"/>
      <c r="I168" s="200"/>
      <c r="J168" s="211">
        <f>BK168</f>
        <v>0</v>
      </c>
      <c r="K168" s="197"/>
      <c r="L168" s="202"/>
      <c r="M168" s="203"/>
      <c r="N168" s="204"/>
      <c r="O168" s="204"/>
      <c r="P168" s="205">
        <f>SUM(P169:P176)</f>
        <v>0</v>
      </c>
      <c r="Q168" s="204"/>
      <c r="R168" s="205">
        <f>SUM(R169:R176)</f>
        <v>0.06851</v>
      </c>
      <c r="S168" s="204"/>
      <c r="T168" s="206">
        <f>SUM(T169:T176)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7" t="s">
        <v>82</v>
      </c>
      <c r="AT168" s="208" t="s">
        <v>74</v>
      </c>
      <c r="AU168" s="208" t="s">
        <v>82</v>
      </c>
      <c r="AY168" s="207" t="s">
        <v>155</v>
      </c>
      <c r="BK168" s="209">
        <f>SUM(BK169:BK176)</f>
        <v>0</v>
      </c>
    </row>
    <row r="169" spans="1:65" s="2" customFormat="1" ht="16.5" customHeight="1">
      <c r="A169" s="38"/>
      <c r="B169" s="39"/>
      <c r="C169" s="212" t="s">
        <v>7</v>
      </c>
      <c r="D169" s="212" t="s">
        <v>157</v>
      </c>
      <c r="E169" s="213" t="s">
        <v>287</v>
      </c>
      <c r="F169" s="214" t="s">
        <v>288</v>
      </c>
      <c r="G169" s="215" t="s">
        <v>229</v>
      </c>
      <c r="H169" s="216">
        <v>350</v>
      </c>
      <c r="I169" s="217"/>
      <c r="J169" s="218">
        <f>ROUND(I169*H169,2)</f>
        <v>0</v>
      </c>
      <c r="K169" s="214" t="s">
        <v>161</v>
      </c>
      <c r="L169" s="44"/>
      <c r="M169" s="219" t="s">
        <v>19</v>
      </c>
      <c r="N169" s="220" t="s">
        <v>47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162</v>
      </c>
      <c r="AT169" s="223" t="s">
        <v>157</v>
      </c>
      <c r="AU169" s="223" t="s">
        <v>84</v>
      </c>
      <c r="AY169" s="17" t="s">
        <v>155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84</v>
      </c>
      <c r="BK169" s="224">
        <f>ROUND(I169*H169,2)</f>
        <v>0</v>
      </c>
      <c r="BL169" s="17" t="s">
        <v>162</v>
      </c>
      <c r="BM169" s="223" t="s">
        <v>289</v>
      </c>
    </row>
    <row r="170" spans="1:47" s="2" customFormat="1" ht="12">
      <c r="A170" s="38"/>
      <c r="B170" s="39"/>
      <c r="C170" s="40"/>
      <c r="D170" s="225" t="s">
        <v>164</v>
      </c>
      <c r="E170" s="40"/>
      <c r="F170" s="226" t="s">
        <v>290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164</v>
      </c>
      <c r="AU170" s="17" t="s">
        <v>84</v>
      </c>
    </row>
    <row r="171" spans="1:65" s="2" customFormat="1" ht="16.5" customHeight="1">
      <c r="A171" s="38"/>
      <c r="B171" s="39"/>
      <c r="C171" s="212" t="s">
        <v>291</v>
      </c>
      <c r="D171" s="212" t="s">
        <v>157</v>
      </c>
      <c r="E171" s="213" t="s">
        <v>292</v>
      </c>
      <c r="F171" s="214" t="s">
        <v>293</v>
      </c>
      <c r="G171" s="215" t="s">
        <v>223</v>
      </c>
      <c r="H171" s="216">
        <v>1</v>
      </c>
      <c r="I171" s="217"/>
      <c r="J171" s="218">
        <f>ROUND(I171*H171,2)</f>
        <v>0</v>
      </c>
      <c r="K171" s="214" t="s">
        <v>161</v>
      </c>
      <c r="L171" s="44"/>
      <c r="M171" s="219" t="s">
        <v>19</v>
      </c>
      <c r="N171" s="220" t="s">
        <v>47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162</v>
      </c>
      <c r="AT171" s="223" t="s">
        <v>157</v>
      </c>
      <c r="AU171" s="223" t="s">
        <v>84</v>
      </c>
      <c r="AY171" s="17" t="s">
        <v>155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84</v>
      </c>
      <c r="BK171" s="224">
        <f>ROUND(I171*H171,2)</f>
        <v>0</v>
      </c>
      <c r="BL171" s="17" t="s">
        <v>162</v>
      </c>
      <c r="BM171" s="223" t="s">
        <v>294</v>
      </c>
    </row>
    <row r="172" spans="1:47" s="2" customFormat="1" ht="12">
      <c r="A172" s="38"/>
      <c r="B172" s="39"/>
      <c r="C172" s="40"/>
      <c r="D172" s="225" t="s">
        <v>164</v>
      </c>
      <c r="E172" s="40"/>
      <c r="F172" s="226" t="s">
        <v>295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164</v>
      </c>
      <c r="AU172" s="17" t="s">
        <v>84</v>
      </c>
    </row>
    <row r="173" spans="1:47" s="2" customFormat="1" ht="12">
      <c r="A173" s="38"/>
      <c r="B173" s="39"/>
      <c r="C173" s="40"/>
      <c r="D173" s="232" t="s">
        <v>296</v>
      </c>
      <c r="E173" s="40"/>
      <c r="F173" s="263" t="s">
        <v>297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296</v>
      </c>
      <c r="AU173" s="17" t="s">
        <v>84</v>
      </c>
    </row>
    <row r="174" spans="1:65" s="2" customFormat="1" ht="24.15" customHeight="1">
      <c r="A174" s="38"/>
      <c r="B174" s="39"/>
      <c r="C174" s="212" t="s">
        <v>298</v>
      </c>
      <c r="D174" s="212" t="s">
        <v>157</v>
      </c>
      <c r="E174" s="213" t="s">
        <v>299</v>
      </c>
      <c r="F174" s="214" t="s">
        <v>300</v>
      </c>
      <c r="G174" s="215" t="s">
        <v>223</v>
      </c>
      <c r="H174" s="216">
        <v>1</v>
      </c>
      <c r="I174" s="217"/>
      <c r="J174" s="218">
        <f>ROUND(I174*H174,2)</f>
        <v>0</v>
      </c>
      <c r="K174" s="214" t="s">
        <v>161</v>
      </c>
      <c r="L174" s="44"/>
      <c r="M174" s="219" t="s">
        <v>19</v>
      </c>
      <c r="N174" s="220" t="s">
        <v>47</v>
      </c>
      <c r="O174" s="84"/>
      <c r="P174" s="221">
        <f>O174*H174</f>
        <v>0</v>
      </c>
      <c r="Q174" s="221">
        <v>0.06851</v>
      </c>
      <c r="R174" s="221">
        <f>Q174*H174</f>
        <v>0.06851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162</v>
      </c>
      <c r="AT174" s="223" t="s">
        <v>157</v>
      </c>
      <c r="AU174" s="223" t="s">
        <v>84</v>
      </c>
      <c r="AY174" s="17" t="s">
        <v>155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84</v>
      </c>
      <c r="BK174" s="224">
        <f>ROUND(I174*H174,2)</f>
        <v>0</v>
      </c>
      <c r="BL174" s="17" t="s">
        <v>162</v>
      </c>
      <c r="BM174" s="223" t="s">
        <v>301</v>
      </c>
    </row>
    <row r="175" spans="1:47" s="2" customFormat="1" ht="12">
      <c r="A175" s="38"/>
      <c r="B175" s="39"/>
      <c r="C175" s="40"/>
      <c r="D175" s="225" t="s">
        <v>164</v>
      </c>
      <c r="E175" s="40"/>
      <c r="F175" s="226" t="s">
        <v>302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164</v>
      </c>
      <c r="AU175" s="17" t="s">
        <v>84</v>
      </c>
    </row>
    <row r="176" spans="1:47" s="2" customFormat="1" ht="12">
      <c r="A176" s="38"/>
      <c r="B176" s="39"/>
      <c r="C176" s="40"/>
      <c r="D176" s="232" t="s">
        <v>296</v>
      </c>
      <c r="E176" s="40"/>
      <c r="F176" s="263" t="s">
        <v>297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296</v>
      </c>
      <c r="AU176" s="17" t="s">
        <v>84</v>
      </c>
    </row>
    <row r="177" spans="1:63" s="12" customFormat="1" ht="22.8" customHeight="1">
      <c r="A177" s="12"/>
      <c r="B177" s="196"/>
      <c r="C177" s="197"/>
      <c r="D177" s="198" t="s">
        <v>74</v>
      </c>
      <c r="E177" s="210" t="s">
        <v>303</v>
      </c>
      <c r="F177" s="210" t="s">
        <v>304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SUM(P178:P209)</f>
        <v>0</v>
      </c>
      <c r="Q177" s="204"/>
      <c r="R177" s="205">
        <f>SUM(R178:R209)</f>
        <v>0.025578000000000004</v>
      </c>
      <c r="S177" s="204"/>
      <c r="T177" s="206">
        <f>SUM(T178:T209)</f>
        <v>40.17854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82</v>
      </c>
      <c r="AT177" s="208" t="s">
        <v>74</v>
      </c>
      <c r="AU177" s="208" t="s">
        <v>82</v>
      </c>
      <c r="AY177" s="207" t="s">
        <v>155</v>
      </c>
      <c r="BK177" s="209">
        <f>SUM(BK178:BK209)</f>
        <v>0</v>
      </c>
    </row>
    <row r="178" spans="1:65" s="2" customFormat="1" ht="16.5" customHeight="1">
      <c r="A178" s="38"/>
      <c r="B178" s="39"/>
      <c r="C178" s="212" t="s">
        <v>305</v>
      </c>
      <c r="D178" s="212" t="s">
        <v>157</v>
      </c>
      <c r="E178" s="213" t="s">
        <v>306</v>
      </c>
      <c r="F178" s="214" t="s">
        <v>307</v>
      </c>
      <c r="G178" s="215" t="s">
        <v>308</v>
      </c>
      <c r="H178" s="216">
        <v>58</v>
      </c>
      <c r="I178" s="217"/>
      <c r="J178" s="218">
        <f>ROUND(I178*H178,2)</f>
        <v>0</v>
      </c>
      <c r="K178" s="214" t="s">
        <v>161</v>
      </c>
      <c r="L178" s="44"/>
      <c r="M178" s="219" t="s">
        <v>19</v>
      </c>
      <c r="N178" s="220" t="s">
        <v>47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0.00982</v>
      </c>
      <c r="T178" s="222">
        <f>S178*H178</f>
        <v>0.5695600000000001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162</v>
      </c>
      <c r="AT178" s="223" t="s">
        <v>157</v>
      </c>
      <c r="AU178" s="223" t="s">
        <v>84</v>
      </c>
      <c r="AY178" s="17" t="s">
        <v>155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84</v>
      </c>
      <c r="BK178" s="224">
        <f>ROUND(I178*H178,2)</f>
        <v>0</v>
      </c>
      <c r="BL178" s="17" t="s">
        <v>162</v>
      </c>
      <c r="BM178" s="223" t="s">
        <v>309</v>
      </c>
    </row>
    <row r="179" spans="1:47" s="2" customFormat="1" ht="12">
      <c r="A179" s="38"/>
      <c r="B179" s="39"/>
      <c r="C179" s="40"/>
      <c r="D179" s="225" t="s">
        <v>164</v>
      </c>
      <c r="E179" s="40"/>
      <c r="F179" s="226" t="s">
        <v>310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164</v>
      </c>
      <c r="AU179" s="17" t="s">
        <v>84</v>
      </c>
    </row>
    <row r="180" spans="1:65" s="2" customFormat="1" ht="16.5" customHeight="1">
      <c r="A180" s="38"/>
      <c r="B180" s="39"/>
      <c r="C180" s="212" t="s">
        <v>311</v>
      </c>
      <c r="D180" s="212" t="s">
        <v>157</v>
      </c>
      <c r="E180" s="213" t="s">
        <v>312</v>
      </c>
      <c r="F180" s="214" t="s">
        <v>313</v>
      </c>
      <c r="G180" s="215" t="s">
        <v>308</v>
      </c>
      <c r="H180" s="216">
        <v>60</v>
      </c>
      <c r="I180" s="217"/>
      <c r="J180" s="218">
        <f>ROUND(I180*H180,2)</f>
        <v>0</v>
      </c>
      <c r="K180" s="214" t="s">
        <v>161</v>
      </c>
      <c r="L180" s="44"/>
      <c r="M180" s="219" t="s">
        <v>19</v>
      </c>
      <c r="N180" s="220" t="s">
        <v>47</v>
      </c>
      <c r="O180" s="84"/>
      <c r="P180" s="221">
        <f>O180*H180</f>
        <v>0</v>
      </c>
      <c r="Q180" s="221">
        <v>0</v>
      </c>
      <c r="R180" s="221">
        <f>Q180*H180</f>
        <v>0</v>
      </c>
      <c r="S180" s="221">
        <v>0.0267</v>
      </c>
      <c r="T180" s="222">
        <f>S180*H180</f>
        <v>1.602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162</v>
      </c>
      <c r="AT180" s="223" t="s">
        <v>157</v>
      </c>
      <c r="AU180" s="223" t="s">
        <v>84</v>
      </c>
      <c r="AY180" s="17" t="s">
        <v>155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84</v>
      </c>
      <c r="BK180" s="224">
        <f>ROUND(I180*H180,2)</f>
        <v>0</v>
      </c>
      <c r="BL180" s="17" t="s">
        <v>162</v>
      </c>
      <c r="BM180" s="223" t="s">
        <v>314</v>
      </c>
    </row>
    <row r="181" spans="1:47" s="2" customFormat="1" ht="12">
      <c r="A181" s="38"/>
      <c r="B181" s="39"/>
      <c r="C181" s="40"/>
      <c r="D181" s="225" t="s">
        <v>164</v>
      </c>
      <c r="E181" s="40"/>
      <c r="F181" s="226" t="s">
        <v>315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164</v>
      </c>
      <c r="AU181" s="17" t="s">
        <v>84</v>
      </c>
    </row>
    <row r="182" spans="1:65" s="2" customFormat="1" ht="16.5" customHeight="1">
      <c r="A182" s="38"/>
      <c r="B182" s="39"/>
      <c r="C182" s="212" t="s">
        <v>316</v>
      </c>
      <c r="D182" s="212" t="s">
        <v>157</v>
      </c>
      <c r="E182" s="213" t="s">
        <v>317</v>
      </c>
      <c r="F182" s="214" t="s">
        <v>318</v>
      </c>
      <c r="G182" s="215" t="s">
        <v>308</v>
      </c>
      <c r="H182" s="216">
        <v>25</v>
      </c>
      <c r="I182" s="217"/>
      <c r="J182" s="218">
        <f>ROUND(I182*H182,2)</f>
        <v>0</v>
      </c>
      <c r="K182" s="214" t="s">
        <v>161</v>
      </c>
      <c r="L182" s="44"/>
      <c r="M182" s="219" t="s">
        <v>19</v>
      </c>
      <c r="N182" s="220" t="s">
        <v>47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0.00028</v>
      </c>
      <c r="T182" s="222">
        <f>S182*H182</f>
        <v>0.006999999999999999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162</v>
      </c>
      <c r="AT182" s="223" t="s">
        <v>157</v>
      </c>
      <c r="AU182" s="223" t="s">
        <v>84</v>
      </c>
      <c r="AY182" s="17" t="s">
        <v>155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84</v>
      </c>
      <c r="BK182" s="224">
        <f>ROUND(I182*H182,2)</f>
        <v>0</v>
      </c>
      <c r="BL182" s="17" t="s">
        <v>162</v>
      </c>
      <c r="BM182" s="223" t="s">
        <v>319</v>
      </c>
    </row>
    <row r="183" spans="1:47" s="2" customFormat="1" ht="12">
      <c r="A183" s="38"/>
      <c r="B183" s="39"/>
      <c r="C183" s="40"/>
      <c r="D183" s="225" t="s">
        <v>164</v>
      </c>
      <c r="E183" s="40"/>
      <c r="F183" s="226" t="s">
        <v>320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164</v>
      </c>
      <c r="AU183" s="17" t="s">
        <v>84</v>
      </c>
    </row>
    <row r="184" spans="1:65" s="2" customFormat="1" ht="16.5" customHeight="1">
      <c r="A184" s="38"/>
      <c r="B184" s="39"/>
      <c r="C184" s="212" t="s">
        <v>321</v>
      </c>
      <c r="D184" s="212" t="s">
        <v>157</v>
      </c>
      <c r="E184" s="213" t="s">
        <v>322</v>
      </c>
      <c r="F184" s="214" t="s">
        <v>323</v>
      </c>
      <c r="G184" s="215" t="s">
        <v>308</v>
      </c>
      <c r="H184" s="216">
        <v>130</v>
      </c>
      <c r="I184" s="217"/>
      <c r="J184" s="218">
        <f>ROUND(I184*H184,2)</f>
        <v>0</v>
      </c>
      <c r="K184" s="214" t="s">
        <v>161</v>
      </c>
      <c r="L184" s="44"/>
      <c r="M184" s="219" t="s">
        <v>19</v>
      </c>
      <c r="N184" s="220" t="s">
        <v>47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0.00029</v>
      </c>
      <c r="T184" s="222">
        <f>S184*H184</f>
        <v>0.0377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162</v>
      </c>
      <c r="AT184" s="223" t="s">
        <v>157</v>
      </c>
      <c r="AU184" s="223" t="s">
        <v>84</v>
      </c>
      <c r="AY184" s="17" t="s">
        <v>155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84</v>
      </c>
      <c r="BK184" s="224">
        <f>ROUND(I184*H184,2)</f>
        <v>0</v>
      </c>
      <c r="BL184" s="17" t="s">
        <v>162</v>
      </c>
      <c r="BM184" s="223" t="s">
        <v>324</v>
      </c>
    </row>
    <row r="185" spans="1:47" s="2" customFormat="1" ht="12">
      <c r="A185" s="38"/>
      <c r="B185" s="39"/>
      <c r="C185" s="40"/>
      <c r="D185" s="225" t="s">
        <v>164</v>
      </c>
      <c r="E185" s="40"/>
      <c r="F185" s="226" t="s">
        <v>325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164</v>
      </c>
      <c r="AU185" s="17" t="s">
        <v>84</v>
      </c>
    </row>
    <row r="186" spans="1:65" s="2" customFormat="1" ht="16.5" customHeight="1">
      <c r="A186" s="38"/>
      <c r="B186" s="39"/>
      <c r="C186" s="212" t="s">
        <v>326</v>
      </c>
      <c r="D186" s="212" t="s">
        <v>157</v>
      </c>
      <c r="E186" s="213" t="s">
        <v>327</v>
      </c>
      <c r="F186" s="214" t="s">
        <v>328</v>
      </c>
      <c r="G186" s="215" t="s">
        <v>223</v>
      </c>
      <c r="H186" s="216">
        <v>59</v>
      </c>
      <c r="I186" s="217"/>
      <c r="J186" s="218">
        <f>ROUND(I186*H186,2)</f>
        <v>0</v>
      </c>
      <c r="K186" s="214" t="s">
        <v>161</v>
      </c>
      <c r="L186" s="44"/>
      <c r="M186" s="219" t="s">
        <v>19</v>
      </c>
      <c r="N186" s="220" t="s">
        <v>47</v>
      </c>
      <c r="O186" s="84"/>
      <c r="P186" s="221">
        <f>O186*H186</f>
        <v>0</v>
      </c>
      <c r="Q186" s="221">
        <v>0</v>
      </c>
      <c r="R186" s="221">
        <f>Q186*H186</f>
        <v>0</v>
      </c>
      <c r="S186" s="221">
        <v>0.00244</v>
      </c>
      <c r="T186" s="222">
        <f>S186*H186</f>
        <v>0.14396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162</v>
      </c>
      <c r="AT186" s="223" t="s">
        <v>157</v>
      </c>
      <c r="AU186" s="223" t="s">
        <v>84</v>
      </c>
      <c r="AY186" s="17" t="s">
        <v>155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84</v>
      </c>
      <c r="BK186" s="224">
        <f>ROUND(I186*H186,2)</f>
        <v>0</v>
      </c>
      <c r="BL186" s="17" t="s">
        <v>162</v>
      </c>
      <c r="BM186" s="223" t="s">
        <v>329</v>
      </c>
    </row>
    <row r="187" spans="1:47" s="2" customFormat="1" ht="12">
      <c r="A187" s="38"/>
      <c r="B187" s="39"/>
      <c r="C187" s="40"/>
      <c r="D187" s="225" t="s">
        <v>164</v>
      </c>
      <c r="E187" s="40"/>
      <c r="F187" s="226" t="s">
        <v>330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164</v>
      </c>
      <c r="AU187" s="17" t="s">
        <v>84</v>
      </c>
    </row>
    <row r="188" spans="1:65" s="2" customFormat="1" ht="16.5" customHeight="1">
      <c r="A188" s="38"/>
      <c r="B188" s="39"/>
      <c r="C188" s="212" t="s">
        <v>331</v>
      </c>
      <c r="D188" s="212" t="s">
        <v>157</v>
      </c>
      <c r="E188" s="213" t="s">
        <v>332</v>
      </c>
      <c r="F188" s="214" t="s">
        <v>333</v>
      </c>
      <c r="G188" s="215" t="s">
        <v>229</v>
      </c>
      <c r="H188" s="216">
        <v>26.12</v>
      </c>
      <c r="I188" s="217"/>
      <c r="J188" s="218">
        <f>ROUND(I188*H188,2)</f>
        <v>0</v>
      </c>
      <c r="K188" s="214" t="s">
        <v>161</v>
      </c>
      <c r="L188" s="44"/>
      <c r="M188" s="219" t="s">
        <v>19</v>
      </c>
      <c r="N188" s="220" t="s">
        <v>47</v>
      </c>
      <c r="O188" s="84"/>
      <c r="P188" s="221">
        <f>O188*H188</f>
        <v>0</v>
      </c>
      <c r="Q188" s="221">
        <v>0</v>
      </c>
      <c r="R188" s="221">
        <f>Q188*H188</f>
        <v>0</v>
      </c>
      <c r="S188" s="221">
        <v>0.003</v>
      </c>
      <c r="T188" s="222">
        <f>S188*H188</f>
        <v>0.07836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3" t="s">
        <v>162</v>
      </c>
      <c r="AT188" s="223" t="s">
        <v>157</v>
      </c>
      <c r="AU188" s="223" t="s">
        <v>84</v>
      </c>
      <c r="AY188" s="17" t="s">
        <v>155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84</v>
      </c>
      <c r="BK188" s="224">
        <f>ROUND(I188*H188,2)</f>
        <v>0</v>
      </c>
      <c r="BL188" s="17" t="s">
        <v>162</v>
      </c>
      <c r="BM188" s="223" t="s">
        <v>334</v>
      </c>
    </row>
    <row r="189" spans="1:47" s="2" customFormat="1" ht="12">
      <c r="A189" s="38"/>
      <c r="B189" s="39"/>
      <c r="C189" s="40"/>
      <c r="D189" s="225" t="s">
        <v>164</v>
      </c>
      <c r="E189" s="40"/>
      <c r="F189" s="226" t="s">
        <v>335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164</v>
      </c>
      <c r="AU189" s="17" t="s">
        <v>84</v>
      </c>
    </row>
    <row r="190" spans="1:65" s="2" customFormat="1" ht="24.15" customHeight="1">
      <c r="A190" s="38"/>
      <c r="B190" s="39"/>
      <c r="C190" s="212" t="s">
        <v>336</v>
      </c>
      <c r="D190" s="212" t="s">
        <v>157</v>
      </c>
      <c r="E190" s="213" t="s">
        <v>337</v>
      </c>
      <c r="F190" s="214" t="s">
        <v>338</v>
      </c>
      <c r="G190" s="215" t="s">
        <v>229</v>
      </c>
      <c r="H190" s="216">
        <v>4.86</v>
      </c>
      <c r="I190" s="217"/>
      <c r="J190" s="218">
        <f>ROUND(I190*H190,2)</f>
        <v>0</v>
      </c>
      <c r="K190" s="214" t="s">
        <v>161</v>
      </c>
      <c r="L190" s="44"/>
      <c r="M190" s="219" t="s">
        <v>19</v>
      </c>
      <c r="N190" s="220" t="s">
        <v>47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0.131</v>
      </c>
      <c r="T190" s="222">
        <f>S190*H190</f>
        <v>0.6366600000000001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162</v>
      </c>
      <c r="AT190" s="223" t="s">
        <v>157</v>
      </c>
      <c r="AU190" s="223" t="s">
        <v>84</v>
      </c>
      <c r="AY190" s="17" t="s">
        <v>155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84</v>
      </c>
      <c r="BK190" s="224">
        <f>ROUND(I190*H190,2)</f>
        <v>0</v>
      </c>
      <c r="BL190" s="17" t="s">
        <v>162</v>
      </c>
      <c r="BM190" s="223" t="s">
        <v>339</v>
      </c>
    </row>
    <row r="191" spans="1:47" s="2" customFormat="1" ht="12">
      <c r="A191" s="38"/>
      <c r="B191" s="39"/>
      <c r="C191" s="40"/>
      <c r="D191" s="225" t="s">
        <v>164</v>
      </c>
      <c r="E191" s="40"/>
      <c r="F191" s="226" t="s">
        <v>340</v>
      </c>
      <c r="G191" s="40"/>
      <c r="H191" s="40"/>
      <c r="I191" s="227"/>
      <c r="J191" s="40"/>
      <c r="K191" s="40"/>
      <c r="L191" s="44"/>
      <c r="M191" s="228"/>
      <c r="N191" s="229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164</v>
      </c>
      <c r="AU191" s="17" t="s">
        <v>84</v>
      </c>
    </row>
    <row r="192" spans="1:51" s="13" customFormat="1" ht="12">
      <c r="A192" s="13"/>
      <c r="B192" s="230"/>
      <c r="C192" s="231"/>
      <c r="D192" s="232" t="s">
        <v>166</v>
      </c>
      <c r="E192" s="233" t="s">
        <v>19</v>
      </c>
      <c r="F192" s="234" t="s">
        <v>232</v>
      </c>
      <c r="G192" s="231"/>
      <c r="H192" s="235">
        <v>4.86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166</v>
      </c>
      <c r="AU192" s="241" t="s">
        <v>84</v>
      </c>
      <c r="AV192" s="13" t="s">
        <v>84</v>
      </c>
      <c r="AW192" s="13" t="s">
        <v>36</v>
      </c>
      <c r="AX192" s="13" t="s">
        <v>82</v>
      </c>
      <c r="AY192" s="241" t="s">
        <v>155</v>
      </c>
    </row>
    <row r="193" spans="1:65" s="2" customFormat="1" ht="16.5" customHeight="1">
      <c r="A193" s="38"/>
      <c r="B193" s="39"/>
      <c r="C193" s="212" t="s">
        <v>341</v>
      </c>
      <c r="D193" s="212" t="s">
        <v>157</v>
      </c>
      <c r="E193" s="213" t="s">
        <v>342</v>
      </c>
      <c r="F193" s="214" t="s">
        <v>343</v>
      </c>
      <c r="G193" s="215" t="s">
        <v>160</v>
      </c>
      <c r="H193" s="216">
        <v>15.12</v>
      </c>
      <c r="I193" s="217"/>
      <c r="J193" s="218">
        <f>ROUND(I193*H193,2)</f>
        <v>0</v>
      </c>
      <c r="K193" s="214" t="s">
        <v>161</v>
      </c>
      <c r="L193" s="44"/>
      <c r="M193" s="219" t="s">
        <v>19</v>
      </c>
      <c r="N193" s="220" t="s">
        <v>47</v>
      </c>
      <c r="O193" s="84"/>
      <c r="P193" s="221">
        <f>O193*H193</f>
        <v>0</v>
      </c>
      <c r="Q193" s="221">
        <v>0</v>
      </c>
      <c r="R193" s="221">
        <f>Q193*H193</f>
        <v>0</v>
      </c>
      <c r="S193" s="221">
        <v>2.2</v>
      </c>
      <c r="T193" s="222">
        <f>S193*H193</f>
        <v>33.264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162</v>
      </c>
      <c r="AT193" s="223" t="s">
        <v>157</v>
      </c>
      <c r="AU193" s="223" t="s">
        <v>84</v>
      </c>
      <c r="AY193" s="17" t="s">
        <v>155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84</v>
      </c>
      <c r="BK193" s="224">
        <f>ROUND(I193*H193,2)</f>
        <v>0</v>
      </c>
      <c r="BL193" s="17" t="s">
        <v>162</v>
      </c>
      <c r="BM193" s="223" t="s">
        <v>344</v>
      </c>
    </row>
    <row r="194" spans="1:47" s="2" customFormat="1" ht="12">
      <c r="A194" s="38"/>
      <c r="B194" s="39"/>
      <c r="C194" s="40"/>
      <c r="D194" s="225" t="s">
        <v>164</v>
      </c>
      <c r="E194" s="40"/>
      <c r="F194" s="226" t="s">
        <v>345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164</v>
      </c>
      <c r="AU194" s="17" t="s">
        <v>84</v>
      </c>
    </row>
    <row r="195" spans="1:51" s="13" customFormat="1" ht="12">
      <c r="A195" s="13"/>
      <c r="B195" s="230"/>
      <c r="C195" s="231"/>
      <c r="D195" s="232" t="s">
        <v>166</v>
      </c>
      <c r="E195" s="233" t="s">
        <v>19</v>
      </c>
      <c r="F195" s="234" t="s">
        <v>263</v>
      </c>
      <c r="G195" s="231"/>
      <c r="H195" s="235">
        <v>15.12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166</v>
      </c>
      <c r="AU195" s="241" t="s">
        <v>84</v>
      </c>
      <c r="AV195" s="13" t="s">
        <v>84</v>
      </c>
      <c r="AW195" s="13" t="s">
        <v>36</v>
      </c>
      <c r="AX195" s="13" t="s">
        <v>82</v>
      </c>
      <c r="AY195" s="241" t="s">
        <v>155</v>
      </c>
    </row>
    <row r="196" spans="1:65" s="2" customFormat="1" ht="24.15" customHeight="1">
      <c r="A196" s="38"/>
      <c r="B196" s="39"/>
      <c r="C196" s="212" t="s">
        <v>275</v>
      </c>
      <c r="D196" s="212" t="s">
        <v>157</v>
      </c>
      <c r="E196" s="213" t="s">
        <v>346</v>
      </c>
      <c r="F196" s="214" t="s">
        <v>347</v>
      </c>
      <c r="G196" s="215" t="s">
        <v>229</v>
      </c>
      <c r="H196" s="216">
        <v>83.86</v>
      </c>
      <c r="I196" s="217"/>
      <c r="J196" s="218">
        <f>ROUND(I196*H196,2)</f>
        <v>0</v>
      </c>
      <c r="K196" s="214" t="s">
        <v>161</v>
      </c>
      <c r="L196" s="44"/>
      <c r="M196" s="219" t="s">
        <v>19</v>
      </c>
      <c r="N196" s="220" t="s">
        <v>47</v>
      </c>
      <c r="O196" s="84"/>
      <c r="P196" s="221">
        <f>O196*H196</f>
        <v>0</v>
      </c>
      <c r="Q196" s="221">
        <v>0</v>
      </c>
      <c r="R196" s="221">
        <f>Q196*H196</f>
        <v>0</v>
      </c>
      <c r="S196" s="221">
        <v>0.035</v>
      </c>
      <c r="T196" s="222">
        <f>S196*H196</f>
        <v>2.9351000000000003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162</v>
      </c>
      <c r="AT196" s="223" t="s">
        <v>157</v>
      </c>
      <c r="AU196" s="223" t="s">
        <v>84</v>
      </c>
      <c r="AY196" s="17" t="s">
        <v>155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84</v>
      </c>
      <c r="BK196" s="224">
        <f>ROUND(I196*H196,2)</f>
        <v>0</v>
      </c>
      <c r="BL196" s="17" t="s">
        <v>162</v>
      </c>
      <c r="BM196" s="223" t="s">
        <v>348</v>
      </c>
    </row>
    <row r="197" spans="1:47" s="2" customFormat="1" ht="12">
      <c r="A197" s="38"/>
      <c r="B197" s="39"/>
      <c r="C197" s="40"/>
      <c r="D197" s="225" t="s">
        <v>164</v>
      </c>
      <c r="E197" s="40"/>
      <c r="F197" s="226" t="s">
        <v>349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164</v>
      </c>
      <c r="AU197" s="17" t="s">
        <v>84</v>
      </c>
    </row>
    <row r="198" spans="1:51" s="13" customFormat="1" ht="12">
      <c r="A198" s="13"/>
      <c r="B198" s="230"/>
      <c r="C198" s="231"/>
      <c r="D198" s="232" t="s">
        <v>166</v>
      </c>
      <c r="E198" s="233" t="s">
        <v>19</v>
      </c>
      <c r="F198" s="234" t="s">
        <v>350</v>
      </c>
      <c r="G198" s="231"/>
      <c r="H198" s="235">
        <v>83.86</v>
      </c>
      <c r="I198" s="236"/>
      <c r="J198" s="231"/>
      <c r="K198" s="231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166</v>
      </c>
      <c r="AU198" s="241" t="s">
        <v>84</v>
      </c>
      <c r="AV198" s="13" t="s">
        <v>84</v>
      </c>
      <c r="AW198" s="13" t="s">
        <v>36</v>
      </c>
      <c r="AX198" s="13" t="s">
        <v>82</v>
      </c>
      <c r="AY198" s="241" t="s">
        <v>155</v>
      </c>
    </row>
    <row r="199" spans="1:65" s="2" customFormat="1" ht="24.15" customHeight="1">
      <c r="A199" s="38"/>
      <c r="B199" s="39"/>
      <c r="C199" s="212" t="s">
        <v>351</v>
      </c>
      <c r="D199" s="212" t="s">
        <v>157</v>
      </c>
      <c r="E199" s="213" t="s">
        <v>352</v>
      </c>
      <c r="F199" s="214" t="s">
        <v>353</v>
      </c>
      <c r="G199" s="215" t="s">
        <v>223</v>
      </c>
      <c r="H199" s="216">
        <v>11</v>
      </c>
      <c r="I199" s="217"/>
      <c r="J199" s="218">
        <f>ROUND(I199*H199,2)</f>
        <v>0</v>
      </c>
      <c r="K199" s="214" t="s">
        <v>161</v>
      </c>
      <c r="L199" s="44"/>
      <c r="M199" s="219" t="s">
        <v>19</v>
      </c>
      <c r="N199" s="220" t="s">
        <v>47</v>
      </c>
      <c r="O199" s="84"/>
      <c r="P199" s="221">
        <f>O199*H199</f>
        <v>0</v>
      </c>
      <c r="Q199" s="221">
        <v>0</v>
      </c>
      <c r="R199" s="221">
        <f>Q199*H199</f>
        <v>0</v>
      </c>
      <c r="S199" s="221">
        <v>0.03</v>
      </c>
      <c r="T199" s="222">
        <f>S199*H199</f>
        <v>0.32999999999999996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250</v>
      </c>
      <c r="AT199" s="223" t="s">
        <v>157</v>
      </c>
      <c r="AU199" s="223" t="s">
        <v>84</v>
      </c>
      <c r="AY199" s="17" t="s">
        <v>155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84</v>
      </c>
      <c r="BK199" s="224">
        <f>ROUND(I199*H199,2)</f>
        <v>0</v>
      </c>
      <c r="BL199" s="17" t="s">
        <v>250</v>
      </c>
      <c r="BM199" s="223" t="s">
        <v>354</v>
      </c>
    </row>
    <row r="200" spans="1:47" s="2" customFormat="1" ht="12">
      <c r="A200" s="38"/>
      <c r="B200" s="39"/>
      <c r="C200" s="40"/>
      <c r="D200" s="225" t="s">
        <v>164</v>
      </c>
      <c r="E200" s="40"/>
      <c r="F200" s="226" t="s">
        <v>355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164</v>
      </c>
      <c r="AU200" s="17" t="s">
        <v>84</v>
      </c>
    </row>
    <row r="201" spans="1:65" s="2" customFormat="1" ht="24.15" customHeight="1">
      <c r="A201" s="38"/>
      <c r="B201" s="39"/>
      <c r="C201" s="212" t="s">
        <v>356</v>
      </c>
      <c r="D201" s="212" t="s">
        <v>157</v>
      </c>
      <c r="E201" s="213" t="s">
        <v>357</v>
      </c>
      <c r="F201" s="214" t="s">
        <v>358</v>
      </c>
      <c r="G201" s="215" t="s">
        <v>308</v>
      </c>
      <c r="H201" s="216">
        <v>4.2</v>
      </c>
      <c r="I201" s="217"/>
      <c r="J201" s="218">
        <f>ROUND(I201*H201,2)</f>
        <v>0</v>
      </c>
      <c r="K201" s="214" t="s">
        <v>161</v>
      </c>
      <c r="L201" s="44"/>
      <c r="M201" s="219" t="s">
        <v>19</v>
      </c>
      <c r="N201" s="220" t="s">
        <v>47</v>
      </c>
      <c r="O201" s="84"/>
      <c r="P201" s="221">
        <f>O201*H201</f>
        <v>0</v>
      </c>
      <c r="Q201" s="221">
        <v>0.00279</v>
      </c>
      <c r="R201" s="221">
        <f>Q201*H201</f>
        <v>0.011718000000000001</v>
      </c>
      <c r="S201" s="221">
        <v>0.056</v>
      </c>
      <c r="T201" s="222">
        <f>S201*H201</f>
        <v>0.23520000000000002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162</v>
      </c>
      <c r="AT201" s="223" t="s">
        <v>157</v>
      </c>
      <c r="AU201" s="223" t="s">
        <v>84</v>
      </c>
      <c r="AY201" s="17" t="s">
        <v>155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84</v>
      </c>
      <c r="BK201" s="224">
        <f>ROUND(I201*H201,2)</f>
        <v>0</v>
      </c>
      <c r="BL201" s="17" t="s">
        <v>162</v>
      </c>
      <c r="BM201" s="223" t="s">
        <v>359</v>
      </c>
    </row>
    <row r="202" spans="1:47" s="2" customFormat="1" ht="12">
      <c r="A202" s="38"/>
      <c r="B202" s="39"/>
      <c r="C202" s="40"/>
      <c r="D202" s="225" t="s">
        <v>164</v>
      </c>
      <c r="E202" s="40"/>
      <c r="F202" s="226" t="s">
        <v>360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164</v>
      </c>
      <c r="AU202" s="17" t="s">
        <v>84</v>
      </c>
    </row>
    <row r="203" spans="1:51" s="13" customFormat="1" ht="12">
      <c r="A203" s="13"/>
      <c r="B203" s="230"/>
      <c r="C203" s="231"/>
      <c r="D203" s="232" t="s">
        <v>166</v>
      </c>
      <c r="E203" s="233" t="s">
        <v>19</v>
      </c>
      <c r="F203" s="234" t="s">
        <v>361</v>
      </c>
      <c r="G203" s="231"/>
      <c r="H203" s="235">
        <v>4.2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166</v>
      </c>
      <c r="AU203" s="241" t="s">
        <v>84</v>
      </c>
      <c r="AV203" s="13" t="s">
        <v>84</v>
      </c>
      <c r="AW203" s="13" t="s">
        <v>36</v>
      </c>
      <c r="AX203" s="13" t="s">
        <v>82</v>
      </c>
      <c r="AY203" s="241" t="s">
        <v>155</v>
      </c>
    </row>
    <row r="204" spans="1:65" s="2" customFormat="1" ht="24.15" customHeight="1">
      <c r="A204" s="38"/>
      <c r="B204" s="39"/>
      <c r="C204" s="212" t="s">
        <v>362</v>
      </c>
      <c r="D204" s="212" t="s">
        <v>157</v>
      </c>
      <c r="E204" s="213" t="s">
        <v>363</v>
      </c>
      <c r="F204" s="214" t="s">
        <v>364</v>
      </c>
      <c r="G204" s="215" t="s">
        <v>308</v>
      </c>
      <c r="H204" s="216">
        <v>3</v>
      </c>
      <c r="I204" s="217"/>
      <c r="J204" s="218">
        <f>ROUND(I204*H204,2)</f>
        <v>0</v>
      </c>
      <c r="K204" s="214" t="s">
        <v>161</v>
      </c>
      <c r="L204" s="44"/>
      <c r="M204" s="219" t="s">
        <v>19</v>
      </c>
      <c r="N204" s="220" t="s">
        <v>47</v>
      </c>
      <c r="O204" s="84"/>
      <c r="P204" s="221">
        <f>O204*H204</f>
        <v>0</v>
      </c>
      <c r="Q204" s="221">
        <v>0.00316</v>
      </c>
      <c r="R204" s="221">
        <f>Q204*H204</f>
        <v>0.00948</v>
      </c>
      <c r="S204" s="221">
        <v>0.069</v>
      </c>
      <c r="T204" s="222">
        <f>S204*H204</f>
        <v>0.20700000000000002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162</v>
      </c>
      <c r="AT204" s="223" t="s">
        <v>157</v>
      </c>
      <c r="AU204" s="223" t="s">
        <v>84</v>
      </c>
      <c r="AY204" s="17" t="s">
        <v>155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84</v>
      </c>
      <c r="BK204" s="224">
        <f>ROUND(I204*H204,2)</f>
        <v>0</v>
      </c>
      <c r="BL204" s="17" t="s">
        <v>162</v>
      </c>
      <c r="BM204" s="223" t="s">
        <v>365</v>
      </c>
    </row>
    <row r="205" spans="1:47" s="2" customFormat="1" ht="12">
      <c r="A205" s="38"/>
      <c r="B205" s="39"/>
      <c r="C205" s="40"/>
      <c r="D205" s="225" t="s">
        <v>164</v>
      </c>
      <c r="E205" s="40"/>
      <c r="F205" s="226" t="s">
        <v>366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164</v>
      </c>
      <c r="AU205" s="17" t="s">
        <v>84</v>
      </c>
    </row>
    <row r="206" spans="1:51" s="13" customFormat="1" ht="12">
      <c r="A206" s="13"/>
      <c r="B206" s="230"/>
      <c r="C206" s="231"/>
      <c r="D206" s="232" t="s">
        <v>166</v>
      </c>
      <c r="E206" s="233" t="s">
        <v>19</v>
      </c>
      <c r="F206" s="234" t="s">
        <v>367</v>
      </c>
      <c r="G206" s="231"/>
      <c r="H206" s="235">
        <v>3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166</v>
      </c>
      <c r="AU206" s="241" t="s">
        <v>84</v>
      </c>
      <c r="AV206" s="13" t="s">
        <v>84</v>
      </c>
      <c r="AW206" s="13" t="s">
        <v>36</v>
      </c>
      <c r="AX206" s="13" t="s">
        <v>82</v>
      </c>
      <c r="AY206" s="241" t="s">
        <v>155</v>
      </c>
    </row>
    <row r="207" spans="1:65" s="2" customFormat="1" ht="24.15" customHeight="1">
      <c r="A207" s="38"/>
      <c r="B207" s="39"/>
      <c r="C207" s="212" t="s">
        <v>368</v>
      </c>
      <c r="D207" s="212" t="s">
        <v>157</v>
      </c>
      <c r="E207" s="213" t="s">
        <v>369</v>
      </c>
      <c r="F207" s="214" t="s">
        <v>370</v>
      </c>
      <c r="G207" s="215" t="s">
        <v>308</v>
      </c>
      <c r="H207" s="216">
        <v>1.2</v>
      </c>
      <c r="I207" s="217"/>
      <c r="J207" s="218">
        <f>ROUND(I207*H207,2)</f>
        <v>0</v>
      </c>
      <c r="K207" s="214" t="s">
        <v>161</v>
      </c>
      <c r="L207" s="44"/>
      <c r="M207" s="219" t="s">
        <v>19</v>
      </c>
      <c r="N207" s="220" t="s">
        <v>47</v>
      </c>
      <c r="O207" s="84"/>
      <c r="P207" s="221">
        <f>O207*H207</f>
        <v>0</v>
      </c>
      <c r="Q207" s="221">
        <v>0.00365</v>
      </c>
      <c r="R207" s="221">
        <f>Q207*H207</f>
        <v>0.00438</v>
      </c>
      <c r="S207" s="221">
        <v>0.11</v>
      </c>
      <c r="T207" s="222">
        <f>S207*H207</f>
        <v>0.132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162</v>
      </c>
      <c r="AT207" s="223" t="s">
        <v>157</v>
      </c>
      <c r="AU207" s="223" t="s">
        <v>84</v>
      </c>
      <c r="AY207" s="17" t="s">
        <v>155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84</v>
      </c>
      <c r="BK207" s="224">
        <f>ROUND(I207*H207,2)</f>
        <v>0</v>
      </c>
      <c r="BL207" s="17" t="s">
        <v>162</v>
      </c>
      <c r="BM207" s="223" t="s">
        <v>371</v>
      </c>
    </row>
    <row r="208" spans="1:47" s="2" customFormat="1" ht="12">
      <c r="A208" s="38"/>
      <c r="B208" s="39"/>
      <c r="C208" s="40"/>
      <c r="D208" s="225" t="s">
        <v>164</v>
      </c>
      <c r="E208" s="40"/>
      <c r="F208" s="226" t="s">
        <v>372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164</v>
      </c>
      <c r="AU208" s="17" t="s">
        <v>84</v>
      </c>
    </row>
    <row r="209" spans="1:51" s="13" customFormat="1" ht="12">
      <c r="A209" s="13"/>
      <c r="B209" s="230"/>
      <c r="C209" s="231"/>
      <c r="D209" s="232" t="s">
        <v>166</v>
      </c>
      <c r="E209" s="233" t="s">
        <v>19</v>
      </c>
      <c r="F209" s="234" t="s">
        <v>373</v>
      </c>
      <c r="G209" s="231"/>
      <c r="H209" s="235">
        <v>1.2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166</v>
      </c>
      <c r="AU209" s="241" t="s">
        <v>84</v>
      </c>
      <c r="AV209" s="13" t="s">
        <v>84</v>
      </c>
      <c r="AW209" s="13" t="s">
        <v>36</v>
      </c>
      <c r="AX209" s="13" t="s">
        <v>82</v>
      </c>
      <c r="AY209" s="241" t="s">
        <v>155</v>
      </c>
    </row>
    <row r="210" spans="1:63" s="12" customFormat="1" ht="22.8" customHeight="1">
      <c r="A210" s="12"/>
      <c r="B210" s="196"/>
      <c r="C210" s="197"/>
      <c r="D210" s="198" t="s">
        <v>74</v>
      </c>
      <c r="E210" s="210" t="s">
        <v>374</v>
      </c>
      <c r="F210" s="210" t="s">
        <v>375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SUM(P211:P221)</f>
        <v>0</v>
      </c>
      <c r="Q210" s="204"/>
      <c r="R210" s="205">
        <f>SUM(R211:R221)</f>
        <v>0</v>
      </c>
      <c r="S210" s="204"/>
      <c r="T210" s="206">
        <f>SUM(T211:T221)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82</v>
      </c>
      <c r="AT210" s="208" t="s">
        <v>74</v>
      </c>
      <c r="AU210" s="208" t="s">
        <v>82</v>
      </c>
      <c r="AY210" s="207" t="s">
        <v>155</v>
      </c>
      <c r="BK210" s="209">
        <f>SUM(BK211:BK221)</f>
        <v>0</v>
      </c>
    </row>
    <row r="211" spans="1:65" s="2" customFormat="1" ht="21.75" customHeight="1">
      <c r="A211" s="38"/>
      <c r="B211" s="39"/>
      <c r="C211" s="212" t="s">
        <v>376</v>
      </c>
      <c r="D211" s="212" t="s">
        <v>157</v>
      </c>
      <c r="E211" s="213" t="s">
        <v>377</v>
      </c>
      <c r="F211" s="214" t="s">
        <v>378</v>
      </c>
      <c r="G211" s="215" t="s">
        <v>193</v>
      </c>
      <c r="H211" s="216">
        <v>40.179</v>
      </c>
      <c r="I211" s="217"/>
      <c r="J211" s="218">
        <f>ROUND(I211*H211,2)</f>
        <v>0</v>
      </c>
      <c r="K211" s="214" t="s">
        <v>161</v>
      </c>
      <c r="L211" s="44"/>
      <c r="M211" s="219" t="s">
        <v>19</v>
      </c>
      <c r="N211" s="220" t="s">
        <v>47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162</v>
      </c>
      <c r="AT211" s="223" t="s">
        <v>157</v>
      </c>
      <c r="AU211" s="223" t="s">
        <v>84</v>
      </c>
      <c r="AY211" s="17" t="s">
        <v>155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84</v>
      </c>
      <c r="BK211" s="224">
        <f>ROUND(I211*H211,2)</f>
        <v>0</v>
      </c>
      <c r="BL211" s="17" t="s">
        <v>162</v>
      </c>
      <c r="BM211" s="223" t="s">
        <v>379</v>
      </c>
    </row>
    <row r="212" spans="1:47" s="2" customFormat="1" ht="12">
      <c r="A212" s="38"/>
      <c r="B212" s="39"/>
      <c r="C212" s="40"/>
      <c r="D212" s="225" t="s">
        <v>164</v>
      </c>
      <c r="E212" s="40"/>
      <c r="F212" s="226" t="s">
        <v>380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164</v>
      </c>
      <c r="AU212" s="17" t="s">
        <v>84</v>
      </c>
    </row>
    <row r="213" spans="1:65" s="2" customFormat="1" ht="24.15" customHeight="1">
      <c r="A213" s="38"/>
      <c r="B213" s="39"/>
      <c r="C213" s="212" t="s">
        <v>381</v>
      </c>
      <c r="D213" s="212" t="s">
        <v>157</v>
      </c>
      <c r="E213" s="213" t="s">
        <v>382</v>
      </c>
      <c r="F213" s="214" t="s">
        <v>383</v>
      </c>
      <c r="G213" s="215" t="s">
        <v>193</v>
      </c>
      <c r="H213" s="216">
        <v>562.506</v>
      </c>
      <c r="I213" s="217"/>
      <c r="J213" s="218">
        <f>ROUND(I213*H213,2)</f>
        <v>0</v>
      </c>
      <c r="K213" s="214" t="s">
        <v>161</v>
      </c>
      <c r="L213" s="44"/>
      <c r="M213" s="219" t="s">
        <v>19</v>
      </c>
      <c r="N213" s="220" t="s">
        <v>47</v>
      </c>
      <c r="O213" s="84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162</v>
      </c>
      <c r="AT213" s="223" t="s">
        <v>157</v>
      </c>
      <c r="AU213" s="223" t="s">
        <v>84</v>
      </c>
      <c r="AY213" s="17" t="s">
        <v>155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84</v>
      </c>
      <c r="BK213" s="224">
        <f>ROUND(I213*H213,2)</f>
        <v>0</v>
      </c>
      <c r="BL213" s="17" t="s">
        <v>162</v>
      </c>
      <c r="BM213" s="223" t="s">
        <v>384</v>
      </c>
    </row>
    <row r="214" spans="1:47" s="2" customFormat="1" ht="12">
      <c r="A214" s="38"/>
      <c r="B214" s="39"/>
      <c r="C214" s="40"/>
      <c r="D214" s="225" t="s">
        <v>164</v>
      </c>
      <c r="E214" s="40"/>
      <c r="F214" s="226" t="s">
        <v>385</v>
      </c>
      <c r="G214" s="40"/>
      <c r="H214" s="40"/>
      <c r="I214" s="227"/>
      <c r="J214" s="40"/>
      <c r="K214" s="40"/>
      <c r="L214" s="44"/>
      <c r="M214" s="228"/>
      <c r="N214" s="229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164</v>
      </c>
      <c r="AU214" s="17" t="s">
        <v>84</v>
      </c>
    </row>
    <row r="215" spans="1:51" s="13" customFormat="1" ht="12">
      <c r="A215" s="13"/>
      <c r="B215" s="230"/>
      <c r="C215" s="231"/>
      <c r="D215" s="232" t="s">
        <v>166</v>
      </c>
      <c r="E215" s="231"/>
      <c r="F215" s="234" t="s">
        <v>386</v>
      </c>
      <c r="G215" s="231"/>
      <c r="H215" s="235">
        <v>562.506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1" t="s">
        <v>166</v>
      </c>
      <c r="AU215" s="241" t="s">
        <v>84</v>
      </c>
      <c r="AV215" s="13" t="s">
        <v>84</v>
      </c>
      <c r="AW215" s="13" t="s">
        <v>4</v>
      </c>
      <c r="AX215" s="13" t="s">
        <v>82</v>
      </c>
      <c r="AY215" s="241" t="s">
        <v>155</v>
      </c>
    </row>
    <row r="216" spans="1:65" s="2" customFormat="1" ht="21.75" customHeight="1">
      <c r="A216" s="38"/>
      <c r="B216" s="39"/>
      <c r="C216" s="212" t="s">
        <v>387</v>
      </c>
      <c r="D216" s="212" t="s">
        <v>157</v>
      </c>
      <c r="E216" s="213" t="s">
        <v>388</v>
      </c>
      <c r="F216" s="214" t="s">
        <v>389</v>
      </c>
      <c r="G216" s="215" t="s">
        <v>193</v>
      </c>
      <c r="H216" s="216">
        <v>40.179</v>
      </c>
      <c r="I216" s="217"/>
      <c r="J216" s="218">
        <f>ROUND(I216*H216,2)</f>
        <v>0</v>
      </c>
      <c r="K216" s="214" t="s">
        <v>161</v>
      </c>
      <c r="L216" s="44"/>
      <c r="M216" s="219" t="s">
        <v>19</v>
      </c>
      <c r="N216" s="220" t="s">
        <v>47</v>
      </c>
      <c r="O216" s="84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162</v>
      </c>
      <c r="AT216" s="223" t="s">
        <v>157</v>
      </c>
      <c r="AU216" s="223" t="s">
        <v>84</v>
      </c>
      <c r="AY216" s="17" t="s">
        <v>155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84</v>
      </c>
      <c r="BK216" s="224">
        <f>ROUND(I216*H216,2)</f>
        <v>0</v>
      </c>
      <c r="BL216" s="17" t="s">
        <v>162</v>
      </c>
      <c r="BM216" s="223" t="s">
        <v>390</v>
      </c>
    </row>
    <row r="217" spans="1:47" s="2" customFormat="1" ht="12">
      <c r="A217" s="38"/>
      <c r="B217" s="39"/>
      <c r="C217" s="40"/>
      <c r="D217" s="225" t="s">
        <v>164</v>
      </c>
      <c r="E217" s="40"/>
      <c r="F217" s="226" t="s">
        <v>391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164</v>
      </c>
      <c r="AU217" s="17" t="s">
        <v>84</v>
      </c>
    </row>
    <row r="218" spans="1:65" s="2" customFormat="1" ht="21.75" customHeight="1">
      <c r="A218" s="38"/>
      <c r="B218" s="39"/>
      <c r="C218" s="253" t="s">
        <v>392</v>
      </c>
      <c r="D218" s="253" t="s">
        <v>190</v>
      </c>
      <c r="E218" s="254" t="s">
        <v>393</v>
      </c>
      <c r="F218" s="255" t="s">
        <v>394</v>
      </c>
      <c r="G218" s="256" t="s">
        <v>193</v>
      </c>
      <c r="H218" s="257">
        <v>34.168</v>
      </c>
      <c r="I218" s="258"/>
      <c r="J218" s="259">
        <f>ROUND(I218*H218,2)</f>
        <v>0</v>
      </c>
      <c r="K218" s="255" t="s">
        <v>161</v>
      </c>
      <c r="L218" s="260"/>
      <c r="M218" s="261" t="s">
        <v>19</v>
      </c>
      <c r="N218" s="262" t="s">
        <v>47</v>
      </c>
      <c r="O218" s="84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194</v>
      </c>
      <c r="AT218" s="223" t="s">
        <v>190</v>
      </c>
      <c r="AU218" s="223" t="s">
        <v>84</v>
      </c>
      <c r="AY218" s="17" t="s">
        <v>155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84</v>
      </c>
      <c r="BK218" s="224">
        <f>ROUND(I218*H218,2)</f>
        <v>0</v>
      </c>
      <c r="BL218" s="17" t="s">
        <v>162</v>
      </c>
      <c r="BM218" s="223" t="s">
        <v>395</v>
      </c>
    </row>
    <row r="219" spans="1:65" s="2" customFormat="1" ht="21.75" customHeight="1">
      <c r="A219" s="38"/>
      <c r="B219" s="39"/>
      <c r="C219" s="253" t="s">
        <v>396</v>
      </c>
      <c r="D219" s="253" t="s">
        <v>190</v>
      </c>
      <c r="E219" s="254" t="s">
        <v>397</v>
      </c>
      <c r="F219" s="255" t="s">
        <v>398</v>
      </c>
      <c r="G219" s="256" t="s">
        <v>193</v>
      </c>
      <c r="H219" s="257">
        <v>0.637</v>
      </c>
      <c r="I219" s="258"/>
      <c r="J219" s="259">
        <f>ROUND(I219*H219,2)</f>
        <v>0</v>
      </c>
      <c r="K219" s="255" t="s">
        <v>161</v>
      </c>
      <c r="L219" s="260"/>
      <c r="M219" s="261" t="s">
        <v>19</v>
      </c>
      <c r="N219" s="262" t="s">
        <v>47</v>
      </c>
      <c r="O219" s="84"/>
      <c r="P219" s="221">
        <f>O219*H219</f>
        <v>0</v>
      </c>
      <c r="Q219" s="221">
        <v>0</v>
      </c>
      <c r="R219" s="221">
        <f>Q219*H219</f>
        <v>0</v>
      </c>
      <c r="S219" s="221">
        <v>0</v>
      </c>
      <c r="T219" s="22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3" t="s">
        <v>194</v>
      </c>
      <c r="AT219" s="223" t="s">
        <v>190</v>
      </c>
      <c r="AU219" s="223" t="s">
        <v>84</v>
      </c>
      <c r="AY219" s="17" t="s">
        <v>155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84</v>
      </c>
      <c r="BK219" s="224">
        <f>ROUND(I219*H219,2)</f>
        <v>0</v>
      </c>
      <c r="BL219" s="17" t="s">
        <v>162</v>
      </c>
      <c r="BM219" s="223" t="s">
        <v>399</v>
      </c>
    </row>
    <row r="220" spans="1:65" s="2" customFormat="1" ht="21.75" customHeight="1">
      <c r="A220" s="38"/>
      <c r="B220" s="39"/>
      <c r="C220" s="253" t="s">
        <v>400</v>
      </c>
      <c r="D220" s="253" t="s">
        <v>190</v>
      </c>
      <c r="E220" s="254" t="s">
        <v>401</v>
      </c>
      <c r="F220" s="255" t="s">
        <v>402</v>
      </c>
      <c r="G220" s="256" t="s">
        <v>193</v>
      </c>
      <c r="H220" s="257">
        <v>2.935</v>
      </c>
      <c r="I220" s="258"/>
      <c r="J220" s="259">
        <f>ROUND(I220*H220,2)</f>
        <v>0</v>
      </c>
      <c r="K220" s="255" t="s">
        <v>161</v>
      </c>
      <c r="L220" s="260"/>
      <c r="M220" s="261" t="s">
        <v>19</v>
      </c>
      <c r="N220" s="262" t="s">
        <v>47</v>
      </c>
      <c r="O220" s="84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194</v>
      </c>
      <c r="AT220" s="223" t="s">
        <v>190</v>
      </c>
      <c r="AU220" s="223" t="s">
        <v>84</v>
      </c>
      <c r="AY220" s="17" t="s">
        <v>155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84</v>
      </c>
      <c r="BK220" s="224">
        <f>ROUND(I220*H220,2)</f>
        <v>0</v>
      </c>
      <c r="BL220" s="17" t="s">
        <v>162</v>
      </c>
      <c r="BM220" s="223" t="s">
        <v>403</v>
      </c>
    </row>
    <row r="221" spans="1:65" s="2" customFormat="1" ht="16.5" customHeight="1">
      <c r="A221" s="38"/>
      <c r="B221" s="39"/>
      <c r="C221" s="253" t="s">
        <v>404</v>
      </c>
      <c r="D221" s="253" t="s">
        <v>190</v>
      </c>
      <c r="E221" s="254" t="s">
        <v>405</v>
      </c>
      <c r="F221" s="255" t="s">
        <v>406</v>
      </c>
      <c r="G221" s="256" t="s">
        <v>193</v>
      </c>
      <c r="H221" s="257">
        <v>2.439</v>
      </c>
      <c r="I221" s="258"/>
      <c r="J221" s="259">
        <f>ROUND(I221*H221,2)</f>
        <v>0</v>
      </c>
      <c r="K221" s="255" t="s">
        <v>161</v>
      </c>
      <c r="L221" s="260"/>
      <c r="M221" s="261" t="s">
        <v>19</v>
      </c>
      <c r="N221" s="262" t="s">
        <v>47</v>
      </c>
      <c r="O221" s="84"/>
      <c r="P221" s="221">
        <f>O221*H221</f>
        <v>0</v>
      </c>
      <c r="Q221" s="221">
        <v>0</v>
      </c>
      <c r="R221" s="221">
        <f>Q221*H221</f>
        <v>0</v>
      </c>
      <c r="S221" s="221">
        <v>0</v>
      </c>
      <c r="T221" s="22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3" t="s">
        <v>194</v>
      </c>
      <c r="AT221" s="223" t="s">
        <v>190</v>
      </c>
      <c r="AU221" s="223" t="s">
        <v>84</v>
      </c>
      <c r="AY221" s="17" t="s">
        <v>155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84</v>
      </c>
      <c r="BK221" s="224">
        <f>ROUND(I221*H221,2)</f>
        <v>0</v>
      </c>
      <c r="BL221" s="17" t="s">
        <v>162</v>
      </c>
      <c r="BM221" s="223" t="s">
        <v>407</v>
      </c>
    </row>
    <row r="222" spans="1:63" s="12" customFormat="1" ht="22.8" customHeight="1">
      <c r="A222" s="12"/>
      <c r="B222" s="196"/>
      <c r="C222" s="197"/>
      <c r="D222" s="198" t="s">
        <v>74</v>
      </c>
      <c r="E222" s="210" t="s">
        <v>408</v>
      </c>
      <c r="F222" s="210" t="s">
        <v>409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SUM(P223:P224)</f>
        <v>0</v>
      </c>
      <c r="Q222" s="204"/>
      <c r="R222" s="205">
        <f>SUM(R223:R224)</f>
        <v>0</v>
      </c>
      <c r="S222" s="204"/>
      <c r="T222" s="206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82</v>
      </c>
      <c r="AT222" s="208" t="s">
        <v>74</v>
      </c>
      <c r="AU222" s="208" t="s">
        <v>82</v>
      </c>
      <c r="AY222" s="207" t="s">
        <v>155</v>
      </c>
      <c r="BK222" s="209">
        <f>SUM(BK223:BK224)</f>
        <v>0</v>
      </c>
    </row>
    <row r="223" spans="1:65" s="2" customFormat="1" ht="33" customHeight="1">
      <c r="A223" s="38"/>
      <c r="B223" s="39"/>
      <c r="C223" s="212" t="s">
        <v>410</v>
      </c>
      <c r="D223" s="212" t="s">
        <v>157</v>
      </c>
      <c r="E223" s="213" t="s">
        <v>411</v>
      </c>
      <c r="F223" s="214" t="s">
        <v>412</v>
      </c>
      <c r="G223" s="215" t="s">
        <v>193</v>
      </c>
      <c r="H223" s="216">
        <v>115.811</v>
      </c>
      <c r="I223" s="217"/>
      <c r="J223" s="218">
        <f>ROUND(I223*H223,2)</f>
        <v>0</v>
      </c>
      <c r="K223" s="214" t="s">
        <v>161</v>
      </c>
      <c r="L223" s="44"/>
      <c r="M223" s="219" t="s">
        <v>19</v>
      </c>
      <c r="N223" s="220" t="s">
        <v>47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162</v>
      </c>
      <c r="AT223" s="223" t="s">
        <v>157</v>
      </c>
      <c r="AU223" s="223" t="s">
        <v>84</v>
      </c>
      <c r="AY223" s="17" t="s">
        <v>155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84</v>
      </c>
      <c r="BK223" s="224">
        <f>ROUND(I223*H223,2)</f>
        <v>0</v>
      </c>
      <c r="BL223" s="17" t="s">
        <v>162</v>
      </c>
      <c r="BM223" s="223" t="s">
        <v>413</v>
      </c>
    </row>
    <row r="224" spans="1:47" s="2" customFormat="1" ht="12">
      <c r="A224" s="38"/>
      <c r="B224" s="39"/>
      <c r="C224" s="40"/>
      <c r="D224" s="225" t="s">
        <v>164</v>
      </c>
      <c r="E224" s="40"/>
      <c r="F224" s="226" t="s">
        <v>414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164</v>
      </c>
      <c r="AU224" s="17" t="s">
        <v>84</v>
      </c>
    </row>
    <row r="225" spans="1:63" s="12" customFormat="1" ht="25.9" customHeight="1">
      <c r="A225" s="12"/>
      <c r="B225" s="196"/>
      <c r="C225" s="197"/>
      <c r="D225" s="198" t="s">
        <v>74</v>
      </c>
      <c r="E225" s="199" t="s">
        <v>415</v>
      </c>
      <c r="F225" s="199" t="s">
        <v>416</v>
      </c>
      <c r="G225" s="197"/>
      <c r="H225" s="197"/>
      <c r="I225" s="200"/>
      <c r="J225" s="201">
        <f>BK225</f>
        <v>0</v>
      </c>
      <c r="K225" s="197"/>
      <c r="L225" s="202"/>
      <c r="M225" s="203"/>
      <c r="N225" s="204"/>
      <c r="O225" s="204"/>
      <c r="P225" s="205">
        <f>P226+P238+P264+P307+P312+P315+P338+P360+P370</f>
        <v>0</v>
      </c>
      <c r="Q225" s="204"/>
      <c r="R225" s="205">
        <f>R226+R238+R264+R307+R312+R315+R338+R360+R370</f>
        <v>5.08297536</v>
      </c>
      <c r="S225" s="204"/>
      <c r="T225" s="206">
        <f>T226+T238+T264+T307+T312+T315+T338+T360+T370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84</v>
      </c>
      <c r="AT225" s="208" t="s">
        <v>74</v>
      </c>
      <c r="AU225" s="208" t="s">
        <v>75</v>
      </c>
      <c r="AY225" s="207" t="s">
        <v>155</v>
      </c>
      <c r="BK225" s="209">
        <f>BK226+BK238+BK264+BK307+BK312+BK315+BK338+BK360+BK370</f>
        <v>0</v>
      </c>
    </row>
    <row r="226" spans="1:63" s="12" customFormat="1" ht="22.8" customHeight="1">
      <c r="A226" s="12"/>
      <c r="B226" s="196"/>
      <c r="C226" s="197"/>
      <c r="D226" s="198" t="s">
        <v>74</v>
      </c>
      <c r="E226" s="210" t="s">
        <v>417</v>
      </c>
      <c r="F226" s="210" t="s">
        <v>418</v>
      </c>
      <c r="G226" s="197"/>
      <c r="H226" s="197"/>
      <c r="I226" s="200"/>
      <c r="J226" s="211">
        <f>BK226</f>
        <v>0</v>
      </c>
      <c r="K226" s="197"/>
      <c r="L226" s="202"/>
      <c r="M226" s="203"/>
      <c r="N226" s="204"/>
      <c r="O226" s="204"/>
      <c r="P226" s="205">
        <f>SUM(P227:P237)</f>
        <v>0</v>
      </c>
      <c r="Q226" s="204"/>
      <c r="R226" s="205">
        <f>SUM(R227:R237)</f>
        <v>0.3191168</v>
      </c>
      <c r="S226" s="204"/>
      <c r="T226" s="206">
        <f>SUM(T227:T237)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84</v>
      </c>
      <c r="AT226" s="208" t="s">
        <v>74</v>
      </c>
      <c r="AU226" s="208" t="s">
        <v>82</v>
      </c>
      <c r="AY226" s="207" t="s">
        <v>155</v>
      </c>
      <c r="BK226" s="209">
        <f>SUM(BK227:BK237)</f>
        <v>0</v>
      </c>
    </row>
    <row r="227" spans="1:65" s="2" customFormat="1" ht="21.75" customHeight="1">
      <c r="A227" s="38"/>
      <c r="B227" s="39"/>
      <c r="C227" s="212" t="s">
        <v>419</v>
      </c>
      <c r="D227" s="212" t="s">
        <v>157</v>
      </c>
      <c r="E227" s="213" t="s">
        <v>420</v>
      </c>
      <c r="F227" s="214" t="s">
        <v>421</v>
      </c>
      <c r="G227" s="215" t="s">
        <v>229</v>
      </c>
      <c r="H227" s="216">
        <v>50.4</v>
      </c>
      <c r="I227" s="217"/>
      <c r="J227" s="218">
        <f>ROUND(I227*H227,2)</f>
        <v>0</v>
      </c>
      <c r="K227" s="214" t="s">
        <v>161</v>
      </c>
      <c r="L227" s="44"/>
      <c r="M227" s="219" t="s">
        <v>19</v>
      </c>
      <c r="N227" s="220" t="s">
        <v>47</v>
      </c>
      <c r="O227" s="84"/>
      <c r="P227" s="221">
        <f>O227*H227</f>
        <v>0</v>
      </c>
      <c r="Q227" s="221">
        <v>0</v>
      </c>
      <c r="R227" s="221">
        <f>Q227*H227</f>
        <v>0</v>
      </c>
      <c r="S227" s="221">
        <v>0</v>
      </c>
      <c r="T227" s="22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3" t="s">
        <v>250</v>
      </c>
      <c r="AT227" s="223" t="s">
        <v>157</v>
      </c>
      <c r="AU227" s="223" t="s">
        <v>84</v>
      </c>
      <c r="AY227" s="17" t="s">
        <v>155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84</v>
      </c>
      <c r="BK227" s="224">
        <f>ROUND(I227*H227,2)</f>
        <v>0</v>
      </c>
      <c r="BL227" s="17" t="s">
        <v>250</v>
      </c>
      <c r="BM227" s="223" t="s">
        <v>422</v>
      </c>
    </row>
    <row r="228" spans="1:47" s="2" customFormat="1" ht="12">
      <c r="A228" s="38"/>
      <c r="B228" s="39"/>
      <c r="C228" s="40"/>
      <c r="D228" s="225" t="s">
        <v>164</v>
      </c>
      <c r="E228" s="40"/>
      <c r="F228" s="226" t="s">
        <v>423</v>
      </c>
      <c r="G228" s="40"/>
      <c r="H228" s="40"/>
      <c r="I228" s="227"/>
      <c r="J228" s="40"/>
      <c r="K228" s="40"/>
      <c r="L228" s="44"/>
      <c r="M228" s="228"/>
      <c r="N228" s="229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164</v>
      </c>
      <c r="AU228" s="17" t="s">
        <v>84</v>
      </c>
    </row>
    <row r="229" spans="1:51" s="13" customFormat="1" ht="12">
      <c r="A229" s="13"/>
      <c r="B229" s="230"/>
      <c r="C229" s="231"/>
      <c r="D229" s="232" t="s">
        <v>166</v>
      </c>
      <c r="E229" s="233" t="s">
        <v>19</v>
      </c>
      <c r="F229" s="234" t="s">
        <v>424</v>
      </c>
      <c r="G229" s="231"/>
      <c r="H229" s="235">
        <v>50.4</v>
      </c>
      <c r="I229" s="236"/>
      <c r="J229" s="231"/>
      <c r="K229" s="231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166</v>
      </c>
      <c r="AU229" s="241" t="s">
        <v>84</v>
      </c>
      <c r="AV229" s="13" t="s">
        <v>84</v>
      </c>
      <c r="AW229" s="13" t="s">
        <v>36</v>
      </c>
      <c r="AX229" s="13" t="s">
        <v>82</v>
      </c>
      <c r="AY229" s="241" t="s">
        <v>155</v>
      </c>
    </row>
    <row r="230" spans="1:65" s="2" customFormat="1" ht="16.5" customHeight="1">
      <c r="A230" s="38"/>
      <c r="B230" s="39"/>
      <c r="C230" s="253" t="s">
        <v>425</v>
      </c>
      <c r="D230" s="253" t="s">
        <v>190</v>
      </c>
      <c r="E230" s="254" t="s">
        <v>426</v>
      </c>
      <c r="F230" s="255" t="s">
        <v>427</v>
      </c>
      <c r="G230" s="256" t="s">
        <v>193</v>
      </c>
      <c r="H230" s="257">
        <v>0.017</v>
      </c>
      <c r="I230" s="258"/>
      <c r="J230" s="259">
        <f>ROUND(I230*H230,2)</f>
        <v>0</v>
      </c>
      <c r="K230" s="255" t="s">
        <v>161</v>
      </c>
      <c r="L230" s="260"/>
      <c r="M230" s="261" t="s">
        <v>19</v>
      </c>
      <c r="N230" s="262" t="s">
        <v>47</v>
      </c>
      <c r="O230" s="84"/>
      <c r="P230" s="221">
        <f>O230*H230</f>
        <v>0</v>
      </c>
      <c r="Q230" s="221">
        <v>1</v>
      </c>
      <c r="R230" s="221">
        <f>Q230*H230</f>
        <v>0.017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275</v>
      </c>
      <c r="AT230" s="223" t="s">
        <v>190</v>
      </c>
      <c r="AU230" s="223" t="s">
        <v>84</v>
      </c>
      <c r="AY230" s="17" t="s">
        <v>155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84</v>
      </c>
      <c r="BK230" s="224">
        <f>ROUND(I230*H230,2)</f>
        <v>0</v>
      </c>
      <c r="BL230" s="17" t="s">
        <v>250</v>
      </c>
      <c r="BM230" s="223" t="s">
        <v>428</v>
      </c>
    </row>
    <row r="231" spans="1:51" s="13" customFormat="1" ht="12">
      <c r="A231" s="13"/>
      <c r="B231" s="230"/>
      <c r="C231" s="231"/>
      <c r="D231" s="232" t="s">
        <v>166</v>
      </c>
      <c r="E231" s="231"/>
      <c r="F231" s="234" t="s">
        <v>429</v>
      </c>
      <c r="G231" s="231"/>
      <c r="H231" s="235">
        <v>0.017</v>
      </c>
      <c r="I231" s="236"/>
      <c r="J231" s="231"/>
      <c r="K231" s="231"/>
      <c r="L231" s="237"/>
      <c r="M231" s="238"/>
      <c r="N231" s="239"/>
      <c r="O231" s="239"/>
      <c r="P231" s="239"/>
      <c r="Q231" s="239"/>
      <c r="R231" s="239"/>
      <c r="S231" s="239"/>
      <c r="T231" s="24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1" t="s">
        <v>166</v>
      </c>
      <c r="AU231" s="241" t="s">
        <v>84</v>
      </c>
      <c r="AV231" s="13" t="s">
        <v>84</v>
      </c>
      <c r="AW231" s="13" t="s">
        <v>4</v>
      </c>
      <c r="AX231" s="13" t="s">
        <v>82</v>
      </c>
      <c r="AY231" s="241" t="s">
        <v>155</v>
      </c>
    </row>
    <row r="232" spans="1:65" s="2" customFormat="1" ht="16.5" customHeight="1">
      <c r="A232" s="38"/>
      <c r="B232" s="39"/>
      <c r="C232" s="212" t="s">
        <v>430</v>
      </c>
      <c r="D232" s="212" t="s">
        <v>157</v>
      </c>
      <c r="E232" s="213" t="s">
        <v>431</v>
      </c>
      <c r="F232" s="214" t="s">
        <v>432</v>
      </c>
      <c r="G232" s="215" t="s">
        <v>229</v>
      </c>
      <c r="H232" s="216">
        <v>50.4</v>
      </c>
      <c r="I232" s="217"/>
      <c r="J232" s="218">
        <f>ROUND(I232*H232,2)</f>
        <v>0</v>
      </c>
      <c r="K232" s="214" t="s">
        <v>161</v>
      </c>
      <c r="L232" s="44"/>
      <c r="M232" s="219" t="s">
        <v>19</v>
      </c>
      <c r="N232" s="220" t="s">
        <v>47</v>
      </c>
      <c r="O232" s="84"/>
      <c r="P232" s="221">
        <f>O232*H232</f>
        <v>0</v>
      </c>
      <c r="Q232" s="221">
        <v>0.0004</v>
      </c>
      <c r="R232" s="221">
        <f>Q232*H232</f>
        <v>0.02016</v>
      </c>
      <c r="S232" s="221">
        <v>0</v>
      </c>
      <c r="T232" s="22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3" t="s">
        <v>250</v>
      </c>
      <c r="AT232" s="223" t="s">
        <v>157</v>
      </c>
      <c r="AU232" s="223" t="s">
        <v>84</v>
      </c>
      <c r="AY232" s="17" t="s">
        <v>155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7" t="s">
        <v>84</v>
      </c>
      <c r="BK232" s="224">
        <f>ROUND(I232*H232,2)</f>
        <v>0</v>
      </c>
      <c r="BL232" s="17" t="s">
        <v>250</v>
      </c>
      <c r="BM232" s="223" t="s">
        <v>433</v>
      </c>
    </row>
    <row r="233" spans="1:47" s="2" customFormat="1" ht="12">
      <c r="A233" s="38"/>
      <c r="B233" s="39"/>
      <c r="C233" s="40"/>
      <c r="D233" s="225" t="s">
        <v>164</v>
      </c>
      <c r="E233" s="40"/>
      <c r="F233" s="226" t="s">
        <v>434</v>
      </c>
      <c r="G233" s="40"/>
      <c r="H233" s="40"/>
      <c r="I233" s="227"/>
      <c r="J233" s="40"/>
      <c r="K233" s="40"/>
      <c r="L233" s="44"/>
      <c r="M233" s="228"/>
      <c r="N233" s="229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164</v>
      </c>
      <c r="AU233" s="17" t="s">
        <v>84</v>
      </c>
    </row>
    <row r="234" spans="1:65" s="2" customFormat="1" ht="24.15" customHeight="1">
      <c r="A234" s="38"/>
      <c r="B234" s="39"/>
      <c r="C234" s="253" t="s">
        <v>435</v>
      </c>
      <c r="D234" s="253" t="s">
        <v>190</v>
      </c>
      <c r="E234" s="254" t="s">
        <v>436</v>
      </c>
      <c r="F234" s="255" t="s">
        <v>437</v>
      </c>
      <c r="G234" s="256" t="s">
        <v>229</v>
      </c>
      <c r="H234" s="257">
        <v>58.741</v>
      </c>
      <c r="I234" s="258"/>
      <c r="J234" s="259">
        <f>ROUND(I234*H234,2)</f>
        <v>0</v>
      </c>
      <c r="K234" s="255" t="s">
        <v>161</v>
      </c>
      <c r="L234" s="260"/>
      <c r="M234" s="261" t="s">
        <v>19</v>
      </c>
      <c r="N234" s="262" t="s">
        <v>47</v>
      </c>
      <c r="O234" s="84"/>
      <c r="P234" s="221">
        <f>O234*H234</f>
        <v>0</v>
      </c>
      <c r="Q234" s="221">
        <v>0.0048</v>
      </c>
      <c r="R234" s="221">
        <f>Q234*H234</f>
        <v>0.28195679999999995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275</v>
      </c>
      <c r="AT234" s="223" t="s">
        <v>190</v>
      </c>
      <c r="AU234" s="223" t="s">
        <v>84</v>
      </c>
      <c r="AY234" s="17" t="s">
        <v>155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84</v>
      </c>
      <c r="BK234" s="224">
        <f>ROUND(I234*H234,2)</f>
        <v>0</v>
      </c>
      <c r="BL234" s="17" t="s">
        <v>250</v>
      </c>
      <c r="BM234" s="223" t="s">
        <v>438</v>
      </c>
    </row>
    <row r="235" spans="1:51" s="13" customFormat="1" ht="12">
      <c r="A235" s="13"/>
      <c r="B235" s="230"/>
      <c r="C235" s="231"/>
      <c r="D235" s="232" t="s">
        <v>166</v>
      </c>
      <c r="E235" s="231"/>
      <c r="F235" s="234" t="s">
        <v>439</v>
      </c>
      <c r="G235" s="231"/>
      <c r="H235" s="235">
        <v>58.741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166</v>
      </c>
      <c r="AU235" s="241" t="s">
        <v>84</v>
      </c>
      <c r="AV235" s="13" t="s">
        <v>84</v>
      </c>
      <c r="AW235" s="13" t="s">
        <v>4</v>
      </c>
      <c r="AX235" s="13" t="s">
        <v>82</v>
      </c>
      <c r="AY235" s="241" t="s">
        <v>155</v>
      </c>
    </row>
    <row r="236" spans="1:65" s="2" customFormat="1" ht="24.15" customHeight="1">
      <c r="A236" s="38"/>
      <c r="B236" s="39"/>
      <c r="C236" s="212" t="s">
        <v>440</v>
      </c>
      <c r="D236" s="212" t="s">
        <v>157</v>
      </c>
      <c r="E236" s="213" t="s">
        <v>441</v>
      </c>
      <c r="F236" s="214" t="s">
        <v>442</v>
      </c>
      <c r="G236" s="215" t="s">
        <v>193</v>
      </c>
      <c r="H236" s="216">
        <v>0.319</v>
      </c>
      <c r="I236" s="217"/>
      <c r="J236" s="218">
        <f>ROUND(I236*H236,2)</f>
        <v>0</v>
      </c>
      <c r="K236" s="214" t="s">
        <v>161</v>
      </c>
      <c r="L236" s="44"/>
      <c r="M236" s="219" t="s">
        <v>19</v>
      </c>
      <c r="N236" s="220" t="s">
        <v>47</v>
      </c>
      <c r="O236" s="84"/>
      <c r="P236" s="221">
        <f>O236*H236</f>
        <v>0</v>
      </c>
      <c r="Q236" s="221">
        <v>0</v>
      </c>
      <c r="R236" s="221">
        <f>Q236*H236</f>
        <v>0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250</v>
      </c>
      <c r="AT236" s="223" t="s">
        <v>157</v>
      </c>
      <c r="AU236" s="223" t="s">
        <v>84</v>
      </c>
      <c r="AY236" s="17" t="s">
        <v>155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84</v>
      </c>
      <c r="BK236" s="224">
        <f>ROUND(I236*H236,2)</f>
        <v>0</v>
      </c>
      <c r="BL236" s="17" t="s">
        <v>250</v>
      </c>
      <c r="BM236" s="223" t="s">
        <v>443</v>
      </c>
    </row>
    <row r="237" spans="1:47" s="2" customFormat="1" ht="12">
      <c r="A237" s="38"/>
      <c r="B237" s="39"/>
      <c r="C237" s="40"/>
      <c r="D237" s="225" t="s">
        <v>164</v>
      </c>
      <c r="E237" s="40"/>
      <c r="F237" s="226" t="s">
        <v>444</v>
      </c>
      <c r="G237" s="40"/>
      <c r="H237" s="40"/>
      <c r="I237" s="227"/>
      <c r="J237" s="40"/>
      <c r="K237" s="40"/>
      <c r="L237" s="44"/>
      <c r="M237" s="228"/>
      <c r="N237" s="229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164</v>
      </c>
      <c r="AU237" s="17" t="s">
        <v>84</v>
      </c>
    </row>
    <row r="238" spans="1:63" s="12" customFormat="1" ht="22.8" customHeight="1">
      <c r="A238" s="12"/>
      <c r="B238" s="196"/>
      <c r="C238" s="197"/>
      <c r="D238" s="198" t="s">
        <v>74</v>
      </c>
      <c r="E238" s="210" t="s">
        <v>445</v>
      </c>
      <c r="F238" s="210" t="s">
        <v>446</v>
      </c>
      <c r="G238" s="197"/>
      <c r="H238" s="197"/>
      <c r="I238" s="200"/>
      <c r="J238" s="211">
        <f>BK238</f>
        <v>0</v>
      </c>
      <c r="K238" s="197"/>
      <c r="L238" s="202"/>
      <c r="M238" s="203"/>
      <c r="N238" s="204"/>
      <c r="O238" s="204"/>
      <c r="P238" s="205">
        <f>SUM(P239:P263)</f>
        <v>0</v>
      </c>
      <c r="Q238" s="204"/>
      <c r="R238" s="205">
        <f>SUM(R239:R263)</f>
        <v>0.81596</v>
      </c>
      <c r="S238" s="204"/>
      <c r="T238" s="206">
        <f>SUM(T239:T263)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7" t="s">
        <v>84</v>
      </c>
      <c r="AT238" s="208" t="s">
        <v>74</v>
      </c>
      <c r="AU238" s="208" t="s">
        <v>82</v>
      </c>
      <c r="AY238" s="207" t="s">
        <v>155</v>
      </c>
      <c r="BK238" s="209">
        <f>SUM(BK239:BK263)</f>
        <v>0</v>
      </c>
    </row>
    <row r="239" spans="1:65" s="2" customFormat="1" ht="16.5" customHeight="1">
      <c r="A239" s="38"/>
      <c r="B239" s="39"/>
      <c r="C239" s="212" t="s">
        <v>447</v>
      </c>
      <c r="D239" s="212" t="s">
        <v>157</v>
      </c>
      <c r="E239" s="213" t="s">
        <v>448</v>
      </c>
      <c r="F239" s="214" t="s">
        <v>449</v>
      </c>
      <c r="G239" s="215" t="s">
        <v>223</v>
      </c>
      <c r="H239" s="216">
        <v>15</v>
      </c>
      <c r="I239" s="217"/>
      <c r="J239" s="218">
        <f>ROUND(I239*H239,2)</f>
        <v>0</v>
      </c>
      <c r="K239" s="214" t="s">
        <v>274</v>
      </c>
      <c r="L239" s="44"/>
      <c r="M239" s="219" t="s">
        <v>19</v>
      </c>
      <c r="N239" s="220" t="s">
        <v>47</v>
      </c>
      <c r="O239" s="84"/>
      <c r="P239" s="221">
        <f>O239*H239</f>
        <v>0</v>
      </c>
      <c r="Q239" s="221">
        <v>0</v>
      </c>
      <c r="R239" s="221">
        <f>Q239*H239</f>
        <v>0</v>
      </c>
      <c r="S239" s="221">
        <v>0</v>
      </c>
      <c r="T239" s="22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3" t="s">
        <v>250</v>
      </c>
      <c r="AT239" s="223" t="s">
        <v>157</v>
      </c>
      <c r="AU239" s="223" t="s">
        <v>84</v>
      </c>
      <c r="AY239" s="17" t="s">
        <v>155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7" t="s">
        <v>84</v>
      </c>
      <c r="BK239" s="224">
        <f>ROUND(I239*H239,2)</f>
        <v>0</v>
      </c>
      <c r="BL239" s="17" t="s">
        <v>250</v>
      </c>
      <c r="BM239" s="223" t="s">
        <v>450</v>
      </c>
    </row>
    <row r="240" spans="1:51" s="13" customFormat="1" ht="12">
      <c r="A240" s="13"/>
      <c r="B240" s="230"/>
      <c r="C240" s="231"/>
      <c r="D240" s="232" t="s">
        <v>166</v>
      </c>
      <c r="E240" s="233" t="s">
        <v>19</v>
      </c>
      <c r="F240" s="234" t="s">
        <v>451</v>
      </c>
      <c r="G240" s="231"/>
      <c r="H240" s="235">
        <v>7</v>
      </c>
      <c r="I240" s="236"/>
      <c r="J240" s="231"/>
      <c r="K240" s="231"/>
      <c r="L240" s="237"/>
      <c r="M240" s="238"/>
      <c r="N240" s="239"/>
      <c r="O240" s="239"/>
      <c r="P240" s="239"/>
      <c r="Q240" s="239"/>
      <c r="R240" s="239"/>
      <c r="S240" s="239"/>
      <c r="T240" s="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1" t="s">
        <v>166</v>
      </c>
      <c r="AU240" s="241" t="s">
        <v>84</v>
      </c>
      <c r="AV240" s="13" t="s">
        <v>84</v>
      </c>
      <c r="AW240" s="13" t="s">
        <v>36</v>
      </c>
      <c r="AX240" s="13" t="s">
        <v>75</v>
      </c>
      <c r="AY240" s="241" t="s">
        <v>155</v>
      </c>
    </row>
    <row r="241" spans="1:51" s="13" customFormat="1" ht="12">
      <c r="A241" s="13"/>
      <c r="B241" s="230"/>
      <c r="C241" s="231"/>
      <c r="D241" s="232" t="s">
        <v>166</v>
      </c>
      <c r="E241" s="233" t="s">
        <v>19</v>
      </c>
      <c r="F241" s="234" t="s">
        <v>452</v>
      </c>
      <c r="G241" s="231"/>
      <c r="H241" s="235">
        <v>2</v>
      </c>
      <c r="I241" s="236"/>
      <c r="J241" s="231"/>
      <c r="K241" s="231"/>
      <c r="L241" s="237"/>
      <c r="M241" s="238"/>
      <c r="N241" s="239"/>
      <c r="O241" s="239"/>
      <c r="P241" s="239"/>
      <c r="Q241" s="239"/>
      <c r="R241" s="239"/>
      <c r="S241" s="239"/>
      <c r="T241" s="24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1" t="s">
        <v>166</v>
      </c>
      <c r="AU241" s="241" t="s">
        <v>84</v>
      </c>
      <c r="AV241" s="13" t="s">
        <v>84</v>
      </c>
      <c r="AW241" s="13" t="s">
        <v>36</v>
      </c>
      <c r="AX241" s="13" t="s">
        <v>75</v>
      </c>
      <c r="AY241" s="241" t="s">
        <v>155</v>
      </c>
    </row>
    <row r="242" spans="1:51" s="13" customFormat="1" ht="12">
      <c r="A242" s="13"/>
      <c r="B242" s="230"/>
      <c r="C242" s="231"/>
      <c r="D242" s="232" t="s">
        <v>166</v>
      </c>
      <c r="E242" s="233" t="s">
        <v>19</v>
      </c>
      <c r="F242" s="234" t="s">
        <v>453</v>
      </c>
      <c r="G242" s="231"/>
      <c r="H242" s="235">
        <v>6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166</v>
      </c>
      <c r="AU242" s="241" t="s">
        <v>84</v>
      </c>
      <c r="AV242" s="13" t="s">
        <v>84</v>
      </c>
      <c r="AW242" s="13" t="s">
        <v>36</v>
      </c>
      <c r="AX242" s="13" t="s">
        <v>75</v>
      </c>
      <c r="AY242" s="241" t="s">
        <v>155</v>
      </c>
    </row>
    <row r="243" spans="1:51" s="14" customFormat="1" ht="12">
      <c r="A243" s="14"/>
      <c r="B243" s="242"/>
      <c r="C243" s="243"/>
      <c r="D243" s="232" t="s">
        <v>166</v>
      </c>
      <c r="E243" s="244" t="s">
        <v>19</v>
      </c>
      <c r="F243" s="245" t="s">
        <v>169</v>
      </c>
      <c r="G243" s="243"/>
      <c r="H243" s="246">
        <v>15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166</v>
      </c>
      <c r="AU243" s="252" t="s">
        <v>84</v>
      </c>
      <c r="AV243" s="14" t="s">
        <v>162</v>
      </c>
      <c r="AW243" s="14" t="s">
        <v>36</v>
      </c>
      <c r="AX243" s="14" t="s">
        <v>82</v>
      </c>
      <c r="AY243" s="252" t="s">
        <v>155</v>
      </c>
    </row>
    <row r="244" spans="1:65" s="2" customFormat="1" ht="16.5" customHeight="1">
      <c r="A244" s="38"/>
      <c r="B244" s="39"/>
      <c r="C244" s="212" t="s">
        <v>454</v>
      </c>
      <c r="D244" s="212" t="s">
        <v>157</v>
      </c>
      <c r="E244" s="213" t="s">
        <v>455</v>
      </c>
      <c r="F244" s="214" t="s">
        <v>456</v>
      </c>
      <c r="G244" s="215" t="s">
        <v>308</v>
      </c>
      <c r="H244" s="216">
        <v>8.4</v>
      </c>
      <c r="I244" s="217"/>
      <c r="J244" s="218">
        <f>ROUND(I244*H244,2)</f>
        <v>0</v>
      </c>
      <c r="K244" s="214" t="s">
        <v>274</v>
      </c>
      <c r="L244" s="44"/>
      <c r="M244" s="219" t="s">
        <v>19</v>
      </c>
      <c r="N244" s="220" t="s">
        <v>47</v>
      </c>
      <c r="O244" s="84"/>
      <c r="P244" s="221">
        <f>O244*H244</f>
        <v>0</v>
      </c>
      <c r="Q244" s="221">
        <v>0</v>
      </c>
      <c r="R244" s="221">
        <f>Q244*H244</f>
        <v>0</v>
      </c>
      <c r="S244" s="221">
        <v>0</v>
      </c>
      <c r="T244" s="22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3" t="s">
        <v>250</v>
      </c>
      <c r="AT244" s="223" t="s">
        <v>157</v>
      </c>
      <c r="AU244" s="223" t="s">
        <v>84</v>
      </c>
      <c r="AY244" s="17" t="s">
        <v>155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84</v>
      </c>
      <c r="BK244" s="224">
        <f>ROUND(I244*H244,2)</f>
        <v>0</v>
      </c>
      <c r="BL244" s="17" t="s">
        <v>250</v>
      </c>
      <c r="BM244" s="223" t="s">
        <v>457</v>
      </c>
    </row>
    <row r="245" spans="1:47" s="2" customFormat="1" ht="12">
      <c r="A245" s="38"/>
      <c r="B245" s="39"/>
      <c r="C245" s="40"/>
      <c r="D245" s="232" t="s">
        <v>296</v>
      </c>
      <c r="E245" s="40"/>
      <c r="F245" s="263" t="s">
        <v>458</v>
      </c>
      <c r="G245" s="40"/>
      <c r="H245" s="40"/>
      <c r="I245" s="227"/>
      <c r="J245" s="40"/>
      <c r="K245" s="40"/>
      <c r="L245" s="44"/>
      <c r="M245" s="228"/>
      <c r="N245" s="229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296</v>
      </c>
      <c r="AU245" s="17" t="s">
        <v>84</v>
      </c>
    </row>
    <row r="246" spans="1:51" s="13" customFormat="1" ht="12">
      <c r="A246" s="13"/>
      <c r="B246" s="230"/>
      <c r="C246" s="231"/>
      <c r="D246" s="232" t="s">
        <v>166</v>
      </c>
      <c r="E246" s="233" t="s">
        <v>19</v>
      </c>
      <c r="F246" s="234" t="s">
        <v>459</v>
      </c>
      <c r="G246" s="231"/>
      <c r="H246" s="235">
        <v>8.4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166</v>
      </c>
      <c r="AU246" s="241" t="s">
        <v>84</v>
      </c>
      <c r="AV246" s="13" t="s">
        <v>84</v>
      </c>
      <c r="AW246" s="13" t="s">
        <v>36</v>
      </c>
      <c r="AX246" s="13" t="s">
        <v>82</v>
      </c>
      <c r="AY246" s="241" t="s">
        <v>155</v>
      </c>
    </row>
    <row r="247" spans="1:65" s="2" customFormat="1" ht="16.5" customHeight="1">
      <c r="A247" s="38"/>
      <c r="B247" s="39"/>
      <c r="C247" s="212" t="s">
        <v>460</v>
      </c>
      <c r="D247" s="212" t="s">
        <v>157</v>
      </c>
      <c r="E247" s="213" t="s">
        <v>461</v>
      </c>
      <c r="F247" s="214" t="s">
        <v>462</v>
      </c>
      <c r="G247" s="215" t="s">
        <v>223</v>
      </c>
      <c r="H247" s="216">
        <v>1</v>
      </c>
      <c r="I247" s="217"/>
      <c r="J247" s="218">
        <f>ROUND(I247*H247,2)</f>
        <v>0</v>
      </c>
      <c r="K247" s="214" t="s">
        <v>274</v>
      </c>
      <c r="L247" s="44"/>
      <c r="M247" s="219" t="s">
        <v>19</v>
      </c>
      <c r="N247" s="220" t="s">
        <v>47</v>
      </c>
      <c r="O247" s="84"/>
      <c r="P247" s="221">
        <f>O247*H247</f>
        <v>0</v>
      </c>
      <c r="Q247" s="221">
        <v>0</v>
      </c>
      <c r="R247" s="221">
        <f>Q247*H247</f>
        <v>0</v>
      </c>
      <c r="S247" s="221">
        <v>0</v>
      </c>
      <c r="T247" s="222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3" t="s">
        <v>250</v>
      </c>
      <c r="AT247" s="223" t="s">
        <v>157</v>
      </c>
      <c r="AU247" s="223" t="s">
        <v>84</v>
      </c>
      <c r="AY247" s="17" t="s">
        <v>155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84</v>
      </c>
      <c r="BK247" s="224">
        <f>ROUND(I247*H247,2)</f>
        <v>0</v>
      </c>
      <c r="BL247" s="17" t="s">
        <v>250</v>
      </c>
      <c r="BM247" s="223" t="s">
        <v>463</v>
      </c>
    </row>
    <row r="248" spans="1:65" s="2" customFormat="1" ht="16.5" customHeight="1">
      <c r="A248" s="38"/>
      <c r="B248" s="39"/>
      <c r="C248" s="212" t="s">
        <v>464</v>
      </c>
      <c r="D248" s="212" t="s">
        <v>157</v>
      </c>
      <c r="E248" s="213" t="s">
        <v>465</v>
      </c>
      <c r="F248" s="214" t="s">
        <v>466</v>
      </c>
      <c r="G248" s="215" t="s">
        <v>308</v>
      </c>
      <c r="H248" s="216">
        <v>28</v>
      </c>
      <c r="I248" s="217"/>
      <c r="J248" s="218">
        <f>ROUND(I248*H248,2)</f>
        <v>0</v>
      </c>
      <c r="K248" s="214" t="s">
        <v>161</v>
      </c>
      <c r="L248" s="44"/>
      <c r="M248" s="219" t="s">
        <v>19</v>
      </c>
      <c r="N248" s="220" t="s">
        <v>47</v>
      </c>
      <c r="O248" s="84"/>
      <c r="P248" s="221">
        <f>O248*H248</f>
        <v>0</v>
      </c>
      <c r="Q248" s="221">
        <v>0.00142</v>
      </c>
      <c r="R248" s="221">
        <f>Q248*H248</f>
        <v>0.039760000000000004</v>
      </c>
      <c r="S248" s="221">
        <v>0</v>
      </c>
      <c r="T248" s="22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3" t="s">
        <v>250</v>
      </c>
      <c r="AT248" s="223" t="s">
        <v>157</v>
      </c>
      <c r="AU248" s="223" t="s">
        <v>84</v>
      </c>
      <c r="AY248" s="17" t="s">
        <v>155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84</v>
      </c>
      <c r="BK248" s="224">
        <f>ROUND(I248*H248,2)</f>
        <v>0</v>
      </c>
      <c r="BL248" s="17" t="s">
        <v>250</v>
      </c>
      <c r="BM248" s="223" t="s">
        <v>467</v>
      </c>
    </row>
    <row r="249" spans="1:47" s="2" customFormat="1" ht="12">
      <c r="A249" s="38"/>
      <c r="B249" s="39"/>
      <c r="C249" s="40"/>
      <c r="D249" s="225" t="s">
        <v>164</v>
      </c>
      <c r="E249" s="40"/>
      <c r="F249" s="226" t="s">
        <v>468</v>
      </c>
      <c r="G249" s="40"/>
      <c r="H249" s="40"/>
      <c r="I249" s="227"/>
      <c r="J249" s="40"/>
      <c r="K249" s="40"/>
      <c r="L249" s="44"/>
      <c r="M249" s="228"/>
      <c r="N249" s="229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164</v>
      </c>
      <c r="AU249" s="17" t="s">
        <v>84</v>
      </c>
    </row>
    <row r="250" spans="1:65" s="2" customFormat="1" ht="16.5" customHeight="1">
      <c r="A250" s="38"/>
      <c r="B250" s="39"/>
      <c r="C250" s="212" t="s">
        <v>469</v>
      </c>
      <c r="D250" s="212" t="s">
        <v>157</v>
      </c>
      <c r="E250" s="213" t="s">
        <v>470</v>
      </c>
      <c r="F250" s="214" t="s">
        <v>471</v>
      </c>
      <c r="G250" s="215" t="s">
        <v>308</v>
      </c>
      <c r="H250" s="216">
        <v>20</v>
      </c>
      <c r="I250" s="217"/>
      <c r="J250" s="218">
        <f>ROUND(I250*H250,2)</f>
        <v>0</v>
      </c>
      <c r="K250" s="214" t="s">
        <v>161</v>
      </c>
      <c r="L250" s="44"/>
      <c r="M250" s="219" t="s">
        <v>19</v>
      </c>
      <c r="N250" s="220" t="s">
        <v>47</v>
      </c>
      <c r="O250" s="84"/>
      <c r="P250" s="221">
        <f>O250*H250</f>
        <v>0</v>
      </c>
      <c r="Q250" s="221">
        <v>0.00744</v>
      </c>
      <c r="R250" s="221">
        <f>Q250*H250</f>
        <v>0.14880000000000002</v>
      </c>
      <c r="S250" s="221">
        <v>0</v>
      </c>
      <c r="T250" s="22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250</v>
      </c>
      <c r="AT250" s="223" t="s">
        <v>157</v>
      </c>
      <c r="AU250" s="223" t="s">
        <v>84</v>
      </c>
      <c r="AY250" s="17" t="s">
        <v>155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84</v>
      </c>
      <c r="BK250" s="224">
        <f>ROUND(I250*H250,2)</f>
        <v>0</v>
      </c>
      <c r="BL250" s="17" t="s">
        <v>250</v>
      </c>
      <c r="BM250" s="223" t="s">
        <v>472</v>
      </c>
    </row>
    <row r="251" spans="1:47" s="2" customFormat="1" ht="12">
      <c r="A251" s="38"/>
      <c r="B251" s="39"/>
      <c r="C251" s="40"/>
      <c r="D251" s="225" t="s">
        <v>164</v>
      </c>
      <c r="E251" s="40"/>
      <c r="F251" s="226" t="s">
        <v>473</v>
      </c>
      <c r="G251" s="40"/>
      <c r="H251" s="40"/>
      <c r="I251" s="227"/>
      <c r="J251" s="40"/>
      <c r="K251" s="40"/>
      <c r="L251" s="44"/>
      <c r="M251" s="228"/>
      <c r="N251" s="229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164</v>
      </c>
      <c r="AU251" s="17" t="s">
        <v>84</v>
      </c>
    </row>
    <row r="252" spans="1:65" s="2" customFormat="1" ht="16.5" customHeight="1">
      <c r="A252" s="38"/>
      <c r="B252" s="39"/>
      <c r="C252" s="212" t="s">
        <v>474</v>
      </c>
      <c r="D252" s="212" t="s">
        <v>157</v>
      </c>
      <c r="E252" s="213" t="s">
        <v>475</v>
      </c>
      <c r="F252" s="214" t="s">
        <v>476</v>
      </c>
      <c r="G252" s="215" t="s">
        <v>308</v>
      </c>
      <c r="H252" s="216">
        <v>30</v>
      </c>
      <c r="I252" s="217"/>
      <c r="J252" s="218">
        <f>ROUND(I252*H252,2)</f>
        <v>0</v>
      </c>
      <c r="K252" s="214" t="s">
        <v>161</v>
      </c>
      <c r="L252" s="44"/>
      <c r="M252" s="219" t="s">
        <v>19</v>
      </c>
      <c r="N252" s="220" t="s">
        <v>47</v>
      </c>
      <c r="O252" s="84"/>
      <c r="P252" s="221">
        <f>O252*H252</f>
        <v>0</v>
      </c>
      <c r="Q252" s="221">
        <v>0.01232</v>
      </c>
      <c r="R252" s="221">
        <f>Q252*H252</f>
        <v>0.3696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250</v>
      </c>
      <c r="AT252" s="223" t="s">
        <v>157</v>
      </c>
      <c r="AU252" s="223" t="s">
        <v>84</v>
      </c>
      <c r="AY252" s="17" t="s">
        <v>155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84</v>
      </c>
      <c r="BK252" s="224">
        <f>ROUND(I252*H252,2)</f>
        <v>0</v>
      </c>
      <c r="BL252" s="17" t="s">
        <v>250</v>
      </c>
      <c r="BM252" s="223" t="s">
        <v>477</v>
      </c>
    </row>
    <row r="253" spans="1:47" s="2" customFormat="1" ht="12">
      <c r="A253" s="38"/>
      <c r="B253" s="39"/>
      <c r="C253" s="40"/>
      <c r="D253" s="225" t="s">
        <v>164</v>
      </c>
      <c r="E253" s="40"/>
      <c r="F253" s="226" t="s">
        <v>478</v>
      </c>
      <c r="G253" s="40"/>
      <c r="H253" s="40"/>
      <c r="I253" s="227"/>
      <c r="J253" s="40"/>
      <c r="K253" s="40"/>
      <c r="L253" s="44"/>
      <c r="M253" s="228"/>
      <c r="N253" s="229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164</v>
      </c>
      <c r="AU253" s="17" t="s">
        <v>84</v>
      </c>
    </row>
    <row r="254" spans="1:65" s="2" customFormat="1" ht="16.5" customHeight="1">
      <c r="A254" s="38"/>
      <c r="B254" s="39"/>
      <c r="C254" s="212" t="s">
        <v>479</v>
      </c>
      <c r="D254" s="212" t="s">
        <v>157</v>
      </c>
      <c r="E254" s="213" t="s">
        <v>480</v>
      </c>
      <c r="F254" s="214" t="s">
        <v>481</v>
      </c>
      <c r="G254" s="215" t="s">
        <v>308</v>
      </c>
      <c r="H254" s="216">
        <v>10</v>
      </c>
      <c r="I254" s="217"/>
      <c r="J254" s="218">
        <f>ROUND(I254*H254,2)</f>
        <v>0</v>
      </c>
      <c r="K254" s="214" t="s">
        <v>161</v>
      </c>
      <c r="L254" s="44"/>
      <c r="M254" s="219" t="s">
        <v>19</v>
      </c>
      <c r="N254" s="220" t="s">
        <v>47</v>
      </c>
      <c r="O254" s="84"/>
      <c r="P254" s="221">
        <f>O254*H254</f>
        <v>0</v>
      </c>
      <c r="Q254" s="221">
        <v>0.01975</v>
      </c>
      <c r="R254" s="221">
        <f>Q254*H254</f>
        <v>0.1975</v>
      </c>
      <c r="S254" s="221">
        <v>0</v>
      </c>
      <c r="T254" s="22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3" t="s">
        <v>250</v>
      </c>
      <c r="AT254" s="223" t="s">
        <v>157</v>
      </c>
      <c r="AU254" s="223" t="s">
        <v>84</v>
      </c>
      <c r="AY254" s="17" t="s">
        <v>155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84</v>
      </c>
      <c r="BK254" s="224">
        <f>ROUND(I254*H254,2)</f>
        <v>0</v>
      </c>
      <c r="BL254" s="17" t="s">
        <v>250</v>
      </c>
      <c r="BM254" s="223" t="s">
        <v>482</v>
      </c>
    </row>
    <row r="255" spans="1:47" s="2" customFormat="1" ht="12">
      <c r="A255" s="38"/>
      <c r="B255" s="39"/>
      <c r="C255" s="40"/>
      <c r="D255" s="225" t="s">
        <v>164</v>
      </c>
      <c r="E255" s="40"/>
      <c r="F255" s="226" t="s">
        <v>483</v>
      </c>
      <c r="G255" s="40"/>
      <c r="H255" s="40"/>
      <c r="I255" s="227"/>
      <c r="J255" s="40"/>
      <c r="K255" s="40"/>
      <c r="L255" s="44"/>
      <c r="M255" s="228"/>
      <c r="N255" s="229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164</v>
      </c>
      <c r="AU255" s="17" t="s">
        <v>84</v>
      </c>
    </row>
    <row r="256" spans="1:65" s="2" customFormat="1" ht="16.5" customHeight="1">
      <c r="A256" s="38"/>
      <c r="B256" s="39"/>
      <c r="C256" s="212" t="s">
        <v>484</v>
      </c>
      <c r="D256" s="212" t="s">
        <v>157</v>
      </c>
      <c r="E256" s="213" t="s">
        <v>485</v>
      </c>
      <c r="F256" s="214" t="s">
        <v>486</v>
      </c>
      <c r="G256" s="215" t="s">
        <v>308</v>
      </c>
      <c r="H256" s="216">
        <v>30</v>
      </c>
      <c r="I256" s="217"/>
      <c r="J256" s="218">
        <f>ROUND(I256*H256,2)</f>
        <v>0</v>
      </c>
      <c r="K256" s="214" t="s">
        <v>161</v>
      </c>
      <c r="L256" s="44"/>
      <c r="M256" s="219" t="s">
        <v>19</v>
      </c>
      <c r="N256" s="220" t="s">
        <v>47</v>
      </c>
      <c r="O256" s="84"/>
      <c r="P256" s="221">
        <f>O256*H256</f>
        <v>0</v>
      </c>
      <c r="Q256" s="221">
        <v>0.00201</v>
      </c>
      <c r="R256" s="221">
        <f>Q256*H256</f>
        <v>0.0603</v>
      </c>
      <c r="S256" s="221">
        <v>0</v>
      </c>
      <c r="T256" s="22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250</v>
      </c>
      <c r="AT256" s="223" t="s">
        <v>157</v>
      </c>
      <c r="AU256" s="223" t="s">
        <v>84</v>
      </c>
      <c r="AY256" s="17" t="s">
        <v>155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84</v>
      </c>
      <c r="BK256" s="224">
        <f>ROUND(I256*H256,2)</f>
        <v>0</v>
      </c>
      <c r="BL256" s="17" t="s">
        <v>250</v>
      </c>
      <c r="BM256" s="223" t="s">
        <v>487</v>
      </c>
    </row>
    <row r="257" spans="1:47" s="2" customFormat="1" ht="12">
      <c r="A257" s="38"/>
      <c r="B257" s="39"/>
      <c r="C257" s="40"/>
      <c r="D257" s="225" t="s">
        <v>164</v>
      </c>
      <c r="E257" s="40"/>
      <c r="F257" s="226" t="s">
        <v>488</v>
      </c>
      <c r="G257" s="40"/>
      <c r="H257" s="40"/>
      <c r="I257" s="227"/>
      <c r="J257" s="40"/>
      <c r="K257" s="40"/>
      <c r="L257" s="44"/>
      <c r="M257" s="228"/>
      <c r="N257" s="229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164</v>
      </c>
      <c r="AU257" s="17" t="s">
        <v>84</v>
      </c>
    </row>
    <row r="258" spans="1:65" s="2" customFormat="1" ht="16.5" customHeight="1">
      <c r="A258" s="38"/>
      <c r="B258" s="39"/>
      <c r="C258" s="212" t="s">
        <v>489</v>
      </c>
      <c r="D258" s="212" t="s">
        <v>157</v>
      </c>
      <c r="E258" s="213" t="s">
        <v>490</v>
      </c>
      <c r="F258" s="214" t="s">
        <v>491</v>
      </c>
      <c r="G258" s="215" t="s">
        <v>308</v>
      </c>
      <c r="H258" s="216">
        <v>78</v>
      </c>
      <c r="I258" s="217"/>
      <c r="J258" s="218">
        <f>ROUND(I258*H258,2)</f>
        <v>0</v>
      </c>
      <c r="K258" s="214" t="s">
        <v>161</v>
      </c>
      <c r="L258" s="44"/>
      <c r="M258" s="219" t="s">
        <v>19</v>
      </c>
      <c r="N258" s="220" t="s">
        <v>47</v>
      </c>
      <c r="O258" s="84"/>
      <c r="P258" s="221">
        <f>O258*H258</f>
        <v>0</v>
      </c>
      <c r="Q258" s="221">
        <v>0</v>
      </c>
      <c r="R258" s="221">
        <f>Q258*H258</f>
        <v>0</v>
      </c>
      <c r="S258" s="221">
        <v>0</v>
      </c>
      <c r="T258" s="222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3" t="s">
        <v>250</v>
      </c>
      <c r="AT258" s="223" t="s">
        <v>157</v>
      </c>
      <c r="AU258" s="223" t="s">
        <v>84</v>
      </c>
      <c r="AY258" s="17" t="s">
        <v>155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7" t="s">
        <v>84</v>
      </c>
      <c r="BK258" s="224">
        <f>ROUND(I258*H258,2)</f>
        <v>0</v>
      </c>
      <c r="BL258" s="17" t="s">
        <v>250</v>
      </c>
      <c r="BM258" s="223" t="s">
        <v>492</v>
      </c>
    </row>
    <row r="259" spans="1:47" s="2" customFormat="1" ht="12">
      <c r="A259" s="38"/>
      <c r="B259" s="39"/>
      <c r="C259" s="40"/>
      <c r="D259" s="225" t="s">
        <v>164</v>
      </c>
      <c r="E259" s="40"/>
      <c r="F259" s="226" t="s">
        <v>493</v>
      </c>
      <c r="G259" s="40"/>
      <c r="H259" s="40"/>
      <c r="I259" s="227"/>
      <c r="J259" s="40"/>
      <c r="K259" s="40"/>
      <c r="L259" s="44"/>
      <c r="M259" s="228"/>
      <c r="N259" s="229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164</v>
      </c>
      <c r="AU259" s="17" t="s">
        <v>84</v>
      </c>
    </row>
    <row r="260" spans="1:65" s="2" customFormat="1" ht="16.5" customHeight="1">
      <c r="A260" s="38"/>
      <c r="B260" s="39"/>
      <c r="C260" s="212" t="s">
        <v>494</v>
      </c>
      <c r="D260" s="212" t="s">
        <v>157</v>
      </c>
      <c r="E260" s="213" t="s">
        <v>495</v>
      </c>
      <c r="F260" s="214" t="s">
        <v>496</v>
      </c>
      <c r="G260" s="215" t="s">
        <v>308</v>
      </c>
      <c r="H260" s="216">
        <v>40</v>
      </c>
      <c r="I260" s="217"/>
      <c r="J260" s="218">
        <f>ROUND(I260*H260,2)</f>
        <v>0</v>
      </c>
      <c r="K260" s="214" t="s">
        <v>161</v>
      </c>
      <c r="L260" s="44"/>
      <c r="M260" s="219" t="s">
        <v>19</v>
      </c>
      <c r="N260" s="220" t="s">
        <v>47</v>
      </c>
      <c r="O260" s="84"/>
      <c r="P260" s="221">
        <f>O260*H260</f>
        <v>0</v>
      </c>
      <c r="Q260" s="221">
        <v>0</v>
      </c>
      <c r="R260" s="221">
        <f>Q260*H260</f>
        <v>0</v>
      </c>
      <c r="S260" s="221">
        <v>0</v>
      </c>
      <c r="T260" s="222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3" t="s">
        <v>250</v>
      </c>
      <c r="AT260" s="223" t="s">
        <v>157</v>
      </c>
      <c r="AU260" s="223" t="s">
        <v>84</v>
      </c>
      <c r="AY260" s="17" t="s">
        <v>155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84</v>
      </c>
      <c r="BK260" s="224">
        <f>ROUND(I260*H260,2)</f>
        <v>0</v>
      </c>
      <c r="BL260" s="17" t="s">
        <v>250</v>
      </c>
      <c r="BM260" s="223" t="s">
        <v>497</v>
      </c>
    </row>
    <row r="261" spans="1:47" s="2" customFormat="1" ht="12">
      <c r="A261" s="38"/>
      <c r="B261" s="39"/>
      <c r="C261" s="40"/>
      <c r="D261" s="225" t="s">
        <v>164</v>
      </c>
      <c r="E261" s="40"/>
      <c r="F261" s="226" t="s">
        <v>498</v>
      </c>
      <c r="G261" s="40"/>
      <c r="H261" s="40"/>
      <c r="I261" s="227"/>
      <c r="J261" s="40"/>
      <c r="K261" s="40"/>
      <c r="L261" s="44"/>
      <c r="M261" s="228"/>
      <c r="N261" s="229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164</v>
      </c>
      <c r="AU261" s="17" t="s">
        <v>84</v>
      </c>
    </row>
    <row r="262" spans="1:65" s="2" customFormat="1" ht="24.15" customHeight="1">
      <c r="A262" s="38"/>
      <c r="B262" s="39"/>
      <c r="C262" s="212" t="s">
        <v>499</v>
      </c>
      <c r="D262" s="212" t="s">
        <v>157</v>
      </c>
      <c r="E262" s="213" t="s">
        <v>500</v>
      </c>
      <c r="F262" s="214" t="s">
        <v>501</v>
      </c>
      <c r="G262" s="215" t="s">
        <v>193</v>
      </c>
      <c r="H262" s="216">
        <v>0.816</v>
      </c>
      <c r="I262" s="217"/>
      <c r="J262" s="218">
        <f>ROUND(I262*H262,2)</f>
        <v>0</v>
      </c>
      <c r="K262" s="214" t="s">
        <v>161</v>
      </c>
      <c r="L262" s="44"/>
      <c r="M262" s="219" t="s">
        <v>19</v>
      </c>
      <c r="N262" s="220" t="s">
        <v>47</v>
      </c>
      <c r="O262" s="84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3" t="s">
        <v>250</v>
      </c>
      <c r="AT262" s="223" t="s">
        <v>157</v>
      </c>
      <c r="AU262" s="223" t="s">
        <v>84</v>
      </c>
      <c r="AY262" s="17" t="s">
        <v>155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7" t="s">
        <v>84</v>
      </c>
      <c r="BK262" s="224">
        <f>ROUND(I262*H262,2)</f>
        <v>0</v>
      </c>
      <c r="BL262" s="17" t="s">
        <v>250</v>
      </c>
      <c r="BM262" s="223" t="s">
        <v>502</v>
      </c>
    </row>
    <row r="263" spans="1:47" s="2" customFormat="1" ht="12">
      <c r="A263" s="38"/>
      <c r="B263" s="39"/>
      <c r="C263" s="40"/>
      <c r="D263" s="225" t="s">
        <v>164</v>
      </c>
      <c r="E263" s="40"/>
      <c r="F263" s="226" t="s">
        <v>503</v>
      </c>
      <c r="G263" s="40"/>
      <c r="H263" s="40"/>
      <c r="I263" s="227"/>
      <c r="J263" s="40"/>
      <c r="K263" s="40"/>
      <c r="L263" s="44"/>
      <c r="M263" s="228"/>
      <c r="N263" s="229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164</v>
      </c>
      <c r="AU263" s="17" t="s">
        <v>84</v>
      </c>
    </row>
    <row r="264" spans="1:63" s="12" customFormat="1" ht="22.8" customHeight="1">
      <c r="A264" s="12"/>
      <c r="B264" s="196"/>
      <c r="C264" s="197"/>
      <c r="D264" s="198" t="s">
        <v>74</v>
      </c>
      <c r="E264" s="210" t="s">
        <v>504</v>
      </c>
      <c r="F264" s="210" t="s">
        <v>505</v>
      </c>
      <c r="G264" s="197"/>
      <c r="H264" s="197"/>
      <c r="I264" s="200"/>
      <c r="J264" s="211">
        <f>BK264</f>
        <v>0</v>
      </c>
      <c r="K264" s="197"/>
      <c r="L264" s="202"/>
      <c r="M264" s="203"/>
      <c r="N264" s="204"/>
      <c r="O264" s="204"/>
      <c r="P264" s="205">
        <f>SUM(P265:P306)</f>
        <v>0</v>
      </c>
      <c r="Q264" s="204"/>
      <c r="R264" s="205">
        <f>SUM(R265:R306)</f>
        <v>0.57239</v>
      </c>
      <c r="S264" s="204"/>
      <c r="T264" s="206">
        <f>SUM(T265:T306)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7" t="s">
        <v>84</v>
      </c>
      <c r="AT264" s="208" t="s">
        <v>74</v>
      </c>
      <c r="AU264" s="208" t="s">
        <v>82</v>
      </c>
      <c r="AY264" s="207" t="s">
        <v>155</v>
      </c>
      <c r="BK264" s="209">
        <f>SUM(BK265:BK306)</f>
        <v>0</v>
      </c>
    </row>
    <row r="265" spans="1:65" s="2" customFormat="1" ht="16.5" customHeight="1">
      <c r="A265" s="38"/>
      <c r="B265" s="39"/>
      <c r="C265" s="212" t="s">
        <v>233</v>
      </c>
      <c r="D265" s="212" t="s">
        <v>157</v>
      </c>
      <c r="E265" s="213" t="s">
        <v>506</v>
      </c>
      <c r="F265" s="214" t="s">
        <v>507</v>
      </c>
      <c r="G265" s="215" t="s">
        <v>508</v>
      </c>
      <c r="H265" s="216">
        <v>3</v>
      </c>
      <c r="I265" s="217"/>
      <c r="J265" s="218">
        <f>ROUND(I265*H265,2)</f>
        <v>0</v>
      </c>
      <c r="K265" s="214" t="s">
        <v>274</v>
      </c>
      <c r="L265" s="44"/>
      <c r="M265" s="219" t="s">
        <v>19</v>
      </c>
      <c r="N265" s="220" t="s">
        <v>47</v>
      </c>
      <c r="O265" s="84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3" t="s">
        <v>250</v>
      </c>
      <c r="AT265" s="223" t="s">
        <v>157</v>
      </c>
      <c r="AU265" s="223" t="s">
        <v>84</v>
      </c>
      <c r="AY265" s="17" t="s">
        <v>155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84</v>
      </c>
      <c r="BK265" s="224">
        <f>ROUND(I265*H265,2)</f>
        <v>0</v>
      </c>
      <c r="BL265" s="17" t="s">
        <v>250</v>
      </c>
      <c r="BM265" s="223" t="s">
        <v>509</v>
      </c>
    </row>
    <row r="266" spans="1:51" s="13" customFormat="1" ht="12">
      <c r="A266" s="13"/>
      <c r="B266" s="230"/>
      <c r="C266" s="231"/>
      <c r="D266" s="232" t="s">
        <v>166</v>
      </c>
      <c r="E266" s="233" t="s">
        <v>19</v>
      </c>
      <c r="F266" s="234" t="s">
        <v>510</v>
      </c>
      <c r="G266" s="231"/>
      <c r="H266" s="235">
        <v>1</v>
      </c>
      <c r="I266" s="236"/>
      <c r="J266" s="231"/>
      <c r="K266" s="231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166</v>
      </c>
      <c r="AU266" s="241" t="s">
        <v>84</v>
      </c>
      <c r="AV266" s="13" t="s">
        <v>84</v>
      </c>
      <c r="AW266" s="13" t="s">
        <v>36</v>
      </c>
      <c r="AX266" s="13" t="s">
        <v>75</v>
      </c>
      <c r="AY266" s="241" t="s">
        <v>155</v>
      </c>
    </row>
    <row r="267" spans="1:51" s="13" customFormat="1" ht="12">
      <c r="A267" s="13"/>
      <c r="B267" s="230"/>
      <c r="C267" s="231"/>
      <c r="D267" s="232" t="s">
        <v>166</v>
      </c>
      <c r="E267" s="233" t="s">
        <v>19</v>
      </c>
      <c r="F267" s="234" t="s">
        <v>511</v>
      </c>
      <c r="G267" s="231"/>
      <c r="H267" s="235">
        <v>1</v>
      </c>
      <c r="I267" s="236"/>
      <c r="J267" s="231"/>
      <c r="K267" s="231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166</v>
      </c>
      <c r="AU267" s="241" t="s">
        <v>84</v>
      </c>
      <c r="AV267" s="13" t="s">
        <v>84</v>
      </c>
      <c r="AW267" s="13" t="s">
        <v>36</v>
      </c>
      <c r="AX267" s="13" t="s">
        <v>75</v>
      </c>
      <c r="AY267" s="241" t="s">
        <v>155</v>
      </c>
    </row>
    <row r="268" spans="1:51" s="13" customFormat="1" ht="12">
      <c r="A268" s="13"/>
      <c r="B268" s="230"/>
      <c r="C268" s="231"/>
      <c r="D268" s="232" t="s">
        <v>166</v>
      </c>
      <c r="E268" s="233" t="s">
        <v>19</v>
      </c>
      <c r="F268" s="234" t="s">
        <v>512</v>
      </c>
      <c r="G268" s="231"/>
      <c r="H268" s="235">
        <v>1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166</v>
      </c>
      <c r="AU268" s="241" t="s">
        <v>84</v>
      </c>
      <c r="AV268" s="13" t="s">
        <v>84</v>
      </c>
      <c r="AW268" s="13" t="s">
        <v>36</v>
      </c>
      <c r="AX268" s="13" t="s">
        <v>75</v>
      </c>
      <c r="AY268" s="241" t="s">
        <v>155</v>
      </c>
    </row>
    <row r="269" spans="1:51" s="14" customFormat="1" ht="12">
      <c r="A269" s="14"/>
      <c r="B269" s="242"/>
      <c r="C269" s="243"/>
      <c r="D269" s="232" t="s">
        <v>166</v>
      </c>
      <c r="E269" s="244" t="s">
        <v>19</v>
      </c>
      <c r="F269" s="245" t="s">
        <v>169</v>
      </c>
      <c r="G269" s="243"/>
      <c r="H269" s="246">
        <v>3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166</v>
      </c>
      <c r="AU269" s="252" t="s">
        <v>84</v>
      </c>
      <c r="AV269" s="14" t="s">
        <v>162</v>
      </c>
      <c r="AW269" s="14" t="s">
        <v>36</v>
      </c>
      <c r="AX269" s="14" t="s">
        <v>82</v>
      </c>
      <c r="AY269" s="252" t="s">
        <v>155</v>
      </c>
    </row>
    <row r="270" spans="1:65" s="2" customFormat="1" ht="16.5" customHeight="1">
      <c r="A270" s="38"/>
      <c r="B270" s="39"/>
      <c r="C270" s="212" t="s">
        <v>513</v>
      </c>
      <c r="D270" s="212" t="s">
        <v>157</v>
      </c>
      <c r="E270" s="213" t="s">
        <v>514</v>
      </c>
      <c r="F270" s="214" t="s">
        <v>515</v>
      </c>
      <c r="G270" s="215" t="s">
        <v>223</v>
      </c>
      <c r="H270" s="216">
        <v>33</v>
      </c>
      <c r="I270" s="217"/>
      <c r="J270" s="218">
        <f>ROUND(I270*H270,2)</f>
        <v>0</v>
      </c>
      <c r="K270" s="214" t="s">
        <v>274</v>
      </c>
      <c r="L270" s="44"/>
      <c r="M270" s="219" t="s">
        <v>19</v>
      </c>
      <c r="N270" s="220" t="s">
        <v>47</v>
      </c>
      <c r="O270" s="84"/>
      <c r="P270" s="221">
        <f>O270*H270</f>
        <v>0</v>
      </c>
      <c r="Q270" s="221">
        <v>0</v>
      </c>
      <c r="R270" s="221">
        <f>Q270*H270</f>
        <v>0</v>
      </c>
      <c r="S270" s="221">
        <v>0</v>
      </c>
      <c r="T270" s="222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3" t="s">
        <v>250</v>
      </c>
      <c r="AT270" s="223" t="s">
        <v>157</v>
      </c>
      <c r="AU270" s="223" t="s">
        <v>84</v>
      </c>
      <c r="AY270" s="17" t="s">
        <v>155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84</v>
      </c>
      <c r="BK270" s="224">
        <f>ROUND(I270*H270,2)</f>
        <v>0</v>
      </c>
      <c r="BL270" s="17" t="s">
        <v>250</v>
      </c>
      <c r="BM270" s="223" t="s">
        <v>516</v>
      </c>
    </row>
    <row r="271" spans="1:51" s="13" customFormat="1" ht="12">
      <c r="A271" s="13"/>
      <c r="B271" s="230"/>
      <c r="C271" s="231"/>
      <c r="D271" s="232" t="s">
        <v>166</v>
      </c>
      <c r="E271" s="233" t="s">
        <v>19</v>
      </c>
      <c r="F271" s="234" t="s">
        <v>517</v>
      </c>
      <c r="G271" s="231"/>
      <c r="H271" s="235">
        <v>7</v>
      </c>
      <c r="I271" s="236"/>
      <c r="J271" s="231"/>
      <c r="K271" s="231"/>
      <c r="L271" s="237"/>
      <c r="M271" s="238"/>
      <c r="N271" s="239"/>
      <c r="O271" s="239"/>
      <c r="P271" s="239"/>
      <c r="Q271" s="239"/>
      <c r="R271" s="239"/>
      <c r="S271" s="239"/>
      <c r="T271" s="24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1" t="s">
        <v>166</v>
      </c>
      <c r="AU271" s="241" t="s">
        <v>84</v>
      </c>
      <c r="AV271" s="13" t="s">
        <v>84</v>
      </c>
      <c r="AW271" s="13" t="s">
        <v>36</v>
      </c>
      <c r="AX271" s="13" t="s">
        <v>75</v>
      </c>
      <c r="AY271" s="241" t="s">
        <v>155</v>
      </c>
    </row>
    <row r="272" spans="1:51" s="13" customFormat="1" ht="12">
      <c r="A272" s="13"/>
      <c r="B272" s="230"/>
      <c r="C272" s="231"/>
      <c r="D272" s="232" t="s">
        <v>166</v>
      </c>
      <c r="E272" s="233" t="s">
        <v>19</v>
      </c>
      <c r="F272" s="234" t="s">
        <v>518</v>
      </c>
      <c r="G272" s="231"/>
      <c r="H272" s="235">
        <v>7</v>
      </c>
      <c r="I272" s="236"/>
      <c r="J272" s="231"/>
      <c r="K272" s="231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166</v>
      </c>
      <c r="AU272" s="241" t="s">
        <v>84</v>
      </c>
      <c r="AV272" s="13" t="s">
        <v>84</v>
      </c>
      <c r="AW272" s="13" t="s">
        <v>36</v>
      </c>
      <c r="AX272" s="13" t="s">
        <v>75</v>
      </c>
      <c r="AY272" s="241" t="s">
        <v>155</v>
      </c>
    </row>
    <row r="273" spans="1:51" s="13" customFormat="1" ht="12">
      <c r="A273" s="13"/>
      <c r="B273" s="230"/>
      <c r="C273" s="231"/>
      <c r="D273" s="232" t="s">
        <v>166</v>
      </c>
      <c r="E273" s="233" t="s">
        <v>19</v>
      </c>
      <c r="F273" s="234" t="s">
        <v>519</v>
      </c>
      <c r="G273" s="231"/>
      <c r="H273" s="235">
        <v>7</v>
      </c>
      <c r="I273" s="236"/>
      <c r="J273" s="231"/>
      <c r="K273" s="231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166</v>
      </c>
      <c r="AU273" s="241" t="s">
        <v>84</v>
      </c>
      <c r="AV273" s="13" t="s">
        <v>84</v>
      </c>
      <c r="AW273" s="13" t="s">
        <v>36</v>
      </c>
      <c r="AX273" s="13" t="s">
        <v>75</v>
      </c>
      <c r="AY273" s="241" t="s">
        <v>155</v>
      </c>
    </row>
    <row r="274" spans="1:51" s="13" customFormat="1" ht="12">
      <c r="A274" s="13"/>
      <c r="B274" s="230"/>
      <c r="C274" s="231"/>
      <c r="D274" s="232" t="s">
        <v>166</v>
      </c>
      <c r="E274" s="233" t="s">
        <v>19</v>
      </c>
      <c r="F274" s="234" t="s">
        <v>520</v>
      </c>
      <c r="G274" s="231"/>
      <c r="H274" s="235">
        <v>12</v>
      </c>
      <c r="I274" s="236"/>
      <c r="J274" s="231"/>
      <c r="K274" s="231"/>
      <c r="L274" s="237"/>
      <c r="M274" s="238"/>
      <c r="N274" s="239"/>
      <c r="O274" s="239"/>
      <c r="P274" s="239"/>
      <c r="Q274" s="239"/>
      <c r="R274" s="239"/>
      <c r="S274" s="239"/>
      <c r="T274" s="24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1" t="s">
        <v>166</v>
      </c>
      <c r="AU274" s="241" t="s">
        <v>84</v>
      </c>
      <c r="AV274" s="13" t="s">
        <v>84</v>
      </c>
      <c r="AW274" s="13" t="s">
        <v>36</v>
      </c>
      <c r="AX274" s="13" t="s">
        <v>75</v>
      </c>
      <c r="AY274" s="241" t="s">
        <v>155</v>
      </c>
    </row>
    <row r="275" spans="1:51" s="14" customFormat="1" ht="12">
      <c r="A275" s="14"/>
      <c r="B275" s="242"/>
      <c r="C275" s="243"/>
      <c r="D275" s="232" t="s">
        <v>166</v>
      </c>
      <c r="E275" s="244" t="s">
        <v>19</v>
      </c>
      <c r="F275" s="245" t="s">
        <v>169</v>
      </c>
      <c r="G275" s="243"/>
      <c r="H275" s="246">
        <v>33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2" t="s">
        <v>166</v>
      </c>
      <c r="AU275" s="252" t="s">
        <v>84</v>
      </c>
      <c r="AV275" s="14" t="s">
        <v>162</v>
      </c>
      <c r="AW275" s="14" t="s">
        <v>36</v>
      </c>
      <c r="AX275" s="14" t="s">
        <v>82</v>
      </c>
      <c r="AY275" s="252" t="s">
        <v>155</v>
      </c>
    </row>
    <row r="276" spans="1:65" s="2" customFormat="1" ht="21.75" customHeight="1">
      <c r="A276" s="38"/>
      <c r="B276" s="39"/>
      <c r="C276" s="212" t="s">
        <v>256</v>
      </c>
      <c r="D276" s="212" t="s">
        <v>157</v>
      </c>
      <c r="E276" s="213" t="s">
        <v>521</v>
      </c>
      <c r="F276" s="214" t="s">
        <v>522</v>
      </c>
      <c r="G276" s="215" t="s">
        <v>308</v>
      </c>
      <c r="H276" s="216">
        <v>25</v>
      </c>
      <c r="I276" s="217"/>
      <c r="J276" s="218">
        <f>ROUND(I276*H276,2)</f>
        <v>0</v>
      </c>
      <c r="K276" s="214" t="s">
        <v>161</v>
      </c>
      <c r="L276" s="44"/>
      <c r="M276" s="219" t="s">
        <v>19</v>
      </c>
      <c r="N276" s="220" t="s">
        <v>47</v>
      </c>
      <c r="O276" s="84"/>
      <c r="P276" s="221">
        <f>O276*H276</f>
        <v>0</v>
      </c>
      <c r="Q276" s="221">
        <v>0.00116</v>
      </c>
      <c r="R276" s="221">
        <f>Q276*H276</f>
        <v>0.029</v>
      </c>
      <c r="S276" s="221">
        <v>0</v>
      </c>
      <c r="T276" s="222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3" t="s">
        <v>250</v>
      </c>
      <c r="AT276" s="223" t="s">
        <v>157</v>
      </c>
      <c r="AU276" s="223" t="s">
        <v>84</v>
      </c>
      <c r="AY276" s="17" t="s">
        <v>155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84</v>
      </c>
      <c r="BK276" s="224">
        <f>ROUND(I276*H276,2)</f>
        <v>0</v>
      </c>
      <c r="BL276" s="17" t="s">
        <v>250</v>
      </c>
      <c r="BM276" s="223" t="s">
        <v>523</v>
      </c>
    </row>
    <row r="277" spans="1:47" s="2" customFormat="1" ht="12">
      <c r="A277" s="38"/>
      <c r="B277" s="39"/>
      <c r="C277" s="40"/>
      <c r="D277" s="225" t="s">
        <v>164</v>
      </c>
      <c r="E277" s="40"/>
      <c r="F277" s="226" t="s">
        <v>524</v>
      </c>
      <c r="G277" s="40"/>
      <c r="H277" s="40"/>
      <c r="I277" s="227"/>
      <c r="J277" s="40"/>
      <c r="K277" s="40"/>
      <c r="L277" s="44"/>
      <c r="M277" s="228"/>
      <c r="N277" s="229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164</v>
      </c>
      <c r="AU277" s="17" t="s">
        <v>84</v>
      </c>
    </row>
    <row r="278" spans="1:65" s="2" customFormat="1" ht="21.75" customHeight="1">
      <c r="A278" s="38"/>
      <c r="B278" s="39"/>
      <c r="C278" s="212" t="s">
        <v>264</v>
      </c>
      <c r="D278" s="212" t="s">
        <v>157</v>
      </c>
      <c r="E278" s="213" t="s">
        <v>525</v>
      </c>
      <c r="F278" s="214" t="s">
        <v>526</v>
      </c>
      <c r="G278" s="215" t="s">
        <v>308</v>
      </c>
      <c r="H278" s="216">
        <v>40</v>
      </c>
      <c r="I278" s="217"/>
      <c r="J278" s="218">
        <f>ROUND(I278*H278,2)</f>
        <v>0</v>
      </c>
      <c r="K278" s="214" t="s">
        <v>161</v>
      </c>
      <c r="L278" s="44"/>
      <c r="M278" s="219" t="s">
        <v>19</v>
      </c>
      <c r="N278" s="220" t="s">
        <v>47</v>
      </c>
      <c r="O278" s="84"/>
      <c r="P278" s="221">
        <f>O278*H278</f>
        <v>0</v>
      </c>
      <c r="Q278" s="221">
        <v>0.00153</v>
      </c>
      <c r="R278" s="221">
        <f>Q278*H278</f>
        <v>0.0612</v>
      </c>
      <c r="S278" s="221">
        <v>0</v>
      </c>
      <c r="T278" s="222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3" t="s">
        <v>250</v>
      </c>
      <c r="AT278" s="223" t="s">
        <v>157</v>
      </c>
      <c r="AU278" s="223" t="s">
        <v>84</v>
      </c>
      <c r="AY278" s="17" t="s">
        <v>155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84</v>
      </c>
      <c r="BK278" s="224">
        <f>ROUND(I278*H278,2)</f>
        <v>0</v>
      </c>
      <c r="BL278" s="17" t="s">
        <v>250</v>
      </c>
      <c r="BM278" s="223" t="s">
        <v>527</v>
      </c>
    </row>
    <row r="279" spans="1:47" s="2" customFormat="1" ht="12">
      <c r="A279" s="38"/>
      <c r="B279" s="39"/>
      <c r="C279" s="40"/>
      <c r="D279" s="225" t="s">
        <v>164</v>
      </c>
      <c r="E279" s="40"/>
      <c r="F279" s="226" t="s">
        <v>528</v>
      </c>
      <c r="G279" s="40"/>
      <c r="H279" s="40"/>
      <c r="I279" s="227"/>
      <c r="J279" s="40"/>
      <c r="K279" s="40"/>
      <c r="L279" s="44"/>
      <c r="M279" s="228"/>
      <c r="N279" s="229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164</v>
      </c>
      <c r="AU279" s="17" t="s">
        <v>84</v>
      </c>
    </row>
    <row r="280" spans="1:65" s="2" customFormat="1" ht="21.75" customHeight="1">
      <c r="A280" s="38"/>
      <c r="B280" s="39"/>
      <c r="C280" s="212" t="s">
        <v>529</v>
      </c>
      <c r="D280" s="212" t="s">
        <v>157</v>
      </c>
      <c r="E280" s="213" t="s">
        <v>530</v>
      </c>
      <c r="F280" s="214" t="s">
        <v>531</v>
      </c>
      <c r="G280" s="215" t="s">
        <v>308</v>
      </c>
      <c r="H280" s="216">
        <v>90</v>
      </c>
      <c r="I280" s="217"/>
      <c r="J280" s="218">
        <f>ROUND(I280*H280,2)</f>
        <v>0</v>
      </c>
      <c r="K280" s="214" t="s">
        <v>161</v>
      </c>
      <c r="L280" s="44"/>
      <c r="M280" s="219" t="s">
        <v>19</v>
      </c>
      <c r="N280" s="220" t="s">
        <v>47</v>
      </c>
      <c r="O280" s="84"/>
      <c r="P280" s="221">
        <f>O280*H280</f>
        <v>0</v>
      </c>
      <c r="Q280" s="221">
        <v>0.00373</v>
      </c>
      <c r="R280" s="221">
        <f>Q280*H280</f>
        <v>0.3357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250</v>
      </c>
      <c r="AT280" s="223" t="s">
        <v>157</v>
      </c>
      <c r="AU280" s="223" t="s">
        <v>84</v>
      </c>
      <c r="AY280" s="17" t="s">
        <v>155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84</v>
      </c>
      <c r="BK280" s="224">
        <f>ROUND(I280*H280,2)</f>
        <v>0</v>
      </c>
      <c r="BL280" s="17" t="s">
        <v>250</v>
      </c>
      <c r="BM280" s="223" t="s">
        <v>532</v>
      </c>
    </row>
    <row r="281" spans="1:47" s="2" customFormat="1" ht="12">
      <c r="A281" s="38"/>
      <c r="B281" s="39"/>
      <c r="C281" s="40"/>
      <c r="D281" s="225" t="s">
        <v>164</v>
      </c>
      <c r="E281" s="40"/>
      <c r="F281" s="226" t="s">
        <v>533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164</v>
      </c>
      <c r="AU281" s="17" t="s">
        <v>84</v>
      </c>
    </row>
    <row r="282" spans="1:65" s="2" customFormat="1" ht="33" customHeight="1">
      <c r="A282" s="38"/>
      <c r="B282" s="39"/>
      <c r="C282" s="212" t="s">
        <v>534</v>
      </c>
      <c r="D282" s="212" t="s">
        <v>157</v>
      </c>
      <c r="E282" s="213" t="s">
        <v>535</v>
      </c>
      <c r="F282" s="214" t="s">
        <v>536</v>
      </c>
      <c r="G282" s="215" t="s">
        <v>308</v>
      </c>
      <c r="H282" s="216">
        <v>25</v>
      </c>
      <c r="I282" s="217"/>
      <c r="J282" s="218">
        <f>ROUND(I282*H282,2)</f>
        <v>0</v>
      </c>
      <c r="K282" s="214" t="s">
        <v>161</v>
      </c>
      <c r="L282" s="44"/>
      <c r="M282" s="219" t="s">
        <v>19</v>
      </c>
      <c r="N282" s="220" t="s">
        <v>47</v>
      </c>
      <c r="O282" s="84"/>
      <c r="P282" s="221">
        <f>O282*H282</f>
        <v>0</v>
      </c>
      <c r="Q282" s="221">
        <v>0.00012</v>
      </c>
      <c r="R282" s="221">
        <f>Q282*H282</f>
        <v>0.003</v>
      </c>
      <c r="S282" s="221">
        <v>0</v>
      </c>
      <c r="T282" s="222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3" t="s">
        <v>250</v>
      </c>
      <c r="AT282" s="223" t="s">
        <v>157</v>
      </c>
      <c r="AU282" s="223" t="s">
        <v>84</v>
      </c>
      <c r="AY282" s="17" t="s">
        <v>155</v>
      </c>
      <c r="BE282" s="224">
        <f>IF(N282="základní",J282,0)</f>
        <v>0</v>
      </c>
      <c r="BF282" s="224">
        <f>IF(N282="snížená",J282,0)</f>
        <v>0</v>
      </c>
      <c r="BG282" s="224">
        <f>IF(N282="zákl. přenesená",J282,0)</f>
        <v>0</v>
      </c>
      <c r="BH282" s="224">
        <f>IF(N282="sníž. přenesená",J282,0)</f>
        <v>0</v>
      </c>
      <c r="BI282" s="224">
        <f>IF(N282="nulová",J282,0)</f>
        <v>0</v>
      </c>
      <c r="BJ282" s="17" t="s">
        <v>84</v>
      </c>
      <c r="BK282" s="224">
        <f>ROUND(I282*H282,2)</f>
        <v>0</v>
      </c>
      <c r="BL282" s="17" t="s">
        <v>250</v>
      </c>
      <c r="BM282" s="223" t="s">
        <v>537</v>
      </c>
    </row>
    <row r="283" spans="1:47" s="2" customFormat="1" ht="12">
      <c r="A283" s="38"/>
      <c r="B283" s="39"/>
      <c r="C283" s="40"/>
      <c r="D283" s="225" t="s">
        <v>164</v>
      </c>
      <c r="E283" s="40"/>
      <c r="F283" s="226" t="s">
        <v>538</v>
      </c>
      <c r="G283" s="40"/>
      <c r="H283" s="40"/>
      <c r="I283" s="227"/>
      <c r="J283" s="40"/>
      <c r="K283" s="40"/>
      <c r="L283" s="44"/>
      <c r="M283" s="228"/>
      <c r="N283" s="229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164</v>
      </c>
      <c r="AU283" s="17" t="s">
        <v>84</v>
      </c>
    </row>
    <row r="284" spans="1:65" s="2" customFormat="1" ht="33" customHeight="1">
      <c r="A284" s="38"/>
      <c r="B284" s="39"/>
      <c r="C284" s="212" t="s">
        <v>539</v>
      </c>
      <c r="D284" s="212" t="s">
        <v>157</v>
      </c>
      <c r="E284" s="213" t="s">
        <v>540</v>
      </c>
      <c r="F284" s="214" t="s">
        <v>541</v>
      </c>
      <c r="G284" s="215" t="s">
        <v>308</v>
      </c>
      <c r="H284" s="216">
        <v>40</v>
      </c>
      <c r="I284" s="217"/>
      <c r="J284" s="218">
        <f>ROUND(I284*H284,2)</f>
        <v>0</v>
      </c>
      <c r="K284" s="214" t="s">
        <v>161</v>
      </c>
      <c r="L284" s="44"/>
      <c r="M284" s="219" t="s">
        <v>19</v>
      </c>
      <c r="N284" s="220" t="s">
        <v>47</v>
      </c>
      <c r="O284" s="84"/>
      <c r="P284" s="221">
        <f>O284*H284</f>
        <v>0</v>
      </c>
      <c r="Q284" s="221">
        <v>0.00016</v>
      </c>
      <c r="R284" s="221">
        <f>Q284*H284</f>
        <v>0.0064</v>
      </c>
      <c r="S284" s="221">
        <v>0</v>
      </c>
      <c r="T284" s="222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3" t="s">
        <v>250</v>
      </c>
      <c r="AT284" s="223" t="s">
        <v>157</v>
      </c>
      <c r="AU284" s="223" t="s">
        <v>84</v>
      </c>
      <c r="AY284" s="17" t="s">
        <v>155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84</v>
      </c>
      <c r="BK284" s="224">
        <f>ROUND(I284*H284,2)</f>
        <v>0</v>
      </c>
      <c r="BL284" s="17" t="s">
        <v>250</v>
      </c>
      <c r="BM284" s="223" t="s">
        <v>542</v>
      </c>
    </row>
    <row r="285" spans="1:47" s="2" customFormat="1" ht="12">
      <c r="A285" s="38"/>
      <c r="B285" s="39"/>
      <c r="C285" s="40"/>
      <c r="D285" s="225" t="s">
        <v>164</v>
      </c>
      <c r="E285" s="40"/>
      <c r="F285" s="226" t="s">
        <v>543</v>
      </c>
      <c r="G285" s="40"/>
      <c r="H285" s="40"/>
      <c r="I285" s="227"/>
      <c r="J285" s="40"/>
      <c r="K285" s="40"/>
      <c r="L285" s="44"/>
      <c r="M285" s="228"/>
      <c r="N285" s="229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164</v>
      </c>
      <c r="AU285" s="17" t="s">
        <v>84</v>
      </c>
    </row>
    <row r="286" spans="1:65" s="2" customFormat="1" ht="33" customHeight="1">
      <c r="A286" s="38"/>
      <c r="B286" s="39"/>
      <c r="C286" s="212" t="s">
        <v>544</v>
      </c>
      <c r="D286" s="212" t="s">
        <v>157</v>
      </c>
      <c r="E286" s="213" t="s">
        <v>545</v>
      </c>
      <c r="F286" s="214" t="s">
        <v>546</v>
      </c>
      <c r="G286" s="215" t="s">
        <v>308</v>
      </c>
      <c r="H286" s="216">
        <v>90</v>
      </c>
      <c r="I286" s="217"/>
      <c r="J286" s="218">
        <f>ROUND(I286*H286,2)</f>
        <v>0</v>
      </c>
      <c r="K286" s="214" t="s">
        <v>161</v>
      </c>
      <c r="L286" s="44"/>
      <c r="M286" s="219" t="s">
        <v>19</v>
      </c>
      <c r="N286" s="220" t="s">
        <v>47</v>
      </c>
      <c r="O286" s="84"/>
      <c r="P286" s="221">
        <f>O286*H286</f>
        <v>0</v>
      </c>
      <c r="Q286" s="221">
        <v>0.00027</v>
      </c>
      <c r="R286" s="221">
        <f>Q286*H286</f>
        <v>0.0243</v>
      </c>
      <c r="S286" s="221">
        <v>0</v>
      </c>
      <c r="T286" s="222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3" t="s">
        <v>250</v>
      </c>
      <c r="AT286" s="223" t="s">
        <v>157</v>
      </c>
      <c r="AU286" s="223" t="s">
        <v>84</v>
      </c>
      <c r="AY286" s="17" t="s">
        <v>155</v>
      </c>
      <c r="BE286" s="224">
        <f>IF(N286="základní",J286,0)</f>
        <v>0</v>
      </c>
      <c r="BF286" s="224">
        <f>IF(N286="snížená",J286,0)</f>
        <v>0</v>
      </c>
      <c r="BG286" s="224">
        <f>IF(N286="zákl. přenesená",J286,0)</f>
        <v>0</v>
      </c>
      <c r="BH286" s="224">
        <f>IF(N286="sníž. přenesená",J286,0)</f>
        <v>0</v>
      </c>
      <c r="BI286" s="224">
        <f>IF(N286="nulová",J286,0)</f>
        <v>0</v>
      </c>
      <c r="BJ286" s="17" t="s">
        <v>84</v>
      </c>
      <c r="BK286" s="224">
        <f>ROUND(I286*H286,2)</f>
        <v>0</v>
      </c>
      <c r="BL286" s="17" t="s">
        <v>250</v>
      </c>
      <c r="BM286" s="223" t="s">
        <v>547</v>
      </c>
    </row>
    <row r="287" spans="1:47" s="2" customFormat="1" ht="12">
      <c r="A287" s="38"/>
      <c r="B287" s="39"/>
      <c r="C287" s="40"/>
      <c r="D287" s="225" t="s">
        <v>164</v>
      </c>
      <c r="E287" s="40"/>
      <c r="F287" s="226" t="s">
        <v>548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164</v>
      </c>
      <c r="AU287" s="17" t="s">
        <v>84</v>
      </c>
    </row>
    <row r="288" spans="1:65" s="2" customFormat="1" ht="16.5" customHeight="1">
      <c r="A288" s="38"/>
      <c r="B288" s="39"/>
      <c r="C288" s="212" t="s">
        <v>549</v>
      </c>
      <c r="D288" s="212" t="s">
        <v>157</v>
      </c>
      <c r="E288" s="213" t="s">
        <v>550</v>
      </c>
      <c r="F288" s="214" t="s">
        <v>551</v>
      </c>
      <c r="G288" s="215" t="s">
        <v>223</v>
      </c>
      <c r="H288" s="216">
        <v>22</v>
      </c>
      <c r="I288" s="217"/>
      <c r="J288" s="218">
        <f>ROUND(I288*H288,2)</f>
        <v>0</v>
      </c>
      <c r="K288" s="214" t="s">
        <v>161</v>
      </c>
      <c r="L288" s="44"/>
      <c r="M288" s="219" t="s">
        <v>19</v>
      </c>
      <c r="N288" s="220" t="s">
        <v>47</v>
      </c>
      <c r="O288" s="84"/>
      <c r="P288" s="221">
        <f>O288*H288</f>
        <v>0</v>
      </c>
      <c r="Q288" s="221">
        <v>0.00022</v>
      </c>
      <c r="R288" s="221">
        <f>Q288*H288</f>
        <v>0.0048400000000000006</v>
      </c>
      <c r="S288" s="221">
        <v>0</v>
      </c>
      <c r="T288" s="222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3" t="s">
        <v>250</v>
      </c>
      <c r="AT288" s="223" t="s">
        <v>157</v>
      </c>
      <c r="AU288" s="223" t="s">
        <v>84</v>
      </c>
      <c r="AY288" s="17" t="s">
        <v>155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84</v>
      </c>
      <c r="BK288" s="224">
        <f>ROUND(I288*H288,2)</f>
        <v>0</v>
      </c>
      <c r="BL288" s="17" t="s">
        <v>250</v>
      </c>
      <c r="BM288" s="223" t="s">
        <v>552</v>
      </c>
    </row>
    <row r="289" spans="1:47" s="2" customFormat="1" ht="12">
      <c r="A289" s="38"/>
      <c r="B289" s="39"/>
      <c r="C289" s="40"/>
      <c r="D289" s="225" t="s">
        <v>164</v>
      </c>
      <c r="E289" s="40"/>
      <c r="F289" s="226" t="s">
        <v>553</v>
      </c>
      <c r="G289" s="40"/>
      <c r="H289" s="40"/>
      <c r="I289" s="227"/>
      <c r="J289" s="40"/>
      <c r="K289" s="40"/>
      <c r="L289" s="44"/>
      <c r="M289" s="228"/>
      <c r="N289" s="229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164</v>
      </c>
      <c r="AU289" s="17" t="s">
        <v>84</v>
      </c>
    </row>
    <row r="290" spans="1:65" s="2" customFormat="1" ht="16.5" customHeight="1">
      <c r="A290" s="38"/>
      <c r="B290" s="39"/>
      <c r="C290" s="212" t="s">
        <v>554</v>
      </c>
      <c r="D290" s="212" t="s">
        <v>157</v>
      </c>
      <c r="E290" s="213" t="s">
        <v>555</v>
      </c>
      <c r="F290" s="214" t="s">
        <v>556</v>
      </c>
      <c r="G290" s="215" t="s">
        <v>223</v>
      </c>
      <c r="H290" s="216">
        <v>23</v>
      </c>
      <c r="I290" s="217"/>
      <c r="J290" s="218">
        <f>ROUND(I290*H290,2)</f>
        <v>0</v>
      </c>
      <c r="K290" s="214" t="s">
        <v>161</v>
      </c>
      <c r="L290" s="44"/>
      <c r="M290" s="219" t="s">
        <v>19</v>
      </c>
      <c r="N290" s="220" t="s">
        <v>47</v>
      </c>
      <c r="O290" s="84"/>
      <c r="P290" s="221">
        <f>O290*H290</f>
        <v>0</v>
      </c>
      <c r="Q290" s="221">
        <v>0.0002</v>
      </c>
      <c r="R290" s="221">
        <f>Q290*H290</f>
        <v>0.0046</v>
      </c>
      <c r="S290" s="221">
        <v>0</v>
      </c>
      <c r="T290" s="222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3" t="s">
        <v>250</v>
      </c>
      <c r="AT290" s="223" t="s">
        <v>157</v>
      </c>
      <c r="AU290" s="223" t="s">
        <v>84</v>
      </c>
      <c r="AY290" s="17" t="s">
        <v>155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7" t="s">
        <v>84</v>
      </c>
      <c r="BK290" s="224">
        <f>ROUND(I290*H290,2)</f>
        <v>0</v>
      </c>
      <c r="BL290" s="17" t="s">
        <v>250</v>
      </c>
      <c r="BM290" s="223" t="s">
        <v>557</v>
      </c>
    </row>
    <row r="291" spans="1:47" s="2" customFormat="1" ht="12">
      <c r="A291" s="38"/>
      <c r="B291" s="39"/>
      <c r="C291" s="40"/>
      <c r="D291" s="225" t="s">
        <v>164</v>
      </c>
      <c r="E291" s="40"/>
      <c r="F291" s="226" t="s">
        <v>558</v>
      </c>
      <c r="G291" s="40"/>
      <c r="H291" s="40"/>
      <c r="I291" s="227"/>
      <c r="J291" s="40"/>
      <c r="K291" s="40"/>
      <c r="L291" s="44"/>
      <c r="M291" s="228"/>
      <c r="N291" s="229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164</v>
      </c>
      <c r="AU291" s="17" t="s">
        <v>84</v>
      </c>
    </row>
    <row r="292" spans="1:65" s="2" customFormat="1" ht="16.5" customHeight="1">
      <c r="A292" s="38"/>
      <c r="B292" s="39"/>
      <c r="C292" s="212" t="s">
        <v>559</v>
      </c>
      <c r="D292" s="212" t="s">
        <v>157</v>
      </c>
      <c r="E292" s="213" t="s">
        <v>560</v>
      </c>
      <c r="F292" s="214" t="s">
        <v>561</v>
      </c>
      <c r="G292" s="215" t="s">
        <v>223</v>
      </c>
      <c r="H292" s="216">
        <v>2</v>
      </c>
      <c r="I292" s="217"/>
      <c r="J292" s="218">
        <f>ROUND(I292*H292,2)</f>
        <v>0</v>
      </c>
      <c r="K292" s="214" t="s">
        <v>161</v>
      </c>
      <c r="L292" s="44"/>
      <c r="M292" s="219" t="s">
        <v>19</v>
      </c>
      <c r="N292" s="220" t="s">
        <v>47</v>
      </c>
      <c r="O292" s="84"/>
      <c r="P292" s="221">
        <f>O292*H292</f>
        <v>0</v>
      </c>
      <c r="Q292" s="221">
        <v>0.00042</v>
      </c>
      <c r="R292" s="221">
        <f>Q292*H292</f>
        <v>0.00084</v>
      </c>
      <c r="S292" s="221">
        <v>0</v>
      </c>
      <c r="T292" s="222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3" t="s">
        <v>250</v>
      </c>
      <c r="AT292" s="223" t="s">
        <v>157</v>
      </c>
      <c r="AU292" s="223" t="s">
        <v>84</v>
      </c>
      <c r="AY292" s="17" t="s">
        <v>155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84</v>
      </c>
      <c r="BK292" s="224">
        <f>ROUND(I292*H292,2)</f>
        <v>0</v>
      </c>
      <c r="BL292" s="17" t="s">
        <v>250</v>
      </c>
      <c r="BM292" s="223" t="s">
        <v>562</v>
      </c>
    </row>
    <row r="293" spans="1:47" s="2" customFormat="1" ht="12">
      <c r="A293" s="38"/>
      <c r="B293" s="39"/>
      <c r="C293" s="40"/>
      <c r="D293" s="225" t="s">
        <v>164</v>
      </c>
      <c r="E293" s="40"/>
      <c r="F293" s="226" t="s">
        <v>563</v>
      </c>
      <c r="G293" s="40"/>
      <c r="H293" s="40"/>
      <c r="I293" s="227"/>
      <c r="J293" s="40"/>
      <c r="K293" s="40"/>
      <c r="L293" s="44"/>
      <c r="M293" s="228"/>
      <c r="N293" s="229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164</v>
      </c>
      <c r="AU293" s="17" t="s">
        <v>84</v>
      </c>
    </row>
    <row r="294" spans="1:65" s="2" customFormat="1" ht="16.5" customHeight="1">
      <c r="A294" s="38"/>
      <c r="B294" s="39"/>
      <c r="C294" s="212" t="s">
        <v>564</v>
      </c>
      <c r="D294" s="212" t="s">
        <v>157</v>
      </c>
      <c r="E294" s="213" t="s">
        <v>565</v>
      </c>
      <c r="F294" s="214" t="s">
        <v>566</v>
      </c>
      <c r="G294" s="215" t="s">
        <v>223</v>
      </c>
      <c r="H294" s="216">
        <v>28</v>
      </c>
      <c r="I294" s="217"/>
      <c r="J294" s="218">
        <f>ROUND(I294*H294,2)</f>
        <v>0</v>
      </c>
      <c r="K294" s="214" t="s">
        <v>161</v>
      </c>
      <c r="L294" s="44"/>
      <c r="M294" s="219" t="s">
        <v>19</v>
      </c>
      <c r="N294" s="220" t="s">
        <v>47</v>
      </c>
      <c r="O294" s="84"/>
      <c r="P294" s="221">
        <f>O294*H294</f>
        <v>0</v>
      </c>
      <c r="Q294" s="221">
        <v>0.00072</v>
      </c>
      <c r="R294" s="221">
        <f>Q294*H294</f>
        <v>0.02016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250</v>
      </c>
      <c r="AT294" s="223" t="s">
        <v>157</v>
      </c>
      <c r="AU294" s="223" t="s">
        <v>84</v>
      </c>
      <c r="AY294" s="17" t="s">
        <v>155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84</v>
      </c>
      <c r="BK294" s="224">
        <f>ROUND(I294*H294,2)</f>
        <v>0</v>
      </c>
      <c r="BL294" s="17" t="s">
        <v>250</v>
      </c>
      <c r="BM294" s="223" t="s">
        <v>567</v>
      </c>
    </row>
    <row r="295" spans="1:47" s="2" customFormat="1" ht="12">
      <c r="A295" s="38"/>
      <c r="B295" s="39"/>
      <c r="C295" s="40"/>
      <c r="D295" s="225" t="s">
        <v>164</v>
      </c>
      <c r="E295" s="40"/>
      <c r="F295" s="226" t="s">
        <v>568</v>
      </c>
      <c r="G295" s="40"/>
      <c r="H295" s="40"/>
      <c r="I295" s="227"/>
      <c r="J295" s="40"/>
      <c r="K295" s="40"/>
      <c r="L295" s="44"/>
      <c r="M295" s="228"/>
      <c r="N295" s="229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164</v>
      </c>
      <c r="AU295" s="17" t="s">
        <v>84</v>
      </c>
    </row>
    <row r="296" spans="1:65" s="2" customFormat="1" ht="16.5" customHeight="1">
      <c r="A296" s="38"/>
      <c r="B296" s="39"/>
      <c r="C296" s="212" t="s">
        <v>569</v>
      </c>
      <c r="D296" s="212" t="s">
        <v>157</v>
      </c>
      <c r="E296" s="213" t="s">
        <v>570</v>
      </c>
      <c r="F296" s="214" t="s">
        <v>571</v>
      </c>
      <c r="G296" s="215" t="s">
        <v>223</v>
      </c>
      <c r="H296" s="216">
        <v>1</v>
      </c>
      <c r="I296" s="217"/>
      <c r="J296" s="218">
        <f>ROUND(I296*H296,2)</f>
        <v>0</v>
      </c>
      <c r="K296" s="214" t="s">
        <v>161</v>
      </c>
      <c r="L296" s="44"/>
      <c r="M296" s="219" t="s">
        <v>19</v>
      </c>
      <c r="N296" s="220" t="s">
        <v>47</v>
      </c>
      <c r="O296" s="84"/>
      <c r="P296" s="221">
        <f>O296*H296</f>
        <v>0</v>
      </c>
      <c r="Q296" s="221">
        <v>0.00132</v>
      </c>
      <c r="R296" s="221">
        <f>Q296*H296</f>
        <v>0.00132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250</v>
      </c>
      <c r="AT296" s="223" t="s">
        <v>157</v>
      </c>
      <c r="AU296" s="223" t="s">
        <v>84</v>
      </c>
      <c r="AY296" s="17" t="s">
        <v>155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84</v>
      </c>
      <c r="BK296" s="224">
        <f>ROUND(I296*H296,2)</f>
        <v>0</v>
      </c>
      <c r="BL296" s="17" t="s">
        <v>250</v>
      </c>
      <c r="BM296" s="223" t="s">
        <v>572</v>
      </c>
    </row>
    <row r="297" spans="1:47" s="2" customFormat="1" ht="12">
      <c r="A297" s="38"/>
      <c r="B297" s="39"/>
      <c r="C297" s="40"/>
      <c r="D297" s="225" t="s">
        <v>164</v>
      </c>
      <c r="E297" s="40"/>
      <c r="F297" s="226" t="s">
        <v>573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164</v>
      </c>
      <c r="AU297" s="17" t="s">
        <v>84</v>
      </c>
    </row>
    <row r="298" spans="1:65" s="2" customFormat="1" ht="16.5" customHeight="1">
      <c r="A298" s="38"/>
      <c r="B298" s="39"/>
      <c r="C298" s="212" t="s">
        <v>574</v>
      </c>
      <c r="D298" s="212" t="s">
        <v>157</v>
      </c>
      <c r="E298" s="213" t="s">
        <v>575</v>
      </c>
      <c r="F298" s="214" t="s">
        <v>576</v>
      </c>
      <c r="G298" s="215" t="s">
        <v>223</v>
      </c>
      <c r="H298" s="216">
        <v>1</v>
      </c>
      <c r="I298" s="217"/>
      <c r="J298" s="218">
        <f>ROUND(I298*H298,2)</f>
        <v>0</v>
      </c>
      <c r="K298" s="214" t="s">
        <v>161</v>
      </c>
      <c r="L298" s="44"/>
      <c r="M298" s="219" t="s">
        <v>19</v>
      </c>
      <c r="N298" s="220" t="s">
        <v>47</v>
      </c>
      <c r="O298" s="84"/>
      <c r="P298" s="221">
        <f>O298*H298</f>
        <v>0</v>
      </c>
      <c r="Q298" s="221">
        <v>0.00082</v>
      </c>
      <c r="R298" s="221">
        <f>Q298*H298</f>
        <v>0.00082</v>
      </c>
      <c r="S298" s="221">
        <v>0</v>
      </c>
      <c r="T298" s="222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3" t="s">
        <v>250</v>
      </c>
      <c r="AT298" s="223" t="s">
        <v>157</v>
      </c>
      <c r="AU298" s="223" t="s">
        <v>84</v>
      </c>
      <c r="AY298" s="17" t="s">
        <v>155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7" t="s">
        <v>84</v>
      </c>
      <c r="BK298" s="224">
        <f>ROUND(I298*H298,2)</f>
        <v>0</v>
      </c>
      <c r="BL298" s="17" t="s">
        <v>250</v>
      </c>
      <c r="BM298" s="223" t="s">
        <v>577</v>
      </c>
    </row>
    <row r="299" spans="1:47" s="2" customFormat="1" ht="12">
      <c r="A299" s="38"/>
      <c r="B299" s="39"/>
      <c r="C299" s="40"/>
      <c r="D299" s="225" t="s">
        <v>164</v>
      </c>
      <c r="E299" s="40"/>
      <c r="F299" s="226" t="s">
        <v>578</v>
      </c>
      <c r="G299" s="40"/>
      <c r="H299" s="40"/>
      <c r="I299" s="227"/>
      <c r="J299" s="40"/>
      <c r="K299" s="40"/>
      <c r="L299" s="44"/>
      <c r="M299" s="228"/>
      <c r="N299" s="229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164</v>
      </c>
      <c r="AU299" s="17" t="s">
        <v>84</v>
      </c>
    </row>
    <row r="300" spans="1:65" s="2" customFormat="1" ht="16.5" customHeight="1">
      <c r="A300" s="38"/>
      <c r="B300" s="39"/>
      <c r="C300" s="212" t="s">
        <v>579</v>
      </c>
      <c r="D300" s="212" t="s">
        <v>157</v>
      </c>
      <c r="E300" s="213" t="s">
        <v>580</v>
      </c>
      <c r="F300" s="214" t="s">
        <v>581</v>
      </c>
      <c r="G300" s="215" t="s">
        <v>223</v>
      </c>
      <c r="H300" s="216">
        <v>7</v>
      </c>
      <c r="I300" s="217"/>
      <c r="J300" s="218">
        <f>ROUND(I300*H300,2)</f>
        <v>0</v>
      </c>
      <c r="K300" s="214" t="s">
        <v>274</v>
      </c>
      <c r="L300" s="44"/>
      <c r="M300" s="219" t="s">
        <v>19</v>
      </c>
      <c r="N300" s="220" t="s">
        <v>47</v>
      </c>
      <c r="O300" s="84"/>
      <c r="P300" s="221">
        <f>O300*H300</f>
        <v>0</v>
      </c>
      <c r="Q300" s="221">
        <v>0.00703</v>
      </c>
      <c r="R300" s="221">
        <f>Q300*H300</f>
        <v>0.04921</v>
      </c>
      <c r="S300" s="221">
        <v>0</v>
      </c>
      <c r="T300" s="222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3" t="s">
        <v>250</v>
      </c>
      <c r="AT300" s="223" t="s">
        <v>157</v>
      </c>
      <c r="AU300" s="223" t="s">
        <v>84</v>
      </c>
      <c r="AY300" s="17" t="s">
        <v>155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84</v>
      </c>
      <c r="BK300" s="224">
        <f>ROUND(I300*H300,2)</f>
        <v>0</v>
      </c>
      <c r="BL300" s="17" t="s">
        <v>250</v>
      </c>
      <c r="BM300" s="223" t="s">
        <v>582</v>
      </c>
    </row>
    <row r="301" spans="1:65" s="2" customFormat="1" ht="24.15" customHeight="1">
      <c r="A301" s="38"/>
      <c r="B301" s="39"/>
      <c r="C301" s="212" t="s">
        <v>583</v>
      </c>
      <c r="D301" s="212" t="s">
        <v>157</v>
      </c>
      <c r="E301" s="213" t="s">
        <v>584</v>
      </c>
      <c r="F301" s="214" t="s">
        <v>585</v>
      </c>
      <c r="G301" s="215" t="s">
        <v>308</v>
      </c>
      <c r="H301" s="216">
        <v>155</v>
      </c>
      <c r="I301" s="217"/>
      <c r="J301" s="218">
        <f>ROUND(I301*H301,2)</f>
        <v>0</v>
      </c>
      <c r="K301" s="214" t="s">
        <v>161</v>
      </c>
      <c r="L301" s="44"/>
      <c r="M301" s="219" t="s">
        <v>19</v>
      </c>
      <c r="N301" s="220" t="s">
        <v>47</v>
      </c>
      <c r="O301" s="84"/>
      <c r="P301" s="221">
        <f>O301*H301</f>
        <v>0</v>
      </c>
      <c r="Q301" s="221">
        <v>0.00019</v>
      </c>
      <c r="R301" s="221">
        <f>Q301*H301</f>
        <v>0.02945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250</v>
      </c>
      <c r="AT301" s="223" t="s">
        <v>157</v>
      </c>
      <c r="AU301" s="223" t="s">
        <v>84</v>
      </c>
      <c r="AY301" s="17" t="s">
        <v>155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84</v>
      </c>
      <c r="BK301" s="224">
        <f>ROUND(I301*H301,2)</f>
        <v>0</v>
      </c>
      <c r="BL301" s="17" t="s">
        <v>250</v>
      </c>
      <c r="BM301" s="223" t="s">
        <v>586</v>
      </c>
    </row>
    <row r="302" spans="1:47" s="2" customFormat="1" ht="12">
      <c r="A302" s="38"/>
      <c r="B302" s="39"/>
      <c r="C302" s="40"/>
      <c r="D302" s="225" t="s">
        <v>164</v>
      </c>
      <c r="E302" s="40"/>
      <c r="F302" s="226" t="s">
        <v>587</v>
      </c>
      <c r="G302" s="40"/>
      <c r="H302" s="40"/>
      <c r="I302" s="227"/>
      <c r="J302" s="40"/>
      <c r="K302" s="40"/>
      <c r="L302" s="44"/>
      <c r="M302" s="228"/>
      <c r="N302" s="229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164</v>
      </c>
      <c r="AU302" s="17" t="s">
        <v>84</v>
      </c>
    </row>
    <row r="303" spans="1:65" s="2" customFormat="1" ht="21.75" customHeight="1">
      <c r="A303" s="38"/>
      <c r="B303" s="39"/>
      <c r="C303" s="212" t="s">
        <v>588</v>
      </c>
      <c r="D303" s="212" t="s">
        <v>157</v>
      </c>
      <c r="E303" s="213" t="s">
        <v>589</v>
      </c>
      <c r="F303" s="214" t="s">
        <v>590</v>
      </c>
      <c r="G303" s="215" t="s">
        <v>308</v>
      </c>
      <c r="H303" s="216">
        <v>155</v>
      </c>
      <c r="I303" s="217"/>
      <c r="J303" s="218">
        <f>ROUND(I303*H303,2)</f>
        <v>0</v>
      </c>
      <c r="K303" s="214" t="s">
        <v>161</v>
      </c>
      <c r="L303" s="44"/>
      <c r="M303" s="219" t="s">
        <v>19</v>
      </c>
      <c r="N303" s="220" t="s">
        <v>47</v>
      </c>
      <c r="O303" s="84"/>
      <c r="P303" s="221">
        <f>O303*H303</f>
        <v>0</v>
      </c>
      <c r="Q303" s="221">
        <v>1E-05</v>
      </c>
      <c r="R303" s="221">
        <f>Q303*H303</f>
        <v>0.0015500000000000002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250</v>
      </c>
      <c r="AT303" s="223" t="s">
        <v>157</v>
      </c>
      <c r="AU303" s="223" t="s">
        <v>84</v>
      </c>
      <c r="AY303" s="17" t="s">
        <v>155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84</v>
      </c>
      <c r="BK303" s="224">
        <f>ROUND(I303*H303,2)</f>
        <v>0</v>
      </c>
      <c r="BL303" s="17" t="s">
        <v>250</v>
      </c>
      <c r="BM303" s="223" t="s">
        <v>591</v>
      </c>
    </row>
    <row r="304" spans="1:47" s="2" customFormat="1" ht="12">
      <c r="A304" s="38"/>
      <c r="B304" s="39"/>
      <c r="C304" s="40"/>
      <c r="D304" s="225" t="s">
        <v>164</v>
      </c>
      <c r="E304" s="40"/>
      <c r="F304" s="226" t="s">
        <v>592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164</v>
      </c>
      <c r="AU304" s="17" t="s">
        <v>84</v>
      </c>
    </row>
    <row r="305" spans="1:65" s="2" customFormat="1" ht="24.15" customHeight="1">
      <c r="A305" s="38"/>
      <c r="B305" s="39"/>
      <c r="C305" s="212" t="s">
        <v>593</v>
      </c>
      <c r="D305" s="212" t="s">
        <v>157</v>
      </c>
      <c r="E305" s="213" t="s">
        <v>594</v>
      </c>
      <c r="F305" s="214" t="s">
        <v>595</v>
      </c>
      <c r="G305" s="215" t="s">
        <v>193</v>
      </c>
      <c r="H305" s="216">
        <v>0.572</v>
      </c>
      <c r="I305" s="217"/>
      <c r="J305" s="218">
        <f>ROUND(I305*H305,2)</f>
        <v>0</v>
      </c>
      <c r="K305" s="214" t="s">
        <v>161</v>
      </c>
      <c r="L305" s="44"/>
      <c r="M305" s="219" t="s">
        <v>19</v>
      </c>
      <c r="N305" s="220" t="s">
        <v>47</v>
      </c>
      <c r="O305" s="84"/>
      <c r="P305" s="221">
        <f>O305*H305</f>
        <v>0</v>
      </c>
      <c r="Q305" s="221">
        <v>0</v>
      </c>
      <c r="R305" s="221">
        <f>Q305*H305</f>
        <v>0</v>
      </c>
      <c r="S305" s="221">
        <v>0</v>
      </c>
      <c r="T305" s="222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3" t="s">
        <v>250</v>
      </c>
      <c r="AT305" s="223" t="s">
        <v>157</v>
      </c>
      <c r="AU305" s="223" t="s">
        <v>84</v>
      </c>
      <c r="AY305" s="17" t="s">
        <v>155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84</v>
      </c>
      <c r="BK305" s="224">
        <f>ROUND(I305*H305,2)</f>
        <v>0</v>
      </c>
      <c r="BL305" s="17" t="s">
        <v>250</v>
      </c>
      <c r="BM305" s="223" t="s">
        <v>596</v>
      </c>
    </row>
    <row r="306" spans="1:47" s="2" customFormat="1" ht="12">
      <c r="A306" s="38"/>
      <c r="B306" s="39"/>
      <c r="C306" s="40"/>
      <c r="D306" s="225" t="s">
        <v>164</v>
      </c>
      <c r="E306" s="40"/>
      <c r="F306" s="226" t="s">
        <v>597</v>
      </c>
      <c r="G306" s="40"/>
      <c r="H306" s="40"/>
      <c r="I306" s="227"/>
      <c r="J306" s="40"/>
      <c r="K306" s="40"/>
      <c r="L306" s="44"/>
      <c r="M306" s="228"/>
      <c r="N306" s="229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164</v>
      </c>
      <c r="AU306" s="17" t="s">
        <v>84</v>
      </c>
    </row>
    <row r="307" spans="1:63" s="12" customFormat="1" ht="22.8" customHeight="1">
      <c r="A307" s="12"/>
      <c r="B307" s="196"/>
      <c r="C307" s="197"/>
      <c r="D307" s="198" t="s">
        <v>74</v>
      </c>
      <c r="E307" s="210" t="s">
        <v>598</v>
      </c>
      <c r="F307" s="210" t="s">
        <v>599</v>
      </c>
      <c r="G307" s="197"/>
      <c r="H307" s="197"/>
      <c r="I307" s="200"/>
      <c r="J307" s="211">
        <f>BK307</f>
        <v>0</v>
      </c>
      <c r="K307" s="197"/>
      <c r="L307" s="202"/>
      <c r="M307" s="203"/>
      <c r="N307" s="204"/>
      <c r="O307" s="204"/>
      <c r="P307" s="205">
        <f>SUM(P308:P311)</f>
        <v>0</v>
      </c>
      <c r="Q307" s="204"/>
      <c r="R307" s="205">
        <f>SUM(R308:R311)</f>
        <v>0.00366</v>
      </c>
      <c r="S307" s="204"/>
      <c r="T307" s="206">
        <f>SUM(T308:T311)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7" t="s">
        <v>84</v>
      </c>
      <c r="AT307" s="208" t="s">
        <v>74</v>
      </c>
      <c r="AU307" s="208" t="s">
        <v>82</v>
      </c>
      <c r="AY307" s="207" t="s">
        <v>155</v>
      </c>
      <c r="BK307" s="209">
        <f>SUM(BK308:BK311)</f>
        <v>0</v>
      </c>
    </row>
    <row r="308" spans="1:65" s="2" customFormat="1" ht="16.5" customHeight="1">
      <c r="A308" s="38"/>
      <c r="B308" s="39"/>
      <c r="C308" s="212" t="s">
        <v>600</v>
      </c>
      <c r="D308" s="212" t="s">
        <v>157</v>
      </c>
      <c r="E308" s="213" t="s">
        <v>601</v>
      </c>
      <c r="F308" s="214" t="s">
        <v>602</v>
      </c>
      <c r="G308" s="215" t="s">
        <v>603</v>
      </c>
      <c r="H308" s="216">
        <v>2</v>
      </c>
      <c r="I308" s="217"/>
      <c r="J308" s="218">
        <f>ROUND(I308*H308,2)</f>
        <v>0</v>
      </c>
      <c r="K308" s="214" t="s">
        <v>161</v>
      </c>
      <c r="L308" s="44"/>
      <c r="M308" s="219" t="s">
        <v>19</v>
      </c>
      <c r="N308" s="220" t="s">
        <v>47</v>
      </c>
      <c r="O308" s="84"/>
      <c r="P308" s="221">
        <f>O308*H308</f>
        <v>0</v>
      </c>
      <c r="Q308" s="221">
        <v>0</v>
      </c>
      <c r="R308" s="221">
        <f>Q308*H308</f>
        <v>0</v>
      </c>
      <c r="S308" s="221">
        <v>0</v>
      </c>
      <c r="T308" s="222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3" t="s">
        <v>250</v>
      </c>
      <c r="AT308" s="223" t="s">
        <v>157</v>
      </c>
      <c r="AU308" s="223" t="s">
        <v>84</v>
      </c>
      <c r="AY308" s="17" t="s">
        <v>155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84</v>
      </c>
      <c r="BK308" s="224">
        <f>ROUND(I308*H308,2)</f>
        <v>0</v>
      </c>
      <c r="BL308" s="17" t="s">
        <v>250</v>
      </c>
      <c r="BM308" s="223" t="s">
        <v>604</v>
      </c>
    </row>
    <row r="309" spans="1:47" s="2" customFormat="1" ht="12">
      <c r="A309" s="38"/>
      <c r="B309" s="39"/>
      <c r="C309" s="40"/>
      <c r="D309" s="225" t="s">
        <v>164</v>
      </c>
      <c r="E309" s="40"/>
      <c r="F309" s="226" t="s">
        <v>605</v>
      </c>
      <c r="G309" s="40"/>
      <c r="H309" s="40"/>
      <c r="I309" s="227"/>
      <c r="J309" s="40"/>
      <c r="K309" s="40"/>
      <c r="L309" s="44"/>
      <c r="M309" s="228"/>
      <c r="N309" s="229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164</v>
      </c>
      <c r="AU309" s="17" t="s">
        <v>84</v>
      </c>
    </row>
    <row r="310" spans="1:65" s="2" customFormat="1" ht="16.5" customHeight="1">
      <c r="A310" s="38"/>
      <c r="B310" s="39"/>
      <c r="C310" s="212" t="s">
        <v>606</v>
      </c>
      <c r="D310" s="212" t="s">
        <v>157</v>
      </c>
      <c r="E310" s="213" t="s">
        <v>607</v>
      </c>
      <c r="F310" s="214" t="s">
        <v>608</v>
      </c>
      <c r="G310" s="215" t="s">
        <v>223</v>
      </c>
      <c r="H310" s="216">
        <v>2</v>
      </c>
      <c r="I310" s="217"/>
      <c r="J310" s="218">
        <f>ROUND(I310*H310,2)</f>
        <v>0</v>
      </c>
      <c r="K310" s="214" t="s">
        <v>161</v>
      </c>
      <c r="L310" s="44"/>
      <c r="M310" s="219" t="s">
        <v>19</v>
      </c>
      <c r="N310" s="220" t="s">
        <v>47</v>
      </c>
      <c r="O310" s="84"/>
      <c r="P310" s="221">
        <f>O310*H310</f>
        <v>0</v>
      </c>
      <c r="Q310" s="221">
        <v>0.00183</v>
      </c>
      <c r="R310" s="221">
        <f>Q310*H310</f>
        <v>0.00366</v>
      </c>
      <c r="S310" s="221">
        <v>0</v>
      </c>
      <c r="T310" s="22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3" t="s">
        <v>250</v>
      </c>
      <c r="AT310" s="223" t="s">
        <v>157</v>
      </c>
      <c r="AU310" s="223" t="s">
        <v>84</v>
      </c>
      <c r="AY310" s="17" t="s">
        <v>155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84</v>
      </c>
      <c r="BK310" s="224">
        <f>ROUND(I310*H310,2)</f>
        <v>0</v>
      </c>
      <c r="BL310" s="17" t="s">
        <v>250</v>
      </c>
      <c r="BM310" s="223" t="s">
        <v>609</v>
      </c>
    </row>
    <row r="311" spans="1:47" s="2" customFormat="1" ht="12">
      <c r="A311" s="38"/>
      <c r="B311" s="39"/>
      <c r="C311" s="40"/>
      <c r="D311" s="225" t="s">
        <v>164</v>
      </c>
      <c r="E311" s="40"/>
      <c r="F311" s="226" t="s">
        <v>610</v>
      </c>
      <c r="G311" s="40"/>
      <c r="H311" s="40"/>
      <c r="I311" s="227"/>
      <c r="J311" s="40"/>
      <c r="K311" s="40"/>
      <c r="L311" s="44"/>
      <c r="M311" s="228"/>
      <c r="N311" s="229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164</v>
      </c>
      <c r="AU311" s="17" t="s">
        <v>84</v>
      </c>
    </row>
    <row r="312" spans="1:63" s="12" customFormat="1" ht="22.8" customHeight="1">
      <c r="A312" s="12"/>
      <c r="B312" s="196"/>
      <c r="C312" s="197"/>
      <c r="D312" s="198" t="s">
        <v>74</v>
      </c>
      <c r="E312" s="210" t="s">
        <v>611</v>
      </c>
      <c r="F312" s="210" t="s">
        <v>612</v>
      </c>
      <c r="G312" s="197"/>
      <c r="H312" s="197"/>
      <c r="I312" s="200"/>
      <c r="J312" s="211">
        <f>BK312</f>
        <v>0</v>
      </c>
      <c r="K312" s="197"/>
      <c r="L312" s="202"/>
      <c r="M312" s="203"/>
      <c r="N312" s="204"/>
      <c r="O312" s="204"/>
      <c r="P312" s="205">
        <f>SUM(P313:P314)</f>
        <v>0</v>
      </c>
      <c r="Q312" s="204"/>
      <c r="R312" s="205">
        <f>SUM(R313:R314)</f>
        <v>0</v>
      </c>
      <c r="S312" s="204"/>
      <c r="T312" s="206">
        <f>SUM(T313:T314)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7" t="s">
        <v>84</v>
      </c>
      <c r="AT312" s="208" t="s">
        <v>74</v>
      </c>
      <c r="AU312" s="208" t="s">
        <v>82</v>
      </c>
      <c r="AY312" s="207" t="s">
        <v>155</v>
      </c>
      <c r="BK312" s="209">
        <f>SUM(BK313:BK314)</f>
        <v>0</v>
      </c>
    </row>
    <row r="313" spans="1:65" s="2" customFormat="1" ht="24.15" customHeight="1">
      <c r="A313" s="38"/>
      <c r="B313" s="39"/>
      <c r="C313" s="212" t="s">
        <v>613</v>
      </c>
      <c r="D313" s="212" t="s">
        <v>157</v>
      </c>
      <c r="E313" s="213" t="s">
        <v>614</v>
      </c>
      <c r="F313" s="214" t="s">
        <v>615</v>
      </c>
      <c r="G313" s="215" t="s">
        <v>223</v>
      </c>
      <c r="H313" s="216">
        <v>30</v>
      </c>
      <c r="I313" s="217"/>
      <c r="J313" s="218">
        <f>ROUND(I313*H313,2)</f>
        <v>0</v>
      </c>
      <c r="K313" s="214" t="s">
        <v>274</v>
      </c>
      <c r="L313" s="44"/>
      <c r="M313" s="219" t="s">
        <v>19</v>
      </c>
      <c r="N313" s="220" t="s">
        <v>47</v>
      </c>
      <c r="O313" s="84"/>
      <c r="P313" s="221">
        <f>O313*H313</f>
        <v>0</v>
      </c>
      <c r="Q313" s="221">
        <v>0</v>
      </c>
      <c r="R313" s="221">
        <f>Q313*H313</f>
        <v>0</v>
      </c>
      <c r="S313" s="221">
        <v>0</v>
      </c>
      <c r="T313" s="222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3" t="s">
        <v>250</v>
      </c>
      <c r="AT313" s="223" t="s">
        <v>157</v>
      </c>
      <c r="AU313" s="223" t="s">
        <v>84</v>
      </c>
      <c r="AY313" s="17" t="s">
        <v>155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84</v>
      </c>
      <c r="BK313" s="224">
        <f>ROUND(I313*H313,2)</f>
        <v>0</v>
      </c>
      <c r="BL313" s="17" t="s">
        <v>250</v>
      </c>
      <c r="BM313" s="223" t="s">
        <v>616</v>
      </c>
    </row>
    <row r="314" spans="1:47" s="2" customFormat="1" ht="12">
      <c r="A314" s="38"/>
      <c r="B314" s="39"/>
      <c r="C314" s="40"/>
      <c r="D314" s="232" t="s">
        <v>296</v>
      </c>
      <c r="E314" s="40"/>
      <c r="F314" s="263" t="s">
        <v>617</v>
      </c>
      <c r="G314" s="40"/>
      <c r="H314" s="40"/>
      <c r="I314" s="227"/>
      <c r="J314" s="40"/>
      <c r="K314" s="40"/>
      <c r="L314" s="44"/>
      <c r="M314" s="228"/>
      <c r="N314" s="229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296</v>
      </c>
      <c r="AU314" s="17" t="s">
        <v>84</v>
      </c>
    </row>
    <row r="315" spans="1:63" s="12" customFormat="1" ht="22.8" customHeight="1">
      <c r="A315" s="12"/>
      <c r="B315" s="196"/>
      <c r="C315" s="197"/>
      <c r="D315" s="198" t="s">
        <v>74</v>
      </c>
      <c r="E315" s="210" t="s">
        <v>618</v>
      </c>
      <c r="F315" s="210" t="s">
        <v>619</v>
      </c>
      <c r="G315" s="197"/>
      <c r="H315" s="197"/>
      <c r="I315" s="200"/>
      <c r="J315" s="211">
        <f>BK315</f>
        <v>0</v>
      </c>
      <c r="K315" s="197"/>
      <c r="L315" s="202"/>
      <c r="M315" s="203"/>
      <c r="N315" s="204"/>
      <c r="O315" s="204"/>
      <c r="P315" s="205">
        <f>SUM(P316:P337)</f>
        <v>0</v>
      </c>
      <c r="Q315" s="204"/>
      <c r="R315" s="205">
        <f>SUM(R316:R337)</f>
        <v>3.0790043999999996</v>
      </c>
      <c r="S315" s="204"/>
      <c r="T315" s="206">
        <f>SUM(T316:T337)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7" t="s">
        <v>84</v>
      </c>
      <c r="AT315" s="208" t="s">
        <v>74</v>
      </c>
      <c r="AU315" s="208" t="s">
        <v>82</v>
      </c>
      <c r="AY315" s="207" t="s">
        <v>155</v>
      </c>
      <c r="BK315" s="209">
        <f>SUM(BK316:BK337)</f>
        <v>0</v>
      </c>
    </row>
    <row r="316" spans="1:65" s="2" customFormat="1" ht="16.5" customHeight="1">
      <c r="A316" s="38"/>
      <c r="B316" s="39"/>
      <c r="C316" s="212" t="s">
        <v>620</v>
      </c>
      <c r="D316" s="212" t="s">
        <v>157</v>
      </c>
      <c r="E316" s="213" t="s">
        <v>621</v>
      </c>
      <c r="F316" s="214" t="s">
        <v>622</v>
      </c>
      <c r="G316" s="215" t="s">
        <v>229</v>
      </c>
      <c r="H316" s="216">
        <v>83.86</v>
      </c>
      <c r="I316" s="217"/>
      <c r="J316" s="218">
        <f>ROUND(I316*H316,2)</f>
        <v>0</v>
      </c>
      <c r="K316" s="214" t="s">
        <v>161</v>
      </c>
      <c r="L316" s="44"/>
      <c r="M316" s="219" t="s">
        <v>19</v>
      </c>
      <c r="N316" s="220" t="s">
        <v>47</v>
      </c>
      <c r="O316" s="84"/>
      <c r="P316" s="221">
        <f>O316*H316</f>
        <v>0</v>
      </c>
      <c r="Q316" s="221">
        <v>0.0003</v>
      </c>
      <c r="R316" s="221">
        <f>Q316*H316</f>
        <v>0.025157999999999996</v>
      </c>
      <c r="S316" s="221">
        <v>0</v>
      </c>
      <c r="T316" s="222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3" t="s">
        <v>250</v>
      </c>
      <c r="AT316" s="223" t="s">
        <v>157</v>
      </c>
      <c r="AU316" s="223" t="s">
        <v>84</v>
      </c>
      <c r="AY316" s="17" t="s">
        <v>155</v>
      </c>
      <c r="BE316" s="224">
        <f>IF(N316="základní",J316,0)</f>
        <v>0</v>
      </c>
      <c r="BF316" s="224">
        <f>IF(N316="snížená",J316,0)</f>
        <v>0</v>
      </c>
      <c r="BG316" s="224">
        <f>IF(N316="zákl. přenesená",J316,0)</f>
        <v>0</v>
      </c>
      <c r="BH316" s="224">
        <f>IF(N316="sníž. přenesená",J316,0)</f>
        <v>0</v>
      </c>
      <c r="BI316" s="224">
        <f>IF(N316="nulová",J316,0)</f>
        <v>0</v>
      </c>
      <c r="BJ316" s="17" t="s">
        <v>84</v>
      </c>
      <c r="BK316" s="224">
        <f>ROUND(I316*H316,2)</f>
        <v>0</v>
      </c>
      <c r="BL316" s="17" t="s">
        <v>250</v>
      </c>
      <c r="BM316" s="223" t="s">
        <v>623</v>
      </c>
    </row>
    <row r="317" spans="1:47" s="2" customFormat="1" ht="12">
      <c r="A317" s="38"/>
      <c r="B317" s="39"/>
      <c r="C317" s="40"/>
      <c r="D317" s="225" t="s">
        <v>164</v>
      </c>
      <c r="E317" s="40"/>
      <c r="F317" s="226" t="s">
        <v>624</v>
      </c>
      <c r="G317" s="40"/>
      <c r="H317" s="40"/>
      <c r="I317" s="227"/>
      <c r="J317" s="40"/>
      <c r="K317" s="40"/>
      <c r="L317" s="44"/>
      <c r="M317" s="228"/>
      <c r="N317" s="229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164</v>
      </c>
      <c r="AU317" s="17" t="s">
        <v>84</v>
      </c>
    </row>
    <row r="318" spans="1:51" s="13" customFormat="1" ht="12">
      <c r="A318" s="13"/>
      <c r="B318" s="230"/>
      <c r="C318" s="231"/>
      <c r="D318" s="232" t="s">
        <v>166</v>
      </c>
      <c r="E318" s="233" t="s">
        <v>19</v>
      </c>
      <c r="F318" s="234" t="s">
        <v>350</v>
      </c>
      <c r="G318" s="231"/>
      <c r="H318" s="235">
        <v>83.86</v>
      </c>
      <c r="I318" s="236"/>
      <c r="J318" s="231"/>
      <c r="K318" s="231"/>
      <c r="L318" s="237"/>
      <c r="M318" s="238"/>
      <c r="N318" s="239"/>
      <c r="O318" s="239"/>
      <c r="P318" s="239"/>
      <c r="Q318" s="239"/>
      <c r="R318" s="239"/>
      <c r="S318" s="239"/>
      <c r="T318" s="24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1" t="s">
        <v>166</v>
      </c>
      <c r="AU318" s="241" t="s">
        <v>84</v>
      </c>
      <c r="AV318" s="13" t="s">
        <v>84</v>
      </c>
      <c r="AW318" s="13" t="s">
        <v>36</v>
      </c>
      <c r="AX318" s="13" t="s">
        <v>82</v>
      </c>
      <c r="AY318" s="241" t="s">
        <v>155</v>
      </c>
    </row>
    <row r="319" spans="1:65" s="2" customFormat="1" ht="24.15" customHeight="1">
      <c r="A319" s="38"/>
      <c r="B319" s="39"/>
      <c r="C319" s="212" t="s">
        <v>625</v>
      </c>
      <c r="D319" s="212" t="s">
        <v>157</v>
      </c>
      <c r="E319" s="213" t="s">
        <v>626</v>
      </c>
      <c r="F319" s="214" t="s">
        <v>627</v>
      </c>
      <c r="G319" s="215" t="s">
        <v>229</v>
      </c>
      <c r="H319" s="216">
        <v>83.86</v>
      </c>
      <c r="I319" s="217"/>
      <c r="J319" s="218">
        <f>ROUND(I319*H319,2)</f>
        <v>0</v>
      </c>
      <c r="K319" s="214" t="s">
        <v>161</v>
      </c>
      <c r="L319" s="44"/>
      <c r="M319" s="219" t="s">
        <v>19</v>
      </c>
      <c r="N319" s="220" t="s">
        <v>47</v>
      </c>
      <c r="O319" s="84"/>
      <c r="P319" s="221">
        <f>O319*H319</f>
        <v>0</v>
      </c>
      <c r="Q319" s="221">
        <v>0.00758</v>
      </c>
      <c r="R319" s="221">
        <f>Q319*H319</f>
        <v>0.6356588</v>
      </c>
      <c r="S319" s="221">
        <v>0</v>
      </c>
      <c r="T319" s="222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3" t="s">
        <v>250</v>
      </c>
      <c r="AT319" s="223" t="s">
        <v>157</v>
      </c>
      <c r="AU319" s="223" t="s">
        <v>84</v>
      </c>
      <c r="AY319" s="17" t="s">
        <v>155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84</v>
      </c>
      <c r="BK319" s="224">
        <f>ROUND(I319*H319,2)</f>
        <v>0</v>
      </c>
      <c r="BL319" s="17" t="s">
        <v>250</v>
      </c>
      <c r="BM319" s="223" t="s">
        <v>628</v>
      </c>
    </row>
    <row r="320" spans="1:47" s="2" customFormat="1" ht="12">
      <c r="A320" s="38"/>
      <c r="B320" s="39"/>
      <c r="C320" s="40"/>
      <c r="D320" s="225" t="s">
        <v>164</v>
      </c>
      <c r="E320" s="40"/>
      <c r="F320" s="226" t="s">
        <v>629</v>
      </c>
      <c r="G320" s="40"/>
      <c r="H320" s="40"/>
      <c r="I320" s="227"/>
      <c r="J320" s="40"/>
      <c r="K320" s="40"/>
      <c r="L320" s="44"/>
      <c r="M320" s="228"/>
      <c r="N320" s="229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164</v>
      </c>
      <c r="AU320" s="17" t="s">
        <v>84</v>
      </c>
    </row>
    <row r="321" spans="1:65" s="2" customFormat="1" ht="21.75" customHeight="1">
      <c r="A321" s="38"/>
      <c r="B321" s="39"/>
      <c r="C321" s="212" t="s">
        <v>630</v>
      </c>
      <c r="D321" s="212" t="s">
        <v>157</v>
      </c>
      <c r="E321" s="213" t="s">
        <v>631</v>
      </c>
      <c r="F321" s="214" t="s">
        <v>632</v>
      </c>
      <c r="G321" s="215" t="s">
        <v>308</v>
      </c>
      <c r="H321" s="216">
        <v>103.72</v>
      </c>
      <c r="I321" s="217"/>
      <c r="J321" s="218">
        <f>ROUND(I321*H321,2)</f>
        <v>0</v>
      </c>
      <c r="K321" s="214" t="s">
        <v>161</v>
      </c>
      <c r="L321" s="44"/>
      <c r="M321" s="219" t="s">
        <v>19</v>
      </c>
      <c r="N321" s="220" t="s">
        <v>47</v>
      </c>
      <c r="O321" s="84"/>
      <c r="P321" s="221">
        <f>O321*H321</f>
        <v>0</v>
      </c>
      <c r="Q321" s="221">
        <v>0.00043</v>
      </c>
      <c r="R321" s="221">
        <f>Q321*H321</f>
        <v>0.044599599999999996</v>
      </c>
      <c r="S321" s="221">
        <v>0</v>
      </c>
      <c r="T321" s="222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3" t="s">
        <v>250</v>
      </c>
      <c r="AT321" s="223" t="s">
        <v>157</v>
      </c>
      <c r="AU321" s="223" t="s">
        <v>84</v>
      </c>
      <c r="AY321" s="17" t="s">
        <v>155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84</v>
      </c>
      <c r="BK321" s="224">
        <f>ROUND(I321*H321,2)</f>
        <v>0</v>
      </c>
      <c r="BL321" s="17" t="s">
        <v>250</v>
      </c>
      <c r="BM321" s="223" t="s">
        <v>633</v>
      </c>
    </row>
    <row r="322" spans="1:47" s="2" customFormat="1" ht="12">
      <c r="A322" s="38"/>
      <c r="B322" s="39"/>
      <c r="C322" s="40"/>
      <c r="D322" s="225" t="s">
        <v>164</v>
      </c>
      <c r="E322" s="40"/>
      <c r="F322" s="226" t="s">
        <v>634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164</v>
      </c>
      <c r="AU322" s="17" t="s">
        <v>84</v>
      </c>
    </row>
    <row r="323" spans="1:51" s="13" customFormat="1" ht="12">
      <c r="A323" s="13"/>
      <c r="B323" s="230"/>
      <c r="C323" s="231"/>
      <c r="D323" s="232" t="s">
        <v>166</v>
      </c>
      <c r="E323" s="233" t="s">
        <v>19</v>
      </c>
      <c r="F323" s="234" t="s">
        <v>635</v>
      </c>
      <c r="G323" s="231"/>
      <c r="H323" s="235">
        <v>23.4</v>
      </c>
      <c r="I323" s="236"/>
      <c r="J323" s="231"/>
      <c r="K323" s="231"/>
      <c r="L323" s="237"/>
      <c r="M323" s="238"/>
      <c r="N323" s="239"/>
      <c r="O323" s="239"/>
      <c r="P323" s="239"/>
      <c r="Q323" s="239"/>
      <c r="R323" s="239"/>
      <c r="S323" s="239"/>
      <c r="T323" s="24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1" t="s">
        <v>166</v>
      </c>
      <c r="AU323" s="241" t="s">
        <v>84</v>
      </c>
      <c r="AV323" s="13" t="s">
        <v>84</v>
      </c>
      <c r="AW323" s="13" t="s">
        <v>36</v>
      </c>
      <c r="AX323" s="13" t="s">
        <v>75</v>
      </c>
      <c r="AY323" s="241" t="s">
        <v>155</v>
      </c>
    </row>
    <row r="324" spans="1:51" s="13" customFormat="1" ht="12">
      <c r="A324" s="13"/>
      <c r="B324" s="230"/>
      <c r="C324" s="231"/>
      <c r="D324" s="232" t="s">
        <v>166</v>
      </c>
      <c r="E324" s="233" t="s">
        <v>19</v>
      </c>
      <c r="F324" s="234" t="s">
        <v>636</v>
      </c>
      <c r="G324" s="231"/>
      <c r="H324" s="235">
        <v>17.4</v>
      </c>
      <c r="I324" s="236"/>
      <c r="J324" s="231"/>
      <c r="K324" s="231"/>
      <c r="L324" s="237"/>
      <c r="M324" s="238"/>
      <c r="N324" s="239"/>
      <c r="O324" s="239"/>
      <c r="P324" s="239"/>
      <c r="Q324" s="239"/>
      <c r="R324" s="239"/>
      <c r="S324" s="239"/>
      <c r="T324" s="24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1" t="s">
        <v>166</v>
      </c>
      <c r="AU324" s="241" t="s">
        <v>84</v>
      </c>
      <c r="AV324" s="13" t="s">
        <v>84</v>
      </c>
      <c r="AW324" s="13" t="s">
        <v>36</v>
      </c>
      <c r="AX324" s="13" t="s">
        <v>75</v>
      </c>
      <c r="AY324" s="241" t="s">
        <v>155</v>
      </c>
    </row>
    <row r="325" spans="1:51" s="13" customFormat="1" ht="12">
      <c r="A325" s="13"/>
      <c r="B325" s="230"/>
      <c r="C325" s="231"/>
      <c r="D325" s="232" t="s">
        <v>166</v>
      </c>
      <c r="E325" s="233" t="s">
        <v>19</v>
      </c>
      <c r="F325" s="234" t="s">
        <v>637</v>
      </c>
      <c r="G325" s="231"/>
      <c r="H325" s="235">
        <v>28.2</v>
      </c>
      <c r="I325" s="236"/>
      <c r="J325" s="231"/>
      <c r="K325" s="231"/>
      <c r="L325" s="237"/>
      <c r="M325" s="238"/>
      <c r="N325" s="239"/>
      <c r="O325" s="239"/>
      <c r="P325" s="239"/>
      <c r="Q325" s="239"/>
      <c r="R325" s="239"/>
      <c r="S325" s="239"/>
      <c r="T325" s="24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1" t="s">
        <v>166</v>
      </c>
      <c r="AU325" s="241" t="s">
        <v>84</v>
      </c>
      <c r="AV325" s="13" t="s">
        <v>84</v>
      </c>
      <c r="AW325" s="13" t="s">
        <v>36</v>
      </c>
      <c r="AX325" s="13" t="s">
        <v>75</v>
      </c>
      <c r="AY325" s="241" t="s">
        <v>155</v>
      </c>
    </row>
    <row r="326" spans="1:51" s="13" customFormat="1" ht="12">
      <c r="A326" s="13"/>
      <c r="B326" s="230"/>
      <c r="C326" s="231"/>
      <c r="D326" s="232" t="s">
        <v>166</v>
      </c>
      <c r="E326" s="233" t="s">
        <v>19</v>
      </c>
      <c r="F326" s="234" t="s">
        <v>638</v>
      </c>
      <c r="G326" s="231"/>
      <c r="H326" s="235">
        <v>21.02</v>
      </c>
      <c r="I326" s="236"/>
      <c r="J326" s="231"/>
      <c r="K326" s="231"/>
      <c r="L326" s="237"/>
      <c r="M326" s="238"/>
      <c r="N326" s="239"/>
      <c r="O326" s="239"/>
      <c r="P326" s="239"/>
      <c r="Q326" s="239"/>
      <c r="R326" s="239"/>
      <c r="S326" s="239"/>
      <c r="T326" s="24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1" t="s">
        <v>166</v>
      </c>
      <c r="AU326" s="241" t="s">
        <v>84</v>
      </c>
      <c r="AV326" s="13" t="s">
        <v>84</v>
      </c>
      <c r="AW326" s="13" t="s">
        <v>36</v>
      </c>
      <c r="AX326" s="13" t="s">
        <v>75</v>
      </c>
      <c r="AY326" s="241" t="s">
        <v>155</v>
      </c>
    </row>
    <row r="327" spans="1:51" s="13" customFormat="1" ht="12">
      <c r="A327" s="13"/>
      <c r="B327" s="230"/>
      <c r="C327" s="231"/>
      <c r="D327" s="232" t="s">
        <v>166</v>
      </c>
      <c r="E327" s="233" t="s">
        <v>19</v>
      </c>
      <c r="F327" s="234" t="s">
        <v>639</v>
      </c>
      <c r="G327" s="231"/>
      <c r="H327" s="235">
        <v>13.7</v>
      </c>
      <c r="I327" s="236"/>
      <c r="J327" s="231"/>
      <c r="K327" s="231"/>
      <c r="L327" s="237"/>
      <c r="M327" s="238"/>
      <c r="N327" s="239"/>
      <c r="O327" s="239"/>
      <c r="P327" s="239"/>
      <c r="Q327" s="239"/>
      <c r="R327" s="239"/>
      <c r="S327" s="239"/>
      <c r="T327" s="24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1" t="s">
        <v>166</v>
      </c>
      <c r="AU327" s="241" t="s">
        <v>84</v>
      </c>
      <c r="AV327" s="13" t="s">
        <v>84</v>
      </c>
      <c r="AW327" s="13" t="s">
        <v>36</v>
      </c>
      <c r="AX327" s="13" t="s">
        <v>75</v>
      </c>
      <c r="AY327" s="241" t="s">
        <v>155</v>
      </c>
    </row>
    <row r="328" spans="1:51" s="14" customFormat="1" ht="12">
      <c r="A328" s="14"/>
      <c r="B328" s="242"/>
      <c r="C328" s="243"/>
      <c r="D328" s="232" t="s">
        <v>166</v>
      </c>
      <c r="E328" s="244" t="s">
        <v>19</v>
      </c>
      <c r="F328" s="245" t="s">
        <v>169</v>
      </c>
      <c r="G328" s="243"/>
      <c r="H328" s="246">
        <v>103.72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2" t="s">
        <v>166</v>
      </c>
      <c r="AU328" s="252" t="s">
        <v>84</v>
      </c>
      <c r="AV328" s="14" t="s">
        <v>162</v>
      </c>
      <c r="AW328" s="14" t="s">
        <v>36</v>
      </c>
      <c r="AX328" s="14" t="s">
        <v>82</v>
      </c>
      <c r="AY328" s="252" t="s">
        <v>155</v>
      </c>
    </row>
    <row r="329" spans="1:65" s="2" customFormat="1" ht="24.15" customHeight="1">
      <c r="A329" s="38"/>
      <c r="B329" s="39"/>
      <c r="C329" s="212" t="s">
        <v>640</v>
      </c>
      <c r="D329" s="212" t="s">
        <v>157</v>
      </c>
      <c r="E329" s="213" t="s">
        <v>641</v>
      </c>
      <c r="F329" s="214" t="s">
        <v>642</v>
      </c>
      <c r="G329" s="215" t="s">
        <v>229</v>
      </c>
      <c r="H329" s="216">
        <v>83.86</v>
      </c>
      <c r="I329" s="217"/>
      <c r="J329" s="218">
        <f>ROUND(I329*H329,2)</f>
        <v>0</v>
      </c>
      <c r="K329" s="214" t="s">
        <v>161</v>
      </c>
      <c r="L329" s="44"/>
      <c r="M329" s="219" t="s">
        <v>19</v>
      </c>
      <c r="N329" s="220" t="s">
        <v>47</v>
      </c>
      <c r="O329" s="84"/>
      <c r="P329" s="221">
        <f>O329*H329</f>
        <v>0</v>
      </c>
      <c r="Q329" s="221">
        <v>0.0063</v>
      </c>
      <c r="R329" s="221">
        <f>Q329*H329</f>
        <v>0.528318</v>
      </c>
      <c r="S329" s="221">
        <v>0</v>
      </c>
      <c r="T329" s="222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3" t="s">
        <v>250</v>
      </c>
      <c r="AT329" s="223" t="s">
        <v>157</v>
      </c>
      <c r="AU329" s="223" t="s">
        <v>84</v>
      </c>
      <c r="AY329" s="17" t="s">
        <v>155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84</v>
      </c>
      <c r="BK329" s="224">
        <f>ROUND(I329*H329,2)</f>
        <v>0</v>
      </c>
      <c r="BL329" s="17" t="s">
        <v>250</v>
      </c>
      <c r="BM329" s="223" t="s">
        <v>643</v>
      </c>
    </row>
    <row r="330" spans="1:47" s="2" customFormat="1" ht="12">
      <c r="A330" s="38"/>
      <c r="B330" s="39"/>
      <c r="C330" s="40"/>
      <c r="D330" s="225" t="s">
        <v>164</v>
      </c>
      <c r="E330" s="40"/>
      <c r="F330" s="226" t="s">
        <v>644</v>
      </c>
      <c r="G330" s="40"/>
      <c r="H330" s="40"/>
      <c r="I330" s="227"/>
      <c r="J330" s="40"/>
      <c r="K330" s="40"/>
      <c r="L330" s="44"/>
      <c r="M330" s="228"/>
      <c r="N330" s="229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164</v>
      </c>
      <c r="AU330" s="17" t="s">
        <v>84</v>
      </c>
    </row>
    <row r="331" spans="1:65" s="2" customFormat="1" ht="16.5" customHeight="1">
      <c r="A331" s="38"/>
      <c r="B331" s="39"/>
      <c r="C331" s="253" t="s">
        <v>645</v>
      </c>
      <c r="D331" s="253" t="s">
        <v>190</v>
      </c>
      <c r="E331" s="254" t="s">
        <v>646</v>
      </c>
      <c r="F331" s="255" t="s">
        <v>647</v>
      </c>
      <c r="G331" s="256" t="s">
        <v>229</v>
      </c>
      <c r="H331" s="257">
        <v>102.515</v>
      </c>
      <c r="I331" s="258"/>
      <c r="J331" s="259">
        <f>ROUND(I331*H331,2)</f>
        <v>0</v>
      </c>
      <c r="K331" s="255" t="s">
        <v>161</v>
      </c>
      <c r="L331" s="260"/>
      <c r="M331" s="261" t="s">
        <v>19</v>
      </c>
      <c r="N331" s="262" t="s">
        <v>47</v>
      </c>
      <c r="O331" s="84"/>
      <c r="P331" s="221">
        <f>O331*H331</f>
        <v>0</v>
      </c>
      <c r="Q331" s="221">
        <v>0.018</v>
      </c>
      <c r="R331" s="221">
        <f>Q331*H331</f>
        <v>1.84527</v>
      </c>
      <c r="S331" s="221">
        <v>0</v>
      </c>
      <c r="T331" s="222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3" t="s">
        <v>275</v>
      </c>
      <c r="AT331" s="223" t="s">
        <v>190</v>
      </c>
      <c r="AU331" s="223" t="s">
        <v>84</v>
      </c>
      <c r="AY331" s="17" t="s">
        <v>155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84</v>
      </c>
      <c r="BK331" s="224">
        <f>ROUND(I331*H331,2)</f>
        <v>0</v>
      </c>
      <c r="BL331" s="17" t="s">
        <v>250</v>
      </c>
      <c r="BM331" s="223" t="s">
        <v>648</v>
      </c>
    </row>
    <row r="332" spans="1:51" s="13" customFormat="1" ht="12">
      <c r="A332" s="13"/>
      <c r="B332" s="230"/>
      <c r="C332" s="231"/>
      <c r="D332" s="232" t="s">
        <v>166</v>
      </c>
      <c r="E332" s="233" t="s">
        <v>19</v>
      </c>
      <c r="F332" s="234" t="s">
        <v>649</v>
      </c>
      <c r="G332" s="231"/>
      <c r="H332" s="235">
        <v>9.335</v>
      </c>
      <c r="I332" s="236"/>
      <c r="J332" s="231"/>
      <c r="K332" s="231"/>
      <c r="L332" s="237"/>
      <c r="M332" s="238"/>
      <c r="N332" s="239"/>
      <c r="O332" s="239"/>
      <c r="P332" s="239"/>
      <c r="Q332" s="239"/>
      <c r="R332" s="239"/>
      <c r="S332" s="239"/>
      <c r="T332" s="24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1" t="s">
        <v>166</v>
      </c>
      <c r="AU332" s="241" t="s">
        <v>84</v>
      </c>
      <c r="AV332" s="13" t="s">
        <v>84</v>
      </c>
      <c r="AW332" s="13" t="s">
        <v>36</v>
      </c>
      <c r="AX332" s="13" t="s">
        <v>75</v>
      </c>
      <c r="AY332" s="241" t="s">
        <v>155</v>
      </c>
    </row>
    <row r="333" spans="1:51" s="13" customFormat="1" ht="12">
      <c r="A333" s="13"/>
      <c r="B333" s="230"/>
      <c r="C333" s="231"/>
      <c r="D333" s="232" t="s">
        <v>166</v>
      </c>
      <c r="E333" s="233" t="s">
        <v>19</v>
      </c>
      <c r="F333" s="234" t="s">
        <v>650</v>
      </c>
      <c r="G333" s="231"/>
      <c r="H333" s="235">
        <v>83.86</v>
      </c>
      <c r="I333" s="236"/>
      <c r="J333" s="231"/>
      <c r="K333" s="231"/>
      <c r="L333" s="237"/>
      <c r="M333" s="238"/>
      <c r="N333" s="239"/>
      <c r="O333" s="239"/>
      <c r="P333" s="239"/>
      <c r="Q333" s="239"/>
      <c r="R333" s="239"/>
      <c r="S333" s="239"/>
      <c r="T333" s="24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1" t="s">
        <v>166</v>
      </c>
      <c r="AU333" s="241" t="s">
        <v>84</v>
      </c>
      <c r="AV333" s="13" t="s">
        <v>84</v>
      </c>
      <c r="AW333" s="13" t="s">
        <v>36</v>
      </c>
      <c r="AX333" s="13" t="s">
        <v>75</v>
      </c>
      <c r="AY333" s="241" t="s">
        <v>155</v>
      </c>
    </row>
    <row r="334" spans="1:51" s="14" customFormat="1" ht="12">
      <c r="A334" s="14"/>
      <c r="B334" s="242"/>
      <c r="C334" s="243"/>
      <c r="D334" s="232" t="s">
        <v>166</v>
      </c>
      <c r="E334" s="244" t="s">
        <v>19</v>
      </c>
      <c r="F334" s="245" t="s">
        <v>169</v>
      </c>
      <c r="G334" s="243"/>
      <c r="H334" s="246">
        <v>93.195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2" t="s">
        <v>166</v>
      </c>
      <c r="AU334" s="252" t="s">
        <v>84</v>
      </c>
      <c r="AV334" s="14" t="s">
        <v>162</v>
      </c>
      <c r="AW334" s="14" t="s">
        <v>36</v>
      </c>
      <c r="AX334" s="14" t="s">
        <v>82</v>
      </c>
      <c r="AY334" s="252" t="s">
        <v>155</v>
      </c>
    </row>
    <row r="335" spans="1:51" s="13" customFormat="1" ht="12">
      <c r="A335" s="13"/>
      <c r="B335" s="230"/>
      <c r="C335" s="231"/>
      <c r="D335" s="232" t="s">
        <v>166</v>
      </c>
      <c r="E335" s="231"/>
      <c r="F335" s="234" t="s">
        <v>651</v>
      </c>
      <c r="G335" s="231"/>
      <c r="H335" s="235">
        <v>102.515</v>
      </c>
      <c r="I335" s="236"/>
      <c r="J335" s="231"/>
      <c r="K335" s="231"/>
      <c r="L335" s="237"/>
      <c r="M335" s="238"/>
      <c r="N335" s="239"/>
      <c r="O335" s="239"/>
      <c r="P335" s="239"/>
      <c r="Q335" s="239"/>
      <c r="R335" s="239"/>
      <c r="S335" s="239"/>
      <c r="T335" s="24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1" t="s">
        <v>166</v>
      </c>
      <c r="AU335" s="241" t="s">
        <v>84</v>
      </c>
      <c r="AV335" s="13" t="s">
        <v>84</v>
      </c>
      <c r="AW335" s="13" t="s">
        <v>4</v>
      </c>
      <c r="AX335" s="13" t="s">
        <v>82</v>
      </c>
      <c r="AY335" s="241" t="s">
        <v>155</v>
      </c>
    </row>
    <row r="336" spans="1:65" s="2" customFormat="1" ht="24.15" customHeight="1">
      <c r="A336" s="38"/>
      <c r="B336" s="39"/>
      <c r="C336" s="212" t="s">
        <v>652</v>
      </c>
      <c r="D336" s="212" t="s">
        <v>157</v>
      </c>
      <c r="E336" s="213" t="s">
        <v>653</v>
      </c>
      <c r="F336" s="214" t="s">
        <v>654</v>
      </c>
      <c r="G336" s="215" t="s">
        <v>193</v>
      </c>
      <c r="H336" s="216">
        <v>3.079</v>
      </c>
      <c r="I336" s="217"/>
      <c r="J336" s="218">
        <f>ROUND(I336*H336,2)</f>
        <v>0</v>
      </c>
      <c r="K336" s="214" t="s">
        <v>161</v>
      </c>
      <c r="L336" s="44"/>
      <c r="M336" s="219" t="s">
        <v>19</v>
      </c>
      <c r="N336" s="220" t="s">
        <v>47</v>
      </c>
      <c r="O336" s="84"/>
      <c r="P336" s="221">
        <f>O336*H336</f>
        <v>0</v>
      </c>
      <c r="Q336" s="221">
        <v>0</v>
      </c>
      <c r="R336" s="221">
        <f>Q336*H336</f>
        <v>0</v>
      </c>
      <c r="S336" s="221">
        <v>0</v>
      </c>
      <c r="T336" s="222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3" t="s">
        <v>250</v>
      </c>
      <c r="AT336" s="223" t="s">
        <v>157</v>
      </c>
      <c r="AU336" s="223" t="s">
        <v>84</v>
      </c>
      <c r="AY336" s="17" t="s">
        <v>155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84</v>
      </c>
      <c r="BK336" s="224">
        <f>ROUND(I336*H336,2)</f>
        <v>0</v>
      </c>
      <c r="BL336" s="17" t="s">
        <v>250</v>
      </c>
      <c r="BM336" s="223" t="s">
        <v>655</v>
      </c>
    </row>
    <row r="337" spans="1:47" s="2" customFormat="1" ht="12">
      <c r="A337" s="38"/>
      <c r="B337" s="39"/>
      <c r="C337" s="40"/>
      <c r="D337" s="225" t="s">
        <v>164</v>
      </c>
      <c r="E337" s="40"/>
      <c r="F337" s="226" t="s">
        <v>656</v>
      </c>
      <c r="G337" s="40"/>
      <c r="H337" s="40"/>
      <c r="I337" s="227"/>
      <c r="J337" s="40"/>
      <c r="K337" s="40"/>
      <c r="L337" s="44"/>
      <c r="M337" s="228"/>
      <c r="N337" s="229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164</v>
      </c>
      <c r="AU337" s="17" t="s">
        <v>84</v>
      </c>
    </row>
    <row r="338" spans="1:63" s="12" customFormat="1" ht="22.8" customHeight="1">
      <c r="A338" s="12"/>
      <c r="B338" s="196"/>
      <c r="C338" s="197"/>
      <c r="D338" s="198" t="s">
        <v>74</v>
      </c>
      <c r="E338" s="210" t="s">
        <v>657</v>
      </c>
      <c r="F338" s="210" t="s">
        <v>658</v>
      </c>
      <c r="G338" s="197"/>
      <c r="H338" s="197"/>
      <c r="I338" s="200"/>
      <c r="J338" s="211">
        <f>BK338</f>
        <v>0</v>
      </c>
      <c r="K338" s="197"/>
      <c r="L338" s="202"/>
      <c r="M338" s="203"/>
      <c r="N338" s="204"/>
      <c r="O338" s="204"/>
      <c r="P338" s="205">
        <f>SUM(P339:P359)</f>
        <v>0</v>
      </c>
      <c r="Q338" s="204"/>
      <c r="R338" s="205">
        <f>SUM(R339:R359)</f>
        <v>0.22170816000000002</v>
      </c>
      <c r="S338" s="204"/>
      <c r="T338" s="206">
        <f>SUM(T339:T359)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7" t="s">
        <v>84</v>
      </c>
      <c r="AT338" s="208" t="s">
        <v>74</v>
      </c>
      <c r="AU338" s="208" t="s">
        <v>82</v>
      </c>
      <c r="AY338" s="207" t="s">
        <v>155</v>
      </c>
      <c r="BK338" s="209">
        <f>SUM(BK339:BK359)</f>
        <v>0</v>
      </c>
    </row>
    <row r="339" spans="1:65" s="2" customFormat="1" ht="21.75" customHeight="1">
      <c r="A339" s="38"/>
      <c r="B339" s="39"/>
      <c r="C339" s="212" t="s">
        <v>659</v>
      </c>
      <c r="D339" s="212" t="s">
        <v>157</v>
      </c>
      <c r="E339" s="213" t="s">
        <v>660</v>
      </c>
      <c r="F339" s="214" t="s">
        <v>661</v>
      </c>
      <c r="G339" s="215" t="s">
        <v>229</v>
      </c>
      <c r="H339" s="216">
        <v>26.12</v>
      </c>
      <c r="I339" s="217"/>
      <c r="J339" s="218">
        <f>ROUND(I339*H339,2)</f>
        <v>0</v>
      </c>
      <c r="K339" s="214" t="s">
        <v>161</v>
      </c>
      <c r="L339" s="44"/>
      <c r="M339" s="219" t="s">
        <v>19</v>
      </c>
      <c r="N339" s="220" t="s">
        <v>47</v>
      </c>
      <c r="O339" s="84"/>
      <c r="P339" s="221">
        <f>O339*H339</f>
        <v>0</v>
      </c>
      <c r="Q339" s="221">
        <v>0</v>
      </c>
      <c r="R339" s="221">
        <f>Q339*H339</f>
        <v>0</v>
      </c>
      <c r="S339" s="221">
        <v>0</v>
      </c>
      <c r="T339" s="222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3" t="s">
        <v>250</v>
      </c>
      <c r="AT339" s="223" t="s">
        <v>157</v>
      </c>
      <c r="AU339" s="223" t="s">
        <v>84</v>
      </c>
      <c r="AY339" s="17" t="s">
        <v>155</v>
      </c>
      <c r="BE339" s="224">
        <f>IF(N339="základní",J339,0)</f>
        <v>0</v>
      </c>
      <c r="BF339" s="224">
        <f>IF(N339="snížená",J339,0)</f>
        <v>0</v>
      </c>
      <c r="BG339" s="224">
        <f>IF(N339="zákl. přenesená",J339,0)</f>
        <v>0</v>
      </c>
      <c r="BH339" s="224">
        <f>IF(N339="sníž. přenesená",J339,0)</f>
        <v>0</v>
      </c>
      <c r="BI339" s="224">
        <f>IF(N339="nulová",J339,0)</f>
        <v>0</v>
      </c>
      <c r="BJ339" s="17" t="s">
        <v>84</v>
      </c>
      <c r="BK339" s="224">
        <f>ROUND(I339*H339,2)</f>
        <v>0</v>
      </c>
      <c r="BL339" s="17" t="s">
        <v>250</v>
      </c>
      <c r="BM339" s="223" t="s">
        <v>662</v>
      </c>
    </row>
    <row r="340" spans="1:47" s="2" customFormat="1" ht="12">
      <c r="A340" s="38"/>
      <c r="B340" s="39"/>
      <c r="C340" s="40"/>
      <c r="D340" s="225" t="s">
        <v>164</v>
      </c>
      <c r="E340" s="40"/>
      <c r="F340" s="226" t="s">
        <v>663</v>
      </c>
      <c r="G340" s="40"/>
      <c r="H340" s="40"/>
      <c r="I340" s="227"/>
      <c r="J340" s="40"/>
      <c r="K340" s="40"/>
      <c r="L340" s="44"/>
      <c r="M340" s="228"/>
      <c r="N340" s="229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164</v>
      </c>
      <c r="AU340" s="17" t="s">
        <v>84</v>
      </c>
    </row>
    <row r="341" spans="1:65" s="2" customFormat="1" ht="16.5" customHeight="1">
      <c r="A341" s="38"/>
      <c r="B341" s="39"/>
      <c r="C341" s="212" t="s">
        <v>664</v>
      </c>
      <c r="D341" s="212" t="s">
        <v>157</v>
      </c>
      <c r="E341" s="213" t="s">
        <v>665</v>
      </c>
      <c r="F341" s="214" t="s">
        <v>666</v>
      </c>
      <c r="G341" s="215" t="s">
        <v>229</v>
      </c>
      <c r="H341" s="216">
        <v>26.12</v>
      </c>
      <c r="I341" s="217"/>
      <c r="J341" s="218">
        <f>ROUND(I341*H341,2)</f>
        <v>0</v>
      </c>
      <c r="K341" s="214" t="s">
        <v>161</v>
      </c>
      <c r="L341" s="44"/>
      <c r="M341" s="219" t="s">
        <v>19</v>
      </c>
      <c r="N341" s="220" t="s">
        <v>47</v>
      </c>
      <c r="O341" s="84"/>
      <c r="P341" s="221">
        <f>O341*H341</f>
        <v>0</v>
      </c>
      <c r="Q341" s="221">
        <v>0</v>
      </c>
      <c r="R341" s="221">
        <f>Q341*H341</f>
        <v>0</v>
      </c>
      <c r="S341" s="221">
        <v>0</v>
      </c>
      <c r="T341" s="222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3" t="s">
        <v>250</v>
      </c>
      <c r="AT341" s="223" t="s">
        <v>157</v>
      </c>
      <c r="AU341" s="223" t="s">
        <v>84</v>
      </c>
      <c r="AY341" s="17" t="s">
        <v>155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7" t="s">
        <v>84</v>
      </c>
      <c r="BK341" s="224">
        <f>ROUND(I341*H341,2)</f>
        <v>0</v>
      </c>
      <c r="BL341" s="17" t="s">
        <v>250</v>
      </c>
      <c r="BM341" s="223" t="s">
        <v>667</v>
      </c>
    </row>
    <row r="342" spans="1:47" s="2" customFormat="1" ht="12">
      <c r="A342" s="38"/>
      <c r="B342" s="39"/>
      <c r="C342" s="40"/>
      <c r="D342" s="225" t="s">
        <v>164</v>
      </c>
      <c r="E342" s="40"/>
      <c r="F342" s="226" t="s">
        <v>668</v>
      </c>
      <c r="G342" s="40"/>
      <c r="H342" s="40"/>
      <c r="I342" s="227"/>
      <c r="J342" s="40"/>
      <c r="K342" s="40"/>
      <c r="L342" s="44"/>
      <c r="M342" s="228"/>
      <c r="N342" s="229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164</v>
      </c>
      <c r="AU342" s="17" t="s">
        <v>84</v>
      </c>
    </row>
    <row r="343" spans="1:65" s="2" customFormat="1" ht="16.5" customHeight="1">
      <c r="A343" s="38"/>
      <c r="B343" s="39"/>
      <c r="C343" s="212" t="s">
        <v>669</v>
      </c>
      <c r="D343" s="212" t="s">
        <v>157</v>
      </c>
      <c r="E343" s="213" t="s">
        <v>670</v>
      </c>
      <c r="F343" s="214" t="s">
        <v>671</v>
      </c>
      <c r="G343" s="215" t="s">
        <v>229</v>
      </c>
      <c r="H343" s="216">
        <v>26.12</v>
      </c>
      <c r="I343" s="217"/>
      <c r="J343" s="218">
        <f>ROUND(I343*H343,2)</f>
        <v>0</v>
      </c>
      <c r="K343" s="214" t="s">
        <v>161</v>
      </c>
      <c r="L343" s="44"/>
      <c r="M343" s="219" t="s">
        <v>19</v>
      </c>
      <c r="N343" s="220" t="s">
        <v>47</v>
      </c>
      <c r="O343" s="84"/>
      <c r="P343" s="221">
        <f>O343*H343</f>
        <v>0</v>
      </c>
      <c r="Q343" s="221">
        <v>3E-05</v>
      </c>
      <c r="R343" s="221">
        <f>Q343*H343</f>
        <v>0.0007836000000000001</v>
      </c>
      <c r="S343" s="221">
        <v>0</v>
      </c>
      <c r="T343" s="222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3" t="s">
        <v>250</v>
      </c>
      <c r="AT343" s="223" t="s">
        <v>157</v>
      </c>
      <c r="AU343" s="223" t="s">
        <v>84</v>
      </c>
      <c r="AY343" s="17" t="s">
        <v>155</v>
      </c>
      <c r="BE343" s="224">
        <f>IF(N343="základní",J343,0)</f>
        <v>0</v>
      </c>
      <c r="BF343" s="224">
        <f>IF(N343="snížená",J343,0)</f>
        <v>0</v>
      </c>
      <c r="BG343" s="224">
        <f>IF(N343="zákl. přenesená",J343,0)</f>
        <v>0</v>
      </c>
      <c r="BH343" s="224">
        <f>IF(N343="sníž. přenesená",J343,0)</f>
        <v>0</v>
      </c>
      <c r="BI343" s="224">
        <f>IF(N343="nulová",J343,0)</f>
        <v>0</v>
      </c>
      <c r="BJ343" s="17" t="s">
        <v>84</v>
      </c>
      <c r="BK343" s="224">
        <f>ROUND(I343*H343,2)</f>
        <v>0</v>
      </c>
      <c r="BL343" s="17" t="s">
        <v>250</v>
      </c>
      <c r="BM343" s="223" t="s">
        <v>672</v>
      </c>
    </row>
    <row r="344" spans="1:47" s="2" customFormat="1" ht="12">
      <c r="A344" s="38"/>
      <c r="B344" s="39"/>
      <c r="C344" s="40"/>
      <c r="D344" s="225" t="s">
        <v>164</v>
      </c>
      <c r="E344" s="40"/>
      <c r="F344" s="226" t="s">
        <v>673</v>
      </c>
      <c r="G344" s="40"/>
      <c r="H344" s="40"/>
      <c r="I344" s="227"/>
      <c r="J344" s="40"/>
      <c r="K344" s="40"/>
      <c r="L344" s="44"/>
      <c r="M344" s="228"/>
      <c r="N344" s="229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164</v>
      </c>
      <c r="AU344" s="17" t="s">
        <v>84</v>
      </c>
    </row>
    <row r="345" spans="1:65" s="2" customFormat="1" ht="16.5" customHeight="1">
      <c r="A345" s="38"/>
      <c r="B345" s="39"/>
      <c r="C345" s="212" t="s">
        <v>674</v>
      </c>
      <c r="D345" s="212" t="s">
        <v>157</v>
      </c>
      <c r="E345" s="213" t="s">
        <v>675</v>
      </c>
      <c r="F345" s="214" t="s">
        <v>676</v>
      </c>
      <c r="G345" s="215" t="s">
        <v>229</v>
      </c>
      <c r="H345" s="216">
        <v>26.12</v>
      </c>
      <c r="I345" s="217"/>
      <c r="J345" s="218">
        <f>ROUND(I345*H345,2)</f>
        <v>0</v>
      </c>
      <c r="K345" s="214" t="s">
        <v>161</v>
      </c>
      <c r="L345" s="44"/>
      <c r="M345" s="219" t="s">
        <v>19</v>
      </c>
      <c r="N345" s="220" t="s">
        <v>47</v>
      </c>
      <c r="O345" s="84"/>
      <c r="P345" s="221">
        <f>O345*H345</f>
        <v>0</v>
      </c>
      <c r="Q345" s="221">
        <v>0.0002</v>
      </c>
      <c r="R345" s="221">
        <f>Q345*H345</f>
        <v>0.005224</v>
      </c>
      <c r="S345" s="221">
        <v>0</v>
      </c>
      <c r="T345" s="222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3" t="s">
        <v>250</v>
      </c>
      <c r="AT345" s="223" t="s">
        <v>157</v>
      </c>
      <c r="AU345" s="223" t="s">
        <v>84</v>
      </c>
      <c r="AY345" s="17" t="s">
        <v>155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84</v>
      </c>
      <c r="BK345" s="224">
        <f>ROUND(I345*H345,2)</f>
        <v>0</v>
      </c>
      <c r="BL345" s="17" t="s">
        <v>250</v>
      </c>
      <c r="BM345" s="223" t="s">
        <v>677</v>
      </c>
    </row>
    <row r="346" spans="1:47" s="2" customFormat="1" ht="12">
      <c r="A346" s="38"/>
      <c r="B346" s="39"/>
      <c r="C346" s="40"/>
      <c r="D346" s="225" t="s">
        <v>164</v>
      </c>
      <c r="E346" s="40"/>
      <c r="F346" s="226" t="s">
        <v>678</v>
      </c>
      <c r="G346" s="40"/>
      <c r="H346" s="40"/>
      <c r="I346" s="227"/>
      <c r="J346" s="40"/>
      <c r="K346" s="40"/>
      <c r="L346" s="44"/>
      <c r="M346" s="228"/>
      <c r="N346" s="229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164</v>
      </c>
      <c r="AU346" s="17" t="s">
        <v>84</v>
      </c>
    </row>
    <row r="347" spans="1:65" s="2" customFormat="1" ht="21.75" customHeight="1">
      <c r="A347" s="38"/>
      <c r="B347" s="39"/>
      <c r="C347" s="212" t="s">
        <v>679</v>
      </c>
      <c r="D347" s="212" t="s">
        <v>157</v>
      </c>
      <c r="E347" s="213" t="s">
        <v>680</v>
      </c>
      <c r="F347" s="214" t="s">
        <v>681</v>
      </c>
      <c r="G347" s="215" t="s">
        <v>229</v>
      </c>
      <c r="H347" s="216">
        <v>26.12</v>
      </c>
      <c r="I347" s="217"/>
      <c r="J347" s="218">
        <f>ROUND(I347*H347,2)</f>
        <v>0</v>
      </c>
      <c r="K347" s="214" t="s">
        <v>161</v>
      </c>
      <c r="L347" s="44"/>
      <c r="M347" s="219" t="s">
        <v>19</v>
      </c>
      <c r="N347" s="220" t="s">
        <v>47</v>
      </c>
      <c r="O347" s="84"/>
      <c r="P347" s="221">
        <f>O347*H347</f>
        <v>0</v>
      </c>
      <c r="Q347" s="221">
        <v>0.00455</v>
      </c>
      <c r="R347" s="221">
        <f>Q347*H347</f>
        <v>0.11884600000000001</v>
      </c>
      <c r="S347" s="221">
        <v>0</v>
      </c>
      <c r="T347" s="222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3" t="s">
        <v>250</v>
      </c>
      <c r="AT347" s="223" t="s">
        <v>157</v>
      </c>
      <c r="AU347" s="223" t="s">
        <v>84</v>
      </c>
      <c r="AY347" s="17" t="s">
        <v>155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84</v>
      </c>
      <c r="BK347" s="224">
        <f>ROUND(I347*H347,2)</f>
        <v>0</v>
      </c>
      <c r="BL347" s="17" t="s">
        <v>250</v>
      </c>
      <c r="BM347" s="223" t="s">
        <v>682</v>
      </c>
    </row>
    <row r="348" spans="1:47" s="2" customFormat="1" ht="12">
      <c r="A348" s="38"/>
      <c r="B348" s="39"/>
      <c r="C348" s="40"/>
      <c r="D348" s="225" t="s">
        <v>164</v>
      </c>
      <c r="E348" s="40"/>
      <c r="F348" s="226" t="s">
        <v>683</v>
      </c>
      <c r="G348" s="40"/>
      <c r="H348" s="40"/>
      <c r="I348" s="227"/>
      <c r="J348" s="40"/>
      <c r="K348" s="40"/>
      <c r="L348" s="44"/>
      <c r="M348" s="228"/>
      <c r="N348" s="229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164</v>
      </c>
      <c r="AU348" s="17" t="s">
        <v>84</v>
      </c>
    </row>
    <row r="349" spans="1:65" s="2" customFormat="1" ht="16.5" customHeight="1">
      <c r="A349" s="38"/>
      <c r="B349" s="39"/>
      <c r="C349" s="212" t="s">
        <v>684</v>
      </c>
      <c r="D349" s="212" t="s">
        <v>157</v>
      </c>
      <c r="E349" s="213" t="s">
        <v>685</v>
      </c>
      <c r="F349" s="214" t="s">
        <v>686</v>
      </c>
      <c r="G349" s="215" t="s">
        <v>229</v>
      </c>
      <c r="H349" s="216">
        <v>26.12</v>
      </c>
      <c r="I349" s="217"/>
      <c r="J349" s="218">
        <f>ROUND(I349*H349,2)</f>
        <v>0</v>
      </c>
      <c r="K349" s="214" t="s">
        <v>161</v>
      </c>
      <c r="L349" s="44"/>
      <c r="M349" s="219" t="s">
        <v>19</v>
      </c>
      <c r="N349" s="220" t="s">
        <v>47</v>
      </c>
      <c r="O349" s="84"/>
      <c r="P349" s="221">
        <f>O349*H349</f>
        <v>0</v>
      </c>
      <c r="Q349" s="221">
        <v>0.0003</v>
      </c>
      <c r="R349" s="221">
        <f>Q349*H349</f>
        <v>0.007836</v>
      </c>
      <c r="S349" s="221">
        <v>0</v>
      </c>
      <c r="T349" s="222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3" t="s">
        <v>250</v>
      </c>
      <c r="AT349" s="223" t="s">
        <v>157</v>
      </c>
      <c r="AU349" s="223" t="s">
        <v>84</v>
      </c>
      <c r="AY349" s="17" t="s">
        <v>155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7" t="s">
        <v>84</v>
      </c>
      <c r="BK349" s="224">
        <f>ROUND(I349*H349,2)</f>
        <v>0</v>
      </c>
      <c r="BL349" s="17" t="s">
        <v>250</v>
      </c>
      <c r="BM349" s="223" t="s">
        <v>687</v>
      </c>
    </row>
    <row r="350" spans="1:47" s="2" customFormat="1" ht="12">
      <c r="A350" s="38"/>
      <c r="B350" s="39"/>
      <c r="C350" s="40"/>
      <c r="D350" s="225" t="s">
        <v>164</v>
      </c>
      <c r="E350" s="40"/>
      <c r="F350" s="226" t="s">
        <v>688</v>
      </c>
      <c r="G350" s="40"/>
      <c r="H350" s="40"/>
      <c r="I350" s="227"/>
      <c r="J350" s="40"/>
      <c r="K350" s="40"/>
      <c r="L350" s="44"/>
      <c r="M350" s="228"/>
      <c r="N350" s="229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164</v>
      </c>
      <c r="AU350" s="17" t="s">
        <v>84</v>
      </c>
    </row>
    <row r="351" spans="1:65" s="2" customFormat="1" ht="16.5" customHeight="1">
      <c r="A351" s="38"/>
      <c r="B351" s="39"/>
      <c r="C351" s="253" t="s">
        <v>277</v>
      </c>
      <c r="D351" s="253" t="s">
        <v>190</v>
      </c>
      <c r="E351" s="254" t="s">
        <v>689</v>
      </c>
      <c r="F351" s="255" t="s">
        <v>690</v>
      </c>
      <c r="G351" s="256" t="s">
        <v>229</v>
      </c>
      <c r="H351" s="257">
        <v>28.732</v>
      </c>
      <c r="I351" s="258"/>
      <c r="J351" s="259">
        <f>ROUND(I351*H351,2)</f>
        <v>0</v>
      </c>
      <c r="K351" s="255" t="s">
        <v>161</v>
      </c>
      <c r="L351" s="260"/>
      <c r="M351" s="261" t="s">
        <v>19</v>
      </c>
      <c r="N351" s="262" t="s">
        <v>47</v>
      </c>
      <c r="O351" s="84"/>
      <c r="P351" s="221">
        <f>O351*H351</f>
        <v>0</v>
      </c>
      <c r="Q351" s="221">
        <v>0.00283</v>
      </c>
      <c r="R351" s="221">
        <f>Q351*H351</f>
        <v>0.08131156</v>
      </c>
      <c r="S351" s="221">
        <v>0</v>
      </c>
      <c r="T351" s="222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3" t="s">
        <v>275</v>
      </c>
      <c r="AT351" s="223" t="s">
        <v>190</v>
      </c>
      <c r="AU351" s="223" t="s">
        <v>84</v>
      </c>
      <c r="AY351" s="17" t="s">
        <v>155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84</v>
      </c>
      <c r="BK351" s="224">
        <f>ROUND(I351*H351,2)</f>
        <v>0</v>
      </c>
      <c r="BL351" s="17" t="s">
        <v>250</v>
      </c>
      <c r="BM351" s="223" t="s">
        <v>691</v>
      </c>
    </row>
    <row r="352" spans="1:51" s="13" customFormat="1" ht="12">
      <c r="A352" s="13"/>
      <c r="B352" s="230"/>
      <c r="C352" s="231"/>
      <c r="D352" s="232" t="s">
        <v>166</v>
      </c>
      <c r="E352" s="231"/>
      <c r="F352" s="234" t="s">
        <v>692</v>
      </c>
      <c r="G352" s="231"/>
      <c r="H352" s="235">
        <v>28.732</v>
      </c>
      <c r="I352" s="236"/>
      <c r="J352" s="231"/>
      <c r="K352" s="231"/>
      <c r="L352" s="237"/>
      <c r="M352" s="238"/>
      <c r="N352" s="239"/>
      <c r="O352" s="239"/>
      <c r="P352" s="239"/>
      <c r="Q352" s="239"/>
      <c r="R352" s="239"/>
      <c r="S352" s="239"/>
      <c r="T352" s="24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1" t="s">
        <v>166</v>
      </c>
      <c r="AU352" s="241" t="s">
        <v>84</v>
      </c>
      <c r="AV352" s="13" t="s">
        <v>84</v>
      </c>
      <c r="AW352" s="13" t="s">
        <v>4</v>
      </c>
      <c r="AX352" s="13" t="s">
        <v>82</v>
      </c>
      <c r="AY352" s="241" t="s">
        <v>155</v>
      </c>
    </row>
    <row r="353" spans="1:65" s="2" customFormat="1" ht="16.5" customHeight="1">
      <c r="A353" s="38"/>
      <c r="B353" s="39"/>
      <c r="C353" s="212" t="s">
        <v>285</v>
      </c>
      <c r="D353" s="212" t="s">
        <v>157</v>
      </c>
      <c r="E353" s="213" t="s">
        <v>693</v>
      </c>
      <c r="F353" s="214" t="s">
        <v>694</v>
      </c>
      <c r="G353" s="215" t="s">
        <v>308</v>
      </c>
      <c r="H353" s="216">
        <v>21</v>
      </c>
      <c r="I353" s="217"/>
      <c r="J353" s="218">
        <f>ROUND(I353*H353,2)</f>
        <v>0</v>
      </c>
      <c r="K353" s="214" t="s">
        <v>161</v>
      </c>
      <c r="L353" s="44"/>
      <c r="M353" s="219" t="s">
        <v>19</v>
      </c>
      <c r="N353" s="220" t="s">
        <v>47</v>
      </c>
      <c r="O353" s="84"/>
      <c r="P353" s="221">
        <f>O353*H353</f>
        <v>0</v>
      </c>
      <c r="Q353" s="221">
        <v>1E-05</v>
      </c>
      <c r="R353" s="221">
        <f>Q353*H353</f>
        <v>0.00021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250</v>
      </c>
      <c r="AT353" s="223" t="s">
        <v>157</v>
      </c>
      <c r="AU353" s="223" t="s">
        <v>84</v>
      </c>
      <c r="AY353" s="17" t="s">
        <v>155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84</v>
      </c>
      <c r="BK353" s="224">
        <f>ROUND(I353*H353,2)</f>
        <v>0</v>
      </c>
      <c r="BL353" s="17" t="s">
        <v>250</v>
      </c>
      <c r="BM353" s="223" t="s">
        <v>695</v>
      </c>
    </row>
    <row r="354" spans="1:47" s="2" customFormat="1" ht="12">
      <c r="A354" s="38"/>
      <c r="B354" s="39"/>
      <c r="C354" s="40"/>
      <c r="D354" s="225" t="s">
        <v>164</v>
      </c>
      <c r="E354" s="40"/>
      <c r="F354" s="226" t="s">
        <v>696</v>
      </c>
      <c r="G354" s="40"/>
      <c r="H354" s="40"/>
      <c r="I354" s="227"/>
      <c r="J354" s="40"/>
      <c r="K354" s="40"/>
      <c r="L354" s="44"/>
      <c r="M354" s="228"/>
      <c r="N354" s="229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164</v>
      </c>
      <c r="AU354" s="17" t="s">
        <v>84</v>
      </c>
    </row>
    <row r="355" spans="1:51" s="13" customFormat="1" ht="12">
      <c r="A355" s="13"/>
      <c r="B355" s="230"/>
      <c r="C355" s="231"/>
      <c r="D355" s="232" t="s">
        <v>166</v>
      </c>
      <c r="E355" s="233" t="s">
        <v>19</v>
      </c>
      <c r="F355" s="234" t="s">
        <v>697</v>
      </c>
      <c r="G355" s="231"/>
      <c r="H355" s="235">
        <v>21</v>
      </c>
      <c r="I355" s="236"/>
      <c r="J355" s="231"/>
      <c r="K355" s="231"/>
      <c r="L355" s="237"/>
      <c r="M355" s="238"/>
      <c r="N355" s="239"/>
      <c r="O355" s="239"/>
      <c r="P355" s="239"/>
      <c r="Q355" s="239"/>
      <c r="R355" s="239"/>
      <c r="S355" s="239"/>
      <c r="T355" s="24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1" t="s">
        <v>166</v>
      </c>
      <c r="AU355" s="241" t="s">
        <v>84</v>
      </c>
      <c r="AV355" s="13" t="s">
        <v>84</v>
      </c>
      <c r="AW355" s="13" t="s">
        <v>36</v>
      </c>
      <c r="AX355" s="13" t="s">
        <v>82</v>
      </c>
      <c r="AY355" s="241" t="s">
        <v>155</v>
      </c>
    </row>
    <row r="356" spans="1:65" s="2" customFormat="1" ht="16.5" customHeight="1">
      <c r="A356" s="38"/>
      <c r="B356" s="39"/>
      <c r="C356" s="253" t="s">
        <v>303</v>
      </c>
      <c r="D356" s="253" t="s">
        <v>190</v>
      </c>
      <c r="E356" s="254" t="s">
        <v>698</v>
      </c>
      <c r="F356" s="255" t="s">
        <v>699</v>
      </c>
      <c r="G356" s="256" t="s">
        <v>308</v>
      </c>
      <c r="H356" s="257">
        <v>21.42</v>
      </c>
      <c r="I356" s="258"/>
      <c r="J356" s="259">
        <f>ROUND(I356*H356,2)</f>
        <v>0</v>
      </c>
      <c r="K356" s="255" t="s">
        <v>161</v>
      </c>
      <c r="L356" s="260"/>
      <c r="M356" s="261" t="s">
        <v>19</v>
      </c>
      <c r="N356" s="262" t="s">
        <v>47</v>
      </c>
      <c r="O356" s="84"/>
      <c r="P356" s="221">
        <f>O356*H356</f>
        <v>0</v>
      </c>
      <c r="Q356" s="221">
        <v>0.00035</v>
      </c>
      <c r="R356" s="221">
        <f>Q356*H356</f>
        <v>0.007497</v>
      </c>
      <c r="S356" s="221">
        <v>0</v>
      </c>
      <c r="T356" s="222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3" t="s">
        <v>275</v>
      </c>
      <c r="AT356" s="223" t="s">
        <v>190</v>
      </c>
      <c r="AU356" s="223" t="s">
        <v>84</v>
      </c>
      <c r="AY356" s="17" t="s">
        <v>155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84</v>
      </c>
      <c r="BK356" s="224">
        <f>ROUND(I356*H356,2)</f>
        <v>0</v>
      </c>
      <c r="BL356" s="17" t="s">
        <v>250</v>
      </c>
      <c r="BM356" s="223" t="s">
        <v>700</v>
      </c>
    </row>
    <row r="357" spans="1:51" s="13" customFormat="1" ht="12">
      <c r="A357" s="13"/>
      <c r="B357" s="230"/>
      <c r="C357" s="231"/>
      <c r="D357" s="232" t="s">
        <v>166</v>
      </c>
      <c r="E357" s="231"/>
      <c r="F357" s="234" t="s">
        <v>701</v>
      </c>
      <c r="G357" s="231"/>
      <c r="H357" s="235">
        <v>21.42</v>
      </c>
      <c r="I357" s="236"/>
      <c r="J357" s="231"/>
      <c r="K357" s="231"/>
      <c r="L357" s="237"/>
      <c r="M357" s="238"/>
      <c r="N357" s="239"/>
      <c r="O357" s="239"/>
      <c r="P357" s="239"/>
      <c r="Q357" s="239"/>
      <c r="R357" s="239"/>
      <c r="S357" s="239"/>
      <c r="T357" s="24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1" t="s">
        <v>166</v>
      </c>
      <c r="AU357" s="241" t="s">
        <v>84</v>
      </c>
      <c r="AV357" s="13" t="s">
        <v>84</v>
      </c>
      <c r="AW357" s="13" t="s">
        <v>4</v>
      </c>
      <c r="AX357" s="13" t="s">
        <v>82</v>
      </c>
      <c r="AY357" s="241" t="s">
        <v>155</v>
      </c>
    </row>
    <row r="358" spans="1:65" s="2" customFormat="1" ht="24.15" customHeight="1">
      <c r="A358" s="38"/>
      <c r="B358" s="39"/>
      <c r="C358" s="212" t="s">
        <v>702</v>
      </c>
      <c r="D358" s="212" t="s">
        <v>157</v>
      </c>
      <c r="E358" s="213" t="s">
        <v>703</v>
      </c>
      <c r="F358" s="214" t="s">
        <v>704</v>
      </c>
      <c r="G358" s="215" t="s">
        <v>193</v>
      </c>
      <c r="H358" s="216">
        <v>0.222</v>
      </c>
      <c r="I358" s="217"/>
      <c r="J358" s="218">
        <f>ROUND(I358*H358,2)</f>
        <v>0</v>
      </c>
      <c r="K358" s="214" t="s">
        <v>161</v>
      </c>
      <c r="L358" s="44"/>
      <c r="M358" s="219" t="s">
        <v>19</v>
      </c>
      <c r="N358" s="220" t="s">
        <v>47</v>
      </c>
      <c r="O358" s="84"/>
      <c r="P358" s="221">
        <f>O358*H358</f>
        <v>0</v>
      </c>
      <c r="Q358" s="221">
        <v>0</v>
      </c>
      <c r="R358" s="221">
        <f>Q358*H358</f>
        <v>0</v>
      </c>
      <c r="S358" s="221">
        <v>0</v>
      </c>
      <c r="T358" s="222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3" t="s">
        <v>250</v>
      </c>
      <c r="AT358" s="223" t="s">
        <v>157</v>
      </c>
      <c r="AU358" s="223" t="s">
        <v>84</v>
      </c>
      <c r="AY358" s="17" t="s">
        <v>155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84</v>
      </c>
      <c r="BK358" s="224">
        <f>ROUND(I358*H358,2)</f>
        <v>0</v>
      </c>
      <c r="BL358" s="17" t="s">
        <v>250</v>
      </c>
      <c r="BM358" s="223" t="s">
        <v>705</v>
      </c>
    </row>
    <row r="359" spans="1:47" s="2" customFormat="1" ht="12">
      <c r="A359" s="38"/>
      <c r="B359" s="39"/>
      <c r="C359" s="40"/>
      <c r="D359" s="225" t="s">
        <v>164</v>
      </c>
      <c r="E359" s="40"/>
      <c r="F359" s="226" t="s">
        <v>706</v>
      </c>
      <c r="G359" s="40"/>
      <c r="H359" s="40"/>
      <c r="I359" s="227"/>
      <c r="J359" s="40"/>
      <c r="K359" s="40"/>
      <c r="L359" s="44"/>
      <c r="M359" s="228"/>
      <c r="N359" s="229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164</v>
      </c>
      <c r="AU359" s="17" t="s">
        <v>84</v>
      </c>
    </row>
    <row r="360" spans="1:63" s="12" customFormat="1" ht="22.8" customHeight="1">
      <c r="A360" s="12"/>
      <c r="B360" s="196"/>
      <c r="C360" s="197"/>
      <c r="D360" s="198" t="s">
        <v>74</v>
      </c>
      <c r="E360" s="210" t="s">
        <v>707</v>
      </c>
      <c r="F360" s="210" t="s">
        <v>708</v>
      </c>
      <c r="G360" s="197"/>
      <c r="H360" s="197"/>
      <c r="I360" s="200"/>
      <c r="J360" s="211">
        <f>BK360</f>
        <v>0</v>
      </c>
      <c r="K360" s="197"/>
      <c r="L360" s="202"/>
      <c r="M360" s="203"/>
      <c r="N360" s="204"/>
      <c r="O360" s="204"/>
      <c r="P360" s="205">
        <f>SUM(P361:P369)</f>
        <v>0</v>
      </c>
      <c r="Q360" s="204"/>
      <c r="R360" s="205">
        <f>SUM(R361:R369)</f>
        <v>0.06969600000000001</v>
      </c>
      <c r="S360" s="204"/>
      <c r="T360" s="206">
        <f>SUM(T361:T369)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7" t="s">
        <v>84</v>
      </c>
      <c r="AT360" s="208" t="s">
        <v>74</v>
      </c>
      <c r="AU360" s="208" t="s">
        <v>82</v>
      </c>
      <c r="AY360" s="207" t="s">
        <v>155</v>
      </c>
      <c r="BK360" s="209">
        <f>SUM(BK361:BK369)</f>
        <v>0</v>
      </c>
    </row>
    <row r="361" spans="1:65" s="2" customFormat="1" ht="16.5" customHeight="1">
      <c r="A361" s="38"/>
      <c r="B361" s="39"/>
      <c r="C361" s="212" t="s">
        <v>709</v>
      </c>
      <c r="D361" s="212" t="s">
        <v>157</v>
      </c>
      <c r="E361" s="213" t="s">
        <v>710</v>
      </c>
      <c r="F361" s="214" t="s">
        <v>711</v>
      </c>
      <c r="G361" s="215" t="s">
        <v>229</v>
      </c>
      <c r="H361" s="216">
        <v>3.6</v>
      </c>
      <c r="I361" s="217"/>
      <c r="J361" s="218">
        <f>ROUND(I361*H361,2)</f>
        <v>0</v>
      </c>
      <c r="K361" s="214" t="s">
        <v>161</v>
      </c>
      <c r="L361" s="44"/>
      <c r="M361" s="219" t="s">
        <v>19</v>
      </c>
      <c r="N361" s="220" t="s">
        <v>47</v>
      </c>
      <c r="O361" s="84"/>
      <c r="P361" s="221">
        <f>O361*H361</f>
        <v>0</v>
      </c>
      <c r="Q361" s="221">
        <v>0.0003</v>
      </c>
      <c r="R361" s="221">
        <f>Q361*H361</f>
        <v>0.00108</v>
      </c>
      <c r="S361" s="221">
        <v>0</v>
      </c>
      <c r="T361" s="22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3" t="s">
        <v>250</v>
      </c>
      <c r="AT361" s="223" t="s">
        <v>157</v>
      </c>
      <c r="AU361" s="223" t="s">
        <v>84</v>
      </c>
      <c r="AY361" s="17" t="s">
        <v>155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84</v>
      </c>
      <c r="BK361" s="224">
        <f>ROUND(I361*H361,2)</f>
        <v>0</v>
      </c>
      <c r="BL361" s="17" t="s">
        <v>250</v>
      </c>
      <c r="BM361" s="223" t="s">
        <v>712</v>
      </c>
    </row>
    <row r="362" spans="1:47" s="2" customFormat="1" ht="12">
      <c r="A362" s="38"/>
      <c r="B362" s="39"/>
      <c r="C362" s="40"/>
      <c r="D362" s="225" t="s">
        <v>164</v>
      </c>
      <c r="E362" s="40"/>
      <c r="F362" s="226" t="s">
        <v>713</v>
      </c>
      <c r="G362" s="40"/>
      <c r="H362" s="40"/>
      <c r="I362" s="227"/>
      <c r="J362" s="40"/>
      <c r="K362" s="40"/>
      <c r="L362" s="44"/>
      <c r="M362" s="228"/>
      <c r="N362" s="229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164</v>
      </c>
      <c r="AU362" s="17" t="s">
        <v>84</v>
      </c>
    </row>
    <row r="363" spans="1:51" s="13" customFormat="1" ht="12">
      <c r="A363" s="13"/>
      <c r="B363" s="230"/>
      <c r="C363" s="231"/>
      <c r="D363" s="232" t="s">
        <v>166</v>
      </c>
      <c r="E363" s="233" t="s">
        <v>19</v>
      </c>
      <c r="F363" s="234" t="s">
        <v>714</v>
      </c>
      <c r="G363" s="231"/>
      <c r="H363" s="235">
        <v>3.6</v>
      </c>
      <c r="I363" s="236"/>
      <c r="J363" s="231"/>
      <c r="K363" s="231"/>
      <c r="L363" s="237"/>
      <c r="M363" s="238"/>
      <c r="N363" s="239"/>
      <c r="O363" s="239"/>
      <c r="P363" s="239"/>
      <c r="Q363" s="239"/>
      <c r="R363" s="239"/>
      <c r="S363" s="239"/>
      <c r="T363" s="24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1" t="s">
        <v>166</v>
      </c>
      <c r="AU363" s="241" t="s">
        <v>84</v>
      </c>
      <c r="AV363" s="13" t="s">
        <v>84</v>
      </c>
      <c r="AW363" s="13" t="s">
        <v>36</v>
      </c>
      <c r="AX363" s="13" t="s">
        <v>82</v>
      </c>
      <c r="AY363" s="241" t="s">
        <v>155</v>
      </c>
    </row>
    <row r="364" spans="1:65" s="2" customFormat="1" ht="24.15" customHeight="1">
      <c r="A364" s="38"/>
      <c r="B364" s="39"/>
      <c r="C364" s="212" t="s">
        <v>715</v>
      </c>
      <c r="D364" s="212" t="s">
        <v>157</v>
      </c>
      <c r="E364" s="213" t="s">
        <v>716</v>
      </c>
      <c r="F364" s="214" t="s">
        <v>717</v>
      </c>
      <c r="G364" s="215" t="s">
        <v>229</v>
      </c>
      <c r="H364" s="216">
        <v>3.6</v>
      </c>
      <c r="I364" s="217"/>
      <c r="J364" s="218">
        <f>ROUND(I364*H364,2)</f>
        <v>0</v>
      </c>
      <c r="K364" s="214" t="s">
        <v>161</v>
      </c>
      <c r="L364" s="44"/>
      <c r="M364" s="219" t="s">
        <v>19</v>
      </c>
      <c r="N364" s="220" t="s">
        <v>47</v>
      </c>
      <c r="O364" s="84"/>
      <c r="P364" s="221">
        <f>O364*H364</f>
        <v>0</v>
      </c>
      <c r="Q364" s="221">
        <v>0.0052</v>
      </c>
      <c r="R364" s="221">
        <f>Q364*H364</f>
        <v>0.01872</v>
      </c>
      <c r="S364" s="221">
        <v>0</v>
      </c>
      <c r="T364" s="222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3" t="s">
        <v>250</v>
      </c>
      <c r="AT364" s="223" t="s">
        <v>157</v>
      </c>
      <c r="AU364" s="223" t="s">
        <v>84</v>
      </c>
      <c r="AY364" s="17" t="s">
        <v>155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84</v>
      </c>
      <c r="BK364" s="224">
        <f>ROUND(I364*H364,2)</f>
        <v>0</v>
      </c>
      <c r="BL364" s="17" t="s">
        <v>250</v>
      </c>
      <c r="BM364" s="223" t="s">
        <v>718</v>
      </c>
    </row>
    <row r="365" spans="1:47" s="2" customFormat="1" ht="12">
      <c r="A365" s="38"/>
      <c r="B365" s="39"/>
      <c r="C365" s="40"/>
      <c r="D365" s="225" t="s">
        <v>164</v>
      </c>
      <c r="E365" s="40"/>
      <c r="F365" s="226" t="s">
        <v>719</v>
      </c>
      <c r="G365" s="40"/>
      <c r="H365" s="40"/>
      <c r="I365" s="227"/>
      <c r="J365" s="40"/>
      <c r="K365" s="40"/>
      <c r="L365" s="44"/>
      <c r="M365" s="228"/>
      <c r="N365" s="229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164</v>
      </c>
      <c r="AU365" s="17" t="s">
        <v>84</v>
      </c>
    </row>
    <row r="366" spans="1:65" s="2" customFormat="1" ht="16.5" customHeight="1">
      <c r="A366" s="38"/>
      <c r="B366" s="39"/>
      <c r="C366" s="253" t="s">
        <v>720</v>
      </c>
      <c r="D366" s="253" t="s">
        <v>190</v>
      </c>
      <c r="E366" s="254" t="s">
        <v>721</v>
      </c>
      <c r="F366" s="255" t="s">
        <v>722</v>
      </c>
      <c r="G366" s="256" t="s">
        <v>229</v>
      </c>
      <c r="H366" s="257">
        <v>3.96</v>
      </c>
      <c r="I366" s="258"/>
      <c r="J366" s="259">
        <f>ROUND(I366*H366,2)</f>
        <v>0</v>
      </c>
      <c r="K366" s="255" t="s">
        <v>161</v>
      </c>
      <c r="L366" s="260"/>
      <c r="M366" s="261" t="s">
        <v>19</v>
      </c>
      <c r="N366" s="262" t="s">
        <v>47</v>
      </c>
      <c r="O366" s="84"/>
      <c r="P366" s="221">
        <f>O366*H366</f>
        <v>0</v>
      </c>
      <c r="Q366" s="221">
        <v>0.0126</v>
      </c>
      <c r="R366" s="221">
        <f>Q366*H366</f>
        <v>0.049896</v>
      </c>
      <c r="S366" s="221">
        <v>0</v>
      </c>
      <c r="T366" s="222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3" t="s">
        <v>275</v>
      </c>
      <c r="AT366" s="223" t="s">
        <v>190</v>
      </c>
      <c r="AU366" s="223" t="s">
        <v>84</v>
      </c>
      <c r="AY366" s="17" t="s">
        <v>155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84</v>
      </c>
      <c r="BK366" s="224">
        <f>ROUND(I366*H366,2)</f>
        <v>0</v>
      </c>
      <c r="BL366" s="17" t="s">
        <v>250</v>
      </c>
      <c r="BM366" s="223" t="s">
        <v>723</v>
      </c>
    </row>
    <row r="367" spans="1:51" s="13" customFormat="1" ht="12">
      <c r="A367" s="13"/>
      <c r="B367" s="230"/>
      <c r="C367" s="231"/>
      <c r="D367" s="232" t="s">
        <v>166</v>
      </c>
      <c r="E367" s="231"/>
      <c r="F367" s="234" t="s">
        <v>724</v>
      </c>
      <c r="G367" s="231"/>
      <c r="H367" s="235">
        <v>3.96</v>
      </c>
      <c r="I367" s="236"/>
      <c r="J367" s="231"/>
      <c r="K367" s="231"/>
      <c r="L367" s="237"/>
      <c r="M367" s="238"/>
      <c r="N367" s="239"/>
      <c r="O367" s="239"/>
      <c r="P367" s="239"/>
      <c r="Q367" s="239"/>
      <c r="R367" s="239"/>
      <c r="S367" s="239"/>
      <c r="T367" s="24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1" t="s">
        <v>166</v>
      </c>
      <c r="AU367" s="241" t="s">
        <v>84</v>
      </c>
      <c r="AV367" s="13" t="s">
        <v>84</v>
      </c>
      <c r="AW367" s="13" t="s">
        <v>4</v>
      </c>
      <c r="AX367" s="13" t="s">
        <v>82</v>
      </c>
      <c r="AY367" s="241" t="s">
        <v>155</v>
      </c>
    </row>
    <row r="368" spans="1:65" s="2" customFormat="1" ht="24.15" customHeight="1">
      <c r="A368" s="38"/>
      <c r="B368" s="39"/>
      <c r="C368" s="212" t="s">
        <v>725</v>
      </c>
      <c r="D368" s="212" t="s">
        <v>157</v>
      </c>
      <c r="E368" s="213" t="s">
        <v>726</v>
      </c>
      <c r="F368" s="214" t="s">
        <v>727</v>
      </c>
      <c r="G368" s="215" t="s">
        <v>193</v>
      </c>
      <c r="H368" s="216">
        <v>0.07</v>
      </c>
      <c r="I368" s="217"/>
      <c r="J368" s="218">
        <f>ROUND(I368*H368,2)</f>
        <v>0</v>
      </c>
      <c r="K368" s="214" t="s">
        <v>161</v>
      </c>
      <c r="L368" s="44"/>
      <c r="M368" s="219" t="s">
        <v>19</v>
      </c>
      <c r="N368" s="220" t="s">
        <v>47</v>
      </c>
      <c r="O368" s="84"/>
      <c r="P368" s="221">
        <f>O368*H368</f>
        <v>0</v>
      </c>
      <c r="Q368" s="221">
        <v>0</v>
      </c>
      <c r="R368" s="221">
        <f>Q368*H368</f>
        <v>0</v>
      </c>
      <c r="S368" s="221">
        <v>0</v>
      </c>
      <c r="T368" s="222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3" t="s">
        <v>250</v>
      </c>
      <c r="AT368" s="223" t="s">
        <v>157</v>
      </c>
      <c r="AU368" s="223" t="s">
        <v>84</v>
      </c>
      <c r="AY368" s="17" t="s">
        <v>155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7" t="s">
        <v>84</v>
      </c>
      <c r="BK368" s="224">
        <f>ROUND(I368*H368,2)</f>
        <v>0</v>
      </c>
      <c r="BL368" s="17" t="s">
        <v>250</v>
      </c>
      <c r="BM368" s="223" t="s">
        <v>728</v>
      </c>
    </row>
    <row r="369" spans="1:47" s="2" customFormat="1" ht="12">
      <c r="A369" s="38"/>
      <c r="B369" s="39"/>
      <c r="C369" s="40"/>
      <c r="D369" s="225" t="s">
        <v>164</v>
      </c>
      <c r="E369" s="40"/>
      <c r="F369" s="226" t="s">
        <v>729</v>
      </c>
      <c r="G369" s="40"/>
      <c r="H369" s="40"/>
      <c r="I369" s="227"/>
      <c r="J369" s="40"/>
      <c r="K369" s="40"/>
      <c r="L369" s="44"/>
      <c r="M369" s="228"/>
      <c r="N369" s="229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164</v>
      </c>
      <c r="AU369" s="17" t="s">
        <v>84</v>
      </c>
    </row>
    <row r="370" spans="1:63" s="12" customFormat="1" ht="22.8" customHeight="1">
      <c r="A370" s="12"/>
      <c r="B370" s="196"/>
      <c r="C370" s="197"/>
      <c r="D370" s="198" t="s">
        <v>74</v>
      </c>
      <c r="E370" s="210" t="s">
        <v>730</v>
      </c>
      <c r="F370" s="210" t="s">
        <v>731</v>
      </c>
      <c r="G370" s="197"/>
      <c r="H370" s="197"/>
      <c r="I370" s="200"/>
      <c r="J370" s="211">
        <f>BK370</f>
        <v>0</v>
      </c>
      <c r="K370" s="197"/>
      <c r="L370" s="202"/>
      <c r="M370" s="203"/>
      <c r="N370" s="204"/>
      <c r="O370" s="204"/>
      <c r="P370" s="205">
        <f>SUM(P371:P379)</f>
        <v>0</v>
      </c>
      <c r="Q370" s="204"/>
      <c r="R370" s="205">
        <f>SUM(R371:R379)</f>
        <v>0.00144</v>
      </c>
      <c r="S370" s="204"/>
      <c r="T370" s="206">
        <f>SUM(T371:T379)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7" t="s">
        <v>84</v>
      </c>
      <c r="AT370" s="208" t="s">
        <v>74</v>
      </c>
      <c r="AU370" s="208" t="s">
        <v>82</v>
      </c>
      <c r="AY370" s="207" t="s">
        <v>155</v>
      </c>
      <c r="BK370" s="209">
        <f>SUM(BK371:BK379)</f>
        <v>0</v>
      </c>
    </row>
    <row r="371" spans="1:65" s="2" customFormat="1" ht="21.75" customHeight="1">
      <c r="A371" s="38"/>
      <c r="B371" s="39"/>
      <c r="C371" s="212" t="s">
        <v>732</v>
      </c>
      <c r="D371" s="212" t="s">
        <v>157</v>
      </c>
      <c r="E371" s="213" t="s">
        <v>733</v>
      </c>
      <c r="F371" s="214" t="s">
        <v>734</v>
      </c>
      <c r="G371" s="215" t="s">
        <v>229</v>
      </c>
      <c r="H371" s="216">
        <v>3</v>
      </c>
      <c r="I371" s="217"/>
      <c r="J371" s="218">
        <f>ROUND(I371*H371,2)</f>
        <v>0</v>
      </c>
      <c r="K371" s="214" t="s">
        <v>161</v>
      </c>
      <c r="L371" s="44"/>
      <c r="M371" s="219" t="s">
        <v>19</v>
      </c>
      <c r="N371" s="220" t="s">
        <v>47</v>
      </c>
      <c r="O371" s="84"/>
      <c r="P371" s="221">
        <f>O371*H371</f>
        <v>0</v>
      </c>
      <c r="Q371" s="221">
        <v>7E-05</v>
      </c>
      <c r="R371" s="221">
        <f>Q371*H371</f>
        <v>0.00020999999999999998</v>
      </c>
      <c r="S371" s="221">
        <v>0</v>
      </c>
      <c r="T371" s="222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3" t="s">
        <v>250</v>
      </c>
      <c r="AT371" s="223" t="s">
        <v>157</v>
      </c>
      <c r="AU371" s="223" t="s">
        <v>84</v>
      </c>
      <c r="AY371" s="17" t="s">
        <v>155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17" t="s">
        <v>84</v>
      </c>
      <c r="BK371" s="224">
        <f>ROUND(I371*H371,2)</f>
        <v>0</v>
      </c>
      <c r="BL371" s="17" t="s">
        <v>250</v>
      </c>
      <c r="BM371" s="223" t="s">
        <v>735</v>
      </c>
    </row>
    <row r="372" spans="1:47" s="2" customFormat="1" ht="12">
      <c r="A372" s="38"/>
      <c r="B372" s="39"/>
      <c r="C372" s="40"/>
      <c r="D372" s="225" t="s">
        <v>164</v>
      </c>
      <c r="E372" s="40"/>
      <c r="F372" s="226" t="s">
        <v>736</v>
      </c>
      <c r="G372" s="40"/>
      <c r="H372" s="40"/>
      <c r="I372" s="227"/>
      <c r="J372" s="40"/>
      <c r="K372" s="40"/>
      <c r="L372" s="44"/>
      <c r="M372" s="228"/>
      <c r="N372" s="229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164</v>
      </c>
      <c r="AU372" s="17" t="s">
        <v>84</v>
      </c>
    </row>
    <row r="373" spans="1:47" s="2" customFormat="1" ht="12">
      <c r="A373" s="38"/>
      <c r="B373" s="39"/>
      <c r="C373" s="40"/>
      <c r="D373" s="232" t="s">
        <v>296</v>
      </c>
      <c r="E373" s="40"/>
      <c r="F373" s="263" t="s">
        <v>297</v>
      </c>
      <c r="G373" s="40"/>
      <c r="H373" s="40"/>
      <c r="I373" s="227"/>
      <c r="J373" s="40"/>
      <c r="K373" s="40"/>
      <c r="L373" s="44"/>
      <c r="M373" s="228"/>
      <c r="N373" s="229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296</v>
      </c>
      <c r="AU373" s="17" t="s">
        <v>84</v>
      </c>
    </row>
    <row r="374" spans="1:65" s="2" customFormat="1" ht="16.5" customHeight="1">
      <c r="A374" s="38"/>
      <c r="B374" s="39"/>
      <c r="C374" s="212" t="s">
        <v>737</v>
      </c>
      <c r="D374" s="212" t="s">
        <v>157</v>
      </c>
      <c r="E374" s="213" t="s">
        <v>738</v>
      </c>
      <c r="F374" s="214" t="s">
        <v>739</v>
      </c>
      <c r="G374" s="215" t="s">
        <v>229</v>
      </c>
      <c r="H374" s="216">
        <v>3</v>
      </c>
      <c r="I374" s="217"/>
      <c r="J374" s="218">
        <f>ROUND(I374*H374,2)</f>
        <v>0</v>
      </c>
      <c r="K374" s="214" t="s">
        <v>161</v>
      </c>
      <c r="L374" s="44"/>
      <c r="M374" s="219" t="s">
        <v>19</v>
      </c>
      <c r="N374" s="220" t="s">
        <v>47</v>
      </c>
      <c r="O374" s="84"/>
      <c r="P374" s="221">
        <f>O374*H374</f>
        <v>0</v>
      </c>
      <c r="Q374" s="221">
        <v>0.00017</v>
      </c>
      <c r="R374" s="221">
        <f>Q374*H374</f>
        <v>0.00051</v>
      </c>
      <c r="S374" s="221">
        <v>0</v>
      </c>
      <c r="T374" s="222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3" t="s">
        <v>250</v>
      </c>
      <c r="AT374" s="223" t="s">
        <v>157</v>
      </c>
      <c r="AU374" s="223" t="s">
        <v>84</v>
      </c>
      <c r="AY374" s="17" t="s">
        <v>155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7" t="s">
        <v>84</v>
      </c>
      <c r="BK374" s="224">
        <f>ROUND(I374*H374,2)</f>
        <v>0</v>
      </c>
      <c r="BL374" s="17" t="s">
        <v>250</v>
      </c>
      <c r="BM374" s="223" t="s">
        <v>740</v>
      </c>
    </row>
    <row r="375" spans="1:47" s="2" customFormat="1" ht="12">
      <c r="A375" s="38"/>
      <c r="B375" s="39"/>
      <c r="C375" s="40"/>
      <c r="D375" s="225" t="s">
        <v>164</v>
      </c>
      <c r="E375" s="40"/>
      <c r="F375" s="226" t="s">
        <v>741</v>
      </c>
      <c r="G375" s="40"/>
      <c r="H375" s="40"/>
      <c r="I375" s="227"/>
      <c r="J375" s="40"/>
      <c r="K375" s="40"/>
      <c r="L375" s="44"/>
      <c r="M375" s="228"/>
      <c r="N375" s="229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164</v>
      </c>
      <c r="AU375" s="17" t="s">
        <v>84</v>
      </c>
    </row>
    <row r="376" spans="1:65" s="2" customFormat="1" ht="16.5" customHeight="1">
      <c r="A376" s="38"/>
      <c r="B376" s="39"/>
      <c r="C376" s="212" t="s">
        <v>742</v>
      </c>
      <c r="D376" s="212" t="s">
        <v>157</v>
      </c>
      <c r="E376" s="213" t="s">
        <v>743</v>
      </c>
      <c r="F376" s="214" t="s">
        <v>744</v>
      </c>
      <c r="G376" s="215" t="s">
        <v>229</v>
      </c>
      <c r="H376" s="216">
        <v>3</v>
      </c>
      <c r="I376" s="217"/>
      <c r="J376" s="218">
        <f>ROUND(I376*H376,2)</f>
        <v>0</v>
      </c>
      <c r="K376" s="214" t="s">
        <v>161</v>
      </c>
      <c r="L376" s="44"/>
      <c r="M376" s="219" t="s">
        <v>19</v>
      </c>
      <c r="N376" s="220" t="s">
        <v>47</v>
      </c>
      <c r="O376" s="84"/>
      <c r="P376" s="221">
        <f>O376*H376</f>
        <v>0</v>
      </c>
      <c r="Q376" s="221">
        <v>0.00012</v>
      </c>
      <c r="R376" s="221">
        <f>Q376*H376</f>
        <v>0.00036</v>
      </c>
      <c r="S376" s="221">
        <v>0</v>
      </c>
      <c r="T376" s="222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3" t="s">
        <v>250</v>
      </c>
      <c r="AT376" s="223" t="s">
        <v>157</v>
      </c>
      <c r="AU376" s="223" t="s">
        <v>84</v>
      </c>
      <c r="AY376" s="17" t="s">
        <v>155</v>
      </c>
      <c r="BE376" s="224">
        <f>IF(N376="základní",J376,0)</f>
        <v>0</v>
      </c>
      <c r="BF376" s="224">
        <f>IF(N376="snížená",J376,0)</f>
        <v>0</v>
      </c>
      <c r="BG376" s="224">
        <f>IF(N376="zákl. přenesená",J376,0)</f>
        <v>0</v>
      </c>
      <c r="BH376" s="224">
        <f>IF(N376="sníž. přenesená",J376,0)</f>
        <v>0</v>
      </c>
      <c r="BI376" s="224">
        <f>IF(N376="nulová",J376,0)</f>
        <v>0</v>
      </c>
      <c r="BJ376" s="17" t="s">
        <v>84</v>
      </c>
      <c r="BK376" s="224">
        <f>ROUND(I376*H376,2)</f>
        <v>0</v>
      </c>
      <c r="BL376" s="17" t="s">
        <v>250</v>
      </c>
      <c r="BM376" s="223" t="s">
        <v>745</v>
      </c>
    </row>
    <row r="377" spans="1:47" s="2" customFormat="1" ht="12">
      <c r="A377" s="38"/>
      <c r="B377" s="39"/>
      <c r="C377" s="40"/>
      <c r="D377" s="225" t="s">
        <v>164</v>
      </c>
      <c r="E377" s="40"/>
      <c r="F377" s="226" t="s">
        <v>746</v>
      </c>
      <c r="G377" s="40"/>
      <c r="H377" s="40"/>
      <c r="I377" s="227"/>
      <c r="J377" s="40"/>
      <c r="K377" s="40"/>
      <c r="L377" s="44"/>
      <c r="M377" s="228"/>
      <c r="N377" s="229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164</v>
      </c>
      <c r="AU377" s="17" t="s">
        <v>84</v>
      </c>
    </row>
    <row r="378" spans="1:65" s="2" customFormat="1" ht="16.5" customHeight="1">
      <c r="A378" s="38"/>
      <c r="B378" s="39"/>
      <c r="C378" s="212" t="s">
        <v>747</v>
      </c>
      <c r="D378" s="212" t="s">
        <v>157</v>
      </c>
      <c r="E378" s="213" t="s">
        <v>748</v>
      </c>
      <c r="F378" s="214" t="s">
        <v>749</v>
      </c>
      <c r="G378" s="215" t="s">
        <v>229</v>
      </c>
      <c r="H378" s="216">
        <v>3</v>
      </c>
      <c r="I378" s="217"/>
      <c r="J378" s="218">
        <f>ROUND(I378*H378,2)</f>
        <v>0</v>
      </c>
      <c r="K378" s="214" t="s">
        <v>161</v>
      </c>
      <c r="L378" s="44"/>
      <c r="M378" s="219" t="s">
        <v>19</v>
      </c>
      <c r="N378" s="220" t="s">
        <v>47</v>
      </c>
      <c r="O378" s="84"/>
      <c r="P378" s="221">
        <f>O378*H378</f>
        <v>0</v>
      </c>
      <c r="Q378" s="221">
        <v>0.00012</v>
      </c>
      <c r="R378" s="221">
        <f>Q378*H378</f>
        <v>0.00036</v>
      </c>
      <c r="S378" s="221">
        <v>0</v>
      </c>
      <c r="T378" s="222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3" t="s">
        <v>250</v>
      </c>
      <c r="AT378" s="223" t="s">
        <v>157</v>
      </c>
      <c r="AU378" s="223" t="s">
        <v>84</v>
      </c>
      <c r="AY378" s="17" t="s">
        <v>155</v>
      </c>
      <c r="BE378" s="224">
        <f>IF(N378="základní",J378,0)</f>
        <v>0</v>
      </c>
      <c r="BF378" s="224">
        <f>IF(N378="snížená",J378,0)</f>
        <v>0</v>
      </c>
      <c r="BG378" s="224">
        <f>IF(N378="zákl. přenesená",J378,0)</f>
        <v>0</v>
      </c>
      <c r="BH378" s="224">
        <f>IF(N378="sníž. přenesená",J378,0)</f>
        <v>0</v>
      </c>
      <c r="BI378" s="224">
        <f>IF(N378="nulová",J378,0)</f>
        <v>0</v>
      </c>
      <c r="BJ378" s="17" t="s">
        <v>84</v>
      </c>
      <c r="BK378" s="224">
        <f>ROUND(I378*H378,2)</f>
        <v>0</v>
      </c>
      <c r="BL378" s="17" t="s">
        <v>250</v>
      </c>
      <c r="BM378" s="223" t="s">
        <v>750</v>
      </c>
    </row>
    <row r="379" spans="1:47" s="2" customFormat="1" ht="12">
      <c r="A379" s="38"/>
      <c r="B379" s="39"/>
      <c r="C379" s="40"/>
      <c r="D379" s="225" t="s">
        <v>164</v>
      </c>
      <c r="E379" s="40"/>
      <c r="F379" s="226" t="s">
        <v>751</v>
      </c>
      <c r="G379" s="40"/>
      <c r="H379" s="40"/>
      <c r="I379" s="227"/>
      <c r="J379" s="40"/>
      <c r="K379" s="40"/>
      <c r="L379" s="44"/>
      <c r="M379" s="228"/>
      <c r="N379" s="229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164</v>
      </c>
      <c r="AU379" s="17" t="s">
        <v>84</v>
      </c>
    </row>
    <row r="380" spans="1:63" s="12" customFormat="1" ht="25.9" customHeight="1">
      <c r="A380" s="12"/>
      <c r="B380" s="196"/>
      <c r="C380" s="197"/>
      <c r="D380" s="198" t="s">
        <v>74</v>
      </c>
      <c r="E380" s="199" t="s">
        <v>105</v>
      </c>
      <c r="F380" s="199" t="s">
        <v>106</v>
      </c>
      <c r="G380" s="197"/>
      <c r="H380" s="197"/>
      <c r="I380" s="200"/>
      <c r="J380" s="201">
        <f>BK380</f>
        <v>0</v>
      </c>
      <c r="K380" s="197"/>
      <c r="L380" s="202"/>
      <c r="M380" s="203"/>
      <c r="N380" s="204"/>
      <c r="O380" s="204"/>
      <c r="P380" s="205">
        <f>P381</f>
        <v>0</v>
      </c>
      <c r="Q380" s="204"/>
      <c r="R380" s="205">
        <f>R381</f>
        <v>0</v>
      </c>
      <c r="S380" s="204"/>
      <c r="T380" s="206">
        <f>T381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7" t="s">
        <v>183</v>
      </c>
      <c r="AT380" s="208" t="s">
        <v>74</v>
      </c>
      <c r="AU380" s="208" t="s">
        <v>75</v>
      </c>
      <c r="AY380" s="207" t="s">
        <v>155</v>
      </c>
      <c r="BK380" s="209">
        <f>BK381</f>
        <v>0</v>
      </c>
    </row>
    <row r="381" spans="1:63" s="12" customFormat="1" ht="22.8" customHeight="1">
      <c r="A381" s="12"/>
      <c r="B381" s="196"/>
      <c r="C381" s="197"/>
      <c r="D381" s="198" t="s">
        <v>74</v>
      </c>
      <c r="E381" s="210" t="s">
        <v>752</v>
      </c>
      <c r="F381" s="210" t="s">
        <v>753</v>
      </c>
      <c r="G381" s="197"/>
      <c r="H381" s="197"/>
      <c r="I381" s="200"/>
      <c r="J381" s="211">
        <f>BK381</f>
        <v>0</v>
      </c>
      <c r="K381" s="197"/>
      <c r="L381" s="202"/>
      <c r="M381" s="203"/>
      <c r="N381" s="204"/>
      <c r="O381" s="204"/>
      <c r="P381" s="205">
        <f>SUM(P382:P383)</f>
        <v>0</v>
      </c>
      <c r="Q381" s="204"/>
      <c r="R381" s="205">
        <f>SUM(R382:R383)</f>
        <v>0</v>
      </c>
      <c r="S381" s="204"/>
      <c r="T381" s="206">
        <f>SUM(T382:T383)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7" t="s">
        <v>183</v>
      </c>
      <c r="AT381" s="208" t="s">
        <v>74</v>
      </c>
      <c r="AU381" s="208" t="s">
        <v>82</v>
      </c>
      <c r="AY381" s="207" t="s">
        <v>155</v>
      </c>
      <c r="BK381" s="209">
        <f>SUM(BK382:BK383)</f>
        <v>0</v>
      </c>
    </row>
    <row r="382" spans="1:65" s="2" customFormat="1" ht="16.5" customHeight="1">
      <c r="A382" s="38"/>
      <c r="B382" s="39"/>
      <c r="C382" s="212" t="s">
        <v>754</v>
      </c>
      <c r="D382" s="212" t="s">
        <v>157</v>
      </c>
      <c r="E382" s="213" t="s">
        <v>755</v>
      </c>
      <c r="F382" s="214" t="s">
        <v>756</v>
      </c>
      <c r="G382" s="215" t="s">
        <v>757</v>
      </c>
      <c r="H382" s="216">
        <v>1</v>
      </c>
      <c r="I382" s="217"/>
      <c r="J382" s="218">
        <f>ROUND(I382*H382,2)</f>
        <v>0</v>
      </c>
      <c r="K382" s="214" t="s">
        <v>161</v>
      </c>
      <c r="L382" s="44"/>
      <c r="M382" s="219" t="s">
        <v>19</v>
      </c>
      <c r="N382" s="220" t="s">
        <v>47</v>
      </c>
      <c r="O382" s="84"/>
      <c r="P382" s="221">
        <f>O382*H382</f>
        <v>0</v>
      </c>
      <c r="Q382" s="221">
        <v>0</v>
      </c>
      <c r="R382" s="221">
        <f>Q382*H382</f>
        <v>0</v>
      </c>
      <c r="S382" s="221">
        <v>0</v>
      </c>
      <c r="T382" s="222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3" t="s">
        <v>758</v>
      </c>
      <c r="AT382" s="223" t="s">
        <v>157</v>
      </c>
      <c r="AU382" s="223" t="s">
        <v>84</v>
      </c>
      <c r="AY382" s="17" t="s">
        <v>155</v>
      </c>
      <c r="BE382" s="224">
        <f>IF(N382="základní",J382,0)</f>
        <v>0</v>
      </c>
      <c r="BF382" s="224">
        <f>IF(N382="snížená",J382,0)</f>
        <v>0</v>
      </c>
      <c r="BG382" s="224">
        <f>IF(N382="zákl. přenesená",J382,0)</f>
        <v>0</v>
      </c>
      <c r="BH382" s="224">
        <f>IF(N382="sníž. přenesená",J382,0)</f>
        <v>0</v>
      </c>
      <c r="BI382" s="224">
        <f>IF(N382="nulová",J382,0)</f>
        <v>0</v>
      </c>
      <c r="BJ382" s="17" t="s">
        <v>84</v>
      </c>
      <c r="BK382" s="224">
        <f>ROUND(I382*H382,2)</f>
        <v>0</v>
      </c>
      <c r="BL382" s="17" t="s">
        <v>758</v>
      </c>
      <c r="BM382" s="223" t="s">
        <v>759</v>
      </c>
    </row>
    <row r="383" spans="1:47" s="2" customFormat="1" ht="12">
      <c r="A383" s="38"/>
      <c r="B383" s="39"/>
      <c r="C383" s="40"/>
      <c r="D383" s="225" t="s">
        <v>164</v>
      </c>
      <c r="E383" s="40"/>
      <c r="F383" s="226" t="s">
        <v>760</v>
      </c>
      <c r="G383" s="40"/>
      <c r="H383" s="40"/>
      <c r="I383" s="227"/>
      <c r="J383" s="40"/>
      <c r="K383" s="40"/>
      <c r="L383" s="44"/>
      <c r="M383" s="264"/>
      <c r="N383" s="265"/>
      <c r="O383" s="266"/>
      <c r="P383" s="266"/>
      <c r="Q383" s="266"/>
      <c r="R383" s="266"/>
      <c r="S383" s="266"/>
      <c r="T383" s="267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164</v>
      </c>
      <c r="AU383" s="17" t="s">
        <v>84</v>
      </c>
    </row>
    <row r="384" spans="1:31" s="2" customFormat="1" ht="6.95" customHeight="1">
      <c r="A384" s="38"/>
      <c r="B384" s="59"/>
      <c r="C384" s="60"/>
      <c r="D384" s="60"/>
      <c r="E384" s="60"/>
      <c r="F384" s="60"/>
      <c r="G384" s="60"/>
      <c r="H384" s="60"/>
      <c r="I384" s="60"/>
      <c r="J384" s="60"/>
      <c r="K384" s="60"/>
      <c r="L384" s="44"/>
      <c r="M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</row>
  </sheetData>
  <sheetProtection password="CC35" sheet="1" objects="1" scenarios="1" formatColumns="0" formatRows="0" autoFilter="0"/>
  <autoFilter ref="C107:K38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6:H96"/>
    <mergeCell ref="E98:H98"/>
    <mergeCell ref="E100:H100"/>
    <mergeCell ref="L2:V2"/>
  </mergeCells>
  <hyperlinks>
    <hyperlink ref="F112" r:id="rId1" display="https://podminky.urs.cz/item/CS_URS_2022_01/132212132"/>
    <hyperlink ref="F117" r:id="rId2" display="https://podminky.urs.cz/item/CS_URS_2022_01/162211311"/>
    <hyperlink ref="F119" r:id="rId3" display="https://podminky.urs.cz/item/CS_URS_2022_01/162211319"/>
    <hyperlink ref="F121" r:id="rId4" display="https://podminky.urs.cz/item/CS_URS_2022_01/162751117"/>
    <hyperlink ref="F123" r:id="rId5" display="https://podminky.urs.cz/item/CS_URS_2022_01/162751119"/>
    <hyperlink ref="F128" r:id="rId6" display="https://podminky.urs.cz/item/CS_URS_2022_01/174111101"/>
    <hyperlink ref="F133" r:id="rId7" display="https://podminky.urs.cz/item/CS_URS_2022_01/175111101"/>
    <hyperlink ref="F141" r:id="rId8" display="https://podminky.urs.cz/item/CS_URS_2022_01/340236212"/>
    <hyperlink ref="F143" r:id="rId9" display="https://podminky.urs.cz/item/CS_URS_2022_01/340271011"/>
    <hyperlink ref="F147" r:id="rId10" display="https://podminky.urs.cz/item/CS_URS_2022_01/612131121"/>
    <hyperlink ref="F150" r:id="rId11" display="https://podminky.urs.cz/item/CS_URS_2022_01/612142001"/>
    <hyperlink ref="F152" r:id="rId12" display="https://podminky.urs.cz/item/CS_URS_2022_01/612321131"/>
    <hyperlink ref="F154" r:id="rId13" display="https://podminky.urs.cz/item/CS_URS_2022_01/612325222"/>
    <hyperlink ref="F158" r:id="rId14" display="https://podminky.urs.cz/item/CS_URS_2022_01/631312141"/>
    <hyperlink ref="F162" r:id="rId15" display="https://podminky.urs.cz/item/CS_URS_2022_01/763172325"/>
    <hyperlink ref="F166" r:id="rId16" display="https://podminky.urs.cz/item/CS_URS_2022_01/949101111"/>
    <hyperlink ref="F170" r:id="rId17" display="https://podminky.urs.cz/item/CS_URS_2022_01/952902021"/>
    <hyperlink ref="F172" r:id="rId18" display="https://podminky.urs.cz/item/CS_URS_2022_01/899101211"/>
    <hyperlink ref="F175" r:id="rId19" display="https://podminky.urs.cz/item/CS_URS_2022_01/953941220"/>
    <hyperlink ref="F179" r:id="rId20" display="https://podminky.urs.cz/item/CS_URS_2022_01/721110802"/>
    <hyperlink ref="F181" r:id="rId21" display="https://podminky.urs.cz/item/CS_URS_2022_01/721110806"/>
    <hyperlink ref="F183" r:id="rId22" display="https://podminky.urs.cz/item/CS_URS_2022_01/722170801"/>
    <hyperlink ref="F185" r:id="rId23" display="https://podminky.urs.cz/item/CS_URS_2022_01/722170804"/>
    <hyperlink ref="F187" r:id="rId24" display="https://podminky.urs.cz/item/CS_URS_2022_01/722220864"/>
    <hyperlink ref="F189" r:id="rId25" display="https://podminky.urs.cz/item/CS_URS_2022_01/776201812"/>
    <hyperlink ref="F191" r:id="rId26" display="https://podminky.urs.cz/item/CS_URS_2022_01/962031132"/>
    <hyperlink ref="F194" r:id="rId27" display="https://podminky.urs.cz/item/CS_URS_2022_01/965042241"/>
    <hyperlink ref="F197" r:id="rId28" display="https://podminky.urs.cz/item/CS_URS_2022_01/965081213"/>
    <hyperlink ref="F200" r:id="rId29" display="https://podminky.urs.cz/item/CS_URS_2022_01/971042331"/>
    <hyperlink ref="F202" r:id="rId30" display="https://podminky.urs.cz/item/CS_URS_2022_01/977151124"/>
    <hyperlink ref="F205" r:id="rId31" display="https://podminky.urs.cz/item/CS_URS_2022_01/977151125"/>
    <hyperlink ref="F208" r:id="rId32" display="https://podminky.urs.cz/item/CS_URS_2022_01/977151127"/>
    <hyperlink ref="F212" r:id="rId33" display="https://podminky.urs.cz/item/CS_URS_2022_01/997013501"/>
    <hyperlink ref="F214" r:id="rId34" display="https://podminky.urs.cz/item/CS_URS_2022_01/997013509"/>
    <hyperlink ref="F217" r:id="rId35" display="https://podminky.urs.cz/item/CS_URS_2022_01/997013511"/>
    <hyperlink ref="F224" r:id="rId36" display="https://podminky.urs.cz/item/CS_URS_2022_01/998018001"/>
    <hyperlink ref="F228" r:id="rId37" display="https://podminky.urs.cz/item/CS_URS_2022_01/711111001"/>
    <hyperlink ref="F233" r:id="rId38" display="https://podminky.urs.cz/item/CS_URS_2022_01/711141559"/>
    <hyperlink ref="F237" r:id="rId39" display="https://podminky.urs.cz/item/CS_URS_2022_01/998711101"/>
    <hyperlink ref="F249" r:id="rId40" display="https://podminky.urs.cz/item/CS_URS_2022_01/721173401"/>
    <hyperlink ref="F251" r:id="rId41" display="https://podminky.urs.cz/item/CS_URS_2022_01/721173402"/>
    <hyperlink ref="F253" r:id="rId42" display="https://podminky.urs.cz/item/CS_URS_2022_01/721173403"/>
    <hyperlink ref="F255" r:id="rId43" display="https://podminky.urs.cz/item/CS_URS_2022_01/721173404"/>
    <hyperlink ref="F257" r:id="rId44" display="https://podminky.urs.cz/item/CS_URS_2022_01/721174025"/>
    <hyperlink ref="F259" r:id="rId45" display="https://podminky.urs.cz/item/CS_URS_2022_01/721290111"/>
    <hyperlink ref="F261" r:id="rId46" display="https://podminky.urs.cz/item/CS_URS_2022_01/721290112"/>
    <hyperlink ref="F263" r:id="rId47" display="https://podminky.urs.cz/item/CS_URS_2022_01/998721101"/>
    <hyperlink ref="F277" r:id="rId48" display="https://podminky.urs.cz/item/CS_URS_2022_01/722174003"/>
    <hyperlink ref="F279" r:id="rId49" display="https://podminky.urs.cz/item/CS_URS_2022_01/722174024"/>
    <hyperlink ref="F281" r:id="rId50" display="https://podminky.urs.cz/item/CS_URS_2022_01/722174026"/>
    <hyperlink ref="F283" r:id="rId51" display="https://podminky.urs.cz/item/CS_URS_2022_01/722181241"/>
    <hyperlink ref="F285" r:id="rId52" display="https://podminky.urs.cz/item/CS_URS_2022_01/722181242"/>
    <hyperlink ref="F287" r:id="rId53" display="https://podminky.urs.cz/item/CS_URS_2022_01/722181253"/>
    <hyperlink ref="F289" r:id="rId54" display="https://podminky.urs.cz/item/CS_URS_2022_01/722224115"/>
    <hyperlink ref="F291" r:id="rId55" display="https://podminky.urs.cz/item/CS_URS_2022_01/722225303"/>
    <hyperlink ref="F293" r:id="rId56" display="https://podminky.urs.cz/item/CS_URS_2022_01/722225305"/>
    <hyperlink ref="F295" r:id="rId57" display="https://podminky.urs.cz/item/CS_URS_2022_01/722230103"/>
    <hyperlink ref="F297" r:id="rId58" display="https://podminky.urs.cz/item/CS_URS_2022_01/722230104"/>
    <hyperlink ref="F299" r:id="rId59" display="https://podminky.urs.cz/item/CS_URS_2022_01/722231075"/>
    <hyperlink ref="F302" r:id="rId60" display="https://podminky.urs.cz/item/CS_URS_2022_01/722290226"/>
    <hyperlink ref="F304" r:id="rId61" display="https://podminky.urs.cz/item/CS_URS_2022_01/722290234"/>
    <hyperlink ref="F306" r:id="rId62" display="https://podminky.urs.cz/item/CS_URS_2022_01/998722101"/>
    <hyperlink ref="F309" r:id="rId63" display="https://podminky.urs.cz/item/CS_URS_2022_01/725110814"/>
    <hyperlink ref="F311" r:id="rId64" display="https://podminky.urs.cz/item/CS_URS_2022_01/725119122"/>
    <hyperlink ref="F317" r:id="rId65" display="https://podminky.urs.cz/item/CS_URS_2022_01/771121011"/>
    <hyperlink ref="F320" r:id="rId66" display="https://podminky.urs.cz/item/CS_URS_2022_01/771151012"/>
    <hyperlink ref="F322" r:id="rId67" display="https://podminky.urs.cz/item/CS_URS_2022_01/771474112"/>
    <hyperlink ref="F330" r:id="rId68" display="https://podminky.urs.cz/item/CS_URS_2022_01/771574112"/>
    <hyperlink ref="F337" r:id="rId69" display="https://podminky.urs.cz/item/CS_URS_2022_01/998771101"/>
    <hyperlink ref="F340" r:id="rId70" display="https://podminky.urs.cz/item/CS_URS_2022_01/776111116"/>
    <hyperlink ref="F342" r:id="rId71" display="https://podminky.urs.cz/item/CS_URS_2022_01/776111311"/>
    <hyperlink ref="F344" r:id="rId72" display="https://podminky.urs.cz/item/CS_URS_2022_01/776121112"/>
    <hyperlink ref="F346" r:id="rId73" display="https://podminky.urs.cz/item/CS_URS_2022_01/776121321"/>
    <hyperlink ref="F348" r:id="rId74" display="https://podminky.urs.cz/item/CS_URS_2022_01/776141111"/>
    <hyperlink ref="F350" r:id="rId75" display="https://podminky.urs.cz/item/CS_URS_2022_01/776221111"/>
    <hyperlink ref="F354" r:id="rId76" display="https://podminky.urs.cz/item/CS_URS_2022_01/776411111"/>
    <hyperlink ref="F359" r:id="rId77" display="https://podminky.urs.cz/item/CS_URS_2022_01/998776101"/>
    <hyperlink ref="F362" r:id="rId78" display="https://podminky.urs.cz/item/CS_URS_2022_01/781121011"/>
    <hyperlink ref="F365" r:id="rId79" display="https://podminky.urs.cz/item/CS_URS_2022_01/781474115"/>
    <hyperlink ref="F369" r:id="rId80" display="https://podminky.urs.cz/item/CS_URS_2022_01/998781101"/>
    <hyperlink ref="F372" r:id="rId81" display="https://podminky.urs.cz/item/CS_URS_2022_01/783301303"/>
    <hyperlink ref="F375" r:id="rId82" display="https://podminky.urs.cz/item/CS_URS_2022_01/783314201"/>
    <hyperlink ref="F377" r:id="rId83" display="https://podminky.urs.cz/item/CS_URS_2022_01/783315101"/>
    <hyperlink ref="F379" r:id="rId84" display="https://podminky.urs.cz/item/CS_URS_2022_01/783317101"/>
    <hyperlink ref="F383" r:id="rId85" display="https://podminky.urs.cz/item/CS_URS_2022_01/012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108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Objekt Přímá 397 a 398, Děčín – Boletice, výměna instalací</v>
      </c>
      <c r="F7" s="142"/>
      <c r="G7" s="142"/>
      <c r="H7" s="142"/>
      <c r="L7" s="20"/>
    </row>
    <row r="8" spans="2:12" s="1" customFormat="1" ht="12" customHeight="1">
      <c r="B8" s="20"/>
      <c r="D8" s="142" t="s">
        <v>109</v>
      </c>
      <c r="L8" s="20"/>
    </row>
    <row r="9" spans="1:31" s="2" customFormat="1" ht="16.5" customHeight="1">
      <c r="A9" s="38"/>
      <c r="B9" s="44"/>
      <c r="C9" s="38"/>
      <c r="D9" s="38"/>
      <c r="E9" s="143" t="s">
        <v>110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111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761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18. 9. 2022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35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37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ROUND(J101,2)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ROUND((SUM(BE101:BE237)),2)</f>
        <v>0</v>
      </c>
      <c r="G35" s="38"/>
      <c r="H35" s="38"/>
      <c r="I35" s="157">
        <v>0.21</v>
      </c>
      <c r="J35" s="156">
        <f>ROUND(((SUM(BE101:BE237))*I35),2)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ROUND((SUM(BF101:BF237)),2)</f>
        <v>0</v>
      </c>
      <c r="G36" s="38"/>
      <c r="H36" s="38"/>
      <c r="I36" s="157">
        <v>0.15</v>
      </c>
      <c r="J36" s="156">
        <f>ROUND(((SUM(BF101:BF237))*I36),2)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ROUND((SUM(BG101:BG237)),2)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ROUND((SUM(BH101:BH237)),2)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ROUND((SUM(BI101:BI237)),2)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113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Objekt Přímá 397 a 398, Děčín – Boletice, výměna instalací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109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111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SO1.2 - Kanalizace a vodovod - stoupačky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 - Boletice nad Labem</v>
      </c>
      <c r="G56" s="40"/>
      <c r="H56" s="40"/>
      <c r="I56" s="32" t="s">
        <v>23</v>
      </c>
      <c r="J56" s="72" t="str">
        <f>IF(J14="","",J14)</f>
        <v>18. 9. 2022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Vladimír Vidai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37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114</v>
      </c>
      <c r="D61" s="171"/>
      <c r="E61" s="171"/>
      <c r="F61" s="171"/>
      <c r="G61" s="171"/>
      <c r="H61" s="171"/>
      <c r="I61" s="171"/>
      <c r="J61" s="172" t="s">
        <v>115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J101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116</v>
      </c>
    </row>
    <row r="64" spans="1:31" s="9" customFormat="1" ht="24.95" customHeight="1">
      <c r="A64" s="9"/>
      <c r="B64" s="174"/>
      <c r="C64" s="175"/>
      <c r="D64" s="176" t="s">
        <v>117</v>
      </c>
      <c r="E64" s="177"/>
      <c r="F64" s="177"/>
      <c r="G64" s="177"/>
      <c r="H64" s="177"/>
      <c r="I64" s="177"/>
      <c r="J64" s="178">
        <f>J102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762</v>
      </c>
      <c r="E65" s="182"/>
      <c r="F65" s="182"/>
      <c r="G65" s="182"/>
      <c r="H65" s="182"/>
      <c r="I65" s="182"/>
      <c r="J65" s="183">
        <f>J103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123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124</v>
      </c>
      <c r="E67" s="182"/>
      <c r="F67" s="182"/>
      <c r="G67" s="182"/>
      <c r="H67" s="182"/>
      <c r="I67" s="182"/>
      <c r="J67" s="183">
        <f>J111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125</v>
      </c>
      <c r="E68" s="182"/>
      <c r="F68" s="182"/>
      <c r="G68" s="182"/>
      <c r="H68" s="182"/>
      <c r="I68" s="182"/>
      <c r="J68" s="183">
        <f>J115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126</v>
      </c>
      <c r="E69" s="182"/>
      <c r="F69" s="182"/>
      <c r="G69" s="182"/>
      <c r="H69" s="182"/>
      <c r="I69" s="182"/>
      <c r="J69" s="183">
        <f>J130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127</v>
      </c>
      <c r="E70" s="182"/>
      <c r="F70" s="182"/>
      <c r="G70" s="182"/>
      <c r="H70" s="182"/>
      <c r="I70" s="182"/>
      <c r="J70" s="183">
        <f>J142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4"/>
      <c r="C71" s="175"/>
      <c r="D71" s="176" t="s">
        <v>128</v>
      </c>
      <c r="E71" s="177"/>
      <c r="F71" s="177"/>
      <c r="G71" s="177"/>
      <c r="H71" s="177"/>
      <c r="I71" s="177"/>
      <c r="J71" s="178">
        <f>J145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0"/>
      <c r="C72" s="125"/>
      <c r="D72" s="181" t="s">
        <v>130</v>
      </c>
      <c r="E72" s="182"/>
      <c r="F72" s="182"/>
      <c r="G72" s="182"/>
      <c r="H72" s="182"/>
      <c r="I72" s="182"/>
      <c r="J72" s="183">
        <f>J146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131</v>
      </c>
      <c r="E73" s="182"/>
      <c r="F73" s="182"/>
      <c r="G73" s="182"/>
      <c r="H73" s="182"/>
      <c r="I73" s="182"/>
      <c r="J73" s="183">
        <f>J161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132</v>
      </c>
      <c r="E74" s="182"/>
      <c r="F74" s="182"/>
      <c r="G74" s="182"/>
      <c r="H74" s="182"/>
      <c r="I74" s="182"/>
      <c r="J74" s="183">
        <f>J197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133</v>
      </c>
      <c r="E75" s="182"/>
      <c r="F75" s="182"/>
      <c r="G75" s="182"/>
      <c r="H75" s="182"/>
      <c r="I75" s="182"/>
      <c r="J75" s="183">
        <f>J203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763</v>
      </c>
      <c r="E76" s="182"/>
      <c r="F76" s="182"/>
      <c r="G76" s="182"/>
      <c r="H76" s="182"/>
      <c r="I76" s="182"/>
      <c r="J76" s="183">
        <f>J207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764</v>
      </c>
      <c r="E77" s="182"/>
      <c r="F77" s="182"/>
      <c r="G77" s="182"/>
      <c r="H77" s="182"/>
      <c r="I77" s="182"/>
      <c r="J77" s="183">
        <f>J214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137</v>
      </c>
      <c r="E78" s="182"/>
      <c r="F78" s="182"/>
      <c r="G78" s="182"/>
      <c r="H78" s="182"/>
      <c r="I78" s="182"/>
      <c r="J78" s="183">
        <f>J226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0"/>
      <c r="C79" s="125"/>
      <c r="D79" s="181" t="s">
        <v>765</v>
      </c>
      <c r="E79" s="182"/>
      <c r="F79" s="182"/>
      <c r="G79" s="182"/>
      <c r="H79" s="182"/>
      <c r="I79" s="182"/>
      <c r="J79" s="183">
        <f>J232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5" spans="1:31" s="2" customFormat="1" ht="6.95" customHeight="1">
      <c r="A85" s="38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4.95" customHeight="1">
      <c r="A86" s="38"/>
      <c r="B86" s="39"/>
      <c r="C86" s="23" t="s">
        <v>140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16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169" t="str">
        <f>E7</f>
        <v>Objekt Přímá 397 a 398, Děčín – Boletice, výměna instalací</v>
      </c>
      <c r="F89" s="32"/>
      <c r="G89" s="32"/>
      <c r="H89" s="32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2:12" s="1" customFormat="1" ht="12" customHeight="1">
      <c r="B90" s="21"/>
      <c r="C90" s="32" t="s">
        <v>109</v>
      </c>
      <c r="D90" s="22"/>
      <c r="E90" s="22"/>
      <c r="F90" s="22"/>
      <c r="G90" s="22"/>
      <c r="H90" s="22"/>
      <c r="I90" s="22"/>
      <c r="J90" s="22"/>
      <c r="K90" s="22"/>
      <c r="L90" s="20"/>
    </row>
    <row r="91" spans="1:31" s="2" customFormat="1" ht="16.5" customHeight="1">
      <c r="A91" s="38"/>
      <c r="B91" s="39"/>
      <c r="C91" s="40"/>
      <c r="D91" s="40"/>
      <c r="E91" s="169" t="s">
        <v>110</v>
      </c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111</v>
      </c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6.5" customHeight="1">
      <c r="A93" s="38"/>
      <c r="B93" s="39"/>
      <c r="C93" s="40"/>
      <c r="D93" s="40"/>
      <c r="E93" s="69" t="str">
        <f>E11</f>
        <v>SO1.2 - Kanalizace a vodovod - stoupačky</v>
      </c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2" customHeight="1">
      <c r="A95" s="38"/>
      <c r="B95" s="39"/>
      <c r="C95" s="32" t="s">
        <v>21</v>
      </c>
      <c r="D95" s="40"/>
      <c r="E95" s="40"/>
      <c r="F95" s="27" t="str">
        <f>F14</f>
        <v>Děčín - Boletice nad Labem</v>
      </c>
      <c r="G95" s="40"/>
      <c r="H95" s="40"/>
      <c r="I95" s="32" t="s">
        <v>23</v>
      </c>
      <c r="J95" s="72" t="str">
        <f>IF(J14="","",J14)</f>
        <v>18. 9. 2022</v>
      </c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6.9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25</v>
      </c>
      <c r="D97" s="40"/>
      <c r="E97" s="40"/>
      <c r="F97" s="27" t="str">
        <f>E17</f>
        <v>Statutární město Děčín</v>
      </c>
      <c r="G97" s="40"/>
      <c r="H97" s="40"/>
      <c r="I97" s="32" t="s">
        <v>32</v>
      </c>
      <c r="J97" s="36" t="str">
        <f>E23</f>
        <v>Vladimír Vidai</v>
      </c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5.15" customHeight="1">
      <c r="A98" s="38"/>
      <c r="B98" s="39"/>
      <c r="C98" s="32" t="s">
        <v>30</v>
      </c>
      <c r="D98" s="40"/>
      <c r="E98" s="40"/>
      <c r="F98" s="27" t="str">
        <f>IF(E20="","",E20)</f>
        <v>Vyplň údaj</v>
      </c>
      <c r="G98" s="40"/>
      <c r="H98" s="40"/>
      <c r="I98" s="32" t="s">
        <v>37</v>
      </c>
      <c r="J98" s="36" t="str">
        <f>E26</f>
        <v xml:space="preserve"> </v>
      </c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11" customFormat="1" ht="29.25" customHeight="1">
      <c r="A100" s="185"/>
      <c r="B100" s="186"/>
      <c r="C100" s="187" t="s">
        <v>141</v>
      </c>
      <c r="D100" s="188" t="s">
        <v>60</v>
      </c>
      <c r="E100" s="188" t="s">
        <v>56</v>
      </c>
      <c r="F100" s="188" t="s">
        <v>57</v>
      </c>
      <c r="G100" s="188" t="s">
        <v>142</v>
      </c>
      <c r="H100" s="188" t="s">
        <v>143</v>
      </c>
      <c r="I100" s="188" t="s">
        <v>144</v>
      </c>
      <c r="J100" s="188" t="s">
        <v>115</v>
      </c>
      <c r="K100" s="189" t="s">
        <v>145</v>
      </c>
      <c r="L100" s="190"/>
      <c r="M100" s="92" t="s">
        <v>19</v>
      </c>
      <c r="N100" s="93" t="s">
        <v>45</v>
      </c>
      <c r="O100" s="93" t="s">
        <v>146</v>
      </c>
      <c r="P100" s="93" t="s">
        <v>147</v>
      </c>
      <c r="Q100" s="93" t="s">
        <v>148</v>
      </c>
      <c r="R100" s="93" t="s">
        <v>149</v>
      </c>
      <c r="S100" s="93" t="s">
        <v>150</v>
      </c>
      <c r="T100" s="94" t="s">
        <v>151</v>
      </c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</row>
    <row r="101" spans="1:63" s="2" customFormat="1" ht="22.8" customHeight="1">
      <c r="A101" s="38"/>
      <c r="B101" s="39"/>
      <c r="C101" s="99" t="s">
        <v>152</v>
      </c>
      <c r="D101" s="40"/>
      <c r="E101" s="40"/>
      <c r="F101" s="40"/>
      <c r="G101" s="40"/>
      <c r="H101" s="40"/>
      <c r="I101" s="40"/>
      <c r="J101" s="191">
        <f>BK101</f>
        <v>0</v>
      </c>
      <c r="K101" s="40"/>
      <c r="L101" s="44"/>
      <c r="M101" s="95"/>
      <c r="N101" s="192"/>
      <c r="O101" s="96"/>
      <c r="P101" s="193">
        <f>P102+P145</f>
        <v>0</v>
      </c>
      <c r="Q101" s="96"/>
      <c r="R101" s="193">
        <f>R102+R145</f>
        <v>5.37505712</v>
      </c>
      <c r="S101" s="96"/>
      <c r="T101" s="194">
        <f>T102+T145</f>
        <v>17.071340000000003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74</v>
      </c>
      <c r="AU101" s="17" t="s">
        <v>116</v>
      </c>
      <c r="BK101" s="195">
        <f>BK102+BK145</f>
        <v>0</v>
      </c>
    </row>
    <row r="102" spans="1:63" s="12" customFormat="1" ht="25.9" customHeight="1">
      <c r="A102" s="12"/>
      <c r="B102" s="196"/>
      <c r="C102" s="197"/>
      <c r="D102" s="198" t="s">
        <v>74</v>
      </c>
      <c r="E102" s="199" t="s">
        <v>153</v>
      </c>
      <c r="F102" s="199" t="s">
        <v>154</v>
      </c>
      <c r="G102" s="197"/>
      <c r="H102" s="197"/>
      <c r="I102" s="200"/>
      <c r="J102" s="201">
        <f>BK102</f>
        <v>0</v>
      </c>
      <c r="K102" s="197"/>
      <c r="L102" s="202"/>
      <c r="M102" s="203"/>
      <c r="N102" s="204"/>
      <c r="O102" s="204"/>
      <c r="P102" s="205">
        <f>P103+P107+P111+P115+P130+P142</f>
        <v>0</v>
      </c>
      <c r="Q102" s="204"/>
      <c r="R102" s="205">
        <f>R103+R107+R111+R115+R130+R142</f>
        <v>0.26044871999999997</v>
      </c>
      <c r="S102" s="204"/>
      <c r="T102" s="206">
        <f>T103+T107+T111+T115+T130+T142</f>
        <v>17.071340000000003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82</v>
      </c>
      <c r="AT102" s="208" t="s">
        <v>74</v>
      </c>
      <c r="AU102" s="208" t="s">
        <v>75</v>
      </c>
      <c r="AY102" s="207" t="s">
        <v>155</v>
      </c>
      <c r="BK102" s="209">
        <f>BK103+BK107+BK111+BK115+BK130+BK142</f>
        <v>0</v>
      </c>
    </row>
    <row r="103" spans="1:63" s="12" customFormat="1" ht="22.8" customHeight="1">
      <c r="A103" s="12"/>
      <c r="B103" s="196"/>
      <c r="C103" s="197"/>
      <c r="D103" s="198" t="s">
        <v>74</v>
      </c>
      <c r="E103" s="210" t="s">
        <v>162</v>
      </c>
      <c r="F103" s="210" t="s">
        <v>766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SUM(P104:P106)</f>
        <v>0</v>
      </c>
      <c r="Q103" s="204"/>
      <c r="R103" s="205">
        <f>SUM(R104:R106)</f>
        <v>0.16111872</v>
      </c>
      <c r="S103" s="204"/>
      <c r="T103" s="206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82</v>
      </c>
      <c r="AT103" s="208" t="s">
        <v>74</v>
      </c>
      <c r="AU103" s="208" t="s">
        <v>82</v>
      </c>
      <c r="AY103" s="207" t="s">
        <v>155</v>
      </c>
      <c r="BK103" s="209">
        <f>SUM(BK104:BK106)</f>
        <v>0</v>
      </c>
    </row>
    <row r="104" spans="1:65" s="2" customFormat="1" ht="37.8" customHeight="1">
      <c r="A104" s="38"/>
      <c r="B104" s="39"/>
      <c r="C104" s="212" t="s">
        <v>82</v>
      </c>
      <c r="D104" s="212" t="s">
        <v>157</v>
      </c>
      <c r="E104" s="213" t="s">
        <v>767</v>
      </c>
      <c r="F104" s="214" t="s">
        <v>768</v>
      </c>
      <c r="G104" s="215" t="s">
        <v>229</v>
      </c>
      <c r="H104" s="216">
        <v>0.756</v>
      </c>
      <c r="I104" s="217"/>
      <c r="J104" s="218">
        <f>ROUND(I104*H104,2)</f>
        <v>0</v>
      </c>
      <c r="K104" s="214" t="s">
        <v>161</v>
      </c>
      <c r="L104" s="44"/>
      <c r="M104" s="219" t="s">
        <v>19</v>
      </c>
      <c r="N104" s="220" t="s">
        <v>47</v>
      </c>
      <c r="O104" s="84"/>
      <c r="P104" s="221">
        <f>O104*H104</f>
        <v>0</v>
      </c>
      <c r="Q104" s="221">
        <v>0.21312</v>
      </c>
      <c r="R104" s="221">
        <f>Q104*H104</f>
        <v>0.16111872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162</v>
      </c>
      <c r="AT104" s="223" t="s">
        <v>157</v>
      </c>
      <c r="AU104" s="223" t="s">
        <v>84</v>
      </c>
      <c r="AY104" s="17" t="s">
        <v>155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84</v>
      </c>
      <c r="BK104" s="224">
        <f>ROUND(I104*H104,2)</f>
        <v>0</v>
      </c>
      <c r="BL104" s="17" t="s">
        <v>162</v>
      </c>
      <c r="BM104" s="223" t="s">
        <v>769</v>
      </c>
    </row>
    <row r="105" spans="1:47" s="2" customFormat="1" ht="12">
      <c r="A105" s="38"/>
      <c r="B105" s="39"/>
      <c r="C105" s="40"/>
      <c r="D105" s="225" t="s">
        <v>164</v>
      </c>
      <c r="E105" s="40"/>
      <c r="F105" s="226" t="s">
        <v>770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164</v>
      </c>
      <c r="AU105" s="17" t="s">
        <v>84</v>
      </c>
    </row>
    <row r="106" spans="1:51" s="13" customFormat="1" ht="12">
      <c r="A106" s="13"/>
      <c r="B106" s="230"/>
      <c r="C106" s="231"/>
      <c r="D106" s="232" t="s">
        <v>166</v>
      </c>
      <c r="E106" s="233" t="s">
        <v>19</v>
      </c>
      <c r="F106" s="234" t="s">
        <v>771</v>
      </c>
      <c r="G106" s="231"/>
      <c r="H106" s="235">
        <v>0.756</v>
      </c>
      <c r="I106" s="236"/>
      <c r="J106" s="231"/>
      <c r="K106" s="231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166</v>
      </c>
      <c r="AU106" s="241" t="s">
        <v>84</v>
      </c>
      <c r="AV106" s="13" t="s">
        <v>84</v>
      </c>
      <c r="AW106" s="13" t="s">
        <v>36</v>
      </c>
      <c r="AX106" s="13" t="s">
        <v>82</v>
      </c>
      <c r="AY106" s="241" t="s">
        <v>155</v>
      </c>
    </row>
    <row r="107" spans="1:63" s="12" customFormat="1" ht="22.8" customHeight="1">
      <c r="A107" s="12"/>
      <c r="B107" s="196"/>
      <c r="C107" s="197"/>
      <c r="D107" s="198" t="s">
        <v>74</v>
      </c>
      <c r="E107" s="210" t="s">
        <v>277</v>
      </c>
      <c r="F107" s="210" t="s">
        <v>278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SUM(P108:P110)</f>
        <v>0</v>
      </c>
      <c r="Q107" s="204"/>
      <c r="R107" s="205">
        <f>SUM(R108:R110)</f>
        <v>0.00546</v>
      </c>
      <c r="S107" s="204"/>
      <c r="T107" s="206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82</v>
      </c>
      <c r="AT107" s="208" t="s">
        <v>74</v>
      </c>
      <c r="AU107" s="208" t="s">
        <v>82</v>
      </c>
      <c r="AY107" s="207" t="s">
        <v>155</v>
      </c>
      <c r="BK107" s="209">
        <f>SUM(BK108:BK110)</f>
        <v>0</v>
      </c>
    </row>
    <row r="108" spans="1:65" s="2" customFormat="1" ht="24.15" customHeight="1">
      <c r="A108" s="38"/>
      <c r="B108" s="39"/>
      <c r="C108" s="212" t="s">
        <v>84</v>
      </c>
      <c r="D108" s="212" t="s">
        <v>157</v>
      </c>
      <c r="E108" s="213" t="s">
        <v>280</v>
      </c>
      <c r="F108" s="214" t="s">
        <v>281</v>
      </c>
      <c r="G108" s="215" t="s">
        <v>229</v>
      </c>
      <c r="H108" s="216">
        <v>42</v>
      </c>
      <c r="I108" s="217"/>
      <c r="J108" s="218">
        <f>ROUND(I108*H108,2)</f>
        <v>0</v>
      </c>
      <c r="K108" s="214" t="s">
        <v>161</v>
      </c>
      <c r="L108" s="44"/>
      <c r="M108" s="219" t="s">
        <v>19</v>
      </c>
      <c r="N108" s="220" t="s">
        <v>47</v>
      </c>
      <c r="O108" s="84"/>
      <c r="P108" s="221">
        <f>O108*H108</f>
        <v>0</v>
      </c>
      <c r="Q108" s="221">
        <v>0.00013</v>
      </c>
      <c r="R108" s="221">
        <f>Q108*H108</f>
        <v>0.00546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162</v>
      </c>
      <c r="AT108" s="223" t="s">
        <v>157</v>
      </c>
      <c r="AU108" s="223" t="s">
        <v>84</v>
      </c>
      <c r="AY108" s="17" t="s">
        <v>155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84</v>
      </c>
      <c r="BK108" s="224">
        <f>ROUND(I108*H108,2)</f>
        <v>0</v>
      </c>
      <c r="BL108" s="17" t="s">
        <v>162</v>
      </c>
      <c r="BM108" s="223" t="s">
        <v>772</v>
      </c>
    </row>
    <row r="109" spans="1:47" s="2" customFormat="1" ht="12">
      <c r="A109" s="38"/>
      <c r="B109" s="39"/>
      <c r="C109" s="40"/>
      <c r="D109" s="225" t="s">
        <v>164</v>
      </c>
      <c r="E109" s="40"/>
      <c r="F109" s="226" t="s">
        <v>283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164</v>
      </c>
      <c r="AU109" s="17" t="s">
        <v>84</v>
      </c>
    </row>
    <row r="110" spans="1:51" s="13" customFormat="1" ht="12">
      <c r="A110" s="13"/>
      <c r="B110" s="230"/>
      <c r="C110" s="231"/>
      <c r="D110" s="232" t="s">
        <v>166</v>
      </c>
      <c r="E110" s="233" t="s">
        <v>19</v>
      </c>
      <c r="F110" s="234" t="s">
        <v>773</v>
      </c>
      <c r="G110" s="231"/>
      <c r="H110" s="235">
        <v>42</v>
      </c>
      <c r="I110" s="236"/>
      <c r="J110" s="231"/>
      <c r="K110" s="231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166</v>
      </c>
      <c r="AU110" s="241" t="s">
        <v>84</v>
      </c>
      <c r="AV110" s="13" t="s">
        <v>84</v>
      </c>
      <c r="AW110" s="13" t="s">
        <v>36</v>
      </c>
      <c r="AX110" s="13" t="s">
        <v>82</v>
      </c>
      <c r="AY110" s="241" t="s">
        <v>155</v>
      </c>
    </row>
    <row r="111" spans="1:63" s="12" customFormat="1" ht="22.8" customHeight="1">
      <c r="A111" s="12"/>
      <c r="B111" s="196"/>
      <c r="C111" s="197"/>
      <c r="D111" s="198" t="s">
        <v>74</v>
      </c>
      <c r="E111" s="210" t="s">
        <v>285</v>
      </c>
      <c r="F111" s="210" t="s">
        <v>286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SUM(P112:P114)</f>
        <v>0</v>
      </c>
      <c r="Q111" s="204"/>
      <c r="R111" s="205">
        <f>SUM(R112:R114)</f>
        <v>0.09387</v>
      </c>
      <c r="S111" s="204"/>
      <c r="T111" s="206">
        <f>SUM(T112:T114)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82</v>
      </c>
      <c r="AT111" s="208" t="s">
        <v>74</v>
      </c>
      <c r="AU111" s="208" t="s">
        <v>82</v>
      </c>
      <c r="AY111" s="207" t="s">
        <v>155</v>
      </c>
      <c r="BK111" s="209">
        <f>SUM(BK112:BK114)</f>
        <v>0</v>
      </c>
    </row>
    <row r="112" spans="1:65" s="2" customFormat="1" ht="16.5" customHeight="1">
      <c r="A112" s="38"/>
      <c r="B112" s="39"/>
      <c r="C112" s="212" t="s">
        <v>174</v>
      </c>
      <c r="D112" s="212" t="s">
        <v>157</v>
      </c>
      <c r="E112" s="213" t="s">
        <v>287</v>
      </c>
      <c r="F112" s="214" t="s">
        <v>288</v>
      </c>
      <c r="G112" s="215" t="s">
        <v>229</v>
      </c>
      <c r="H112" s="216">
        <v>60</v>
      </c>
      <c r="I112" s="217"/>
      <c r="J112" s="218">
        <f>ROUND(I112*H112,2)</f>
        <v>0</v>
      </c>
      <c r="K112" s="214" t="s">
        <v>161</v>
      </c>
      <c r="L112" s="44"/>
      <c r="M112" s="219" t="s">
        <v>19</v>
      </c>
      <c r="N112" s="220" t="s">
        <v>47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162</v>
      </c>
      <c r="AT112" s="223" t="s">
        <v>157</v>
      </c>
      <c r="AU112" s="223" t="s">
        <v>84</v>
      </c>
      <c r="AY112" s="17" t="s">
        <v>155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84</v>
      </c>
      <c r="BK112" s="224">
        <f>ROUND(I112*H112,2)</f>
        <v>0</v>
      </c>
      <c r="BL112" s="17" t="s">
        <v>162</v>
      </c>
      <c r="BM112" s="223" t="s">
        <v>774</v>
      </c>
    </row>
    <row r="113" spans="1:47" s="2" customFormat="1" ht="12">
      <c r="A113" s="38"/>
      <c r="B113" s="39"/>
      <c r="C113" s="40"/>
      <c r="D113" s="225" t="s">
        <v>164</v>
      </c>
      <c r="E113" s="40"/>
      <c r="F113" s="226" t="s">
        <v>290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164</v>
      </c>
      <c r="AU113" s="17" t="s">
        <v>84</v>
      </c>
    </row>
    <row r="114" spans="1:65" s="2" customFormat="1" ht="16.5" customHeight="1">
      <c r="A114" s="38"/>
      <c r="B114" s="39"/>
      <c r="C114" s="212" t="s">
        <v>162</v>
      </c>
      <c r="D114" s="212" t="s">
        <v>157</v>
      </c>
      <c r="E114" s="213" t="s">
        <v>775</v>
      </c>
      <c r="F114" s="214" t="s">
        <v>776</v>
      </c>
      <c r="G114" s="215" t="s">
        <v>223</v>
      </c>
      <c r="H114" s="216">
        <v>7</v>
      </c>
      <c r="I114" s="217"/>
      <c r="J114" s="218">
        <f>ROUND(I114*H114,2)</f>
        <v>0</v>
      </c>
      <c r="K114" s="214" t="s">
        <v>274</v>
      </c>
      <c r="L114" s="44"/>
      <c r="M114" s="219" t="s">
        <v>19</v>
      </c>
      <c r="N114" s="220" t="s">
        <v>47</v>
      </c>
      <c r="O114" s="84"/>
      <c r="P114" s="221">
        <f>O114*H114</f>
        <v>0</v>
      </c>
      <c r="Q114" s="221">
        <v>0.01341</v>
      </c>
      <c r="R114" s="221">
        <f>Q114*H114</f>
        <v>0.09387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162</v>
      </c>
      <c r="AT114" s="223" t="s">
        <v>157</v>
      </c>
      <c r="AU114" s="223" t="s">
        <v>84</v>
      </c>
      <c r="AY114" s="17" t="s">
        <v>155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84</v>
      </c>
      <c r="BK114" s="224">
        <f>ROUND(I114*H114,2)</f>
        <v>0</v>
      </c>
      <c r="BL114" s="17" t="s">
        <v>162</v>
      </c>
      <c r="BM114" s="223" t="s">
        <v>777</v>
      </c>
    </row>
    <row r="115" spans="1:63" s="12" customFormat="1" ht="22.8" customHeight="1">
      <c r="A115" s="12"/>
      <c r="B115" s="196"/>
      <c r="C115" s="197"/>
      <c r="D115" s="198" t="s">
        <v>74</v>
      </c>
      <c r="E115" s="210" t="s">
        <v>303</v>
      </c>
      <c r="F115" s="210" t="s">
        <v>304</v>
      </c>
      <c r="G115" s="197"/>
      <c r="H115" s="197"/>
      <c r="I115" s="200"/>
      <c r="J115" s="211">
        <f>BK115</f>
        <v>0</v>
      </c>
      <c r="K115" s="197"/>
      <c r="L115" s="202"/>
      <c r="M115" s="203"/>
      <c r="N115" s="204"/>
      <c r="O115" s="204"/>
      <c r="P115" s="205">
        <f>SUM(P116:P129)</f>
        <v>0</v>
      </c>
      <c r="Q115" s="204"/>
      <c r="R115" s="205">
        <f>SUM(R116:R129)</f>
        <v>0</v>
      </c>
      <c r="S115" s="204"/>
      <c r="T115" s="206">
        <f>SUM(T116:T129)</f>
        <v>17.071340000000003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7" t="s">
        <v>82</v>
      </c>
      <c r="AT115" s="208" t="s">
        <v>74</v>
      </c>
      <c r="AU115" s="208" t="s">
        <v>82</v>
      </c>
      <c r="AY115" s="207" t="s">
        <v>155</v>
      </c>
      <c r="BK115" s="209">
        <f>SUM(BK116:BK129)</f>
        <v>0</v>
      </c>
    </row>
    <row r="116" spans="1:65" s="2" customFormat="1" ht="16.5" customHeight="1">
      <c r="A116" s="38"/>
      <c r="B116" s="39"/>
      <c r="C116" s="212" t="s">
        <v>183</v>
      </c>
      <c r="D116" s="212" t="s">
        <v>157</v>
      </c>
      <c r="E116" s="213" t="s">
        <v>778</v>
      </c>
      <c r="F116" s="214" t="s">
        <v>779</v>
      </c>
      <c r="G116" s="215" t="s">
        <v>308</v>
      </c>
      <c r="H116" s="216">
        <v>133</v>
      </c>
      <c r="I116" s="217"/>
      <c r="J116" s="218">
        <f>ROUND(I116*H116,2)</f>
        <v>0</v>
      </c>
      <c r="K116" s="214" t="s">
        <v>161</v>
      </c>
      <c r="L116" s="44"/>
      <c r="M116" s="219" t="s">
        <v>19</v>
      </c>
      <c r="N116" s="220" t="s">
        <v>47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0.00198</v>
      </c>
      <c r="T116" s="222">
        <f>S116*H116</f>
        <v>0.26334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162</v>
      </c>
      <c r="AT116" s="223" t="s">
        <v>157</v>
      </c>
      <c r="AU116" s="223" t="s">
        <v>84</v>
      </c>
      <c r="AY116" s="17" t="s">
        <v>155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84</v>
      </c>
      <c r="BK116" s="224">
        <f>ROUND(I116*H116,2)</f>
        <v>0</v>
      </c>
      <c r="BL116" s="17" t="s">
        <v>162</v>
      </c>
      <c r="BM116" s="223" t="s">
        <v>780</v>
      </c>
    </row>
    <row r="117" spans="1:47" s="2" customFormat="1" ht="12">
      <c r="A117" s="38"/>
      <c r="B117" s="39"/>
      <c r="C117" s="40"/>
      <c r="D117" s="225" t="s">
        <v>164</v>
      </c>
      <c r="E117" s="40"/>
      <c r="F117" s="226" t="s">
        <v>781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164</v>
      </c>
      <c r="AU117" s="17" t="s">
        <v>84</v>
      </c>
    </row>
    <row r="118" spans="1:65" s="2" customFormat="1" ht="16.5" customHeight="1">
      <c r="A118" s="38"/>
      <c r="B118" s="39"/>
      <c r="C118" s="212" t="s">
        <v>189</v>
      </c>
      <c r="D118" s="212" t="s">
        <v>157</v>
      </c>
      <c r="E118" s="213" t="s">
        <v>317</v>
      </c>
      <c r="F118" s="214" t="s">
        <v>318</v>
      </c>
      <c r="G118" s="215" t="s">
        <v>308</v>
      </c>
      <c r="H118" s="216">
        <v>395</v>
      </c>
      <c r="I118" s="217"/>
      <c r="J118" s="218">
        <f>ROUND(I118*H118,2)</f>
        <v>0</v>
      </c>
      <c r="K118" s="214" t="s">
        <v>161</v>
      </c>
      <c r="L118" s="44"/>
      <c r="M118" s="219" t="s">
        <v>19</v>
      </c>
      <c r="N118" s="220" t="s">
        <v>47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0.00028</v>
      </c>
      <c r="T118" s="222">
        <f>S118*H118</f>
        <v>0.11059999999999999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162</v>
      </c>
      <c r="AT118" s="223" t="s">
        <v>157</v>
      </c>
      <c r="AU118" s="223" t="s">
        <v>84</v>
      </c>
      <c r="AY118" s="17" t="s">
        <v>155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84</v>
      </c>
      <c r="BK118" s="224">
        <f>ROUND(I118*H118,2)</f>
        <v>0</v>
      </c>
      <c r="BL118" s="17" t="s">
        <v>162</v>
      </c>
      <c r="BM118" s="223" t="s">
        <v>782</v>
      </c>
    </row>
    <row r="119" spans="1:47" s="2" customFormat="1" ht="12">
      <c r="A119" s="38"/>
      <c r="B119" s="39"/>
      <c r="C119" s="40"/>
      <c r="D119" s="225" t="s">
        <v>164</v>
      </c>
      <c r="E119" s="40"/>
      <c r="F119" s="226" t="s">
        <v>320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164</v>
      </c>
      <c r="AU119" s="17" t="s">
        <v>84</v>
      </c>
    </row>
    <row r="120" spans="1:65" s="2" customFormat="1" ht="16.5" customHeight="1">
      <c r="A120" s="38"/>
      <c r="B120" s="39"/>
      <c r="C120" s="212" t="s">
        <v>197</v>
      </c>
      <c r="D120" s="212" t="s">
        <v>157</v>
      </c>
      <c r="E120" s="213" t="s">
        <v>783</v>
      </c>
      <c r="F120" s="214" t="s">
        <v>784</v>
      </c>
      <c r="G120" s="215" t="s">
        <v>223</v>
      </c>
      <c r="H120" s="216">
        <v>60</v>
      </c>
      <c r="I120" s="217"/>
      <c r="J120" s="218">
        <f>ROUND(I120*H120,2)</f>
        <v>0</v>
      </c>
      <c r="K120" s="214" t="s">
        <v>161</v>
      </c>
      <c r="L120" s="44"/>
      <c r="M120" s="219" t="s">
        <v>19</v>
      </c>
      <c r="N120" s="220" t="s">
        <v>47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0.00053</v>
      </c>
      <c r="T120" s="222">
        <f>S120*H120</f>
        <v>0.0318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162</v>
      </c>
      <c r="AT120" s="223" t="s">
        <v>157</v>
      </c>
      <c r="AU120" s="223" t="s">
        <v>84</v>
      </c>
      <c r="AY120" s="17" t="s">
        <v>155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84</v>
      </c>
      <c r="BK120" s="224">
        <f>ROUND(I120*H120,2)</f>
        <v>0</v>
      </c>
      <c r="BL120" s="17" t="s">
        <v>162</v>
      </c>
      <c r="BM120" s="223" t="s">
        <v>785</v>
      </c>
    </row>
    <row r="121" spans="1:47" s="2" customFormat="1" ht="12">
      <c r="A121" s="38"/>
      <c r="B121" s="39"/>
      <c r="C121" s="40"/>
      <c r="D121" s="225" t="s">
        <v>164</v>
      </c>
      <c r="E121" s="40"/>
      <c r="F121" s="226" t="s">
        <v>786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164</v>
      </c>
      <c r="AU121" s="17" t="s">
        <v>84</v>
      </c>
    </row>
    <row r="122" spans="1:65" s="2" customFormat="1" ht="16.5" customHeight="1">
      <c r="A122" s="38"/>
      <c r="B122" s="39"/>
      <c r="C122" s="212" t="s">
        <v>194</v>
      </c>
      <c r="D122" s="212" t="s">
        <v>157</v>
      </c>
      <c r="E122" s="213" t="s">
        <v>787</v>
      </c>
      <c r="F122" s="214" t="s">
        <v>788</v>
      </c>
      <c r="G122" s="215" t="s">
        <v>223</v>
      </c>
      <c r="H122" s="216">
        <v>60</v>
      </c>
      <c r="I122" s="217"/>
      <c r="J122" s="218">
        <f>ROUND(I122*H122,2)</f>
        <v>0</v>
      </c>
      <c r="K122" s="214" t="s">
        <v>161</v>
      </c>
      <c r="L122" s="44"/>
      <c r="M122" s="219" t="s">
        <v>19</v>
      </c>
      <c r="N122" s="220" t="s">
        <v>47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0.0056</v>
      </c>
      <c r="T122" s="222">
        <f>S122*H122</f>
        <v>0.336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162</v>
      </c>
      <c r="AT122" s="223" t="s">
        <v>157</v>
      </c>
      <c r="AU122" s="223" t="s">
        <v>84</v>
      </c>
      <c r="AY122" s="17" t="s">
        <v>155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84</v>
      </c>
      <c r="BK122" s="224">
        <f>ROUND(I122*H122,2)</f>
        <v>0</v>
      </c>
      <c r="BL122" s="17" t="s">
        <v>162</v>
      </c>
      <c r="BM122" s="223" t="s">
        <v>789</v>
      </c>
    </row>
    <row r="123" spans="1:47" s="2" customFormat="1" ht="12">
      <c r="A123" s="38"/>
      <c r="B123" s="39"/>
      <c r="C123" s="40"/>
      <c r="D123" s="225" t="s">
        <v>164</v>
      </c>
      <c r="E123" s="40"/>
      <c r="F123" s="226" t="s">
        <v>790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164</v>
      </c>
      <c r="AU123" s="17" t="s">
        <v>84</v>
      </c>
    </row>
    <row r="124" spans="1:65" s="2" customFormat="1" ht="21.75" customHeight="1">
      <c r="A124" s="38"/>
      <c r="B124" s="39"/>
      <c r="C124" s="212" t="s">
        <v>207</v>
      </c>
      <c r="D124" s="212" t="s">
        <v>157</v>
      </c>
      <c r="E124" s="213" t="s">
        <v>791</v>
      </c>
      <c r="F124" s="214" t="s">
        <v>792</v>
      </c>
      <c r="G124" s="215" t="s">
        <v>229</v>
      </c>
      <c r="H124" s="216">
        <v>226.8</v>
      </c>
      <c r="I124" s="217"/>
      <c r="J124" s="218">
        <f>ROUND(I124*H124,2)</f>
        <v>0</v>
      </c>
      <c r="K124" s="214" t="s">
        <v>161</v>
      </c>
      <c r="L124" s="44"/>
      <c r="M124" s="219" t="s">
        <v>19</v>
      </c>
      <c r="N124" s="220" t="s">
        <v>47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0.04</v>
      </c>
      <c r="T124" s="222">
        <f>S124*H124</f>
        <v>9.072000000000001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162</v>
      </c>
      <c r="AT124" s="223" t="s">
        <v>157</v>
      </c>
      <c r="AU124" s="223" t="s">
        <v>84</v>
      </c>
      <c r="AY124" s="17" t="s">
        <v>155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84</v>
      </c>
      <c r="BK124" s="224">
        <f>ROUND(I124*H124,2)</f>
        <v>0</v>
      </c>
      <c r="BL124" s="17" t="s">
        <v>162</v>
      </c>
      <c r="BM124" s="223" t="s">
        <v>793</v>
      </c>
    </row>
    <row r="125" spans="1:47" s="2" customFormat="1" ht="12">
      <c r="A125" s="38"/>
      <c r="B125" s="39"/>
      <c r="C125" s="40"/>
      <c r="D125" s="225" t="s">
        <v>164</v>
      </c>
      <c r="E125" s="40"/>
      <c r="F125" s="226" t="s">
        <v>794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164</v>
      </c>
      <c r="AU125" s="17" t="s">
        <v>84</v>
      </c>
    </row>
    <row r="126" spans="1:51" s="13" customFormat="1" ht="12">
      <c r="A126" s="13"/>
      <c r="B126" s="230"/>
      <c r="C126" s="231"/>
      <c r="D126" s="232" t="s">
        <v>166</v>
      </c>
      <c r="E126" s="233" t="s">
        <v>19</v>
      </c>
      <c r="F126" s="234" t="s">
        <v>795</v>
      </c>
      <c r="G126" s="231"/>
      <c r="H126" s="235">
        <v>226.8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166</v>
      </c>
      <c r="AU126" s="241" t="s">
        <v>84</v>
      </c>
      <c r="AV126" s="13" t="s">
        <v>84</v>
      </c>
      <c r="AW126" s="13" t="s">
        <v>36</v>
      </c>
      <c r="AX126" s="13" t="s">
        <v>82</v>
      </c>
      <c r="AY126" s="241" t="s">
        <v>155</v>
      </c>
    </row>
    <row r="127" spans="1:65" s="2" customFormat="1" ht="24.15" customHeight="1">
      <c r="A127" s="38"/>
      <c r="B127" s="39"/>
      <c r="C127" s="212" t="s">
        <v>214</v>
      </c>
      <c r="D127" s="212" t="s">
        <v>157</v>
      </c>
      <c r="E127" s="213" t="s">
        <v>796</v>
      </c>
      <c r="F127" s="214" t="s">
        <v>797</v>
      </c>
      <c r="G127" s="215" t="s">
        <v>160</v>
      </c>
      <c r="H127" s="216">
        <v>3.024</v>
      </c>
      <c r="I127" s="217"/>
      <c r="J127" s="218">
        <f>ROUND(I127*H127,2)</f>
        <v>0</v>
      </c>
      <c r="K127" s="214" t="s">
        <v>161</v>
      </c>
      <c r="L127" s="44"/>
      <c r="M127" s="219" t="s">
        <v>19</v>
      </c>
      <c r="N127" s="220" t="s">
        <v>47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2.4</v>
      </c>
      <c r="T127" s="222">
        <f>S127*H127</f>
        <v>7.2576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162</v>
      </c>
      <c r="AT127" s="223" t="s">
        <v>157</v>
      </c>
      <c r="AU127" s="223" t="s">
        <v>84</v>
      </c>
      <c r="AY127" s="17" t="s">
        <v>155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84</v>
      </c>
      <c r="BK127" s="224">
        <f>ROUND(I127*H127,2)</f>
        <v>0</v>
      </c>
      <c r="BL127" s="17" t="s">
        <v>162</v>
      </c>
      <c r="BM127" s="223" t="s">
        <v>798</v>
      </c>
    </row>
    <row r="128" spans="1:47" s="2" customFormat="1" ht="12">
      <c r="A128" s="38"/>
      <c r="B128" s="39"/>
      <c r="C128" s="40"/>
      <c r="D128" s="225" t="s">
        <v>164</v>
      </c>
      <c r="E128" s="40"/>
      <c r="F128" s="226" t="s">
        <v>799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164</v>
      </c>
      <c r="AU128" s="17" t="s">
        <v>84</v>
      </c>
    </row>
    <row r="129" spans="1:51" s="13" customFormat="1" ht="12">
      <c r="A129" s="13"/>
      <c r="B129" s="230"/>
      <c r="C129" s="231"/>
      <c r="D129" s="232" t="s">
        <v>166</v>
      </c>
      <c r="E129" s="233" t="s">
        <v>19</v>
      </c>
      <c r="F129" s="234" t="s">
        <v>800</v>
      </c>
      <c r="G129" s="231"/>
      <c r="H129" s="235">
        <v>3.024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166</v>
      </c>
      <c r="AU129" s="241" t="s">
        <v>84</v>
      </c>
      <c r="AV129" s="13" t="s">
        <v>84</v>
      </c>
      <c r="AW129" s="13" t="s">
        <v>36</v>
      </c>
      <c r="AX129" s="13" t="s">
        <v>82</v>
      </c>
      <c r="AY129" s="241" t="s">
        <v>155</v>
      </c>
    </row>
    <row r="130" spans="1:63" s="12" customFormat="1" ht="22.8" customHeight="1">
      <c r="A130" s="12"/>
      <c r="B130" s="196"/>
      <c r="C130" s="197"/>
      <c r="D130" s="198" t="s">
        <v>74</v>
      </c>
      <c r="E130" s="210" t="s">
        <v>374</v>
      </c>
      <c r="F130" s="210" t="s">
        <v>375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SUM(P131:P141)</f>
        <v>0</v>
      </c>
      <c r="Q130" s="204"/>
      <c r="R130" s="205">
        <f>SUM(R131:R141)</f>
        <v>0</v>
      </c>
      <c r="S130" s="204"/>
      <c r="T130" s="206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82</v>
      </c>
      <c r="AT130" s="208" t="s">
        <v>74</v>
      </c>
      <c r="AU130" s="208" t="s">
        <v>82</v>
      </c>
      <c r="AY130" s="207" t="s">
        <v>155</v>
      </c>
      <c r="BK130" s="209">
        <f>SUM(BK131:BK141)</f>
        <v>0</v>
      </c>
    </row>
    <row r="131" spans="1:65" s="2" customFormat="1" ht="24.15" customHeight="1">
      <c r="A131" s="38"/>
      <c r="B131" s="39"/>
      <c r="C131" s="212" t="s">
        <v>220</v>
      </c>
      <c r="D131" s="212" t="s">
        <v>157</v>
      </c>
      <c r="E131" s="213" t="s">
        <v>801</v>
      </c>
      <c r="F131" s="214" t="s">
        <v>802</v>
      </c>
      <c r="G131" s="215" t="s">
        <v>193</v>
      </c>
      <c r="H131" s="216">
        <v>17.071</v>
      </c>
      <c r="I131" s="217"/>
      <c r="J131" s="218">
        <f>ROUND(I131*H131,2)</f>
        <v>0</v>
      </c>
      <c r="K131" s="214" t="s">
        <v>161</v>
      </c>
      <c r="L131" s="44"/>
      <c r="M131" s="219" t="s">
        <v>19</v>
      </c>
      <c r="N131" s="220" t="s">
        <v>47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162</v>
      </c>
      <c r="AT131" s="223" t="s">
        <v>157</v>
      </c>
      <c r="AU131" s="223" t="s">
        <v>84</v>
      </c>
      <c r="AY131" s="17" t="s">
        <v>155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84</v>
      </c>
      <c r="BK131" s="224">
        <f>ROUND(I131*H131,2)</f>
        <v>0</v>
      </c>
      <c r="BL131" s="17" t="s">
        <v>162</v>
      </c>
      <c r="BM131" s="223" t="s">
        <v>803</v>
      </c>
    </row>
    <row r="132" spans="1:47" s="2" customFormat="1" ht="12">
      <c r="A132" s="38"/>
      <c r="B132" s="39"/>
      <c r="C132" s="40"/>
      <c r="D132" s="225" t="s">
        <v>164</v>
      </c>
      <c r="E132" s="40"/>
      <c r="F132" s="226" t="s">
        <v>804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164</v>
      </c>
      <c r="AU132" s="17" t="s">
        <v>84</v>
      </c>
    </row>
    <row r="133" spans="1:65" s="2" customFormat="1" ht="21.75" customHeight="1">
      <c r="A133" s="38"/>
      <c r="B133" s="39"/>
      <c r="C133" s="212" t="s">
        <v>226</v>
      </c>
      <c r="D133" s="212" t="s">
        <v>157</v>
      </c>
      <c r="E133" s="213" t="s">
        <v>377</v>
      </c>
      <c r="F133" s="214" t="s">
        <v>378</v>
      </c>
      <c r="G133" s="215" t="s">
        <v>193</v>
      </c>
      <c r="H133" s="216">
        <v>17.071</v>
      </c>
      <c r="I133" s="217"/>
      <c r="J133" s="218">
        <f>ROUND(I133*H133,2)</f>
        <v>0</v>
      </c>
      <c r="K133" s="214" t="s">
        <v>161</v>
      </c>
      <c r="L133" s="44"/>
      <c r="M133" s="219" t="s">
        <v>19</v>
      </c>
      <c r="N133" s="220" t="s">
        <v>47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162</v>
      </c>
      <c r="AT133" s="223" t="s">
        <v>157</v>
      </c>
      <c r="AU133" s="223" t="s">
        <v>84</v>
      </c>
      <c r="AY133" s="17" t="s">
        <v>155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84</v>
      </c>
      <c r="BK133" s="224">
        <f>ROUND(I133*H133,2)</f>
        <v>0</v>
      </c>
      <c r="BL133" s="17" t="s">
        <v>162</v>
      </c>
      <c r="BM133" s="223" t="s">
        <v>805</v>
      </c>
    </row>
    <row r="134" spans="1:47" s="2" customFormat="1" ht="12">
      <c r="A134" s="38"/>
      <c r="B134" s="39"/>
      <c r="C134" s="40"/>
      <c r="D134" s="225" t="s">
        <v>164</v>
      </c>
      <c r="E134" s="40"/>
      <c r="F134" s="226" t="s">
        <v>380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164</v>
      </c>
      <c r="AU134" s="17" t="s">
        <v>84</v>
      </c>
    </row>
    <row r="135" spans="1:65" s="2" customFormat="1" ht="24.15" customHeight="1">
      <c r="A135" s="38"/>
      <c r="B135" s="39"/>
      <c r="C135" s="212" t="s">
        <v>235</v>
      </c>
      <c r="D135" s="212" t="s">
        <v>157</v>
      </c>
      <c r="E135" s="213" t="s">
        <v>382</v>
      </c>
      <c r="F135" s="214" t="s">
        <v>383</v>
      </c>
      <c r="G135" s="215" t="s">
        <v>193</v>
      </c>
      <c r="H135" s="216">
        <v>238.994</v>
      </c>
      <c r="I135" s="217"/>
      <c r="J135" s="218">
        <f>ROUND(I135*H135,2)</f>
        <v>0</v>
      </c>
      <c r="K135" s="214" t="s">
        <v>161</v>
      </c>
      <c r="L135" s="44"/>
      <c r="M135" s="219" t="s">
        <v>19</v>
      </c>
      <c r="N135" s="220" t="s">
        <v>47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162</v>
      </c>
      <c r="AT135" s="223" t="s">
        <v>157</v>
      </c>
      <c r="AU135" s="223" t="s">
        <v>84</v>
      </c>
      <c r="AY135" s="17" t="s">
        <v>155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84</v>
      </c>
      <c r="BK135" s="224">
        <f>ROUND(I135*H135,2)</f>
        <v>0</v>
      </c>
      <c r="BL135" s="17" t="s">
        <v>162</v>
      </c>
      <c r="BM135" s="223" t="s">
        <v>806</v>
      </c>
    </row>
    <row r="136" spans="1:47" s="2" customFormat="1" ht="12">
      <c r="A136" s="38"/>
      <c r="B136" s="39"/>
      <c r="C136" s="40"/>
      <c r="D136" s="225" t="s">
        <v>164</v>
      </c>
      <c r="E136" s="40"/>
      <c r="F136" s="226" t="s">
        <v>385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164</v>
      </c>
      <c r="AU136" s="17" t="s">
        <v>84</v>
      </c>
    </row>
    <row r="137" spans="1:51" s="13" customFormat="1" ht="12">
      <c r="A137" s="13"/>
      <c r="B137" s="230"/>
      <c r="C137" s="231"/>
      <c r="D137" s="232" t="s">
        <v>166</v>
      </c>
      <c r="E137" s="231"/>
      <c r="F137" s="234" t="s">
        <v>807</v>
      </c>
      <c r="G137" s="231"/>
      <c r="H137" s="235">
        <v>238.994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166</v>
      </c>
      <c r="AU137" s="241" t="s">
        <v>84</v>
      </c>
      <c r="AV137" s="13" t="s">
        <v>84</v>
      </c>
      <c r="AW137" s="13" t="s">
        <v>4</v>
      </c>
      <c r="AX137" s="13" t="s">
        <v>82</v>
      </c>
      <c r="AY137" s="241" t="s">
        <v>155</v>
      </c>
    </row>
    <row r="138" spans="1:65" s="2" customFormat="1" ht="21.75" customHeight="1">
      <c r="A138" s="38"/>
      <c r="B138" s="39"/>
      <c r="C138" s="212" t="s">
        <v>241</v>
      </c>
      <c r="D138" s="212" t="s">
        <v>157</v>
      </c>
      <c r="E138" s="213" t="s">
        <v>388</v>
      </c>
      <c r="F138" s="214" t="s">
        <v>389</v>
      </c>
      <c r="G138" s="215" t="s">
        <v>193</v>
      </c>
      <c r="H138" s="216">
        <v>17.071</v>
      </c>
      <c r="I138" s="217"/>
      <c r="J138" s="218">
        <f>ROUND(I138*H138,2)</f>
        <v>0</v>
      </c>
      <c r="K138" s="214" t="s">
        <v>161</v>
      </c>
      <c r="L138" s="44"/>
      <c r="M138" s="219" t="s">
        <v>19</v>
      </c>
      <c r="N138" s="220" t="s">
        <v>47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162</v>
      </c>
      <c r="AT138" s="223" t="s">
        <v>157</v>
      </c>
      <c r="AU138" s="223" t="s">
        <v>84</v>
      </c>
      <c r="AY138" s="17" t="s">
        <v>155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84</v>
      </c>
      <c r="BK138" s="224">
        <f>ROUND(I138*H138,2)</f>
        <v>0</v>
      </c>
      <c r="BL138" s="17" t="s">
        <v>162</v>
      </c>
      <c r="BM138" s="223" t="s">
        <v>808</v>
      </c>
    </row>
    <row r="139" spans="1:47" s="2" customFormat="1" ht="12">
      <c r="A139" s="38"/>
      <c r="B139" s="39"/>
      <c r="C139" s="40"/>
      <c r="D139" s="225" t="s">
        <v>164</v>
      </c>
      <c r="E139" s="40"/>
      <c r="F139" s="226" t="s">
        <v>391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164</v>
      </c>
      <c r="AU139" s="17" t="s">
        <v>84</v>
      </c>
    </row>
    <row r="140" spans="1:65" s="2" customFormat="1" ht="21.75" customHeight="1">
      <c r="A140" s="38"/>
      <c r="B140" s="39"/>
      <c r="C140" s="253" t="s">
        <v>8</v>
      </c>
      <c r="D140" s="253" t="s">
        <v>190</v>
      </c>
      <c r="E140" s="254" t="s">
        <v>393</v>
      </c>
      <c r="F140" s="255" t="s">
        <v>394</v>
      </c>
      <c r="G140" s="256" t="s">
        <v>193</v>
      </c>
      <c r="H140" s="257">
        <v>7.258</v>
      </c>
      <c r="I140" s="258"/>
      <c r="J140" s="259">
        <f>ROUND(I140*H140,2)</f>
        <v>0</v>
      </c>
      <c r="K140" s="255" t="s">
        <v>161</v>
      </c>
      <c r="L140" s="260"/>
      <c r="M140" s="261" t="s">
        <v>19</v>
      </c>
      <c r="N140" s="262" t="s">
        <v>47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194</v>
      </c>
      <c r="AT140" s="223" t="s">
        <v>190</v>
      </c>
      <c r="AU140" s="223" t="s">
        <v>84</v>
      </c>
      <c r="AY140" s="17" t="s">
        <v>155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84</v>
      </c>
      <c r="BK140" s="224">
        <f>ROUND(I140*H140,2)</f>
        <v>0</v>
      </c>
      <c r="BL140" s="17" t="s">
        <v>162</v>
      </c>
      <c r="BM140" s="223" t="s">
        <v>809</v>
      </c>
    </row>
    <row r="141" spans="1:65" s="2" customFormat="1" ht="16.5" customHeight="1">
      <c r="A141" s="38"/>
      <c r="B141" s="39"/>
      <c r="C141" s="253" t="s">
        <v>250</v>
      </c>
      <c r="D141" s="253" t="s">
        <v>190</v>
      </c>
      <c r="E141" s="254" t="s">
        <v>405</v>
      </c>
      <c r="F141" s="255" t="s">
        <v>406</v>
      </c>
      <c r="G141" s="256" t="s">
        <v>193</v>
      </c>
      <c r="H141" s="257">
        <v>9.813</v>
      </c>
      <c r="I141" s="258"/>
      <c r="J141" s="259">
        <f>ROUND(I141*H141,2)</f>
        <v>0</v>
      </c>
      <c r="K141" s="255" t="s">
        <v>161</v>
      </c>
      <c r="L141" s="260"/>
      <c r="M141" s="261" t="s">
        <v>19</v>
      </c>
      <c r="N141" s="262" t="s">
        <v>47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194</v>
      </c>
      <c r="AT141" s="223" t="s">
        <v>190</v>
      </c>
      <c r="AU141" s="223" t="s">
        <v>84</v>
      </c>
      <c r="AY141" s="17" t="s">
        <v>155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84</v>
      </c>
      <c r="BK141" s="224">
        <f>ROUND(I141*H141,2)</f>
        <v>0</v>
      </c>
      <c r="BL141" s="17" t="s">
        <v>162</v>
      </c>
      <c r="BM141" s="223" t="s">
        <v>810</v>
      </c>
    </row>
    <row r="142" spans="1:63" s="12" customFormat="1" ht="22.8" customHeight="1">
      <c r="A142" s="12"/>
      <c r="B142" s="196"/>
      <c r="C142" s="197"/>
      <c r="D142" s="198" t="s">
        <v>74</v>
      </c>
      <c r="E142" s="210" t="s">
        <v>408</v>
      </c>
      <c r="F142" s="210" t="s">
        <v>409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SUM(P143:P144)</f>
        <v>0</v>
      </c>
      <c r="Q142" s="204"/>
      <c r="R142" s="205">
        <f>SUM(R143:R144)</f>
        <v>0</v>
      </c>
      <c r="S142" s="204"/>
      <c r="T142" s="206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82</v>
      </c>
      <c r="AT142" s="208" t="s">
        <v>74</v>
      </c>
      <c r="AU142" s="208" t="s">
        <v>82</v>
      </c>
      <c r="AY142" s="207" t="s">
        <v>155</v>
      </c>
      <c r="BK142" s="209">
        <f>SUM(BK143:BK144)</f>
        <v>0</v>
      </c>
    </row>
    <row r="143" spans="1:65" s="2" customFormat="1" ht="33" customHeight="1">
      <c r="A143" s="38"/>
      <c r="B143" s="39"/>
      <c r="C143" s="212" t="s">
        <v>258</v>
      </c>
      <c r="D143" s="212" t="s">
        <v>157</v>
      </c>
      <c r="E143" s="213" t="s">
        <v>811</v>
      </c>
      <c r="F143" s="214" t="s">
        <v>812</v>
      </c>
      <c r="G143" s="215" t="s">
        <v>193</v>
      </c>
      <c r="H143" s="216">
        <v>0.26</v>
      </c>
      <c r="I143" s="217"/>
      <c r="J143" s="218">
        <f>ROUND(I143*H143,2)</f>
        <v>0</v>
      </c>
      <c r="K143" s="214" t="s">
        <v>161</v>
      </c>
      <c r="L143" s="44"/>
      <c r="M143" s="219" t="s">
        <v>19</v>
      </c>
      <c r="N143" s="220" t="s">
        <v>47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162</v>
      </c>
      <c r="AT143" s="223" t="s">
        <v>157</v>
      </c>
      <c r="AU143" s="223" t="s">
        <v>84</v>
      </c>
      <c r="AY143" s="17" t="s">
        <v>155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84</v>
      </c>
      <c r="BK143" s="224">
        <f>ROUND(I143*H143,2)</f>
        <v>0</v>
      </c>
      <c r="BL143" s="17" t="s">
        <v>162</v>
      </c>
      <c r="BM143" s="223" t="s">
        <v>813</v>
      </c>
    </row>
    <row r="144" spans="1:47" s="2" customFormat="1" ht="12">
      <c r="A144" s="38"/>
      <c r="B144" s="39"/>
      <c r="C144" s="40"/>
      <c r="D144" s="225" t="s">
        <v>164</v>
      </c>
      <c r="E144" s="40"/>
      <c r="F144" s="226" t="s">
        <v>814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164</v>
      </c>
      <c r="AU144" s="17" t="s">
        <v>84</v>
      </c>
    </row>
    <row r="145" spans="1:63" s="12" customFormat="1" ht="25.9" customHeight="1">
      <c r="A145" s="12"/>
      <c r="B145" s="196"/>
      <c r="C145" s="197"/>
      <c r="D145" s="198" t="s">
        <v>74</v>
      </c>
      <c r="E145" s="199" t="s">
        <v>415</v>
      </c>
      <c r="F145" s="199" t="s">
        <v>416</v>
      </c>
      <c r="G145" s="197"/>
      <c r="H145" s="197"/>
      <c r="I145" s="200"/>
      <c r="J145" s="201">
        <f>BK145</f>
        <v>0</v>
      </c>
      <c r="K145" s="197"/>
      <c r="L145" s="202"/>
      <c r="M145" s="203"/>
      <c r="N145" s="204"/>
      <c r="O145" s="204"/>
      <c r="P145" s="205">
        <f>P146+P161+P197+P203+P207+P214+P226+P232</f>
        <v>0</v>
      </c>
      <c r="Q145" s="204"/>
      <c r="R145" s="205">
        <f>R146+R161+R197+R203+R207+R214+R226+R232</f>
        <v>5.1146084</v>
      </c>
      <c r="S145" s="204"/>
      <c r="T145" s="206">
        <f>T146+T161+T197+T203+T207+T214+T226+T232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7" t="s">
        <v>84</v>
      </c>
      <c r="AT145" s="208" t="s">
        <v>74</v>
      </c>
      <c r="AU145" s="208" t="s">
        <v>75</v>
      </c>
      <c r="AY145" s="207" t="s">
        <v>155</v>
      </c>
      <c r="BK145" s="209">
        <f>BK146+BK161+BK197+BK203+BK207+BK214+BK226+BK232</f>
        <v>0</v>
      </c>
    </row>
    <row r="146" spans="1:63" s="12" customFormat="1" ht="22.8" customHeight="1">
      <c r="A146" s="12"/>
      <c r="B146" s="196"/>
      <c r="C146" s="197"/>
      <c r="D146" s="198" t="s">
        <v>74</v>
      </c>
      <c r="E146" s="210" t="s">
        <v>445</v>
      </c>
      <c r="F146" s="210" t="s">
        <v>446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SUM(P147:P160)</f>
        <v>0</v>
      </c>
      <c r="Q146" s="204"/>
      <c r="R146" s="205">
        <f>SUM(R147:R160)</f>
        <v>0.27093</v>
      </c>
      <c r="S146" s="204"/>
      <c r="T146" s="206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84</v>
      </c>
      <c r="AT146" s="208" t="s">
        <v>74</v>
      </c>
      <c r="AU146" s="208" t="s">
        <v>82</v>
      </c>
      <c r="AY146" s="207" t="s">
        <v>155</v>
      </c>
      <c r="BK146" s="209">
        <f>SUM(BK147:BK160)</f>
        <v>0</v>
      </c>
    </row>
    <row r="147" spans="1:65" s="2" customFormat="1" ht="16.5" customHeight="1">
      <c r="A147" s="38"/>
      <c r="B147" s="39"/>
      <c r="C147" s="212" t="s">
        <v>266</v>
      </c>
      <c r="D147" s="212" t="s">
        <v>157</v>
      </c>
      <c r="E147" s="213" t="s">
        <v>815</v>
      </c>
      <c r="F147" s="214" t="s">
        <v>449</v>
      </c>
      <c r="G147" s="215" t="s">
        <v>223</v>
      </c>
      <c r="H147" s="216">
        <v>119</v>
      </c>
      <c r="I147" s="217"/>
      <c r="J147" s="218">
        <f>ROUND(I147*H147,2)</f>
        <v>0</v>
      </c>
      <c r="K147" s="214" t="s">
        <v>274</v>
      </c>
      <c r="L147" s="44"/>
      <c r="M147" s="219" t="s">
        <v>19</v>
      </c>
      <c r="N147" s="220" t="s">
        <v>47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250</v>
      </c>
      <c r="AT147" s="223" t="s">
        <v>157</v>
      </c>
      <c r="AU147" s="223" t="s">
        <v>84</v>
      </c>
      <c r="AY147" s="17" t="s">
        <v>155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84</v>
      </c>
      <c r="BK147" s="224">
        <f>ROUND(I147*H147,2)</f>
        <v>0</v>
      </c>
      <c r="BL147" s="17" t="s">
        <v>250</v>
      </c>
      <c r="BM147" s="223" t="s">
        <v>816</v>
      </c>
    </row>
    <row r="148" spans="1:51" s="13" customFormat="1" ht="12">
      <c r="A148" s="13"/>
      <c r="B148" s="230"/>
      <c r="C148" s="231"/>
      <c r="D148" s="232" t="s">
        <v>166</v>
      </c>
      <c r="E148" s="233" t="s">
        <v>19</v>
      </c>
      <c r="F148" s="234" t="s">
        <v>817</v>
      </c>
      <c r="G148" s="231"/>
      <c r="H148" s="235">
        <v>7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166</v>
      </c>
      <c r="AU148" s="241" t="s">
        <v>84</v>
      </c>
      <c r="AV148" s="13" t="s">
        <v>84</v>
      </c>
      <c r="AW148" s="13" t="s">
        <v>36</v>
      </c>
      <c r="AX148" s="13" t="s">
        <v>75</v>
      </c>
      <c r="AY148" s="241" t="s">
        <v>155</v>
      </c>
    </row>
    <row r="149" spans="1:51" s="13" customFormat="1" ht="12">
      <c r="A149" s="13"/>
      <c r="B149" s="230"/>
      <c r="C149" s="231"/>
      <c r="D149" s="232" t="s">
        <v>166</v>
      </c>
      <c r="E149" s="233" t="s">
        <v>19</v>
      </c>
      <c r="F149" s="234" t="s">
        <v>818</v>
      </c>
      <c r="G149" s="231"/>
      <c r="H149" s="235">
        <v>112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166</v>
      </c>
      <c r="AU149" s="241" t="s">
        <v>84</v>
      </c>
      <c r="AV149" s="13" t="s">
        <v>84</v>
      </c>
      <c r="AW149" s="13" t="s">
        <v>36</v>
      </c>
      <c r="AX149" s="13" t="s">
        <v>75</v>
      </c>
      <c r="AY149" s="241" t="s">
        <v>155</v>
      </c>
    </row>
    <row r="150" spans="1:51" s="14" customFormat="1" ht="12">
      <c r="A150" s="14"/>
      <c r="B150" s="242"/>
      <c r="C150" s="243"/>
      <c r="D150" s="232" t="s">
        <v>166</v>
      </c>
      <c r="E150" s="244" t="s">
        <v>19</v>
      </c>
      <c r="F150" s="245" t="s">
        <v>169</v>
      </c>
      <c r="G150" s="243"/>
      <c r="H150" s="246">
        <v>119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166</v>
      </c>
      <c r="AU150" s="252" t="s">
        <v>84</v>
      </c>
      <c r="AV150" s="14" t="s">
        <v>162</v>
      </c>
      <c r="AW150" s="14" t="s">
        <v>36</v>
      </c>
      <c r="AX150" s="14" t="s">
        <v>82</v>
      </c>
      <c r="AY150" s="252" t="s">
        <v>155</v>
      </c>
    </row>
    <row r="151" spans="1:65" s="2" customFormat="1" ht="16.5" customHeight="1">
      <c r="A151" s="38"/>
      <c r="B151" s="39"/>
      <c r="C151" s="212" t="s">
        <v>271</v>
      </c>
      <c r="D151" s="212" t="s">
        <v>157</v>
      </c>
      <c r="E151" s="213" t="s">
        <v>485</v>
      </c>
      <c r="F151" s="214" t="s">
        <v>486</v>
      </c>
      <c r="G151" s="215" t="s">
        <v>308</v>
      </c>
      <c r="H151" s="216">
        <v>130</v>
      </c>
      <c r="I151" s="217"/>
      <c r="J151" s="218">
        <f>ROUND(I151*H151,2)</f>
        <v>0</v>
      </c>
      <c r="K151" s="214" t="s">
        <v>161</v>
      </c>
      <c r="L151" s="44"/>
      <c r="M151" s="219" t="s">
        <v>19</v>
      </c>
      <c r="N151" s="220" t="s">
        <v>47</v>
      </c>
      <c r="O151" s="84"/>
      <c r="P151" s="221">
        <f>O151*H151</f>
        <v>0</v>
      </c>
      <c r="Q151" s="221">
        <v>0.00201</v>
      </c>
      <c r="R151" s="221">
        <f>Q151*H151</f>
        <v>0.26130000000000003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250</v>
      </c>
      <c r="AT151" s="223" t="s">
        <v>157</v>
      </c>
      <c r="AU151" s="223" t="s">
        <v>84</v>
      </c>
      <c r="AY151" s="17" t="s">
        <v>155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84</v>
      </c>
      <c r="BK151" s="224">
        <f>ROUND(I151*H151,2)</f>
        <v>0</v>
      </c>
      <c r="BL151" s="17" t="s">
        <v>250</v>
      </c>
      <c r="BM151" s="223" t="s">
        <v>819</v>
      </c>
    </row>
    <row r="152" spans="1:47" s="2" customFormat="1" ht="12">
      <c r="A152" s="38"/>
      <c r="B152" s="39"/>
      <c r="C152" s="40"/>
      <c r="D152" s="225" t="s">
        <v>164</v>
      </c>
      <c r="E152" s="40"/>
      <c r="F152" s="226" t="s">
        <v>488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164</v>
      </c>
      <c r="AU152" s="17" t="s">
        <v>84</v>
      </c>
    </row>
    <row r="153" spans="1:65" s="2" customFormat="1" ht="16.5" customHeight="1">
      <c r="A153" s="38"/>
      <c r="B153" s="39"/>
      <c r="C153" s="212" t="s">
        <v>279</v>
      </c>
      <c r="D153" s="212" t="s">
        <v>157</v>
      </c>
      <c r="E153" s="213" t="s">
        <v>820</v>
      </c>
      <c r="F153" s="214" t="s">
        <v>821</v>
      </c>
      <c r="G153" s="215" t="s">
        <v>308</v>
      </c>
      <c r="H153" s="216">
        <v>4</v>
      </c>
      <c r="I153" s="217"/>
      <c r="J153" s="218">
        <f>ROUND(I153*H153,2)</f>
        <v>0</v>
      </c>
      <c r="K153" s="214" t="s">
        <v>161</v>
      </c>
      <c r="L153" s="44"/>
      <c r="M153" s="219" t="s">
        <v>19</v>
      </c>
      <c r="N153" s="220" t="s">
        <v>47</v>
      </c>
      <c r="O153" s="84"/>
      <c r="P153" s="221">
        <f>O153*H153</f>
        <v>0</v>
      </c>
      <c r="Q153" s="221">
        <v>0.0019</v>
      </c>
      <c r="R153" s="221">
        <f>Q153*H153</f>
        <v>0.0076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250</v>
      </c>
      <c r="AT153" s="223" t="s">
        <v>157</v>
      </c>
      <c r="AU153" s="223" t="s">
        <v>84</v>
      </c>
      <c r="AY153" s="17" t="s">
        <v>155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84</v>
      </c>
      <c r="BK153" s="224">
        <f>ROUND(I153*H153,2)</f>
        <v>0</v>
      </c>
      <c r="BL153" s="17" t="s">
        <v>250</v>
      </c>
      <c r="BM153" s="223" t="s">
        <v>822</v>
      </c>
    </row>
    <row r="154" spans="1:47" s="2" customFormat="1" ht="12">
      <c r="A154" s="38"/>
      <c r="B154" s="39"/>
      <c r="C154" s="40"/>
      <c r="D154" s="225" t="s">
        <v>164</v>
      </c>
      <c r="E154" s="40"/>
      <c r="F154" s="226" t="s">
        <v>823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164</v>
      </c>
      <c r="AU154" s="17" t="s">
        <v>84</v>
      </c>
    </row>
    <row r="155" spans="1:65" s="2" customFormat="1" ht="16.5" customHeight="1">
      <c r="A155" s="38"/>
      <c r="B155" s="39"/>
      <c r="C155" s="212" t="s">
        <v>7</v>
      </c>
      <c r="D155" s="212" t="s">
        <v>157</v>
      </c>
      <c r="E155" s="213" t="s">
        <v>824</v>
      </c>
      <c r="F155" s="214" t="s">
        <v>825</v>
      </c>
      <c r="G155" s="215" t="s">
        <v>223</v>
      </c>
      <c r="H155" s="216">
        <v>7</v>
      </c>
      <c r="I155" s="217"/>
      <c r="J155" s="218">
        <f>ROUND(I155*H155,2)</f>
        <v>0</v>
      </c>
      <c r="K155" s="214" t="s">
        <v>161</v>
      </c>
      <c r="L155" s="44"/>
      <c r="M155" s="219" t="s">
        <v>19</v>
      </c>
      <c r="N155" s="220" t="s">
        <v>47</v>
      </c>
      <c r="O155" s="84"/>
      <c r="P155" s="221">
        <f>O155*H155</f>
        <v>0</v>
      </c>
      <c r="Q155" s="221">
        <v>0.00029</v>
      </c>
      <c r="R155" s="221">
        <f>Q155*H155</f>
        <v>0.00203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250</v>
      </c>
      <c r="AT155" s="223" t="s">
        <v>157</v>
      </c>
      <c r="AU155" s="223" t="s">
        <v>84</v>
      </c>
      <c r="AY155" s="17" t="s">
        <v>155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84</v>
      </c>
      <c r="BK155" s="224">
        <f>ROUND(I155*H155,2)</f>
        <v>0</v>
      </c>
      <c r="BL155" s="17" t="s">
        <v>250</v>
      </c>
      <c r="BM155" s="223" t="s">
        <v>826</v>
      </c>
    </row>
    <row r="156" spans="1:47" s="2" customFormat="1" ht="12">
      <c r="A156" s="38"/>
      <c r="B156" s="39"/>
      <c r="C156" s="40"/>
      <c r="D156" s="225" t="s">
        <v>164</v>
      </c>
      <c r="E156" s="40"/>
      <c r="F156" s="226" t="s">
        <v>827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164</v>
      </c>
      <c r="AU156" s="17" t="s">
        <v>84</v>
      </c>
    </row>
    <row r="157" spans="1:65" s="2" customFormat="1" ht="16.5" customHeight="1">
      <c r="A157" s="38"/>
      <c r="B157" s="39"/>
      <c r="C157" s="212" t="s">
        <v>291</v>
      </c>
      <c r="D157" s="212" t="s">
        <v>157</v>
      </c>
      <c r="E157" s="213" t="s">
        <v>490</v>
      </c>
      <c r="F157" s="214" t="s">
        <v>491</v>
      </c>
      <c r="G157" s="215" t="s">
        <v>308</v>
      </c>
      <c r="H157" s="216">
        <v>134</v>
      </c>
      <c r="I157" s="217"/>
      <c r="J157" s="218">
        <f>ROUND(I157*H157,2)</f>
        <v>0</v>
      </c>
      <c r="K157" s="214" t="s">
        <v>161</v>
      </c>
      <c r="L157" s="44"/>
      <c r="M157" s="219" t="s">
        <v>19</v>
      </c>
      <c r="N157" s="220" t="s">
        <v>47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250</v>
      </c>
      <c r="AT157" s="223" t="s">
        <v>157</v>
      </c>
      <c r="AU157" s="223" t="s">
        <v>84</v>
      </c>
      <c r="AY157" s="17" t="s">
        <v>155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84</v>
      </c>
      <c r="BK157" s="224">
        <f>ROUND(I157*H157,2)</f>
        <v>0</v>
      </c>
      <c r="BL157" s="17" t="s">
        <v>250</v>
      </c>
      <c r="BM157" s="223" t="s">
        <v>828</v>
      </c>
    </row>
    <row r="158" spans="1:47" s="2" customFormat="1" ht="12">
      <c r="A158" s="38"/>
      <c r="B158" s="39"/>
      <c r="C158" s="40"/>
      <c r="D158" s="225" t="s">
        <v>164</v>
      </c>
      <c r="E158" s="40"/>
      <c r="F158" s="226" t="s">
        <v>493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164</v>
      </c>
      <c r="AU158" s="17" t="s">
        <v>84</v>
      </c>
    </row>
    <row r="159" spans="1:65" s="2" customFormat="1" ht="24.15" customHeight="1">
      <c r="A159" s="38"/>
      <c r="B159" s="39"/>
      <c r="C159" s="212" t="s">
        <v>298</v>
      </c>
      <c r="D159" s="212" t="s">
        <v>157</v>
      </c>
      <c r="E159" s="213" t="s">
        <v>829</v>
      </c>
      <c r="F159" s="214" t="s">
        <v>830</v>
      </c>
      <c r="G159" s="215" t="s">
        <v>193</v>
      </c>
      <c r="H159" s="216">
        <v>0.271</v>
      </c>
      <c r="I159" s="217"/>
      <c r="J159" s="218">
        <f>ROUND(I159*H159,2)</f>
        <v>0</v>
      </c>
      <c r="K159" s="214" t="s">
        <v>161</v>
      </c>
      <c r="L159" s="44"/>
      <c r="M159" s="219" t="s">
        <v>19</v>
      </c>
      <c r="N159" s="220" t="s">
        <v>47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250</v>
      </c>
      <c r="AT159" s="223" t="s">
        <v>157</v>
      </c>
      <c r="AU159" s="223" t="s">
        <v>84</v>
      </c>
      <c r="AY159" s="17" t="s">
        <v>155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84</v>
      </c>
      <c r="BK159" s="224">
        <f>ROUND(I159*H159,2)</f>
        <v>0</v>
      </c>
      <c r="BL159" s="17" t="s">
        <v>250</v>
      </c>
      <c r="BM159" s="223" t="s">
        <v>831</v>
      </c>
    </row>
    <row r="160" spans="1:47" s="2" customFormat="1" ht="12">
      <c r="A160" s="38"/>
      <c r="B160" s="39"/>
      <c r="C160" s="40"/>
      <c r="D160" s="225" t="s">
        <v>164</v>
      </c>
      <c r="E160" s="40"/>
      <c r="F160" s="226" t="s">
        <v>832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164</v>
      </c>
      <c r="AU160" s="17" t="s">
        <v>84</v>
      </c>
    </row>
    <row r="161" spans="1:63" s="12" customFormat="1" ht="22.8" customHeight="1">
      <c r="A161" s="12"/>
      <c r="B161" s="196"/>
      <c r="C161" s="197"/>
      <c r="D161" s="198" t="s">
        <v>74</v>
      </c>
      <c r="E161" s="210" t="s">
        <v>504</v>
      </c>
      <c r="F161" s="210" t="s">
        <v>505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SUM(P162:P196)</f>
        <v>0</v>
      </c>
      <c r="Q161" s="204"/>
      <c r="R161" s="205">
        <f>SUM(R162:R196)</f>
        <v>0.94905</v>
      </c>
      <c r="S161" s="204"/>
      <c r="T161" s="206">
        <f>SUM(T162:T196)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84</v>
      </c>
      <c r="AT161" s="208" t="s">
        <v>74</v>
      </c>
      <c r="AU161" s="208" t="s">
        <v>82</v>
      </c>
      <c r="AY161" s="207" t="s">
        <v>155</v>
      </c>
      <c r="BK161" s="209">
        <f>SUM(BK162:BK196)</f>
        <v>0</v>
      </c>
    </row>
    <row r="162" spans="1:65" s="2" customFormat="1" ht="16.5" customHeight="1">
      <c r="A162" s="38"/>
      <c r="B162" s="39"/>
      <c r="C162" s="212" t="s">
        <v>305</v>
      </c>
      <c r="D162" s="212" t="s">
        <v>157</v>
      </c>
      <c r="E162" s="213" t="s">
        <v>833</v>
      </c>
      <c r="F162" s="214" t="s">
        <v>834</v>
      </c>
      <c r="G162" s="215" t="s">
        <v>223</v>
      </c>
      <c r="H162" s="216">
        <v>21</v>
      </c>
      <c r="I162" s="217"/>
      <c r="J162" s="218">
        <f>ROUND(I162*H162,2)</f>
        <v>0</v>
      </c>
      <c r="K162" s="214" t="s">
        <v>274</v>
      </c>
      <c r="L162" s="44"/>
      <c r="M162" s="219" t="s">
        <v>19</v>
      </c>
      <c r="N162" s="220" t="s">
        <v>47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250</v>
      </c>
      <c r="AT162" s="223" t="s">
        <v>157</v>
      </c>
      <c r="AU162" s="223" t="s">
        <v>84</v>
      </c>
      <c r="AY162" s="17" t="s">
        <v>155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84</v>
      </c>
      <c r="BK162" s="224">
        <f>ROUND(I162*H162,2)</f>
        <v>0</v>
      </c>
      <c r="BL162" s="17" t="s">
        <v>250</v>
      </c>
      <c r="BM162" s="223" t="s">
        <v>835</v>
      </c>
    </row>
    <row r="163" spans="1:51" s="13" customFormat="1" ht="12">
      <c r="A163" s="13"/>
      <c r="B163" s="230"/>
      <c r="C163" s="231"/>
      <c r="D163" s="232" t="s">
        <v>166</v>
      </c>
      <c r="E163" s="233" t="s">
        <v>19</v>
      </c>
      <c r="F163" s="234" t="s">
        <v>517</v>
      </c>
      <c r="G163" s="231"/>
      <c r="H163" s="235">
        <v>7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166</v>
      </c>
      <c r="AU163" s="241" t="s">
        <v>84</v>
      </c>
      <c r="AV163" s="13" t="s">
        <v>84</v>
      </c>
      <c r="AW163" s="13" t="s">
        <v>36</v>
      </c>
      <c r="AX163" s="13" t="s">
        <v>75</v>
      </c>
      <c r="AY163" s="241" t="s">
        <v>155</v>
      </c>
    </row>
    <row r="164" spans="1:51" s="13" customFormat="1" ht="12">
      <c r="A164" s="13"/>
      <c r="B164" s="230"/>
      <c r="C164" s="231"/>
      <c r="D164" s="232" t="s">
        <v>166</v>
      </c>
      <c r="E164" s="233" t="s">
        <v>19</v>
      </c>
      <c r="F164" s="234" t="s">
        <v>518</v>
      </c>
      <c r="G164" s="231"/>
      <c r="H164" s="235">
        <v>7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166</v>
      </c>
      <c r="AU164" s="241" t="s">
        <v>84</v>
      </c>
      <c r="AV164" s="13" t="s">
        <v>84</v>
      </c>
      <c r="AW164" s="13" t="s">
        <v>36</v>
      </c>
      <c r="AX164" s="13" t="s">
        <v>75</v>
      </c>
      <c r="AY164" s="241" t="s">
        <v>155</v>
      </c>
    </row>
    <row r="165" spans="1:51" s="13" customFormat="1" ht="12">
      <c r="A165" s="13"/>
      <c r="B165" s="230"/>
      <c r="C165" s="231"/>
      <c r="D165" s="232" t="s">
        <v>166</v>
      </c>
      <c r="E165" s="233" t="s">
        <v>19</v>
      </c>
      <c r="F165" s="234" t="s">
        <v>519</v>
      </c>
      <c r="G165" s="231"/>
      <c r="H165" s="235">
        <v>7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166</v>
      </c>
      <c r="AU165" s="241" t="s">
        <v>84</v>
      </c>
      <c r="AV165" s="13" t="s">
        <v>84</v>
      </c>
      <c r="AW165" s="13" t="s">
        <v>36</v>
      </c>
      <c r="AX165" s="13" t="s">
        <v>75</v>
      </c>
      <c r="AY165" s="241" t="s">
        <v>155</v>
      </c>
    </row>
    <row r="166" spans="1:51" s="14" customFormat="1" ht="12">
      <c r="A166" s="14"/>
      <c r="B166" s="242"/>
      <c r="C166" s="243"/>
      <c r="D166" s="232" t="s">
        <v>166</v>
      </c>
      <c r="E166" s="244" t="s">
        <v>19</v>
      </c>
      <c r="F166" s="245" t="s">
        <v>169</v>
      </c>
      <c r="G166" s="243"/>
      <c r="H166" s="246">
        <v>21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166</v>
      </c>
      <c r="AU166" s="252" t="s">
        <v>84</v>
      </c>
      <c r="AV166" s="14" t="s">
        <v>162</v>
      </c>
      <c r="AW166" s="14" t="s">
        <v>36</v>
      </c>
      <c r="AX166" s="14" t="s">
        <v>82</v>
      </c>
      <c r="AY166" s="252" t="s">
        <v>155</v>
      </c>
    </row>
    <row r="167" spans="1:65" s="2" customFormat="1" ht="16.5" customHeight="1">
      <c r="A167" s="38"/>
      <c r="B167" s="39"/>
      <c r="C167" s="212" t="s">
        <v>311</v>
      </c>
      <c r="D167" s="212" t="s">
        <v>157</v>
      </c>
      <c r="E167" s="213" t="s">
        <v>836</v>
      </c>
      <c r="F167" s="214" t="s">
        <v>837</v>
      </c>
      <c r="G167" s="215" t="s">
        <v>223</v>
      </c>
      <c r="H167" s="216">
        <v>140</v>
      </c>
      <c r="I167" s="217"/>
      <c r="J167" s="218">
        <f>ROUND(I167*H167,2)</f>
        <v>0</v>
      </c>
      <c r="K167" s="214" t="s">
        <v>274</v>
      </c>
      <c r="L167" s="44"/>
      <c r="M167" s="219" t="s">
        <v>19</v>
      </c>
      <c r="N167" s="220" t="s">
        <v>47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250</v>
      </c>
      <c r="AT167" s="223" t="s">
        <v>157</v>
      </c>
      <c r="AU167" s="223" t="s">
        <v>84</v>
      </c>
      <c r="AY167" s="17" t="s">
        <v>155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84</v>
      </c>
      <c r="BK167" s="224">
        <f>ROUND(I167*H167,2)</f>
        <v>0</v>
      </c>
      <c r="BL167" s="17" t="s">
        <v>250</v>
      </c>
      <c r="BM167" s="223" t="s">
        <v>838</v>
      </c>
    </row>
    <row r="168" spans="1:51" s="13" customFormat="1" ht="12">
      <c r="A168" s="13"/>
      <c r="B168" s="230"/>
      <c r="C168" s="231"/>
      <c r="D168" s="232" t="s">
        <v>166</v>
      </c>
      <c r="E168" s="233" t="s">
        <v>19</v>
      </c>
      <c r="F168" s="234" t="s">
        <v>839</v>
      </c>
      <c r="G168" s="231"/>
      <c r="H168" s="235">
        <v>140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166</v>
      </c>
      <c r="AU168" s="241" t="s">
        <v>84</v>
      </c>
      <c r="AV168" s="13" t="s">
        <v>84</v>
      </c>
      <c r="AW168" s="13" t="s">
        <v>36</v>
      </c>
      <c r="AX168" s="13" t="s">
        <v>82</v>
      </c>
      <c r="AY168" s="241" t="s">
        <v>155</v>
      </c>
    </row>
    <row r="169" spans="1:65" s="2" customFormat="1" ht="21.75" customHeight="1">
      <c r="A169" s="38"/>
      <c r="B169" s="39"/>
      <c r="C169" s="212" t="s">
        <v>316</v>
      </c>
      <c r="D169" s="212" t="s">
        <v>157</v>
      </c>
      <c r="E169" s="213" t="s">
        <v>840</v>
      </c>
      <c r="F169" s="214" t="s">
        <v>841</v>
      </c>
      <c r="G169" s="215" t="s">
        <v>308</v>
      </c>
      <c r="H169" s="216">
        <v>120</v>
      </c>
      <c r="I169" s="217"/>
      <c r="J169" s="218">
        <f>ROUND(I169*H169,2)</f>
        <v>0</v>
      </c>
      <c r="K169" s="214" t="s">
        <v>161</v>
      </c>
      <c r="L169" s="44"/>
      <c r="M169" s="219" t="s">
        <v>19</v>
      </c>
      <c r="N169" s="220" t="s">
        <v>47</v>
      </c>
      <c r="O169" s="84"/>
      <c r="P169" s="221">
        <f>O169*H169</f>
        <v>0</v>
      </c>
      <c r="Q169" s="221">
        <v>0.00084</v>
      </c>
      <c r="R169" s="221">
        <f>Q169*H169</f>
        <v>0.1008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250</v>
      </c>
      <c r="AT169" s="223" t="s">
        <v>157</v>
      </c>
      <c r="AU169" s="223" t="s">
        <v>84</v>
      </c>
      <c r="AY169" s="17" t="s">
        <v>155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84</v>
      </c>
      <c r="BK169" s="224">
        <f>ROUND(I169*H169,2)</f>
        <v>0</v>
      </c>
      <c r="BL169" s="17" t="s">
        <v>250</v>
      </c>
      <c r="BM169" s="223" t="s">
        <v>842</v>
      </c>
    </row>
    <row r="170" spans="1:47" s="2" customFormat="1" ht="12">
      <c r="A170" s="38"/>
      <c r="B170" s="39"/>
      <c r="C170" s="40"/>
      <c r="D170" s="225" t="s">
        <v>164</v>
      </c>
      <c r="E170" s="40"/>
      <c r="F170" s="226" t="s">
        <v>843</v>
      </c>
      <c r="G170" s="40"/>
      <c r="H170" s="40"/>
      <c r="I170" s="227"/>
      <c r="J170" s="40"/>
      <c r="K170" s="40"/>
      <c r="L170" s="44"/>
      <c r="M170" s="228"/>
      <c r="N170" s="229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164</v>
      </c>
      <c r="AU170" s="17" t="s">
        <v>84</v>
      </c>
    </row>
    <row r="171" spans="1:65" s="2" customFormat="1" ht="21.75" customHeight="1">
      <c r="A171" s="38"/>
      <c r="B171" s="39"/>
      <c r="C171" s="212" t="s">
        <v>321</v>
      </c>
      <c r="D171" s="212" t="s">
        <v>157</v>
      </c>
      <c r="E171" s="213" t="s">
        <v>521</v>
      </c>
      <c r="F171" s="214" t="s">
        <v>522</v>
      </c>
      <c r="G171" s="215" t="s">
        <v>308</v>
      </c>
      <c r="H171" s="216">
        <v>170</v>
      </c>
      <c r="I171" s="217"/>
      <c r="J171" s="218">
        <f>ROUND(I171*H171,2)</f>
        <v>0</v>
      </c>
      <c r="K171" s="214" t="s">
        <v>161</v>
      </c>
      <c r="L171" s="44"/>
      <c r="M171" s="219" t="s">
        <v>19</v>
      </c>
      <c r="N171" s="220" t="s">
        <v>47</v>
      </c>
      <c r="O171" s="84"/>
      <c r="P171" s="221">
        <f>O171*H171</f>
        <v>0</v>
      </c>
      <c r="Q171" s="221">
        <v>0.00116</v>
      </c>
      <c r="R171" s="221">
        <f>Q171*H171</f>
        <v>0.19720000000000001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250</v>
      </c>
      <c r="AT171" s="223" t="s">
        <v>157</v>
      </c>
      <c r="AU171" s="223" t="s">
        <v>84</v>
      </c>
      <c r="AY171" s="17" t="s">
        <v>155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84</v>
      </c>
      <c r="BK171" s="224">
        <f>ROUND(I171*H171,2)</f>
        <v>0</v>
      </c>
      <c r="BL171" s="17" t="s">
        <v>250</v>
      </c>
      <c r="BM171" s="223" t="s">
        <v>844</v>
      </c>
    </row>
    <row r="172" spans="1:47" s="2" customFormat="1" ht="12">
      <c r="A172" s="38"/>
      <c r="B172" s="39"/>
      <c r="C172" s="40"/>
      <c r="D172" s="225" t="s">
        <v>164</v>
      </c>
      <c r="E172" s="40"/>
      <c r="F172" s="226" t="s">
        <v>524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164</v>
      </c>
      <c r="AU172" s="17" t="s">
        <v>84</v>
      </c>
    </row>
    <row r="173" spans="1:65" s="2" customFormat="1" ht="21.75" customHeight="1">
      <c r="A173" s="38"/>
      <c r="B173" s="39"/>
      <c r="C173" s="212" t="s">
        <v>326</v>
      </c>
      <c r="D173" s="212" t="s">
        <v>157</v>
      </c>
      <c r="E173" s="213" t="s">
        <v>525</v>
      </c>
      <c r="F173" s="214" t="s">
        <v>526</v>
      </c>
      <c r="G173" s="215" t="s">
        <v>308</v>
      </c>
      <c r="H173" s="216">
        <v>205</v>
      </c>
      <c r="I173" s="217"/>
      <c r="J173" s="218">
        <f>ROUND(I173*H173,2)</f>
        <v>0</v>
      </c>
      <c r="K173" s="214" t="s">
        <v>161</v>
      </c>
      <c r="L173" s="44"/>
      <c r="M173" s="219" t="s">
        <v>19</v>
      </c>
      <c r="N173" s="220" t="s">
        <v>47</v>
      </c>
      <c r="O173" s="84"/>
      <c r="P173" s="221">
        <f>O173*H173</f>
        <v>0</v>
      </c>
      <c r="Q173" s="221">
        <v>0.00153</v>
      </c>
      <c r="R173" s="221">
        <f>Q173*H173</f>
        <v>0.31365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250</v>
      </c>
      <c r="AT173" s="223" t="s">
        <v>157</v>
      </c>
      <c r="AU173" s="223" t="s">
        <v>84</v>
      </c>
      <c r="AY173" s="17" t="s">
        <v>155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84</v>
      </c>
      <c r="BK173" s="224">
        <f>ROUND(I173*H173,2)</f>
        <v>0</v>
      </c>
      <c r="BL173" s="17" t="s">
        <v>250</v>
      </c>
      <c r="BM173" s="223" t="s">
        <v>845</v>
      </c>
    </row>
    <row r="174" spans="1:47" s="2" customFormat="1" ht="12">
      <c r="A174" s="38"/>
      <c r="B174" s="39"/>
      <c r="C174" s="40"/>
      <c r="D174" s="225" t="s">
        <v>164</v>
      </c>
      <c r="E174" s="40"/>
      <c r="F174" s="226" t="s">
        <v>528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164</v>
      </c>
      <c r="AU174" s="17" t="s">
        <v>84</v>
      </c>
    </row>
    <row r="175" spans="1:65" s="2" customFormat="1" ht="33" customHeight="1">
      <c r="A175" s="38"/>
      <c r="B175" s="39"/>
      <c r="C175" s="212" t="s">
        <v>331</v>
      </c>
      <c r="D175" s="212" t="s">
        <v>157</v>
      </c>
      <c r="E175" s="213" t="s">
        <v>535</v>
      </c>
      <c r="F175" s="214" t="s">
        <v>536</v>
      </c>
      <c r="G175" s="215" t="s">
        <v>308</v>
      </c>
      <c r="H175" s="216">
        <v>120</v>
      </c>
      <c r="I175" s="217"/>
      <c r="J175" s="218">
        <f>ROUND(I175*H175,2)</f>
        <v>0</v>
      </c>
      <c r="K175" s="214" t="s">
        <v>161</v>
      </c>
      <c r="L175" s="44"/>
      <c r="M175" s="219" t="s">
        <v>19</v>
      </c>
      <c r="N175" s="220" t="s">
        <v>47</v>
      </c>
      <c r="O175" s="84"/>
      <c r="P175" s="221">
        <f>O175*H175</f>
        <v>0</v>
      </c>
      <c r="Q175" s="221">
        <v>0.00012</v>
      </c>
      <c r="R175" s="221">
        <f>Q175*H175</f>
        <v>0.0144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250</v>
      </c>
      <c r="AT175" s="223" t="s">
        <v>157</v>
      </c>
      <c r="AU175" s="223" t="s">
        <v>84</v>
      </c>
      <c r="AY175" s="17" t="s">
        <v>155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84</v>
      </c>
      <c r="BK175" s="224">
        <f>ROUND(I175*H175,2)</f>
        <v>0</v>
      </c>
      <c r="BL175" s="17" t="s">
        <v>250</v>
      </c>
      <c r="BM175" s="223" t="s">
        <v>846</v>
      </c>
    </row>
    <row r="176" spans="1:47" s="2" customFormat="1" ht="12">
      <c r="A176" s="38"/>
      <c r="B176" s="39"/>
      <c r="C176" s="40"/>
      <c r="D176" s="225" t="s">
        <v>164</v>
      </c>
      <c r="E176" s="40"/>
      <c r="F176" s="226" t="s">
        <v>538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164</v>
      </c>
      <c r="AU176" s="17" t="s">
        <v>84</v>
      </c>
    </row>
    <row r="177" spans="1:65" s="2" customFormat="1" ht="33" customHeight="1">
      <c r="A177" s="38"/>
      <c r="B177" s="39"/>
      <c r="C177" s="212" t="s">
        <v>336</v>
      </c>
      <c r="D177" s="212" t="s">
        <v>157</v>
      </c>
      <c r="E177" s="213" t="s">
        <v>540</v>
      </c>
      <c r="F177" s="214" t="s">
        <v>541</v>
      </c>
      <c r="G177" s="215" t="s">
        <v>308</v>
      </c>
      <c r="H177" s="216">
        <v>170</v>
      </c>
      <c r="I177" s="217"/>
      <c r="J177" s="218">
        <f>ROUND(I177*H177,2)</f>
        <v>0</v>
      </c>
      <c r="K177" s="214" t="s">
        <v>161</v>
      </c>
      <c r="L177" s="44"/>
      <c r="M177" s="219" t="s">
        <v>19</v>
      </c>
      <c r="N177" s="220" t="s">
        <v>47</v>
      </c>
      <c r="O177" s="84"/>
      <c r="P177" s="221">
        <f>O177*H177</f>
        <v>0</v>
      </c>
      <c r="Q177" s="221">
        <v>0.00016</v>
      </c>
      <c r="R177" s="221">
        <f>Q177*H177</f>
        <v>0.027200000000000002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250</v>
      </c>
      <c r="AT177" s="223" t="s">
        <v>157</v>
      </c>
      <c r="AU177" s="223" t="s">
        <v>84</v>
      </c>
      <c r="AY177" s="17" t="s">
        <v>155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84</v>
      </c>
      <c r="BK177" s="224">
        <f>ROUND(I177*H177,2)</f>
        <v>0</v>
      </c>
      <c r="BL177" s="17" t="s">
        <v>250</v>
      </c>
      <c r="BM177" s="223" t="s">
        <v>847</v>
      </c>
    </row>
    <row r="178" spans="1:47" s="2" customFormat="1" ht="12">
      <c r="A178" s="38"/>
      <c r="B178" s="39"/>
      <c r="C178" s="40"/>
      <c r="D178" s="225" t="s">
        <v>164</v>
      </c>
      <c r="E178" s="40"/>
      <c r="F178" s="226" t="s">
        <v>543</v>
      </c>
      <c r="G178" s="40"/>
      <c r="H178" s="40"/>
      <c r="I178" s="227"/>
      <c r="J178" s="40"/>
      <c r="K178" s="40"/>
      <c r="L178" s="44"/>
      <c r="M178" s="228"/>
      <c r="N178" s="229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164</v>
      </c>
      <c r="AU178" s="17" t="s">
        <v>84</v>
      </c>
    </row>
    <row r="179" spans="1:65" s="2" customFormat="1" ht="33" customHeight="1">
      <c r="A179" s="38"/>
      <c r="B179" s="39"/>
      <c r="C179" s="212" t="s">
        <v>341</v>
      </c>
      <c r="D179" s="212" t="s">
        <v>157</v>
      </c>
      <c r="E179" s="213" t="s">
        <v>848</v>
      </c>
      <c r="F179" s="214" t="s">
        <v>849</v>
      </c>
      <c r="G179" s="215" t="s">
        <v>308</v>
      </c>
      <c r="H179" s="216">
        <v>205</v>
      </c>
      <c r="I179" s="217"/>
      <c r="J179" s="218">
        <f>ROUND(I179*H179,2)</f>
        <v>0</v>
      </c>
      <c r="K179" s="214" t="s">
        <v>161</v>
      </c>
      <c r="L179" s="44"/>
      <c r="M179" s="219" t="s">
        <v>19</v>
      </c>
      <c r="N179" s="220" t="s">
        <v>47</v>
      </c>
      <c r="O179" s="84"/>
      <c r="P179" s="221">
        <f>O179*H179</f>
        <v>0</v>
      </c>
      <c r="Q179" s="221">
        <v>0.00024</v>
      </c>
      <c r="R179" s="221">
        <f>Q179*H179</f>
        <v>0.0492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250</v>
      </c>
      <c r="AT179" s="223" t="s">
        <v>157</v>
      </c>
      <c r="AU179" s="223" t="s">
        <v>84</v>
      </c>
      <c r="AY179" s="17" t="s">
        <v>155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84</v>
      </c>
      <c r="BK179" s="224">
        <f>ROUND(I179*H179,2)</f>
        <v>0</v>
      </c>
      <c r="BL179" s="17" t="s">
        <v>250</v>
      </c>
      <c r="BM179" s="223" t="s">
        <v>850</v>
      </c>
    </row>
    <row r="180" spans="1:47" s="2" customFormat="1" ht="12">
      <c r="A180" s="38"/>
      <c r="B180" s="39"/>
      <c r="C180" s="40"/>
      <c r="D180" s="225" t="s">
        <v>164</v>
      </c>
      <c r="E180" s="40"/>
      <c r="F180" s="226" t="s">
        <v>851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164</v>
      </c>
      <c r="AU180" s="17" t="s">
        <v>84</v>
      </c>
    </row>
    <row r="181" spans="1:65" s="2" customFormat="1" ht="16.5" customHeight="1">
      <c r="A181" s="38"/>
      <c r="B181" s="39"/>
      <c r="C181" s="212" t="s">
        <v>275</v>
      </c>
      <c r="D181" s="212" t="s">
        <v>157</v>
      </c>
      <c r="E181" s="213" t="s">
        <v>852</v>
      </c>
      <c r="F181" s="214" t="s">
        <v>853</v>
      </c>
      <c r="G181" s="215" t="s">
        <v>223</v>
      </c>
      <c r="H181" s="216">
        <v>60</v>
      </c>
      <c r="I181" s="217"/>
      <c r="J181" s="218">
        <f>ROUND(I181*H181,2)</f>
        <v>0</v>
      </c>
      <c r="K181" s="214" t="s">
        <v>161</v>
      </c>
      <c r="L181" s="44"/>
      <c r="M181" s="219" t="s">
        <v>19</v>
      </c>
      <c r="N181" s="220" t="s">
        <v>47</v>
      </c>
      <c r="O181" s="84"/>
      <c r="P181" s="221">
        <f>O181*H181</f>
        <v>0</v>
      </c>
      <c r="Q181" s="221">
        <v>0.00014</v>
      </c>
      <c r="R181" s="221">
        <f>Q181*H181</f>
        <v>0.0084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250</v>
      </c>
      <c r="AT181" s="223" t="s">
        <v>157</v>
      </c>
      <c r="AU181" s="223" t="s">
        <v>84</v>
      </c>
      <c r="AY181" s="17" t="s">
        <v>155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84</v>
      </c>
      <c r="BK181" s="224">
        <f>ROUND(I181*H181,2)</f>
        <v>0</v>
      </c>
      <c r="BL181" s="17" t="s">
        <v>250</v>
      </c>
      <c r="BM181" s="223" t="s">
        <v>854</v>
      </c>
    </row>
    <row r="182" spans="1:47" s="2" customFormat="1" ht="12">
      <c r="A182" s="38"/>
      <c r="B182" s="39"/>
      <c r="C182" s="40"/>
      <c r="D182" s="225" t="s">
        <v>164</v>
      </c>
      <c r="E182" s="40"/>
      <c r="F182" s="226" t="s">
        <v>855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164</v>
      </c>
      <c r="AU182" s="17" t="s">
        <v>84</v>
      </c>
    </row>
    <row r="183" spans="1:65" s="2" customFormat="1" ht="16.5" customHeight="1">
      <c r="A183" s="38"/>
      <c r="B183" s="39"/>
      <c r="C183" s="212" t="s">
        <v>351</v>
      </c>
      <c r="D183" s="212" t="s">
        <v>157</v>
      </c>
      <c r="E183" s="213" t="s">
        <v>856</v>
      </c>
      <c r="F183" s="214" t="s">
        <v>857</v>
      </c>
      <c r="G183" s="215" t="s">
        <v>223</v>
      </c>
      <c r="H183" s="216">
        <v>60</v>
      </c>
      <c r="I183" s="217"/>
      <c r="J183" s="218">
        <f>ROUND(I183*H183,2)</f>
        <v>0</v>
      </c>
      <c r="K183" s="214" t="s">
        <v>161</v>
      </c>
      <c r="L183" s="44"/>
      <c r="M183" s="219" t="s">
        <v>19</v>
      </c>
      <c r="N183" s="220" t="s">
        <v>47</v>
      </c>
      <c r="O183" s="84"/>
      <c r="P183" s="221">
        <f>O183*H183</f>
        <v>0</v>
      </c>
      <c r="Q183" s="221">
        <v>0.00057</v>
      </c>
      <c r="R183" s="221">
        <f>Q183*H183</f>
        <v>0.0342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250</v>
      </c>
      <c r="AT183" s="223" t="s">
        <v>157</v>
      </c>
      <c r="AU183" s="223" t="s">
        <v>84</v>
      </c>
      <c r="AY183" s="17" t="s">
        <v>155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84</v>
      </c>
      <c r="BK183" s="224">
        <f>ROUND(I183*H183,2)</f>
        <v>0</v>
      </c>
      <c r="BL183" s="17" t="s">
        <v>250</v>
      </c>
      <c r="BM183" s="223" t="s">
        <v>858</v>
      </c>
    </row>
    <row r="184" spans="1:47" s="2" customFormat="1" ht="12">
      <c r="A184" s="38"/>
      <c r="B184" s="39"/>
      <c r="C184" s="40"/>
      <c r="D184" s="225" t="s">
        <v>164</v>
      </c>
      <c r="E184" s="40"/>
      <c r="F184" s="226" t="s">
        <v>859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164</v>
      </c>
      <c r="AU184" s="17" t="s">
        <v>84</v>
      </c>
    </row>
    <row r="185" spans="1:65" s="2" customFormat="1" ht="16.5" customHeight="1">
      <c r="A185" s="38"/>
      <c r="B185" s="39"/>
      <c r="C185" s="212" t="s">
        <v>356</v>
      </c>
      <c r="D185" s="212" t="s">
        <v>157</v>
      </c>
      <c r="E185" s="213" t="s">
        <v>860</v>
      </c>
      <c r="F185" s="214" t="s">
        <v>861</v>
      </c>
      <c r="G185" s="215" t="s">
        <v>223</v>
      </c>
      <c r="H185" s="216">
        <v>60</v>
      </c>
      <c r="I185" s="217"/>
      <c r="J185" s="218">
        <f>ROUND(I185*H185,2)</f>
        <v>0</v>
      </c>
      <c r="K185" s="214" t="s">
        <v>161</v>
      </c>
      <c r="L185" s="44"/>
      <c r="M185" s="219" t="s">
        <v>19</v>
      </c>
      <c r="N185" s="220" t="s">
        <v>47</v>
      </c>
      <c r="O185" s="84"/>
      <c r="P185" s="221">
        <f>O185*H185</f>
        <v>0</v>
      </c>
      <c r="Q185" s="221">
        <v>0.00057</v>
      </c>
      <c r="R185" s="221">
        <f>Q185*H185</f>
        <v>0.0342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250</v>
      </c>
      <c r="AT185" s="223" t="s">
        <v>157</v>
      </c>
      <c r="AU185" s="223" t="s">
        <v>84</v>
      </c>
      <c r="AY185" s="17" t="s">
        <v>155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84</v>
      </c>
      <c r="BK185" s="224">
        <f>ROUND(I185*H185,2)</f>
        <v>0</v>
      </c>
      <c r="BL185" s="17" t="s">
        <v>250</v>
      </c>
      <c r="BM185" s="223" t="s">
        <v>862</v>
      </c>
    </row>
    <row r="186" spans="1:47" s="2" customFormat="1" ht="12">
      <c r="A186" s="38"/>
      <c r="B186" s="39"/>
      <c r="C186" s="40"/>
      <c r="D186" s="225" t="s">
        <v>164</v>
      </c>
      <c r="E186" s="40"/>
      <c r="F186" s="226" t="s">
        <v>863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164</v>
      </c>
      <c r="AU186" s="17" t="s">
        <v>84</v>
      </c>
    </row>
    <row r="187" spans="1:65" s="2" customFormat="1" ht="24.15" customHeight="1">
      <c r="A187" s="38"/>
      <c r="B187" s="39"/>
      <c r="C187" s="212" t="s">
        <v>362</v>
      </c>
      <c r="D187" s="212" t="s">
        <v>157</v>
      </c>
      <c r="E187" s="213" t="s">
        <v>864</v>
      </c>
      <c r="F187" s="214" t="s">
        <v>865</v>
      </c>
      <c r="G187" s="215" t="s">
        <v>223</v>
      </c>
      <c r="H187" s="216">
        <v>30</v>
      </c>
      <c r="I187" s="217"/>
      <c r="J187" s="218">
        <f>ROUND(I187*H187,2)</f>
        <v>0</v>
      </c>
      <c r="K187" s="214" t="s">
        <v>161</v>
      </c>
      <c r="L187" s="44"/>
      <c r="M187" s="219" t="s">
        <v>19</v>
      </c>
      <c r="N187" s="220" t="s">
        <v>47</v>
      </c>
      <c r="O187" s="84"/>
      <c r="P187" s="221">
        <f>O187*H187</f>
        <v>0</v>
      </c>
      <c r="Q187" s="221">
        <v>0.00118</v>
      </c>
      <c r="R187" s="221">
        <f>Q187*H187</f>
        <v>0.0354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250</v>
      </c>
      <c r="AT187" s="223" t="s">
        <v>157</v>
      </c>
      <c r="AU187" s="223" t="s">
        <v>84</v>
      </c>
      <c r="AY187" s="17" t="s">
        <v>155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84</v>
      </c>
      <c r="BK187" s="224">
        <f>ROUND(I187*H187,2)</f>
        <v>0</v>
      </c>
      <c r="BL187" s="17" t="s">
        <v>250</v>
      </c>
      <c r="BM187" s="223" t="s">
        <v>866</v>
      </c>
    </row>
    <row r="188" spans="1:47" s="2" customFormat="1" ht="12">
      <c r="A188" s="38"/>
      <c r="B188" s="39"/>
      <c r="C188" s="40"/>
      <c r="D188" s="225" t="s">
        <v>164</v>
      </c>
      <c r="E188" s="40"/>
      <c r="F188" s="226" t="s">
        <v>867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164</v>
      </c>
      <c r="AU188" s="17" t="s">
        <v>84</v>
      </c>
    </row>
    <row r="189" spans="1:65" s="2" customFormat="1" ht="24.15" customHeight="1">
      <c r="A189" s="38"/>
      <c r="B189" s="39"/>
      <c r="C189" s="212" t="s">
        <v>368</v>
      </c>
      <c r="D189" s="212" t="s">
        <v>157</v>
      </c>
      <c r="E189" s="213" t="s">
        <v>868</v>
      </c>
      <c r="F189" s="214" t="s">
        <v>869</v>
      </c>
      <c r="G189" s="215" t="s">
        <v>223</v>
      </c>
      <c r="H189" s="216">
        <v>30</v>
      </c>
      <c r="I189" s="217"/>
      <c r="J189" s="218">
        <f>ROUND(I189*H189,2)</f>
        <v>0</v>
      </c>
      <c r="K189" s="214" t="s">
        <v>161</v>
      </c>
      <c r="L189" s="44"/>
      <c r="M189" s="219" t="s">
        <v>19</v>
      </c>
      <c r="N189" s="220" t="s">
        <v>47</v>
      </c>
      <c r="O189" s="84"/>
      <c r="P189" s="221">
        <f>O189*H189</f>
        <v>0</v>
      </c>
      <c r="Q189" s="221">
        <v>0.00118</v>
      </c>
      <c r="R189" s="221">
        <f>Q189*H189</f>
        <v>0.0354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250</v>
      </c>
      <c r="AT189" s="223" t="s">
        <v>157</v>
      </c>
      <c r="AU189" s="223" t="s">
        <v>84</v>
      </c>
      <c r="AY189" s="17" t="s">
        <v>155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84</v>
      </c>
      <c r="BK189" s="224">
        <f>ROUND(I189*H189,2)</f>
        <v>0</v>
      </c>
      <c r="BL189" s="17" t="s">
        <v>250</v>
      </c>
      <c r="BM189" s="223" t="s">
        <v>870</v>
      </c>
    </row>
    <row r="190" spans="1:47" s="2" customFormat="1" ht="12">
      <c r="A190" s="38"/>
      <c r="B190" s="39"/>
      <c r="C190" s="40"/>
      <c r="D190" s="225" t="s">
        <v>164</v>
      </c>
      <c r="E190" s="40"/>
      <c r="F190" s="226" t="s">
        <v>871</v>
      </c>
      <c r="G190" s="40"/>
      <c r="H190" s="40"/>
      <c r="I190" s="227"/>
      <c r="J190" s="40"/>
      <c r="K190" s="40"/>
      <c r="L190" s="44"/>
      <c r="M190" s="228"/>
      <c r="N190" s="229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164</v>
      </c>
      <c r="AU190" s="17" t="s">
        <v>84</v>
      </c>
    </row>
    <row r="191" spans="1:65" s="2" customFormat="1" ht="24.15" customHeight="1">
      <c r="A191" s="38"/>
      <c r="B191" s="39"/>
      <c r="C191" s="212" t="s">
        <v>376</v>
      </c>
      <c r="D191" s="212" t="s">
        <v>157</v>
      </c>
      <c r="E191" s="213" t="s">
        <v>584</v>
      </c>
      <c r="F191" s="214" t="s">
        <v>585</v>
      </c>
      <c r="G191" s="215" t="s">
        <v>308</v>
      </c>
      <c r="H191" s="216">
        <v>495</v>
      </c>
      <c r="I191" s="217"/>
      <c r="J191" s="218">
        <f>ROUND(I191*H191,2)</f>
        <v>0</v>
      </c>
      <c r="K191" s="214" t="s">
        <v>161</v>
      </c>
      <c r="L191" s="44"/>
      <c r="M191" s="219" t="s">
        <v>19</v>
      </c>
      <c r="N191" s="220" t="s">
        <v>47</v>
      </c>
      <c r="O191" s="84"/>
      <c r="P191" s="221">
        <f>O191*H191</f>
        <v>0</v>
      </c>
      <c r="Q191" s="221">
        <v>0.00019</v>
      </c>
      <c r="R191" s="221">
        <f>Q191*H191</f>
        <v>0.09405000000000001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250</v>
      </c>
      <c r="AT191" s="223" t="s">
        <v>157</v>
      </c>
      <c r="AU191" s="223" t="s">
        <v>84</v>
      </c>
      <c r="AY191" s="17" t="s">
        <v>155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84</v>
      </c>
      <c r="BK191" s="224">
        <f>ROUND(I191*H191,2)</f>
        <v>0</v>
      </c>
      <c r="BL191" s="17" t="s">
        <v>250</v>
      </c>
      <c r="BM191" s="223" t="s">
        <v>872</v>
      </c>
    </row>
    <row r="192" spans="1:47" s="2" customFormat="1" ht="12">
      <c r="A192" s="38"/>
      <c r="B192" s="39"/>
      <c r="C192" s="40"/>
      <c r="D192" s="225" t="s">
        <v>164</v>
      </c>
      <c r="E192" s="40"/>
      <c r="F192" s="226" t="s">
        <v>587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164</v>
      </c>
      <c r="AU192" s="17" t="s">
        <v>84</v>
      </c>
    </row>
    <row r="193" spans="1:65" s="2" customFormat="1" ht="21.75" customHeight="1">
      <c r="A193" s="38"/>
      <c r="B193" s="39"/>
      <c r="C193" s="212" t="s">
        <v>381</v>
      </c>
      <c r="D193" s="212" t="s">
        <v>157</v>
      </c>
      <c r="E193" s="213" t="s">
        <v>589</v>
      </c>
      <c r="F193" s="214" t="s">
        <v>590</v>
      </c>
      <c r="G193" s="215" t="s">
        <v>308</v>
      </c>
      <c r="H193" s="216">
        <v>495</v>
      </c>
      <c r="I193" s="217"/>
      <c r="J193" s="218">
        <f>ROUND(I193*H193,2)</f>
        <v>0</v>
      </c>
      <c r="K193" s="214" t="s">
        <v>161</v>
      </c>
      <c r="L193" s="44"/>
      <c r="M193" s="219" t="s">
        <v>19</v>
      </c>
      <c r="N193" s="220" t="s">
        <v>47</v>
      </c>
      <c r="O193" s="84"/>
      <c r="P193" s="221">
        <f>O193*H193</f>
        <v>0</v>
      </c>
      <c r="Q193" s="221">
        <v>1E-05</v>
      </c>
      <c r="R193" s="221">
        <f>Q193*H193</f>
        <v>0.00495</v>
      </c>
      <c r="S193" s="221">
        <v>0</v>
      </c>
      <c r="T193" s="22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3" t="s">
        <v>250</v>
      </c>
      <c r="AT193" s="223" t="s">
        <v>157</v>
      </c>
      <c r="AU193" s="223" t="s">
        <v>84</v>
      </c>
      <c r="AY193" s="17" t="s">
        <v>155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84</v>
      </c>
      <c r="BK193" s="224">
        <f>ROUND(I193*H193,2)</f>
        <v>0</v>
      </c>
      <c r="BL193" s="17" t="s">
        <v>250</v>
      </c>
      <c r="BM193" s="223" t="s">
        <v>873</v>
      </c>
    </row>
    <row r="194" spans="1:47" s="2" customFormat="1" ht="12">
      <c r="A194" s="38"/>
      <c r="B194" s="39"/>
      <c r="C194" s="40"/>
      <c r="D194" s="225" t="s">
        <v>164</v>
      </c>
      <c r="E194" s="40"/>
      <c r="F194" s="226" t="s">
        <v>592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164</v>
      </c>
      <c r="AU194" s="17" t="s">
        <v>84</v>
      </c>
    </row>
    <row r="195" spans="1:65" s="2" customFormat="1" ht="24.15" customHeight="1">
      <c r="A195" s="38"/>
      <c r="B195" s="39"/>
      <c r="C195" s="212" t="s">
        <v>387</v>
      </c>
      <c r="D195" s="212" t="s">
        <v>157</v>
      </c>
      <c r="E195" s="213" t="s">
        <v>874</v>
      </c>
      <c r="F195" s="214" t="s">
        <v>875</v>
      </c>
      <c r="G195" s="215" t="s">
        <v>193</v>
      </c>
      <c r="H195" s="216">
        <v>0.949</v>
      </c>
      <c r="I195" s="217"/>
      <c r="J195" s="218">
        <f>ROUND(I195*H195,2)</f>
        <v>0</v>
      </c>
      <c r="K195" s="214" t="s">
        <v>161</v>
      </c>
      <c r="L195" s="44"/>
      <c r="M195" s="219" t="s">
        <v>19</v>
      </c>
      <c r="N195" s="220" t="s">
        <v>47</v>
      </c>
      <c r="O195" s="84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3" t="s">
        <v>250</v>
      </c>
      <c r="AT195" s="223" t="s">
        <v>157</v>
      </c>
      <c r="AU195" s="223" t="s">
        <v>84</v>
      </c>
      <c r="AY195" s="17" t="s">
        <v>155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84</v>
      </c>
      <c r="BK195" s="224">
        <f>ROUND(I195*H195,2)</f>
        <v>0</v>
      </c>
      <c r="BL195" s="17" t="s">
        <v>250</v>
      </c>
      <c r="BM195" s="223" t="s">
        <v>876</v>
      </c>
    </row>
    <row r="196" spans="1:47" s="2" customFormat="1" ht="12">
      <c r="A196" s="38"/>
      <c r="B196" s="39"/>
      <c r="C196" s="40"/>
      <c r="D196" s="225" t="s">
        <v>164</v>
      </c>
      <c r="E196" s="40"/>
      <c r="F196" s="226" t="s">
        <v>877</v>
      </c>
      <c r="G196" s="40"/>
      <c r="H196" s="40"/>
      <c r="I196" s="227"/>
      <c r="J196" s="40"/>
      <c r="K196" s="40"/>
      <c r="L196" s="44"/>
      <c r="M196" s="228"/>
      <c r="N196" s="229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164</v>
      </c>
      <c r="AU196" s="17" t="s">
        <v>84</v>
      </c>
    </row>
    <row r="197" spans="1:63" s="12" customFormat="1" ht="22.8" customHeight="1">
      <c r="A197" s="12"/>
      <c r="B197" s="196"/>
      <c r="C197" s="197"/>
      <c r="D197" s="198" t="s">
        <v>74</v>
      </c>
      <c r="E197" s="210" t="s">
        <v>598</v>
      </c>
      <c r="F197" s="210" t="s">
        <v>599</v>
      </c>
      <c r="G197" s="197"/>
      <c r="H197" s="197"/>
      <c r="I197" s="200"/>
      <c r="J197" s="211">
        <f>BK197</f>
        <v>0</v>
      </c>
      <c r="K197" s="197"/>
      <c r="L197" s="202"/>
      <c r="M197" s="203"/>
      <c r="N197" s="204"/>
      <c r="O197" s="204"/>
      <c r="P197" s="205">
        <f>SUM(P198:P202)</f>
        <v>0</v>
      </c>
      <c r="Q197" s="204"/>
      <c r="R197" s="205">
        <f>SUM(R198:R202)</f>
        <v>0.05124</v>
      </c>
      <c r="S197" s="204"/>
      <c r="T197" s="206">
        <f>SUM(T198:T202)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7" t="s">
        <v>84</v>
      </c>
      <c r="AT197" s="208" t="s">
        <v>74</v>
      </c>
      <c r="AU197" s="208" t="s">
        <v>82</v>
      </c>
      <c r="AY197" s="207" t="s">
        <v>155</v>
      </c>
      <c r="BK197" s="209">
        <f>SUM(BK198:BK202)</f>
        <v>0</v>
      </c>
    </row>
    <row r="198" spans="1:65" s="2" customFormat="1" ht="16.5" customHeight="1">
      <c r="A198" s="38"/>
      <c r="B198" s="39"/>
      <c r="C198" s="212" t="s">
        <v>392</v>
      </c>
      <c r="D198" s="212" t="s">
        <v>157</v>
      </c>
      <c r="E198" s="213" t="s">
        <v>601</v>
      </c>
      <c r="F198" s="214" t="s">
        <v>602</v>
      </c>
      <c r="G198" s="215" t="s">
        <v>603</v>
      </c>
      <c r="H198" s="216">
        <v>28</v>
      </c>
      <c r="I198" s="217"/>
      <c r="J198" s="218">
        <f>ROUND(I198*H198,2)</f>
        <v>0</v>
      </c>
      <c r="K198" s="214" t="s">
        <v>161</v>
      </c>
      <c r="L198" s="44"/>
      <c r="M198" s="219" t="s">
        <v>19</v>
      </c>
      <c r="N198" s="220" t="s">
        <v>47</v>
      </c>
      <c r="O198" s="84"/>
      <c r="P198" s="221">
        <f>O198*H198</f>
        <v>0</v>
      </c>
      <c r="Q198" s="221">
        <v>0</v>
      </c>
      <c r="R198" s="221">
        <f>Q198*H198</f>
        <v>0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250</v>
      </c>
      <c r="AT198" s="223" t="s">
        <v>157</v>
      </c>
      <c r="AU198" s="223" t="s">
        <v>84</v>
      </c>
      <c r="AY198" s="17" t="s">
        <v>155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84</v>
      </c>
      <c r="BK198" s="224">
        <f>ROUND(I198*H198,2)</f>
        <v>0</v>
      </c>
      <c r="BL198" s="17" t="s">
        <v>250</v>
      </c>
      <c r="BM198" s="223" t="s">
        <v>878</v>
      </c>
    </row>
    <row r="199" spans="1:47" s="2" customFormat="1" ht="12">
      <c r="A199" s="38"/>
      <c r="B199" s="39"/>
      <c r="C199" s="40"/>
      <c r="D199" s="225" t="s">
        <v>164</v>
      </c>
      <c r="E199" s="40"/>
      <c r="F199" s="226" t="s">
        <v>605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164</v>
      </c>
      <c r="AU199" s="17" t="s">
        <v>84</v>
      </c>
    </row>
    <row r="200" spans="1:51" s="13" customFormat="1" ht="12">
      <c r="A200" s="13"/>
      <c r="B200" s="230"/>
      <c r="C200" s="231"/>
      <c r="D200" s="232" t="s">
        <v>166</v>
      </c>
      <c r="E200" s="233" t="s">
        <v>19</v>
      </c>
      <c r="F200" s="234" t="s">
        <v>879</v>
      </c>
      <c r="G200" s="231"/>
      <c r="H200" s="235">
        <v>28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166</v>
      </c>
      <c r="AU200" s="241" t="s">
        <v>84</v>
      </c>
      <c r="AV200" s="13" t="s">
        <v>84</v>
      </c>
      <c r="AW200" s="13" t="s">
        <v>36</v>
      </c>
      <c r="AX200" s="13" t="s">
        <v>82</v>
      </c>
      <c r="AY200" s="241" t="s">
        <v>155</v>
      </c>
    </row>
    <row r="201" spans="1:65" s="2" customFormat="1" ht="16.5" customHeight="1">
      <c r="A201" s="38"/>
      <c r="B201" s="39"/>
      <c r="C201" s="212" t="s">
        <v>396</v>
      </c>
      <c r="D201" s="212" t="s">
        <v>157</v>
      </c>
      <c r="E201" s="213" t="s">
        <v>607</v>
      </c>
      <c r="F201" s="214" t="s">
        <v>608</v>
      </c>
      <c r="G201" s="215" t="s">
        <v>223</v>
      </c>
      <c r="H201" s="216">
        <v>28</v>
      </c>
      <c r="I201" s="217"/>
      <c r="J201" s="218">
        <f>ROUND(I201*H201,2)</f>
        <v>0</v>
      </c>
      <c r="K201" s="214" t="s">
        <v>161</v>
      </c>
      <c r="L201" s="44"/>
      <c r="M201" s="219" t="s">
        <v>19</v>
      </c>
      <c r="N201" s="220" t="s">
        <v>47</v>
      </c>
      <c r="O201" s="84"/>
      <c r="P201" s="221">
        <f>O201*H201</f>
        <v>0</v>
      </c>
      <c r="Q201" s="221">
        <v>0.00183</v>
      </c>
      <c r="R201" s="221">
        <f>Q201*H201</f>
        <v>0.05124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250</v>
      </c>
      <c r="AT201" s="223" t="s">
        <v>157</v>
      </c>
      <c r="AU201" s="223" t="s">
        <v>84</v>
      </c>
      <c r="AY201" s="17" t="s">
        <v>155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84</v>
      </c>
      <c r="BK201" s="224">
        <f>ROUND(I201*H201,2)</f>
        <v>0</v>
      </c>
      <c r="BL201" s="17" t="s">
        <v>250</v>
      </c>
      <c r="BM201" s="223" t="s">
        <v>880</v>
      </c>
    </row>
    <row r="202" spans="1:47" s="2" customFormat="1" ht="12">
      <c r="A202" s="38"/>
      <c r="B202" s="39"/>
      <c r="C202" s="40"/>
      <c r="D202" s="225" t="s">
        <v>164</v>
      </c>
      <c r="E202" s="40"/>
      <c r="F202" s="226" t="s">
        <v>610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164</v>
      </c>
      <c r="AU202" s="17" t="s">
        <v>84</v>
      </c>
    </row>
    <row r="203" spans="1:63" s="12" customFormat="1" ht="22.8" customHeight="1">
      <c r="A203" s="12"/>
      <c r="B203" s="196"/>
      <c r="C203" s="197"/>
      <c r="D203" s="198" t="s">
        <v>74</v>
      </c>
      <c r="E203" s="210" t="s">
        <v>611</v>
      </c>
      <c r="F203" s="210" t="s">
        <v>612</v>
      </c>
      <c r="G203" s="197"/>
      <c r="H203" s="197"/>
      <c r="I203" s="200"/>
      <c r="J203" s="211">
        <f>BK203</f>
        <v>0</v>
      </c>
      <c r="K203" s="197"/>
      <c r="L203" s="202"/>
      <c r="M203" s="203"/>
      <c r="N203" s="204"/>
      <c r="O203" s="204"/>
      <c r="P203" s="205">
        <f>SUM(P204:P206)</f>
        <v>0</v>
      </c>
      <c r="Q203" s="204"/>
      <c r="R203" s="205">
        <f>SUM(R204:R206)</f>
        <v>0</v>
      </c>
      <c r="S203" s="204"/>
      <c r="T203" s="206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7" t="s">
        <v>84</v>
      </c>
      <c r="AT203" s="208" t="s">
        <v>74</v>
      </c>
      <c r="AU203" s="208" t="s">
        <v>82</v>
      </c>
      <c r="AY203" s="207" t="s">
        <v>155</v>
      </c>
      <c r="BK203" s="209">
        <f>SUM(BK204:BK206)</f>
        <v>0</v>
      </c>
    </row>
    <row r="204" spans="1:65" s="2" customFormat="1" ht="24.15" customHeight="1">
      <c r="A204" s="38"/>
      <c r="B204" s="39"/>
      <c r="C204" s="212" t="s">
        <v>400</v>
      </c>
      <c r="D204" s="212" t="s">
        <v>157</v>
      </c>
      <c r="E204" s="213" t="s">
        <v>614</v>
      </c>
      <c r="F204" s="214" t="s">
        <v>615</v>
      </c>
      <c r="G204" s="215" t="s">
        <v>223</v>
      </c>
      <c r="H204" s="216">
        <v>28</v>
      </c>
      <c r="I204" s="217"/>
      <c r="J204" s="218">
        <f>ROUND(I204*H204,2)</f>
        <v>0</v>
      </c>
      <c r="K204" s="214" t="s">
        <v>274</v>
      </c>
      <c r="L204" s="44"/>
      <c r="M204" s="219" t="s">
        <v>19</v>
      </c>
      <c r="N204" s="220" t="s">
        <v>47</v>
      </c>
      <c r="O204" s="84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250</v>
      </c>
      <c r="AT204" s="223" t="s">
        <v>157</v>
      </c>
      <c r="AU204" s="223" t="s">
        <v>84</v>
      </c>
      <c r="AY204" s="17" t="s">
        <v>155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84</v>
      </c>
      <c r="BK204" s="224">
        <f>ROUND(I204*H204,2)</f>
        <v>0</v>
      </c>
      <c r="BL204" s="17" t="s">
        <v>250</v>
      </c>
      <c r="BM204" s="223" t="s">
        <v>881</v>
      </c>
    </row>
    <row r="205" spans="1:47" s="2" customFormat="1" ht="12">
      <c r="A205" s="38"/>
      <c r="B205" s="39"/>
      <c r="C205" s="40"/>
      <c r="D205" s="232" t="s">
        <v>296</v>
      </c>
      <c r="E205" s="40"/>
      <c r="F205" s="263" t="s">
        <v>617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296</v>
      </c>
      <c r="AU205" s="17" t="s">
        <v>84</v>
      </c>
    </row>
    <row r="206" spans="1:51" s="13" customFormat="1" ht="12">
      <c r="A206" s="13"/>
      <c r="B206" s="230"/>
      <c r="C206" s="231"/>
      <c r="D206" s="232" t="s">
        <v>166</v>
      </c>
      <c r="E206" s="233" t="s">
        <v>19</v>
      </c>
      <c r="F206" s="234" t="s">
        <v>882</v>
      </c>
      <c r="G206" s="231"/>
      <c r="H206" s="235">
        <v>28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166</v>
      </c>
      <c r="AU206" s="241" t="s">
        <v>84</v>
      </c>
      <c r="AV206" s="13" t="s">
        <v>84</v>
      </c>
      <c r="AW206" s="13" t="s">
        <v>36</v>
      </c>
      <c r="AX206" s="13" t="s">
        <v>82</v>
      </c>
      <c r="AY206" s="241" t="s">
        <v>155</v>
      </c>
    </row>
    <row r="207" spans="1:63" s="12" customFormat="1" ht="22.8" customHeight="1">
      <c r="A207" s="12"/>
      <c r="B207" s="196"/>
      <c r="C207" s="197"/>
      <c r="D207" s="198" t="s">
        <v>74</v>
      </c>
      <c r="E207" s="210" t="s">
        <v>883</v>
      </c>
      <c r="F207" s="210" t="s">
        <v>884</v>
      </c>
      <c r="G207" s="197"/>
      <c r="H207" s="197"/>
      <c r="I207" s="200"/>
      <c r="J207" s="211">
        <f>BK207</f>
        <v>0</v>
      </c>
      <c r="K207" s="197"/>
      <c r="L207" s="202"/>
      <c r="M207" s="203"/>
      <c r="N207" s="204"/>
      <c r="O207" s="204"/>
      <c r="P207" s="205">
        <f>SUM(P208:P213)</f>
        <v>0</v>
      </c>
      <c r="Q207" s="204"/>
      <c r="R207" s="205">
        <f>SUM(R208:R213)</f>
        <v>0.0001</v>
      </c>
      <c r="S207" s="204"/>
      <c r="T207" s="206">
        <f>SUM(T208:T213)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7" t="s">
        <v>84</v>
      </c>
      <c r="AT207" s="208" t="s">
        <v>74</v>
      </c>
      <c r="AU207" s="208" t="s">
        <v>82</v>
      </c>
      <c r="AY207" s="207" t="s">
        <v>155</v>
      </c>
      <c r="BK207" s="209">
        <f>SUM(BK208:BK213)</f>
        <v>0</v>
      </c>
    </row>
    <row r="208" spans="1:65" s="2" customFormat="1" ht="24.15" customHeight="1">
      <c r="A208" s="38"/>
      <c r="B208" s="39"/>
      <c r="C208" s="212" t="s">
        <v>404</v>
      </c>
      <c r="D208" s="212" t="s">
        <v>157</v>
      </c>
      <c r="E208" s="213" t="s">
        <v>885</v>
      </c>
      <c r="F208" s="214" t="s">
        <v>886</v>
      </c>
      <c r="G208" s="215" t="s">
        <v>308</v>
      </c>
      <c r="H208" s="216">
        <v>159.6</v>
      </c>
      <c r="I208" s="217"/>
      <c r="J208" s="218">
        <f>ROUND(I208*H208,2)</f>
        <v>0</v>
      </c>
      <c r="K208" s="214" t="s">
        <v>161</v>
      </c>
      <c r="L208" s="44"/>
      <c r="M208" s="219" t="s">
        <v>19</v>
      </c>
      <c r="N208" s="220" t="s">
        <v>47</v>
      </c>
      <c r="O208" s="84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250</v>
      </c>
      <c r="AT208" s="223" t="s">
        <v>157</v>
      </c>
      <c r="AU208" s="223" t="s">
        <v>84</v>
      </c>
      <c r="AY208" s="17" t="s">
        <v>155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84</v>
      </c>
      <c r="BK208" s="224">
        <f>ROUND(I208*H208,2)</f>
        <v>0</v>
      </c>
      <c r="BL208" s="17" t="s">
        <v>250</v>
      </c>
      <c r="BM208" s="223" t="s">
        <v>887</v>
      </c>
    </row>
    <row r="209" spans="1:47" s="2" customFormat="1" ht="12">
      <c r="A209" s="38"/>
      <c r="B209" s="39"/>
      <c r="C209" s="40"/>
      <c r="D209" s="225" t="s">
        <v>164</v>
      </c>
      <c r="E209" s="40"/>
      <c r="F209" s="226" t="s">
        <v>888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164</v>
      </c>
      <c r="AU209" s="17" t="s">
        <v>84</v>
      </c>
    </row>
    <row r="210" spans="1:51" s="13" customFormat="1" ht="12">
      <c r="A210" s="13"/>
      <c r="B210" s="230"/>
      <c r="C210" s="231"/>
      <c r="D210" s="232" t="s">
        <v>166</v>
      </c>
      <c r="E210" s="233" t="s">
        <v>19</v>
      </c>
      <c r="F210" s="234" t="s">
        <v>889</v>
      </c>
      <c r="G210" s="231"/>
      <c r="H210" s="235">
        <v>159.6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166</v>
      </c>
      <c r="AU210" s="241" t="s">
        <v>84</v>
      </c>
      <c r="AV210" s="13" t="s">
        <v>84</v>
      </c>
      <c r="AW210" s="13" t="s">
        <v>36</v>
      </c>
      <c r="AX210" s="13" t="s">
        <v>82</v>
      </c>
      <c r="AY210" s="241" t="s">
        <v>155</v>
      </c>
    </row>
    <row r="211" spans="1:65" s="2" customFormat="1" ht="24.15" customHeight="1">
      <c r="A211" s="38"/>
      <c r="B211" s="39"/>
      <c r="C211" s="212" t="s">
        <v>410</v>
      </c>
      <c r="D211" s="212" t="s">
        <v>157</v>
      </c>
      <c r="E211" s="213" t="s">
        <v>890</v>
      </c>
      <c r="F211" s="214" t="s">
        <v>891</v>
      </c>
      <c r="G211" s="215" t="s">
        <v>308</v>
      </c>
      <c r="H211" s="216">
        <v>159.6</v>
      </c>
      <c r="I211" s="217"/>
      <c r="J211" s="218">
        <f>ROUND(I211*H211,2)</f>
        <v>0</v>
      </c>
      <c r="K211" s="214" t="s">
        <v>161</v>
      </c>
      <c r="L211" s="44"/>
      <c r="M211" s="219" t="s">
        <v>19</v>
      </c>
      <c r="N211" s="220" t="s">
        <v>47</v>
      </c>
      <c r="O211" s="84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3" t="s">
        <v>250</v>
      </c>
      <c r="AT211" s="223" t="s">
        <v>157</v>
      </c>
      <c r="AU211" s="223" t="s">
        <v>84</v>
      </c>
      <c r="AY211" s="17" t="s">
        <v>155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84</v>
      </c>
      <c r="BK211" s="224">
        <f>ROUND(I211*H211,2)</f>
        <v>0</v>
      </c>
      <c r="BL211" s="17" t="s">
        <v>250</v>
      </c>
      <c r="BM211" s="223" t="s">
        <v>892</v>
      </c>
    </row>
    <row r="212" spans="1:47" s="2" customFormat="1" ht="12">
      <c r="A212" s="38"/>
      <c r="B212" s="39"/>
      <c r="C212" s="40"/>
      <c r="D212" s="225" t="s">
        <v>164</v>
      </c>
      <c r="E212" s="40"/>
      <c r="F212" s="226" t="s">
        <v>893</v>
      </c>
      <c r="G212" s="40"/>
      <c r="H212" s="40"/>
      <c r="I212" s="227"/>
      <c r="J212" s="40"/>
      <c r="K212" s="40"/>
      <c r="L212" s="44"/>
      <c r="M212" s="228"/>
      <c r="N212" s="229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164</v>
      </c>
      <c r="AU212" s="17" t="s">
        <v>84</v>
      </c>
    </row>
    <row r="213" spans="1:65" s="2" customFormat="1" ht="16.5" customHeight="1">
      <c r="A213" s="38"/>
      <c r="B213" s="39"/>
      <c r="C213" s="253" t="s">
        <v>419</v>
      </c>
      <c r="D213" s="253" t="s">
        <v>190</v>
      </c>
      <c r="E213" s="254" t="s">
        <v>894</v>
      </c>
      <c r="F213" s="255" t="s">
        <v>895</v>
      </c>
      <c r="G213" s="256" t="s">
        <v>223</v>
      </c>
      <c r="H213" s="257">
        <v>1</v>
      </c>
      <c r="I213" s="258"/>
      <c r="J213" s="259">
        <f>ROUND(I213*H213,2)</f>
        <v>0</v>
      </c>
      <c r="K213" s="255" t="s">
        <v>274</v>
      </c>
      <c r="L213" s="260"/>
      <c r="M213" s="261" t="s">
        <v>19</v>
      </c>
      <c r="N213" s="262" t="s">
        <v>47</v>
      </c>
      <c r="O213" s="84"/>
      <c r="P213" s="221">
        <f>O213*H213</f>
        <v>0</v>
      </c>
      <c r="Q213" s="221">
        <v>0.0001</v>
      </c>
      <c r="R213" s="221">
        <f>Q213*H213</f>
        <v>0.0001</v>
      </c>
      <c r="S213" s="221">
        <v>0</v>
      </c>
      <c r="T213" s="22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3" t="s">
        <v>275</v>
      </c>
      <c r="AT213" s="223" t="s">
        <v>190</v>
      </c>
      <c r="AU213" s="223" t="s">
        <v>84</v>
      </c>
      <c r="AY213" s="17" t="s">
        <v>155</v>
      </c>
      <c r="BE213" s="224">
        <f>IF(N213="základní",J213,0)</f>
        <v>0</v>
      </c>
      <c r="BF213" s="224">
        <f>IF(N213="snížená",J213,0)</f>
        <v>0</v>
      </c>
      <c r="BG213" s="224">
        <f>IF(N213="zákl. přenesená",J213,0)</f>
        <v>0</v>
      </c>
      <c r="BH213" s="224">
        <f>IF(N213="sníž. přenesená",J213,0)</f>
        <v>0</v>
      </c>
      <c r="BI213" s="224">
        <f>IF(N213="nulová",J213,0)</f>
        <v>0</v>
      </c>
      <c r="BJ213" s="17" t="s">
        <v>84</v>
      </c>
      <c r="BK213" s="224">
        <f>ROUND(I213*H213,2)</f>
        <v>0</v>
      </c>
      <c r="BL213" s="17" t="s">
        <v>250</v>
      </c>
      <c r="BM213" s="223" t="s">
        <v>896</v>
      </c>
    </row>
    <row r="214" spans="1:63" s="12" customFormat="1" ht="22.8" customHeight="1">
      <c r="A214" s="12"/>
      <c r="B214" s="196"/>
      <c r="C214" s="197"/>
      <c r="D214" s="198" t="s">
        <v>74</v>
      </c>
      <c r="E214" s="210" t="s">
        <v>897</v>
      </c>
      <c r="F214" s="210" t="s">
        <v>898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SUM(P215:P225)</f>
        <v>0</v>
      </c>
      <c r="Q214" s="204"/>
      <c r="R214" s="205">
        <f>SUM(R215:R225)</f>
        <v>3.8064207999999997</v>
      </c>
      <c r="S214" s="204"/>
      <c r="T214" s="206">
        <f>SUM(T215:T225)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84</v>
      </c>
      <c r="AT214" s="208" t="s">
        <v>74</v>
      </c>
      <c r="AU214" s="208" t="s">
        <v>82</v>
      </c>
      <c r="AY214" s="207" t="s">
        <v>155</v>
      </c>
      <c r="BK214" s="209">
        <f>SUM(BK215:BK225)</f>
        <v>0</v>
      </c>
    </row>
    <row r="215" spans="1:65" s="2" customFormat="1" ht="24.15" customHeight="1">
      <c r="A215" s="38"/>
      <c r="B215" s="39"/>
      <c r="C215" s="212" t="s">
        <v>425</v>
      </c>
      <c r="D215" s="212" t="s">
        <v>157</v>
      </c>
      <c r="E215" s="213" t="s">
        <v>899</v>
      </c>
      <c r="F215" s="214" t="s">
        <v>900</v>
      </c>
      <c r="G215" s="215" t="s">
        <v>229</v>
      </c>
      <c r="H215" s="216">
        <v>120.96</v>
      </c>
      <c r="I215" s="217"/>
      <c r="J215" s="218">
        <f>ROUND(I215*H215,2)</f>
        <v>0</v>
      </c>
      <c r="K215" s="214" t="s">
        <v>274</v>
      </c>
      <c r="L215" s="44"/>
      <c r="M215" s="219" t="s">
        <v>19</v>
      </c>
      <c r="N215" s="220" t="s">
        <v>47</v>
      </c>
      <c r="O215" s="84"/>
      <c r="P215" s="221">
        <f>O215*H215</f>
        <v>0</v>
      </c>
      <c r="Q215" s="221">
        <v>0.02873</v>
      </c>
      <c r="R215" s="221">
        <f>Q215*H215</f>
        <v>3.4751807999999995</v>
      </c>
      <c r="S215" s="221">
        <v>0</v>
      </c>
      <c r="T215" s="22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3" t="s">
        <v>250</v>
      </c>
      <c r="AT215" s="223" t="s">
        <v>157</v>
      </c>
      <c r="AU215" s="223" t="s">
        <v>84</v>
      </c>
      <c r="AY215" s="17" t="s">
        <v>155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84</v>
      </c>
      <c r="BK215" s="224">
        <f>ROUND(I215*H215,2)</f>
        <v>0</v>
      </c>
      <c r="BL215" s="17" t="s">
        <v>250</v>
      </c>
      <c r="BM215" s="223" t="s">
        <v>901</v>
      </c>
    </row>
    <row r="216" spans="1:47" s="2" customFormat="1" ht="12">
      <c r="A216" s="38"/>
      <c r="B216" s="39"/>
      <c r="C216" s="40"/>
      <c r="D216" s="232" t="s">
        <v>296</v>
      </c>
      <c r="E216" s="40"/>
      <c r="F216" s="263" t="s">
        <v>902</v>
      </c>
      <c r="G216" s="40"/>
      <c r="H216" s="40"/>
      <c r="I216" s="227"/>
      <c r="J216" s="40"/>
      <c r="K216" s="40"/>
      <c r="L216" s="44"/>
      <c r="M216" s="228"/>
      <c r="N216" s="229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296</v>
      </c>
      <c r="AU216" s="17" t="s">
        <v>84</v>
      </c>
    </row>
    <row r="217" spans="1:51" s="13" customFormat="1" ht="12">
      <c r="A217" s="13"/>
      <c r="B217" s="230"/>
      <c r="C217" s="231"/>
      <c r="D217" s="232" t="s">
        <v>166</v>
      </c>
      <c r="E217" s="233" t="s">
        <v>19</v>
      </c>
      <c r="F217" s="234" t="s">
        <v>903</v>
      </c>
      <c r="G217" s="231"/>
      <c r="H217" s="235">
        <v>52.92</v>
      </c>
      <c r="I217" s="236"/>
      <c r="J217" s="231"/>
      <c r="K217" s="231"/>
      <c r="L217" s="237"/>
      <c r="M217" s="238"/>
      <c r="N217" s="239"/>
      <c r="O217" s="239"/>
      <c r="P217" s="239"/>
      <c r="Q217" s="239"/>
      <c r="R217" s="239"/>
      <c r="S217" s="239"/>
      <c r="T217" s="24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1" t="s">
        <v>166</v>
      </c>
      <c r="AU217" s="241" t="s">
        <v>84</v>
      </c>
      <c r="AV217" s="13" t="s">
        <v>84</v>
      </c>
      <c r="AW217" s="13" t="s">
        <v>36</v>
      </c>
      <c r="AX217" s="13" t="s">
        <v>75</v>
      </c>
      <c r="AY217" s="241" t="s">
        <v>155</v>
      </c>
    </row>
    <row r="218" spans="1:51" s="13" customFormat="1" ht="12">
      <c r="A218" s="13"/>
      <c r="B218" s="230"/>
      <c r="C218" s="231"/>
      <c r="D218" s="232" t="s">
        <v>166</v>
      </c>
      <c r="E218" s="233" t="s">
        <v>19</v>
      </c>
      <c r="F218" s="234" t="s">
        <v>904</v>
      </c>
      <c r="G218" s="231"/>
      <c r="H218" s="235">
        <v>68.04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166</v>
      </c>
      <c r="AU218" s="241" t="s">
        <v>84</v>
      </c>
      <c r="AV218" s="13" t="s">
        <v>84</v>
      </c>
      <c r="AW218" s="13" t="s">
        <v>36</v>
      </c>
      <c r="AX218" s="13" t="s">
        <v>75</v>
      </c>
      <c r="AY218" s="241" t="s">
        <v>155</v>
      </c>
    </row>
    <row r="219" spans="1:51" s="14" customFormat="1" ht="12">
      <c r="A219" s="14"/>
      <c r="B219" s="242"/>
      <c r="C219" s="243"/>
      <c r="D219" s="232" t="s">
        <v>166</v>
      </c>
      <c r="E219" s="244" t="s">
        <v>19</v>
      </c>
      <c r="F219" s="245" t="s">
        <v>169</v>
      </c>
      <c r="G219" s="243"/>
      <c r="H219" s="246">
        <v>120.96000000000001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2" t="s">
        <v>166</v>
      </c>
      <c r="AU219" s="252" t="s">
        <v>84</v>
      </c>
      <c r="AV219" s="14" t="s">
        <v>162</v>
      </c>
      <c r="AW219" s="14" t="s">
        <v>36</v>
      </c>
      <c r="AX219" s="14" t="s">
        <v>82</v>
      </c>
      <c r="AY219" s="252" t="s">
        <v>155</v>
      </c>
    </row>
    <row r="220" spans="1:65" s="2" customFormat="1" ht="24.15" customHeight="1">
      <c r="A220" s="38"/>
      <c r="B220" s="39"/>
      <c r="C220" s="212" t="s">
        <v>430</v>
      </c>
      <c r="D220" s="212" t="s">
        <v>157</v>
      </c>
      <c r="E220" s="213" t="s">
        <v>267</v>
      </c>
      <c r="F220" s="214" t="s">
        <v>905</v>
      </c>
      <c r="G220" s="215" t="s">
        <v>223</v>
      </c>
      <c r="H220" s="216">
        <v>28</v>
      </c>
      <c r="I220" s="217"/>
      <c r="J220" s="218">
        <f>ROUND(I220*H220,2)</f>
        <v>0</v>
      </c>
      <c r="K220" s="214" t="s">
        <v>161</v>
      </c>
      <c r="L220" s="44"/>
      <c r="M220" s="219" t="s">
        <v>19</v>
      </c>
      <c r="N220" s="220" t="s">
        <v>47</v>
      </c>
      <c r="O220" s="84"/>
      <c r="P220" s="221">
        <f>O220*H220</f>
        <v>0</v>
      </c>
      <c r="Q220" s="221">
        <v>3E-05</v>
      </c>
      <c r="R220" s="221">
        <f>Q220*H220</f>
        <v>0.00084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250</v>
      </c>
      <c r="AT220" s="223" t="s">
        <v>157</v>
      </c>
      <c r="AU220" s="223" t="s">
        <v>84</v>
      </c>
      <c r="AY220" s="17" t="s">
        <v>155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84</v>
      </c>
      <c r="BK220" s="224">
        <f>ROUND(I220*H220,2)</f>
        <v>0</v>
      </c>
      <c r="BL220" s="17" t="s">
        <v>250</v>
      </c>
      <c r="BM220" s="223" t="s">
        <v>906</v>
      </c>
    </row>
    <row r="221" spans="1:47" s="2" customFormat="1" ht="12">
      <c r="A221" s="38"/>
      <c r="B221" s="39"/>
      <c r="C221" s="40"/>
      <c r="D221" s="225" t="s">
        <v>164</v>
      </c>
      <c r="E221" s="40"/>
      <c r="F221" s="226" t="s">
        <v>270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164</v>
      </c>
      <c r="AU221" s="17" t="s">
        <v>84</v>
      </c>
    </row>
    <row r="222" spans="1:51" s="13" customFormat="1" ht="12">
      <c r="A222" s="13"/>
      <c r="B222" s="230"/>
      <c r="C222" s="231"/>
      <c r="D222" s="232" t="s">
        <v>166</v>
      </c>
      <c r="E222" s="233" t="s">
        <v>19</v>
      </c>
      <c r="F222" s="234" t="s">
        <v>879</v>
      </c>
      <c r="G222" s="231"/>
      <c r="H222" s="235">
        <v>28</v>
      </c>
      <c r="I222" s="236"/>
      <c r="J222" s="231"/>
      <c r="K222" s="231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166</v>
      </c>
      <c r="AU222" s="241" t="s">
        <v>84</v>
      </c>
      <c r="AV222" s="13" t="s">
        <v>84</v>
      </c>
      <c r="AW222" s="13" t="s">
        <v>36</v>
      </c>
      <c r="AX222" s="13" t="s">
        <v>82</v>
      </c>
      <c r="AY222" s="241" t="s">
        <v>155</v>
      </c>
    </row>
    <row r="223" spans="1:65" s="2" customFormat="1" ht="16.5" customHeight="1">
      <c r="A223" s="38"/>
      <c r="B223" s="39"/>
      <c r="C223" s="253" t="s">
        <v>435</v>
      </c>
      <c r="D223" s="253" t="s">
        <v>190</v>
      </c>
      <c r="E223" s="254" t="s">
        <v>272</v>
      </c>
      <c r="F223" s="255" t="s">
        <v>273</v>
      </c>
      <c r="G223" s="256" t="s">
        <v>223</v>
      </c>
      <c r="H223" s="257">
        <v>28</v>
      </c>
      <c r="I223" s="258"/>
      <c r="J223" s="259">
        <f>ROUND(I223*H223,2)</f>
        <v>0</v>
      </c>
      <c r="K223" s="255" t="s">
        <v>274</v>
      </c>
      <c r="L223" s="260"/>
      <c r="M223" s="261" t="s">
        <v>19</v>
      </c>
      <c r="N223" s="262" t="s">
        <v>47</v>
      </c>
      <c r="O223" s="84"/>
      <c r="P223" s="221">
        <f>O223*H223</f>
        <v>0</v>
      </c>
      <c r="Q223" s="221">
        <v>0.0118</v>
      </c>
      <c r="R223" s="221">
        <f>Q223*H223</f>
        <v>0.33039999999999997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275</v>
      </c>
      <c r="AT223" s="223" t="s">
        <v>190</v>
      </c>
      <c r="AU223" s="223" t="s">
        <v>84</v>
      </c>
      <c r="AY223" s="17" t="s">
        <v>155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84</v>
      </c>
      <c r="BK223" s="224">
        <f>ROUND(I223*H223,2)</f>
        <v>0</v>
      </c>
      <c r="BL223" s="17" t="s">
        <v>250</v>
      </c>
      <c r="BM223" s="223" t="s">
        <v>907</v>
      </c>
    </row>
    <row r="224" spans="1:65" s="2" customFormat="1" ht="37.8" customHeight="1">
      <c r="A224" s="38"/>
      <c r="B224" s="39"/>
      <c r="C224" s="212" t="s">
        <v>440</v>
      </c>
      <c r="D224" s="212" t="s">
        <v>157</v>
      </c>
      <c r="E224" s="213" t="s">
        <v>908</v>
      </c>
      <c r="F224" s="214" t="s">
        <v>909</v>
      </c>
      <c r="G224" s="215" t="s">
        <v>193</v>
      </c>
      <c r="H224" s="216">
        <v>3.806</v>
      </c>
      <c r="I224" s="217"/>
      <c r="J224" s="218">
        <f>ROUND(I224*H224,2)</f>
        <v>0</v>
      </c>
      <c r="K224" s="214" t="s">
        <v>161</v>
      </c>
      <c r="L224" s="44"/>
      <c r="M224" s="219" t="s">
        <v>19</v>
      </c>
      <c r="N224" s="220" t="s">
        <v>47</v>
      </c>
      <c r="O224" s="84"/>
      <c r="P224" s="221">
        <f>O224*H224</f>
        <v>0</v>
      </c>
      <c r="Q224" s="221">
        <v>0</v>
      </c>
      <c r="R224" s="221">
        <f>Q224*H224</f>
        <v>0</v>
      </c>
      <c r="S224" s="221">
        <v>0</v>
      </c>
      <c r="T224" s="22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3" t="s">
        <v>250</v>
      </c>
      <c r="AT224" s="223" t="s">
        <v>157</v>
      </c>
      <c r="AU224" s="223" t="s">
        <v>84</v>
      </c>
      <c r="AY224" s="17" t="s">
        <v>155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84</v>
      </c>
      <c r="BK224" s="224">
        <f>ROUND(I224*H224,2)</f>
        <v>0</v>
      </c>
      <c r="BL224" s="17" t="s">
        <v>250</v>
      </c>
      <c r="BM224" s="223" t="s">
        <v>910</v>
      </c>
    </row>
    <row r="225" spans="1:47" s="2" customFormat="1" ht="12">
      <c r="A225" s="38"/>
      <c r="B225" s="39"/>
      <c r="C225" s="40"/>
      <c r="D225" s="225" t="s">
        <v>164</v>
      </c>
      <c r="E225" s="40"/>
      <c r="F225" s="226" t="s">
        <v>911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164</v>
      </c>
      <c r="AU225" s="17" t="s">
        <v>84</v>
      </c>
    </row>
    <row r="226" spans="1:63" s="12" customFormat="1" ht="22.8" customHeight="1">
      <c r="A226" s="12"/>
      <c r="B226" s="196"/>
      <c r="C226" s="197"/>
      <c r="D226" s="198" t="s">
        <v>74</v>
      </c>
      <c r="E226" s="210" t="s">
        <v>730</v>
      </c>
      <c r="F226" s="210" t="s">
        <v>731</v>
      </c>
      <c r="G226" s="197"/>
      <c r="H226" s="197"/>
      <c r="I226" s="200"/>
      <c r="J226" s="211">
        <f>BK226</f>
        <v>0</v>
      </c>
      <c r="K226" s="197"/>
      <c r="L226" s="202"/>
      <c r="M226" s="203"/>
      <c r="N226" s="204"/>
      <c r="O226" s="204"/>
      <c r="P226" s="205">
        <f>SUM(P227:P231)</f>
        <v>0</v>
      </c>
      <c r="Q226" s="204"/>
      <c r="R226" s="205">
        <f>SUM(R227:R231)</f>
        <v>0.028224</v>
      </c>
      <c r="S226" s="204"/>
      <c r="T226" s="206">
        <f>SUM(T227:T231)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84</v>
      </c>
      <c r="AT226" s="208" t="s">
        <v>74</v>
      </c>
      <c r="AU226" s="208" t="s">
        <v>82</v>
      </c>
      <c r="AY226" s="207" t="s">
        <v>155</v>
      </c>
      <c r="BK226" s="209">
        <f>SUM(BK227:BK231)</f>
        <v>0</v>
      </c>
    </row>
    <row r="227" spans="1:65" s="2" customFormat="1" ht="24.15" customHeight="1">
      <c r="A227" s="38"/>
      <c r="B227" s="39"/>
      <c r="C227" s="212" t="s">
        <v>447</v>
      </c>
      <c r="D227" s="212" t="s">
        <v>157</v>
      </c>
      <c r="E227" s="213" t="s">
        <v>912</v>
      </c>
      <c r="F227" s="214" t="s">
        <v>913</v>
      </c>
      <c r="G227" s="215" t="s">
        <v>229</v>
      </c>
      <c r="H227" s="216">
        <v>50.4</v>
      </c>
      <c r="I227" s="217"/>
      <c r="J227" s="218">
        <f>ROUND(I227*H227,2)</f>
        <v>0</v>
      </c>
      <c r="K227" s="214" t="s">
        <v>161</v>
      </c>
      <c r="L227" s="44"/>
      <c r="M227" s="219" t="s">
        <v>19</v>
      </c>
      <c r="N227" s="220" t="s">
        <v>47</v>
      </c>
      <c r="O227" s="84"/>
      <c r="P227" s="221">
        <f>O227*H227</f>
        <v>0</v>
      </c>
      <c r="Q227" s="221">
        <v>0.00023</v>
      </c>
      <c r="R227" s="221">
        <f>Q227*H227</f>
        <v>0.011592</v>
      </c>
      <c r="S227" s="221">
        <v>0</v>
      </c>
      <c r="T227" s="22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3" t="s">
        <v>250</v>
      </c>
      <c r="AT227" s="223" t="s">
        <v>157</v>
      </c>
      <c r="AU227" s="223" t="s">
        <v>84</v>
      </c>
      <c r="AY227" s="17" t="s">
        <v>155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84</v>
      </c>
      <c r="BK227" s="224">
        <f>ROUND(I227*H227,2)</f>
        <v>0</v>
      </c>
      <c r="BL227" s="17" t="s">
        <v>250</v>
      </c>
      <c r="BM227" s="223" t="s">
        <v>914</v>
      </c>
    </row>
    <row r="228" spans="1:47" s="2" customFormat="1" ht="12">
      <c r="A228" s="38"/>
      <c r="B228" s="39"/>
      <c r="C228" s="40"/>
      <c r="D228" s="225" t="s">
        <v>164</v>
      </c>
      <c r="E228" s="40"/>
      <c r="F228" s="226" t="s">
        <v>915</v>
      </c>
      <c r="G228" s="40"/>
      <c r="H228" s="40"/>
      <c r="I228" s="227"/>
      <c r="J228" s="40"/>
      <c r="K228" s="40"/>
      <c r="L228" s="44"/>
      <c r="M228" s="228"/>
      <c r="N228" s="229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164</v>
      </c>
      <c r="AU228" s="17" t="s">
        <v>84</v>
      </c>
    </row>
    <row r="229" spans="1:51" s="13" customFormat="1" ht="12">
      <c r="A229" s="13"/>
      <c r="B229" s="230"/>
      <c r="C229" s="231"/>
      <c r="D229" s="232" t="s">
        <v>166</v>
      </c>
      <c r="E229" s="233" t="s">
        <v>19</v>
      </c>
      <c r="F229" s="234" t="s">
        <v>916</v>
      </c>
      <c r="G229" s="231"/>
      <c r="H229" s="235">
        <v>50.4</v>
      </c>
      <c r="I229" s="236"/>
      <c r="J229" s="231"/>
      <c r="K229" s="231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166</v>
      </c>
      <c r="AU229" s="241" t="s">
        <v>84</v>
      </c>
      <c r="AV229" s="13" t="s">
        <v>84</v>
      </c>
      <c r="AW229" s="13" t="s">
        <v>36</v>
      </c>
      <c r="AX229" s="13" t="s">
        <v>82</v>
      </c>
      <c r="AY229" s="241" t="s">
        <v>155</v>
      </c>
    </row>
    <row r="230" spans="1:65" s="2" customFormat="1" ht="24.15" customHeight="1">
      <c r="A230" s="38"/>
      <c r="B230" s="39"/>
      <c r="C230" s="212" t="s">
        <v>454</v>
      </c>
      <c r="D230" s="212" t="s">
        <v>157</v>
      </c>
      <c r="E230" s="213" t="s">
        <v>917</v>
      </c>
      <c r="F230" s="214" t="s">
        <v>918</v>
      </c>
      <c r="G230" s="215" t="s">
        <v>229</v>
      </c>
      <c r="H230" s="216">
        <v>50.4</v>
      </c>
      <c r="I230" s="217"/>
      <c r="J230" s="218">
        <f>ROUND(I230*H230,2)</f>
        <v>0</v>
      </c>
      <c r="K230" s="214" t="s">
        <v>161</v>
      </c>
      <c r="L230" s="44"/>
      <c r="M230" s="219" t="s">
        <v>19</v>
      </c>
      <c r="N230" s="220" t="s">
        <v>47</v>
      </c>
      <c r="O230" s="84"/>
      <c r="P230" s="221">
        <f>O230*H230</f>
        <v>0</v>
      </c>
      <c r="Q230" s="221">
        <v>0.00033</v>
      </c>
      <c r="R230" s="221">
        <f>Q230*H230</f>
        <v>0.016632</v>
      </c>
      <c r="S230" s="221">
        <v>0</v>
      </c>
      <c r="T230" s="22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3" t="s">
        <v>250</v>
      </c>
      <c r="AT230" s="223" t="s">
        <v>157</v>
      </c>
      <c r="AU230" s="223" t="s">
        <v>84</v>
      </c>
      <c r="AY230" s="17" t="s">
        <v>155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84</v>
      </c>
      <c r="BK230" s="224">
        <f>ROUND(I230*H230,2)</f>
        <v>0</v>
      </c>
      <c r="BL230" s="17" t="s">
        <v>250</v>
      </c>
      <c r="BM230" s="223" t="s">
        <v>919</v>
      </c>
    </row>
    <row r="231" spans="1:47" s="2" customFormat="1" ht="12">
      <c r="A231" s="38"/>
      <c r="B231" s="39"/>
      <c r="C231" s="40"/>
      <c r="D231" s="225" t="s">
        <v>164</v>
      </c>
      <c r="E231" s="40"/>
      <c r="F231" s="226" t="s">
        <v>920</v>
      </c>
      <c r="G231" s="40"/>
      <c r="H231" s="40"/>
      <c r="I231" s="227"/>
      <c r="J231" s="40"/>
      <c r="K231" s="40"/>
      <c r="L231" s="44"/>
      <c r="M231" s="228"/>
      <c r="N231" s="229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164</v>
      </c>
      <c r="AU231" s="17" t="s">
        <v>84</v>
      </c>
    </row>
    <row r="232" spans="1:63" s="12" customFormat="1" ht="22.8" customHeight="1">
      <c r="A232" s="12"/>
      <c r="B232" s="196"/>
      <c r="C232" s="197"/>
      <c r="D232" s="198" t="s">
        <v>74</v>
      </c>
      <c r="E232" s="210" t="s">
        <v>921</v>
      </c>
      <c r="F232" s="210" t="s">
        <v>922</v>
      </c>
      <c r="G232" s="197"/>
      <c r="H232" s="197"/>
      <c r="I232" s="200"/>
      <c r="J232" s="211">
        <f>BK232</f>
        <v>0</v>
      </c>
      <c r="K232" s="197"/>
      <c r="L232" s="202"/>
      <c r="M232" s="203"/>
      <c r="N232" s="204"/>
      <c r="O232" s="204"/>
      <c r="P232" s="205">
        <f>SUM(P233:P237)</f>
        <v>0</v>
      </c>
      <c r="Q232" s="204"/>
      <c r="R232" s="205">
        <f>SUM(R233:R237)</f>
        <v>0.008643600000000001</v>
      </c>
      <c r="S232" s="204"/>
      <c r="T232" s="206">
        <f>SUM(T233:T237)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7" t="s">
        <v>84</v>
      </c>
      <c r="AT232" s="208" t="s">
        <v>74</v>
      </c>
      <c r="AU232" s="208" t="s">
        <v>82</v>
      </c>
      <c r="AY232" s="207" t="s">
        <v>155</v>
      </c>
      <c r="BK232" s="209">
        <f>SUM(BK233:BK237)</f>
        <v>0</v>
      </c>
    </row>
    <row r="233" spans="1:65" s="2" customFormat="1" ht="16.5" customHeight="1">
      <c r="A233" s="38"/>
      <c r="B233" s="39"/>
      <c r="C233" s="212" t="s">
        <v>460</v>
      </c>
      <c r="D233" s="212" t="s">
        <v>157</v>
      </c>
      <c r="E233" s="213" t="s">
        <v>923</v>
      </c>
      <c r="F233" s="214" t="s">
        <v>924</v>
      </c>
      <c r="G233" s="215" t="s">
        <v>229</v>
      </c>
      <c r="H233" s="216">
        <v>17.64</v>
      </c>
      <c r="I233" s="217"/>
      <c r="J233" s="218">
        <f>ROUND(I233*H233,2)</f>
        <v>0</v>
      </c>
      <c r="K233" s="214" t="s">
        <v>161</v>
      </c>
      <c r="L233" s="44"/>
      <c r="M233" s="219" t="s">
        <v>19</v>
      </c>
      <c r="N233" s="220" t="s">
        <v>47</v>
      </c>
      <c r="O233" s="84"/>
      <c r="P233" s="221">
        <f>O233*H233</f>
        <v>0</v>
      </c>
      <c r="Q233" s="221">
        <v>0.0002</v>
      </c>
      <c r="R233" s="221">
        <f>Q233*H233</f>
        <v>0.0035280000000000003</v>
      </c>
      <c r="S233" s="221">
        <v>0</v>
      </c>
      <c r="T233" s="22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3" t="s">
        <v>250</v>
      </c>
      <c r="AT233" s="223" t="s">
        <v>157</v>
      </c>
      <c r="AU233" s="223" t="s">
        <v>84</v>
      </c>
      <c r="AY233" s="17" t="s">
        <v>155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84</v>
      </c>
      <c r="BK233" s="224">
        <f>ROUND(I233*H233,2)</f>
        <v>0</v>
      </c>
      <c r="BL233" s="17" t="s">
        <v>250</v>
      </c>
      <c r="BM233" s="223" t="s">
        <v>925</v>
      </c>
    </row>
    <row r="234" spans="1:47" s="2" customFormat="1" ht="12">
      <c r="A234" s="38"/>
      <c r="B234" s="39"/>
      <c r="C234" s="40"/>
      <c r="D234" s="225" t="s">
        <v>164</v>
      </c>
      <c r="E234" s="40"/>
      <c r="F234" s="226" t="s">
        <v>926</v>
      </c>
      <c r="G234" s="40"/>
      <c r="H234" s="40"/>
      <c r="I234" s="227"/>
      <c r="J234" s="40"/>
      <c r="K234" s="40"/>
      <c r="L234" s="44"/>
      <c r="M234" s="228"/>
      <c r="N234" s="229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164</v>
      </c>
      <c r="AU234" s="17" t="s">
        <v>84</v>
      </c>
    </row>
    <row r="235" spans="1:51" s="13" customFormat="1" ht="12">
      <c r="A235" s="13"/>
      <c r="B235" s="230"/>
      <c r="C235" s="231"/>
      <c r="D235" s="232" t="s">
        <v>166</v>
      </c>
      <c r="E235" s="233" t="s">
        <v>19</v>
      </c>
      <c r="F235" s="234" t="s">
        <v>927</v>
      </c>
      <c r="G235" s="231"/>
      <c r="H235" s="235">
        <v>17.64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166</v>
      </c>
      <c r="AU235" s="241" t="s">
        <v>84</v>
      </c>
      <c r="AV235" s="13" t="s">
        <v>84</v>
      </c>
      <c r="AW235" s="13" t="s">
        <v>36</v>
      </c>
      <c r="AX235" s="13" t="s">
        <v>82</v>
      </c>
      <c r="AY235" s="241" t="s">
        <v>155</v>
      </c>
    </row>
    <row r="236" spans="1:65" s="2" customFormat="1" ht="24.15" customHeight="1">
      <c r="A236" s="38"/>
      <c r="B236" s="39"/>
      <c r="C236" s="212" t="s">
        <v>464</v>
      </c>
      <c r="D236" s="212" t="s">
        <v>157</v>
      </c>
      <c r="E236" s="213" t="s">
        <v>928</v>
      </c>
      <c r="F236" s="214" t="s">
        <v>929</v>
      </c>
      <c r="G236" s="215" t="s">
        <v>229</v>
      </c>
      <c r="H236" s="216">
        <v>17.64</v>
      </c>
      <c r="I236" s="217"/>
      <c r="J236" s="218">
        <f>ROUND(I236*H236,2)</f>
        <v>0</v>
      </c>
      <c r="K236" s="214" t="s">
        <v>161</v>
      </c>
      <c r="L236" s="44"/>
      <c r="M236" s="219" t="s">
        <v>19</v>
      </c>
      <c r="N236" s="220" t="s">
        <v>47</v>
      </c>
      <c r="O236" s="84"/>
      <c r="P236" s="221">
        <f>O236*H236</f>
        <v>0</v>
      </c>
      <c r="Q236" s="221">
        <v>0.00029</v>
      </c>
      <c r="R236" s="221">
        <f>Q236*H236</f>
        <v>0.0051156000000000005</v>
      </c>
      <c r="S236" s="221">
        <v>0</v>
      </c>
      <c r="T236" s="22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3" t="s">
        <v>250</v>
      </c>
      <c r="AT236" s="223" t="s">
        <v>157</v>
      </c>
      <c r="AU236" s="223" t="s">
        <v>84</v>
      </c>
      <c r="AY236" s="17" t="s">
        <v>155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84</v>
      </c>
      <c r="BK236" s="224">
        <f>ROUND(I236*H236,2)</f>
        <v>0</v>
      </c>
      <c r="BL236" s="17" t="s">
        <v>250</v>
      </c>
      <c r="BM236" s="223" t="s">
        <v>930</v>
      </c>
    </row>
    <row r="237" spans="1:47" s="2" customFormat="1" ht="12">
      <c r="A237" s="38"/>
      <c r="B237" s="39"/>
      <c r="C237" s="40"/>
      <c r="D237" s="225" t="s">
        <v>164</v>
      </c>
      <c r="E237" s="40"/>
      <c r="F237" s="226" t="s">
        <v>931</v>
      </c>
      <c r="G237" s="40"/>
      <c r="H237" s="40"/>
      <c r="I237" s="227"/>
      <c r="J237" s="40"/>
      <c r="K237" s="40"/>
      <c r="L237" s="44"/>
      <c r="M237" s="264"/>
      <c r="N237" s="265"/>
      <c r="O237" s="266"/>
      <c r="P237" s="266"/>
      <c r="Q237" s="266"/>
      <c r="R237" s="266"/>
      <c r="S237" s="266"/>
      <c r="T237" s="267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164</v>
      </c>
      <c r="AU237" s="17" t="s">
        <v>84</v>
      </c>
    </row>
    <row r="238" spans="1:31" s="2" customFormat="1" ht="6.95" customHeight="1">
      <c r="A238" s="38"/>
      <c r="B238" s="59"/>
      <c r="C238" s="60"/>
      <c r="D238" s="60"/>
      <c r="E238" s="60"/>
      <c r="F238" s="60"/>
      <c r="G238" s="60"/>
      <c r="H238" s="60"/>
      <c r="I238" s="60"/>
      <c r="J238" s="60"/>
      <c r="K238" s="60"/>
      <c r="L238" s="44"/>
      <c r="M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</sheetData>
  <sheetProtection password="CC35" sheet="1" objects="1" scenarios="1" formatColumns="0" formatRows="0" autoFilter="0"/>
  <autoFilter ref="C100:K23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9:H89"/>
    <mergeCell ref="E91:H91"/>
    <mergeCell ref="E93:H93"/>
    <mergeCell ref="L2:V2"/>
  </mergeCells>
  <hyperlinks>
    <hyperlink ref="F105" r:id="rId1" display="https://podminky.urs.cz/item/CS_URS_2022_01/411388631"/>
    <hyperlink ref="F109" r:id="rId2" display="https://podminky.urs.cz/item/CS_URS_2022_01/949101111"/>
    <hyperlink ref="F113" r:id="rId3" display="https://podminky.urs.cz/item/CS_URS_2022_01/952902021"/>
    <hyperlink ref="F117" r:id="rId4" display="https://podminky.urs.cz/item/CS_URS_2022_01/721171808"/>
    <hyperlink ref="F119" r:id="rId5" display="https://podminky.urs.cz/item/CS_URS_2022_01/722170801"/>
    <hyperlink ref="F121" r:id="rId6" display="https://podminky.urs.cz/item/CS_URS_2022_01/722220861"/>
    <hyperlink ref="F123" r:id="rId7" display="https://podminky.urs.cz/item/CS_URS_2022_01/722260812"/>
    <hyperlink ref="F125" r:id="rId8" display="https://podminky.urs.cz/item/CS_URS_2022_01/971081511"/>
    <hyperlink ref="F128" r:id="rId9" display="https://podminky.urs.cz/item/CS_URS_2022_01/972054691"/>
    <hyperlink ref="F132" r:id="rId10" display="https://podminky.urs.cz/item/CS_URS_2022_01/997013217"/>
    <hyperlink ref="F134" r:id="rId11" display="https://podminky.urs.cz/item/CS_URS_2022_01/997013501"/>
    <hyperlink ref="F136" r:id="rId12" display="https://podminky.urs.cz/item/CS_URS_2022_01/997013509"/>
    <hyperlink ref="F139" r:id="rId13" display="https://podminky.urs.cz/item/CS_URS_2022_01/997013511"/>
    <hyperlink ref="F144" r:id="rId14" display="https://podminky.urs.cz/item/CS_URS_2022_01/998018003"/>
    <hyperlink ref="F152" r:id="rId15" display="https://podminky.urs.cz/item/CS_URS_2022_01/721174025"/>
    <hyperlink ref="F154" r:id="rId16" display="https://podminky.urs.cz/item/CS_URS_2022_01/721174063"/>
    <hyperlink ref="F156" r:id="rId17" display="https://podminky.urs.cz/item/CS_URS_2022_01/721273153"/>
    <hyperlink ref="F158" r:id="rId18" display="https://podminky.urs.cz/item/CS_URS_2022_01/721290111"/>
    <hyperlink ref="F160" r:id="rId19" display="https://podminky.urs.cz/item/CS_URS_2022_01/998721103"/>
    <hyperlink ref="F170" r:id="rId20" display="https://podminky.urs.cz/item/CS_URS_2022_01/722174002"/>
    <hyperlink ref="F172" r:id="rId21" display="https://podminky.urs.cz/item/CS_URS_2022_01/722174003"/>
    <hyperlink ref="F174" r:id="rId22" display="https://podminky.urs.cz/item/CS_URS_2022_01/722174024"/>
    <hyperlink ref="F176" r:id="rId23" display="https://podminky.urs.cz/item/CS_URS_2022_01/722181241"/>
    <hyperlink ref="F178" r:id="rId24" display="https://podminky.urs.cz/item/CS_URS_2022_01/722181242"/>
    <hyperlink ref="F180" r:id="rId25" display="https://podminky.urs.cz/item/CS_URS_2022_01/722181252"/>
    <hyperlink ref="F182" r:id="rId26" display="https://podminky.urs.cz/item/CS_URS_2022_01/722225302"/>
    <hyperlink ref="F184" r:id="rId27" display="https://podminky.urs.cz/item/CS_URS_2022_01/722230102"/>
    <hyperlink ref="F186" r:id="rId28" display="https://podminky.urs.cz/item/CS_URS_2022_01/722230112"/>
    <hyperlink ref="F188" r:id="rId29" display="https://podminky.urs.cz/item/CS_URS_2022_01/722262225"/>
    <hyperlink ref="F190" r:id="rId30" display="https://podminky.urs.cz/item/CS_URS_2022_01/722263208"/>
    <hyperlink ref="F192" r:id="rId31" display="https://podminky.urs.cz/item/CS_URS_2022_01/722290226"/>
    <hyperlink ref="F194" r:id="rId32" display="https://podminky.urs.cz/item/CS_URS_2022_01/722290234"/>
    <hyperlink ref="F196" r:id="rId33" display="https://podminky.urs.cz/item/CS_URS_2022_01/998722103"/>
    <hyperlink ref="F199" r:id="rId34" display="https://podminky.urs.cz/item/CS_URS_2022_01/725110814"/>
    <hyperlink ref="F202" r:id="rId35" display="https://podminky.urs.cz/item/CS_URS_2022_01/725119122"/>
    <hyperlink ref="F209" r:id="rId36" display="https://podminky.urs.cz/item/CS_URS_2022_01/751511852"/>
    <hyperlink ref="F212" r:id="rId37" display="https://podminky.urs.cz/item/CS_URS_2022_01/751512244"/>
    <hyperlink ref="F221" r:id="rId38" display="https://podminky.urs.cz/item/CS_URS_2022_01/763172325"/>
    <hyperlink ref="F225" r:id="rId39" display="https://podminky.urs.cz/item/CS_URS_2022_01/998763303"/>
    <hyperlink ref="F228" r:id="rId40" display="https://podminky.urs.cz/item/CS_URS_2022_01/783813111"/>
    <hyperlink ref="F231" r:id="rId41" display="https://podminky.urs.cz/item/CS_URS_2022_01/783817401"/>
    <hyperlink ref="F234" r:id="rId42" display="https://podminky.urs.cz/item/CS_URS_2022_01/784181101"/>
    <hyperlink ref="F237" r:id="rId43" display="https://podminky.urs.cz/item/CS_URS_2022_01/78422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108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Objekt Přímá 397 a 398, Děčín – Boletice, výměna instalací</v>
      </c>
      <c r="F7" s="142"/>
      <c r="G7" s="142"/>
      <c r="H7" s="142"/>
      <c r="L7" s="20"/>
    </row>
    <row r="8" spans="2:12" s="1" customFormat="1" ht="12" customHeight="1">
      <c r="B8" s="20"/>
      <c r="D8" s="142" t="s">
        <v>109</v>
      </c>
      <c r="L8" s="20"/>
    </row>
    <row r="9" spans="1:31" s="2" customFormat="1" ht="16.5" customHeight="1">
      <c r="A9" s="38"/>
      <c r="B9" s="44"/>
      <c r="C9" s="38"/>
      <c r="D9" s="38"/>
      <c r="E9" s="143" t="s">
        <v>110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111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932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18. 9. 2022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35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37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ROUND((SUM(BE97:BE163)),2)</f>
        <v>0</v>
      </c>
      <c r="G35" s="38"/>
      <c r="H35" s="38"/>
      <c r="I35" s="157">
        <v>0.21</v>
      </c>
      <c r="J35" s="156">
        <f>ROUND(((SUM(BE97:BE163))*I35),2)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ROUND((SUM(BF97:BF163)),2)</f>
        <v>0</v>
      </c>
      <c r="G36" s="38"/>
      <c r="H36" s="38"/>
      <c r="I36" s="157">
        <v>0.15</v>
      </c>
      <c r="J36" s="156">
        <f>ROUND(((SUM(BF97:BF163))*I36),2)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ROUND((SUM(BG97:BG163)),2)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ROUND((SUM(BH97:BH163)),2)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ROUND((SUM(BI97:BI163)),2)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113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Objekt Přímá 397 a 398, Děčín – Boletice, výměna instalací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109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110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111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SO1.3 - Požární vodovod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 - Boletice nad Labem</v>
      </c>
      <c r="G56" s="40"/>
      <c r="H56" s="40"/>
      <c r="I56" s="32" t="s">
        <v>23</v>
      </c>
      <c r="J56" s="72" t="str">
        <f>IF(J14="","",J14)</f>
        <v>18. 9. 2022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Vladimír Vidai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37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114</v>
      </c>
      <c r="D61" s="171"/>
      <c r="E61" s="171"/>
      <c r="F61" s="171"/>
      <c r="G61" s="171"/>
      <c r="H61" s="171"/>
      <c r="I61" s="171"/>
      <c r="J61" s="172" t="s">
        <v>115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116</v>
      </c>
    </row>
    <row r="64" spans="1:31" s="9" customFormat="1" ht="24.95" customHeight="1">
      <c r="A64" s="9"/>
      <c r="B64" s="174"/>
      <c r="C64" s="175"/>
      <c r="D64" s="176" t="s">
        <v>117</v>
      </c>
      <c r="E64" s="177"/>
      <c r="F64" s="177"/>
      <c r="G64" s="177"/>
      <c r="H64" s="177"/>
      <c r="I64" s="177"/>
      <c r="J64" s="178">
        <f>J98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119</v>
      </c>
      <c r="E65" s="182"/>
      <c r="F65" s="182"/>
      <c r="G65" s="182"/>
      <c r="H65" s="182"/>
      <c r="I65" s="182"/>
      <c r="J65" s="183">
        <f>J99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762</v>
      </c>
      <c r="E66" s="182"/>
      <c r="F66" s="182"/>
      <c r="G66" s="182"/>
      <c r="H66" s="182"/>
      <c r="I66" s="182"/>
      <c r="J66" s="183">
        <f>J102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120</v>
      </c>
      <c r="E67" s="182"/>
      <c r="F67" s="182"/>
      <c r="G67" s="182"/>
      <c r="H67" s="182"/>
      <c r="I67" s="182"/>
      <c r="J67" s="183">
        <f>J105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123</v>
      </c>
      <c r="E68" s="182"/>
      <c r="F68" s="182"/>
      <c r="G68" s="182"/>
      <c r="H68" s="182"/>
      <c r="I68" s="182"/>
      <c r="J68" s="183">
        <f>J110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124</v>
      </c>
      <c r="E69" s="182"/>
      <c r="F69" s="182"/>
      <c r="G69" s="182"/>
      <c r="H69" s="182"/>
      <c r="I69" s="182"/>
      <c r="J69" s="183">
        <f>J114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125</v>
      </c>
      <c r="E70" s="182"/>
      <c r="F70" s="182"/>
      <c r="G70" s="182"/>
      <c r="H70" s="182"/>
      <c r="I70" s="182"/>
      <c r="J70" s="183">
        <f>J117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126</v>
      </c>
      <c r="E71" s="182"/>
      <c r="F71" s="182"/>
      <c r="G71" s="182"/>
      <c r="H71" s="182"/>
      <c r="I71" s="182"/>
      <c r="J71" s="183">
        <f>J127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127</v>
      </c>
      <c r="E72" s="182"/>
      <c r="F72" s="182"/>
      <c r="G72" s="182"/>
      <c r="H72" s="182"/>
      <c r="I72" s="182"/>
      <c r="J72" s="183">
        <f>J139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128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131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133</v>
      </c>
      <c r="E75" s="182"/>
      <c r="F75" s="182"/>
      <c r="G75" s="182"/>
      <c r="H75" s="182"/>
      <c r="I75" s="182"/>
      <c r="J75" s="183">
        <f>J161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9" t="str">
        <f>E7</f>
        <v>Objekt Přímá 397 a 398, Děčín – Boletice, výměna instalací</v>
      </c>
      <c r="F85" s="32"/>
      <c r="G85" s="32"/>
      <c r="H85" s="32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69" t="s">
        <v>110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111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69" t="str">
        <f>E11</f>
        <v>SO1.3 - Požární vodovod</v>
      </c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Děčín - Boletice nad Labem</v>
      </c>
      <c r="G91" s="40"/>
      <c r="H91" s="40"/>
      <c r="I91" s="32" t="s">
        <v>23</v>
      </c>
      <c r="J91" s="72" t="str">
        <f>IF(J14="","",J14)</f>
        <v>18. 9. 2022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Statutární město Děčín</v>
      </c>
      <c r="G93" s="40"/>
      <c r="H93" s="40"/>
      <c r="I93" s="32" t="s">
        <v>32</v>
      </c>
      <c r="J93" s="36" t="str">
        <f>E23</f>
        <v>Vladimír Vidai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 xml:space="preserve"> 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11" customFormat="1" ht="29.25" customHeight="1">
      <c r="A96" s="185"/>
      <c r="B96" s="186"/>
      <c r="C96" s="187" t="s">
        <v>141</v>
      </c>
      <c r="D96" s="188" t="s">
        <v>60</v>
      </c>
      <c r="E96" s="188" t="s">
        <v>56</v>
      </c>
      <c r="F96" s="188" t="s">
        <v>57</v>
      </c>
      <c r="G96" s="188" t="s">
        <v>142</v>
      </c>
      <c r="H96" s="188" t="s">
        <v>143</v>
      </c>
      <c r="I96" s="188" t="s">
        <v>144</v>
      </c>
      <c r="J96" s="188" t="s">
        <v>115</v>
      </c>
      <c r="K96" s="189" t="s">
        <v>145</v>
      </c>
      <c r="L96" s="190"/>
      <c r="M96" s="92" t="s">
        <v>19</v>
      </c>
      <c r="N96" s="93" t="s">
        <v>45</v>
      </c>
      <c r="O96" s="93" t="s">
        <v>146</v>
      </c>
      <c r="P96" s="93" t="s">
        <v>147</v>
      </c>
      <c r="Q96" s="93" t="s">
        <v>148</v>
      </c>
      <c r="R96" s="93" t="s">
        <v>149</v>
      </c>
      <c r="S96" s="93" t="s">
        <v>150</v>
      </c>
      <c r="T96" s="94" t="s">
        <v>151</v>
      </c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</row>
    <row r="97" spans="1:63" s="2" customFormat="1" ht="22.8" customHeight="1">
      <c r="A97" s="38"/>
      <c r="B97" s="39"/>
      <c r="C97" s="99" t="s">
        <v>152</v>
      </c>
      <c r="D97" s="40"/>
      <c r="E97" s="40"/>
      <c r="F97" s="40"/>
      <c r="G97" s="40"/>
      <c r="H97" s="40"/>
      <c r="I97" s="40"/>
      <c r="J97" s="191">
        <f>BK97</f>
        <v>0</v>
      </c>
      <c r="K97" s="40"/>
      <c r="L97" s="44"/>
      <c r="M97" s="95"/>
      <c r="N97" s="192"/>
      <c r="O97" s="96"/>
      <c r="P97" s="193">
        <f>P98+P142</f>
        <v>0</v>
      </c>
      <c r="Q97" s="96"/>
      <c r="R97" s="193">
        <f>R98+R142</f>
        <v>0.40012000000000003</v>
      </c>
      <c r="S97" s="96"/>
      <c r="T97" s="194">
        <f>T98+T142</f>
        <v>0.65299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74</v>
      </c>
      <c r="AU97" s="17" t="s">
        <v>116</v>
      </c>
      <c r="BK97" s="195">
        <f>BK98+BK142</f>
        <v>0</v>
      </c>
    </row>
    <row r="98" spans="1:63" s="12" customFormat="1" ht="25.9" customHeight="1">
      <c r="A98" s="12"/>
      <c r="B98" s="196"/>
      <c r="C98" s="197"/>
      <c r="D98" s="198" t="s">
        <v>74</v>
      </c>
      <c r="E98" s="199" t="s">
        <v>153</v>
      </c>
      <c r="F98" s="199" t="s">
        <v>154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P99+P102+P105+P110+P114+P117+P127+P139</f>
        <v>0</v>
      </c>
      <c r="Q98" s="204"/>
      <c r="R98" s="205">
        <f>R99+R102+R105+R110+R114+R117+R127+R139</f>
        <v>0.27133</v>
      </c>
      <c r="S98" s="204"/>
      <c r="T98" s="206">
        <f>T99+T102+T105+T110+T114+T117+T127+T139</f>
        <v>0.65299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82</v>
      </c>
      <c r="AT98" s="208" t="s">
        <v>74</v>
      </c>
      <c r="AU98" s="208" t="s">
        <v>75</v>
      </c>
      <c r="AY98" s="207" t="s">
        <v>155</v>
      </c>
      <c r="BK98" s="209">
        <f>BK99+BK102+BK105+BK110+BK114+BK117+BK127+BK139</f>
        <v>0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174</v>
      </c>
      <c r="F99" s="210" t="s">
        <v>219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SUM(P100:P101)</f>
        <v>0</v>
      </c>
      <c r="Q99" s="204"/>
      <c r="R99" s="205">
        <f>SUM(R100:R101)</f>
        <v>0.01695</v>
      </c>
      <c r="S99" s="204"/>
      <c r="T99" s="206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155</v>
      </c>
      <c r="BK99" s="209">
        <f>SUM(BK100:BK101)</f>
        <v>0</v>
      </c>
    </row>
    <row r="100" spans="1:65" s="2" customFormat="1" ht="21.75" customHeight="1">
      <c r="A100" s="38"/>
      <c r="B100" s="39"/>
      <c r="C100" s="212" t="s">
        <v>82</v>
      </c>
      <c r="D100" s="212" t="s">
        <v>157</v>
      </c>
      <c r="E100" s="213" t="s">
        <v>933</v>
      </c>
      <c r="F100" s="214" t="s">
        <v>934</v>
      </c>
      <c r="G100" s="215" t="s">
        <v>223</v>
      </c>
      <c r="H100" s="216">
        <v>3</v>
      </c>
      <c r="I100" s="217"/>
      <c r="J100" s="218">
        <f>ROUND(I100*H100,2)</f>
        <v>0</v>
      </c>
      <c r="K100" s="214" t="s">
        <v>161</v>
      </c>
      <c r="L100" s="44"/>
      <c r="M100" s="219" t="s">
        <v>19</v>
      </c>
      <c r="N100" s="220" t="s">
        <v>47</v>
      </c>
      <c r="O100" s="84"/>
      <c r="P100" s="221">
        <f>O100*H100</f>
        <v>0</v>
      </c>
      <c r="Q100" s="221">
        <v>0.00565</v>
      </c>
      <c r="R100" s="221">
        <f>Q100*H100</f>
        <v>0.01695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162</v>
      </c>
      <c r="AT100" s="223" t="s">
        <v>157</v>
      </c>
      <c r="AU100" s="223" t="s">
        <v>84</v>
      </c>
      <c r="AY100" s="17" t="s">
        <v>155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84</v>
      </c>
      <c r="BK100" s="224">
        <f>ROUND(I100*H100,2)</f>
        <v>0</v>
      </c>
      <c r="BL100" s="17" t="s">
        <v>162</v>
      </c>
      <c r="BM100" s="223" t="s">
        <v>935</v>
      </c>
    </row>
    <row r="101" spans="1:47" s="2" customFormat="1" ht="12">
      <c r="A101" s="38"/>
      <c r="B101" s="39"/>
      <c r="C101" s="40"/>
      <c r="D101" s="225" t="s">
        <v>164</v>
      </c>
      <c r="E101" s="40"/>
      <c r="F101" s="226" t="s">
        <v>936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164</v>
      </c>
      <c r="AU101" s="17" t="s">
        <v>84</v>
      </c>
    </row>
    <row r="102" spans="1:63" s="12" customFormat="1" ht="22.8" customHeight="1">
      <c r="A102" s="12"/>
      <c r="B102" s="196"/>
      <c r="C102" s="197"/>
      <c r="D102" s="198" t="s">
        <v>74</v>
      </c>
      <c r="E102" s="210" t="s">
        <v>162</v>
      </c>
      <c r="F102" s="210" t="s">
        <v>766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SUM(P103:P104)</f>
        <v>0</v>
      </c>
      <c r="Q102" s="204"/>
      <c r="R102" s="205">
        <f>SUM(R103:R104)</f>
        <v>0.21312</v>
      </c>
      <c r="S102" s="204"/>
      <c r="T102" s="206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82</v>
      </c>
      <c r="AT102" s="208" t="s">
        <v>74</v>
      </c>
      <c r="AU102" s="208" t="s">
        <v>82</v>
      </c>
      <c r="AY102" s="207" t="s">
        <v>155</v>
      </c>
      <c r="BK102" s="209">
        <f>SUM(BK103:BK104)</f>
        <v>0</v>
      </c>
    </row>
    <row r="103" spans="1:65" s="2" customFormat="1" ht="37.8" customHeight="1">
      <c r="A103" s="38"/>
      <c r="B103" s="39"/>
      <c r="C103" s="212" t="s">
        <v>84</v>
      </c>
      <c r="D103" s="212" t="s">
        <v>157</v>
      </c>
      <c r="E103" s="213" t="s">
        <v>937</v>
      </c>
      <c r="F103" s="214" t="s">
        <v>938</v>
      </c>
      <c r="G103" s="215" t="s">
        <v>223</v>
      </c>
      <c r="H103" s="216">
        <v>4</v>
      </c>
      <c r="I103" s="217"/>
      <c r="J103" s="218">
        <f>ROUND(I103*H103,2)</f>
        <v>0</v>
      </c>
      <c r="K103" s="214" t="s">
        <v>161</v>
      </c>
      <c r="L103" s="44"/>
      <c r="M103" s="219" t="s">
        <v>19</v>
      </c>
      <c r="N103" s="220" t="s">
        <v>47</v>
      </c>
      <c r="O103" s="84"/>
      <c r="P103" s="221">
        <f>O103*H103</f>
        <v>0</v>
      </c>
      <c r="Q103" s="221">
        <v>0.05328</v>
      </c>
      <c r="R103" s="221">
        <f>Q103*H103</f>
        <v>0.21312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162</v>
      </c>
      <c r="AT103" s="223" t="s">
        <v>157</v>
      </c>
      <c r="AU103" s="223" t="s">
        <v>84</v>
      </c>
      <c r="AY103" s="17" t="s">
        <v>155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84</v>
      </c>
      <c r="BK103" s="224">
        <f>ROUND(I103*H103,2)</f>
        <v>0</v>
      </c>
      <c r="BL103" s="17" t="s">
        <v>162</v>
      </c>
      <c r="BM103" s="223" t="s">
        <v>939</v>
      </c>
    </row>
    <row r="104" spans="1:47" s="2" customFormat="1" ht="12">
      <c r="A104" s="38"/>
      <c r="B104" s="39"/>
      <c r="C104" s="40"/>
      <c r="D104" s="225" t="s">
        <v>164</v>
      </c>
      <c r="E104" s="40"/>
      <c r="F104" s="226" t="s">
        <v>940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164</v>
      </c>
      <c r="AU104" s="17" t="s">
        <v>84</v>
      </c>
    </row>
    <row r="105" spans="1:63" s="12" customFormat="1" ht="22.8" customHeight="1">
      <c r="A105" s="12"/>
      <c r="B105" s="196"/>
      <c r="C105" s="197"/>
      <c r="D105" s="198" t="s">
        <v>74</v>
      </c>
      <c r="E105" s="210" t="s">
        <v>233</v>
      </c>
      <c r="F105" s="210" t="s">
        <v>234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SUM(P106:P109)</f>
        <v>0</v>
      </c>
      <c r="Q105" s="204"/>
      <c r="R105" s="205">
        <f>SUM(R106:R109)</f>
        <v>0.037360000000000004</v>
      </c>
      <c r="S105" s="204"/>
      <c r="T105" s="206">
        <f>SUM(T106:T109)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82</v>
      </c>
      <c r="AT105" s="208" t="s">
        <v>74</v>
      </c>
      <c r="AU105" s="208" t="s">
        <v>82</v>
      </c>
      <c r="AY105" s="207" t="s">
        <v>155</v>
      </c>
      <c r="BK105" s="209">
        <f>SUM(BK106:BK109)</f>
        <v>0</v>
      </c>
    </row>
    <row r="106" spans="1:65" s="2" customFormat="1" ht="21.75" customHeight="1">
      <c r="A106" s="38"/>
      <c r="B106" s="39"/>
      <c r="C106" s="212" t="s">
        <v>174</v>
      </c>
      <c r="D106" s="212" t="s">
        <v>157</v>
      </c>
      <c r="E106" s="213" t="s">
        <v>941</v>
      </c>
      <c r="F106" s="214" t="s">
        <v>942</v>
      </c>
      <c r="G106" s="215" t="s">
        <v>223</v>
      </c>
      <c r="H106" s="216">
        <v>4</v>
      </c>
      <c r="I106" s="217"/>
      <c r="J106" s="218">
        <f>ROUND(I106*H106,2)</f>
        <v>0</v>
      </c>
      <c r="K106" s="214" t="s">
        <v>161</v>
      </c>
      <c r="L106" s="44"/>
      <c r="M106" s="219" t="s">
        <v>19</v>
      </c>
      <c r="N106" s="220" t="s">
        <v>47</v>
      </c>
      <c r="O106" s="84"/>
      <c r="P106" s="221">
        <f>O106*H106</f>
        <v>0</v>
      </c>
      <c r="Q106" s="221">
        <v>0.0037</v>
      </c>
      <c r="R106" s="221">
        <f>Q106*H106</f>
        <v>0.0148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162</v>
      </c>
      <c r="AT106" s="223" t="s">
        <v>157</v>
      </c>
      <c r="AU106" s="223" t="s">
        <v>84</v>
      </c>
      <c r="AY106" s="17" t="s">
        <v>155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84</v>
      </c>
      <c r="BK106" s="224">
        <f>ROUND(I106*H106,2)</f>
        <v>0</v>
      </c>
      <c r="BL106" s="17" t="s">
        <v>162</v>
      </c>
      <c r="BM106" s="223" t="s">
        <v>943</v>
      </c>
    </row>
    <row r="107" spans="1:47" s="2" customFormat="1" ht="12">
      <c r="A107" s="38"/>
      <c r="B107" s="39"/>
      <c r="C107" s="40"/>
      <c r="D107" s="225" t="s">
        <v>164</v>
      </c>
      <c r="E107" s="40"/>
      <c r="F107" s="226" t="s">
        <v>944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164</v>
      </c>
      <c r="AU107" s="17" t="s">
        <v>84</v>
      </c>
    </row>
    <row r="108" spans="1:65" s="2" customFormat="1" ht="21.75" customHeight="1">
      <c r="A108" s="38"/>
      <c r="B108" s="39"/>
      <c r="C108" s="212" t="s">
        <v>162</v>
      </c>
      <c r="D108" s="212" t="s">
        <v>157</v>
      </c>
      <c r="E108" s="213" t="s">
        <v>945</v>
      </c>
      <c r="F108" s="214" t="s">
        <v>946</v>
      </c>
      <c r="G108" s="215" t="s">
        <v>223</v>
      </c>
      <c r="H108" s="216">
        <v>6</v>
      </c>
      <c r="I108" s="217"/>
      <c r="J108" s="218">
        <f>ROUND(I108*H108,2)</f>
        <v>0</v>
      </c>
      <c r="K108" s="214" t="s">
        <v>161</v>
      </c>
      <c r="L108" s="44"/>
      <c r="M108" s="219" t="s">
        <v>19</v>
      </c>
      <c r="N108" s="220" t="s">
        <v>47</v>
      </c>
      <c r="O108" s="84"/>
      <c r="P108" s="221">
        <f>O108*H108</f>
        <v>0</v>
      </c>
      <c r="Q108" s="221">
        <v>0.00376</v>
      </c>
      <c r="R108" s="221">
        <f>Q108*H108</f>
        <v>0.02256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162</v>
      </c>
      <c r="AT108" s="223" t="s">
        <v>157</v>
      </c>
      <c r="AU108" s="223" t="s">
        <v>84</v>
      </c>
      <c r="AY108" s="17" t="s">
        <v>155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84</v>
      </c>
      <c r="BK108" s="224">
        <f>ROUND(I108*H108,2)</f>
        <v>0</v>
      </c>
      <c r="BL108" s="17" t="s">
        <v>162</v>
      </c>
      <c r="BM108" s="223" t="s">
        <v>947</v>
      </c>
    </row>
    <row r="109" spans="1:47" s="2" customFormat="1" ht="12">
      <c r="A109" s="38"/>
      <c r="B109" s="39"/>
      <c r="C109" s="40"/>
      <c r="D109" s="225" t="s">
        <v>164</v>
      </c>
      <c r="E109" s="40"/>
      <c r="F109" s="226" t="s">
        <v>948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164</v>
      </c>
      <c r="AU109" s="17" t="s">
        <v>84</v>
      </c>
    </row>
    <row r="110" spans="1:63" s="12" customFormat="1" ht="22.8" customHeight="1">
      <c r="A110" s="12"/>
      <c r="B110" s="196"/>
      <c r="C110" s="197"/>
      <c r="D110" s="198" t="s">
        <v>74</v>
      </c>
      <c r="E110" s="210" t="s">
        <v>277</v>
      </c>
      <c r="F110" s="210" t="s">
        <v>278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SUM(P111:P113)</f>
        <v>0</v>
      </c>
      <c r="Q110" s="204"/>
      <c r="R110" s="205">
        <f>SUM(R111:R113)</f>
        <v>0.0039</v>
      </c>
      <c r="S110" s="204"/>
      <c r="T110" s="206">
        <f>SUM(T111:T113)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82</v>
      </c>
      <c r="AT110" s="208" t="s">
        <v>74</v>
      </c>
      <c r="AU110" s="208" t="s">
        <v>82</v>
      </c>
      <c r="AY110" s="207" t="s">
        <v>155</v>
      </c>
      <c r="BK110" s="209">
        <f>SUM(BK111:BK113)</f>
        <v>0</v>
      </c>
    </row>
    <row r="111" spans="1:65" s="2" customFormat="1" ht="24.15" customHeight="1">
      <c r="A111" s="38"/>
      <c r="B111" s="39"/>
      <c r="C111" s="212" t="s">
        <v>183</v>
      </c>
      <c r="D111" s="212" t="s">
        <v>157</v>
      </c>
      <c r="E111" s="213" t="s">
        <v>280</v>
      </c>
      <c r="F111" s="214" t="s">
        <v>281</v>
      </c>
      <c r="G111" s="215" t="s">
        <v>229</v>
      </c>
      <c r="H111" s="216">
        <v>30</v>
      </c>
      <c r="I111" s="217"/>
      <c r="J111" s="218">
        <f>ROUND(I111*H111,2)</f>
        <v>0</v>
      </c>
      <c r="K111" s="214" t="s">
        <v>161</v>
      </c>
      <c r="L111" s="44"/>
      <c r="M111" s="219" t="s">
        <v>19</v>
      </c>
      <c r="N111" s="220" t="s">
        <v>47</v>
      </c>
      <c r="O111" s="84"/>
      <c r="P111" s="221">
        <f>O111*H111</f>
        <v>0</v>
      </c>
      <c r="Q111" s="221">
        <v>0.00013</v>
      </c>
      <c r="R111" s="221">
        <f>Q111*H111</f>
        <v>0.0039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250</v>
      </c>
      <c r="AT111" s="223" t="s">
        <v>157</v>
      </c>
      <c r="AU111" s="223" t="s">
        <v>84</v>
      </c>
      <c r="AY111" s="17" t="s">
        <v>155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84</v>
      </c>
      <c r="BK111" s="224">
        <f>ROUND(I111*H111,2)</f>
        <v>0</v>
      </c>
      <c r="BL111" s="17" t="s">
        <v>250</v>
      </c>
      <c r="BM111" s="223" t="s">
        <v>949</v>
      </c>
    </row>
    <row r="112" spans="1:47" s="2" customFormat="1" ht="12">
      <c r="A112" s="38"/>
      <c r="B112" s="39"/>
      <c r="C112" s="40"/>
      <c r="D112" s="225" t="s">
        <v>164</v>
      </c>
      <c r="E112" s="40"/>
      <c r="F112" s="226" t="s">
        <v>283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164</v>
      </c>
      <c r="AU112" s="17" t="s">
        <v>84</v>
      </c>
    </row>
    <row r="113" spans="1:51" s="13" customFormat="1" ht="12">
      <c r="A113" s="13"/>
      <c r="B113" s="230"/>
      <c r="C113" s="231"/>
      <c r="D113" s="232" t="s">
        <v>166</v>
      </c>
      <c r="E113" s="233" t="s">
        <v>19</v>
      </c>
      <c r="F113" s="234" t="s">
        <v>950</v>
      </c>
      <c r="G113" s="231"/>
      <c r="H113" s="235">
        <v>30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166</v>
      </c>
      <c r="AU113" s="241" t="s">
        <v>84</v>
      </c>
      <c r="AV113" s="13" t="s">
        <v>84</v>
      </c>
      <c r="AW113" s="13" t="s">
        <v>36</v>
      </c>
      <c r="AX113" s="13" t="s">
        <v>82</v>
      </c>
      <c r="AY113" s="241" t="s">
        <v>155</v>
      </c>
    </row>
    <row r="114" spans="1:63" s="12" customFormat="1" ht="22.8" customHeight="1">
      <c r="A114" s="12"/>
      <c r="B114" s="196"/>
      <c r="C114" s="197"/>
      <c r="D114" s="198" t="s">
        <v>74</v>
      </c>
      <c r="E114" s="210" t="s">
        <v>285</v>
      </c>
      <c r="F114" s="210" t="s">
        <v>286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SUM(P115:P116)</f>
        <v>0</v>
      </c>
      <c r="Q114" s="204"/>
      <c r="R114" s="205">
        <f>SUM(R115:R116)</f>
        <v>0</v>
      </c>
      <c r="S114" s="204"/>
      <c r="T114" s="206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82</v>
      </c>
      <c r="AT114" s="208" t="s">
        <v>74</v>
      </c>
      <c r="AU114" s="208" t="s">
        <v>82</v>
      </c>
      <c r="AY114" s="207" t="s">
        <v>155</v>
      </c>
      <c r="BK114" s="209">
        <f>SUM(BK115:BK116)</f>
        <v>0</v>
      </c>
    </row>
    <row r="115" spans="1:65" s="2" customFormat="1" ht="16.5" customHeight="1">
      <c r="A115" s="38"/>
      <c r="B115" s="39"/>
      <c r="C115" s="212" t="s">
        <v>189</v>
      </c>
      <c r="D115" s="212" t="s">
        <v>157</v>
      </c>
      <c r="E115" s="213" t="s">
        <v>287</v>
      </c>
      <c r="F115" s="214" t="s">
        <v>288</v>
      </c>
      <c r="G115" s="215" t="s">
        <v>229</v>
      </c>
      <c r="H115" s="216">
        <v>60</v>
      </c>
      <c r="I115" s="217"/>
      <c r="J115" s="218">
        <f>ROUND(I115*H115,2)</f>
        <v>0</v>
      </c>
      <c r="K115" s="214" t="s">
        <v>161</v>
      </c>
      <c r="L115" s="44"/>
      <c r="M115" s="219" t="s">
        <v>19</v>
      </c>
      <c r="N115" s="220" t="s">
        <v>47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162</v>
      </c>
      <c r="AT115" s="223" t="s">
        <v>157</v>
      </c>
      <c r="AU115" s="223" t="s">
        <v>84</v>
      </c>
      <c r="AY115" s="17" t="s">
        <v>155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84</v>
      </c>
      <c r="BK115" s="224">
        <f>ROUND(I115*H115,2)</f>
        <v>0</v>
      </c>
      <c r="BL115" s="17" t="s">
        <v>162</v>
      </c>
      <c r="BM115" s="223" t="s">
        <v>951</v>
      </c>
    </row>
    <row r="116" spans="1:47" s="2" customFormat="1" ht="12">
      <c r="A116" s="38"/>
      <c r="B116" s="39"/>
      <c r="C116" s="40"/>
      <c r="D116" s="225" t="s">
        <v>164</v>
      </c>
      <c r="E116" s="40"/>
      <c r="F116" s="226" t="s">
        <v>290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164</v>
      </c>
      <c r="AU116" s="17" t="s">
        <v>84</v>
      </c>
    </row>
    <row r="117" spans="1:63" s="12" customFormat="1" ht="22.8" customHeight="1">
      <c r="A117" s="12"/>
      <c r="B117" s="196"/>
      <c r="C117" s="197"/>
      <c r="D117" s="198" t="s">
        <v>74</v>
      </c>
      <c r="E117" s="210" t="s">
        <v>303</v>
      </c>
      <c r="F117" s="210" t="s">
        <v>304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SUM(P118:P126)</f>
        <v>0</v>
      </c>
      <c r="Q117" s="204"/>
      <c r="R117" s="205">
        <f>SUM(R118:R126)</f>
        <v>0</v>
      </c>
      <c r="S117" s="204"/>
      <c r="T117" s="206">
        <f>SUM(T118:T126)</f>
        <v>0.65299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82</v>
      </c>
      <c r="AT117" s="208" t="s">
        <v>74</v>
      </c>
      <c r="AU117" s="208" t="s">
        <v>82</v>
      </c>
      <c r="AY117" s="207" t="s">
        <v>155</v>
      </c>
      <c r="BK117" s="209">
        <f>SUM(BK118:BK126)</f>
        <v>0</v>
      </c>
    </row>
    <row r="118" spans="1:65" s="2" customFormat="1" ht="16.5" customHeight="1">
      <c r="A118" s="38"/>
      <c r="B118" s="39"/>
      <c r="C118" s="212" t="s">
        <v>197</v>
      </c>
      <c r="D118" s="212" t="s">
        <v>157</v>
      </c>
      <c r="E118" s="213" t="s">
        <v>952</v>
      </c>
      <c r="F118" s="214" t="s">
        <v>953</v>
      </c>
      <c r="G118" s="215" t="s">
        <v>308</v>
      </c>
      <c r="H118" s="216">
        <v>35</v>
      </c>
      <c r="I118" s="217"/>
      <c r="J118" s="218">
        <f>ROUND(I118*H118,2)</f>
        <v>0</v>
      </c>
      <c r="K118" s="214" t="s">
        <v>161</v>
      </c>
      <c r="L118" s="44"/>
      <c r="M118" s="219" t="s">
        <v>19</v>
      </c>
      <c r="N118" s="220" t="s">
        <v>47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0.00497</v>
      </c>
      <c r="T118" s="222">
        <f>S118*H118</f>
        <v>0.17395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162</v>
      </c>
      <c r="AT118" s="223" t="s">
        <v>157</v>
      </c>
      <c r="AU118" s="223" t="s">
        <v>84</v>
      </c>
      <c r="AY118" s="17" t="s">
        <v>155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84</v>
      </c>
      <c r="BK118" s="224">
        <f>ROUND(I118*H118,2)</f>
        <v>0</v>
      </c>
      <c r="BL118" s="17" t="s">
        <v>162</v>
      </c>
      <c r="BM118" s="223" t="s">
        <v>954</v>
      </c>
    </row>
    <row r="119" spans="1:47" s="2" customFormat="1" ht="12">
      <c r="A119" s="38"/>
      <c r="B119" s="39"/>
      <c r="C119" s="40"/>
      <c r="D119" s="225" t="s">
        <v>164</v>
      </c>
      <c r="E119" s="40"/>
      <c r="F119" s="226" t="s">
        <v>955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164</v>
      </c>
      <c r="AU119" s="17" t="s">
        <v>84</v>
      </c>
    </row>
    <row r="120" spans="1:65" s="2" customFormat="1" ht="16.5" customHeight="1">
      <c r="A120" s="38"/>
      <c r="B120" s="39"/>
      <c r="C120" s="212" t="s">
        <v>194</v>
      </c>
      <c r="D120" s="212" t="s">
        <v>157</v>
      </c>
      <c r="E120" s="213" t="s">
        <v>327</v>
      </c>
      <c r="F120" s="214" t="s">
        <v>328</v>
      </c>
      <c r="G120" s="215" t="s">
        <v>223</v>
      </c>
      <c r="H120" s="216">
        <v>150</v>
      </c>
      <c r="I120" s="217"/>
      <c r="J120" s="218">
        <f>ROUND(I120*H120,2)</f>
        <v>0</v>
      </c>
      <c r="K120" s="214" t="s">
        <v>161</v>
      </c>
      <c r="L120" s="44"/>
      <c r="M120" s="219" t="s">
        <v>19</v>
      </c>
      <c r="N120" s="220" t="s">
        <v>47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0.00244</v>
      </c>
      <c r="T120" s="222">
        <f>S120*H120</f>
        <v>0.366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162</v>
      </c>
      <c r="AT120" s="223" t="s">
        <v>157</v>
      </c>
      <c r="AU120" s="223" t="s">
        <v>84</v>
      </c>
      <c r="AY120" s="17" t="s">
        <v>155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84</v>
      </c>
      <c r="BK120" s="224">
        <f>ROUND(I120*H120,2)</f>
        <v>0</v>
      </c>
      <c r="BL120" s="17" t="s">
        <v>162</v>
      </c>
      <c r="BM120" s="223" t="s">
        <v>956</v>
      </c>
    </row>
    <row r="121" spans="1:47" s="2" customFormat="1" ht="12">
      <c r="A121" s="38"/>
      <c r="B121" s="39"/>
      <c r="C121" s="40"/>
      <c r="D121" s="225" t="s">
        <v>164</v>
      </c>
      <c r="E121" s="40"/>
      <c r="F121" s="226" t="s">
        <v>330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164</v>
      </c>
      <c r="AU121" s="17" t="s">
        <v>84</v>
      </c>
    </row>
    <row r="122" spans="1:65" s="2" customFormat="1" ht="24.15" customHeight="1">
      <c r="A122" s="38"/>
      <c r="B122" s="39"/>
      <c r="C122" s="212" t="s">
        <v>207</v>
      </c>
      <c r="D122" s="212" t="s">
        <v>157</v>
      </c>
      <c r="E122" s="213" t="s">
        <v>957</v>
      </c>
      <c r="F122" s="214" t="s">
        <v>958</v>
      </c>
      <c r="G122" s="215" t="s">
        <v>223</v>
      </c>
      <c r="H122" s="216">
        <v>3</v>
      </c>
      <c r="I122" s="217"/>
      <c r="J122" s="218">
        <f>ROUND(I122*H122,2)</f>
        <v>0</v>
      </c>
      <c r="K122" s="214" t="s">
        <v>161</v>
      </c>
      <c r="L122" s="44"/>
      <c r="M122" s="219" t="s">
        <v>19</v>
      </c>
      <c r="N122" s="220" t="s">
        <v>47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0.008</v>
      </c>
      <c r="T122" s="222">
        <f>S122*H122</f>
        <v>0.024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162</v>
      </c>
      <c r="AT122" s="223" t="s">
        <v>157</v>
      </c>
      <c r="AU122" s="223" t="s">
        <v>84</v>
      </c>
      <c r="AY122" s="17" t="s">
        <v>155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84</v>
      </c>
      <c r="BK122" s="224">
        <f>ROUND(I122*H122,2)</f>
        <v>0</v>
      </c>
      <c r="BL122" s="17" t="s">
        <v>162</v>
      </c>
      <c r="BM122" s="223" t="s">
        <v>959</v>
      </c>
    </row>
    <row r="123" spans="1:47" s="2" customFormat="1" ht="12">
      <c r="A123" s="38"/>
      <c r="B123" s="39"/>
      <c r="C123" s="40"/>
      <c r="D123" s="225" t="s">
        <v>164</v>
      </c>
      <c r="E123" s="40"/>
      <c r="F123" s="226" t="s">
        <v>960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164</v>
      </c>
      <c r="AU123" s="17" t="s">
        <v>84</v>
      </c>
    </row>
    <row r="124" spans="1:65" s="2" customFormat="1" ht="24.15" customHeight="1">
      <c r="A124" s="38"/>
      <c r="B124" s="39"/>
      <c r="C124" s="212" t="s">
        <v>214</v>
      </c>
      <c r="D124" s="212" t="s">
        <v>157</v>
      </c>
      <c r="E124" s="213" t="s">
        <v>961</v>
      </c>
      <c r="F124" s="214" t="s">
        <v>962</v>
      </c>
      <c r="G124" s="215" t="s">
        <v>223</v>
      </c>
      <c r="H124" s="216">
        <v>4</v>
      </c>
      <c r="I124" s="217"/>
      <c r="J124" s="218">
        <f>ROUND(I124*H124,2)</f>
        <v>0</v>
      </c>
      <c r="K124" s="214" t="s">
        <v>161</v>
      </c>
      <c r="L124" s="44"/>
      <c r="M124" s="219" t="s">
        <v>19</v>
      </c>
      <c r="N124" s="220" t="s">
        <v>47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0.008</v>
      </c>
      <c r="T124" s="222">
        <f>S124*H124</f>
        <v>0.032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162</v>
      </c>
      <c r="AT124" s="223" t="s">
        <v>157</v>
      </c>
      <c r="AU124" s="223" t="s">
        <v>84</v>
      </c>
      <c r="AY124" s="17" t="s">
        <v>155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84</v>
      </c>
      <c r="BK124" s="224">
        <f>ROUND(I124*H124,2)</f>
        <v>0</v>
      </c>
      <c r="BL124" s="17" t="s">
        <v>162</v>
      </c>
      <c r="BM124" s="223" t="s">
        <v>963</v>
      </c>
    </row>
    <row r="125" spans="1:47" s="2" customFormat="1" ht="12">
      <c r="A125" s="38"/>
      <c r="B125" s="39"/>
      <c r="C125" s="40"/>
      <c r="D125" s="225" t="s">
        <v>164</v>
      </c>
      <c r="E125" s="40"/>
      <c r="F125" s="226" t="s">
        <v>964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164</v>
      </c>
      <c r="AU125" s="17" t="s">
        <v>84</v>
      </c>
    </row>
    <row r="126" spans="1:65" s="2" customFormat="1" ht="16.5" customHeight="1">
      <c r="A126" s="38"/>
      <c r="B126" s="39"/>
      <c r="C126" s="212" t="s">
        <v>220</v>
      </c>
      <c r="D126" s="212" t="s">
        <v>157</v>
      </c>
      <c r="E126" s="213" t="s">
        <v>965</v>
      </c>
      <c r="F126" s="214" t="s">
        <v>966</v>
      </c>
      <c r="G126" s="215" t="s">
        <v>223</v>
      </c>
      <c r="H126" s="216">
        <v>2</v>
      </c>
      <c r="I126" s="217"/>
      <c r="J126" s="218">
        <f>ROUND(I126*H126,2)</f>
        <v>0</v>
      </c>
      <c r="K126" s="214" t="s">
        <v>274</v>
      </c>
      <c r="L126" s="44"/>
      <c r="M126" s="219" t="s">
        <v>19</v>
      </c>
      <c r="N126" s="220" t="s">
        <v>47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0.02852</v>
      </c>
      <c r="T126" s="222">
        <f>S126*H126</f>
        <v>0.05704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162</v>
      </c>
      <c r="AT126" s="223" t="s">
        <v>157</v>
      </c>
      <c r="AU126" s="223" t="s">
        <v>84</v>
      </c>
      <c r="AY126" s="17" t="s">
        <v>155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84</v>
      </c>
      <c r="BK126" s="224">
        <f>ROUND(I126*H126,2)</f>
        <v>0</v>
      </c>
      <c r="BL126" s="17" t="s">
        <v>162</v>
      </c>
      <c r="BM126" s="223" t="s">
        <v>967</v>
      </c>
    </row>
    <row r="127" spans="1:63" s="12" customFormat="1" ht="22.8" customHeight="1">
      <c r="A127" s="12"/>
      <c r="B127" s="196"/>
      <c r="C127" s="197"/>
      <c r="D127" s="198" t="s">
        <v>74</v>
      </c>
      <c r="E127" s="210" t="s">
        <v>374</v>
      </c>
      <c r="F127" s="210" t="s">
        <v>375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SUM(P128:P138)</f>
        <v>0</v>
      </c>
      <c r="Q127" s="204"/>
      <c r="R127" s="205">
        <f>SUM(R128:R138)</f>
        <v>0</v>
      </c>
      <c r="S127" s="204"/>
      <c r="T127" s="206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82</v>
      </c>
      <c r="AT127" s="208" t="s">
        <v>74</v>
      </c>
      <c r="AU127" s="208" t="s">
        <v>82</v>
      </c>
      <c r="AY127" s="207" t="s">
        <v>155</v>
      </c>
      <c r="BK127" s="209">
        <f>SUM(BK128:BK138)</f>
        <v>0</v>
      </c>
    </row>
    <row r="128" spans="1:65" s="2" customFormat="1" ht="24.15" customHeight="1">
      <c r="A128" s="38"/>
      <c r="B128" s="39"/>
      <c r="C128" s="212" t="s">
        <v>226</v>
      </c>
      <c r="D128" s="212" t="s">
        <v>157</v>
      </c>
      <c r="E128" s="213" t="s">
        <v>801</v>
      </c>
      <c r="F128" s="214" t="s">
        <v>802</v>
      </c>
      <c r="G128" s="215" t="s">
        <v>193</v>
      </c>
      <c r="H128" s="216">
        <v>0.653</v>
      </c>
      <c r="I128" s="217"/>
      <c r="J128" s="218">
        <f>ROUND(I128*H128,2)</f>
        <v>0</v>
      </c>
      <c r="K128" s="214" t="s">
        <v>161</v>
      </c>
      <c r="L128" s="44"/>
      <c r="M128" s="219" t="s">
        <v>19</v>
      </c>
      <c r="N128" s="220" t="s">
        <v>47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162</v>
      </c>
      <c r="AT128" s="223" t="s">
        <v>157</v>
      </c>
      <c r="AU128" s="223" t="s">
        <v>84</v>
      </c>
      <c r="AY128" s="17" t="s">
        <v>155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84</v>
      </c>
      <c r="BK128" s="224">
        <f>ROUND(I128*H128,2)</f>
        <v>0</v>
      </c>
      <c r="BL128" s="17" t="s">
        <v>162</v>
      </c>
      <c r="BM128" s="223" t="s">
        <v>968</v>
      </c>
    </row>
    <row r="129" spans="1:47" s="2" customFormat="1" ht="12">
      <c r="A129" s="38"/>
      <c r="B129" s="39"/>
      <c r="C129" s="40"/>
      <c r="D129" s="225" t="s">
        <v>164</v>
      </c>
      <c r="E129" s="40"/>
      <c r="F129" s="226" t="s">
        <v>804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164</v>
      </c>
      <c r="AU129" s="17" t="s">
        <v>84</v>
      </c>
    </row>
    <row r="130" spans="1:65" s="2" customFormat="1" ht="21.75" customHeight="1">
      <c r="A130" s="38"/>
      <c r="B130" s="39"/>
      <c r="C130" s="212" t="s">
        <v>235</v>
      </c>
      <c r="D130" s="212" t="s">
        <v>157</v>
      </c>
      <c r="E130" s="213" t="s">
        <v>377</v>
      </c>
      <c r="F130" s="214" t="s">
        <v>378</v>
      </c>
      <c r="G130" s="215" t="s">
        <v>193</v>
      </c>
      <c r="H130" s="216">
        <v>0.653</v>
      </c>
      <c r="I130" s="217"/>
      <c r="J130" s="218">
        <f>ROUND(I130*H130,2)</f>
        <v>0</v>
      </c>
      <c r="K130" s="214" t="s">
        <v>161</v>
      </c>
      <c r="L130" s="44"/>
      <c r="M130" s="219" t="s">
        <v>19</v>
      </c>
      <c r="N130" s="220" t="s">
        <v>47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162</v>
      </c>
      <c r="AT130" s="223" t="s">
        <v>157</v>
      </c>
      <c r="AU130" s="223" t="s">
        <v>84</v>
      </c>
      <c r="AY130" s="17" t="s">
        <v>155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84</v>
      </c>
      <c r="BK130" s="224">
        <f>ROUND(I130*H130,2)</f>
        <v>0</v>
      </c>
      <c r="BL130" s="17" t="s">
        <v>162</v>
      </c>
      <c r="BM130" s="223" t="s">
        <v>969</v>
      </c>
    </row>
    <row r="131" spans="1:47" s="2" customFormat="1" ht="12">
      <c r="A131" s="38"/>
      <c r="B131" s="39"/>
      <c r="C131" s="40"/>
      <c r="D131" s="225" t="s">
        <v>164</v>
      </c>
      <c r="E131" s="40"/>
      <c r="F131" s="226" t="s">
        <v>380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164</v>
      </c>
      <c r="AU131" s="17" t="s">
        <v>84</v>
      </c>
    </row>
    <row r="132" spans="1:65" s="2" customFormat="1" ht="24.15" customHeight="1">
      <c r="A132" s="38"/>
      <c r="B132" s="39"/>
      <c r="C132" s="212" t="s">
        <v>241</v>
      </c>
      <c r="D132" s="212" t="s">
        <v>157</v>
      </c>
      <c r="E132" s="213" t="s">
        <v>382</v>
      </c>
      <c r="F132" s="214" t="s">
        <v>383</v>
      </c>
      <c r="G132" s="215" t="s">
        <v>193</v>
      </c>
      <c r="H132" s="216">
        <v>9.142</v>
      </c>
      <c r="I132" s="217"/>
      <c r="J132" s="218">
        <f>ROUND(I132*H132,2)</f>
        <v>0</v>
      </c>
      <c r="K132" s="214" t="s">
        <v>161</v>
      </c>
      <c r="L132" s="44"/>
      <c r="M132" s="219" t="s">
        <v>19</v>
      </c>
      <c r="N132" s="220" t="s">
        <v>47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162</v>
      </c>
      <c r="AT132" s="223" t="s">
        <v>157</v>
      </c>
      <c r="AU132" s="223" t="s">
        <v>84</v>
      </c>
      <c r="AY132" s="17" t="s">
        <v>155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84</v>
      </c>
      <c r="BK132" s="224">
        <f>ROUND(I132*H132,2)</f>
        <v>0</v>
      </c>
      <c r="BL132" s="17" t="s">
        <v>162</v>
      </c>
      <c r="BM132" s="223" t="s">
        <v>970</v>
      </c>
    </row>
    <row r="133" spans="1:47" s="2" customFormat="1" ht="12">
      <c r="A133" s="38"/>
      <c r="B133" s="39"/>
      <c r="C133" s="40"/>
      <c r="D133" s="225" t="s">
        <v>164</v>
      </c>
      <c r="E133" s="40"/>
      <c r="F133" s="226" t="s">
        <v>385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164</v>
      </c>
      <c r="AU133" s="17" t="s">
        <v>84</v>
      </c>
    </row>
    <row r="134" spans="1:51" s="13" customFormat="1" ht="12">
      <c r="A134" s="13"/>
      <c r="B134" s="230"/>
      <c r="C134" s="231"/>
      <c r="D134" s="232" t="s">
        <v>166</v>
      </c>
      <c r="E134" s="231"/>
      <c r="F134" s="234" t="s">
        <v>971</v>
      </c>
      <c r="G134" s="231"/>
      <c r="H134" s="235">
        <v>9.142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166</v>
      </c>
      <c r="AU134" s="241" t="s">
        <v>84</v>
      </c>
      <c r="AV134" s="13" t="s">
        <v>84</v>
      </c>
      <c r="AW134" s="13" t="s">
        <v>4</v>
      </c>
      <c r="AX134" s="13" t="s">
        <v>82</v>
      </c>
      <c r="AY134" s="241" t="s">
        <v>155</v>
      </c>
    </row>
    <row r="135" spans="1:65" s="2" customFormat="1" ht="21.75" customHeight="1">
      <c r="A135" s="38"/>
      <c r="B135" s="39"/>
      <c r="C135" s="212" t="s">
        <v>8</v>
      </c>
      <c r="D135" s="212" t="s">
        <v>157</v>
      </c>
      <c r="E135" s="213" t="s">
        <v>388</v>
      </c>
      <c r="F135" s="214" t="s">
        <v>389</v>
      </c>
      <c r="G135" s="215" t="s">
        <v>193</v>
      </c>
      <c r="H135" s="216">
        <v>0.653</v>
      </c>
      <c r="I135" s="217"/>
      <c r="J135" s="218">
        <f>ROUND(I135*H135,2)</f>
        <v>0</v>
      </c>
      <c r="K135" s="214" t="s">
        <v>161</v>
      </c>
      <c r="L135" s="44"/>
      <c r="M135" s="219" t="s">
        <v>19</v>
      </c>
      <c r="N135" s="220" t="s">
        <v>47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162</v>
      </c>
      <c r="AT135" s="223" t="s">
        <v>157</v>
      </c>
      <c r="AU135" s="223" t="s">
        <v>84</v>
      </c>
      <c r="AY135" s="17" t="s">
        <v>155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84</v>
      </c>
      <c r="BK135" s="224">
        <f>ROUND(I135*H135,2)</f>
        <v>0</v>
      </c>
      <c r="BL135" s="17" t="s">
        <v>162</v>
      </c>
      <c r="BM135" s="223" t="s">
        <v>972</v>
      </c>
    </row>
    <row r="136" spans="1:47" s="2" customFormat="1" ht="12">
      <c r="A136" s="38"/>
      <c r="B136" s="39"/>
      <c r="C136" s="40"/>
      <c r="D136" s="225" t="s">
        <v>164</v>
      </c>
      <c r="E136" s="40"/>
      <c r="F136" s="226" t="s">
        <v>391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164</v>
      </c>
      <c r="AU136" s="17" t="s">
        <v>84</v>
      </c>
    </row>
    <row r="137" spans="1:65" s="2" customFormat="1" ht="21.75" customHeight="1">
      <c r="A137" s="38"/>
      <c r="B137" s="39"/>
      <c r="C137" s="253" t="s">
        <v>250</v>
      </c>
      <c r="D137" s="253" t="s">
        <v>190</v>
      </c>
      <c r="E137" s="254" t="s">
        <v>393</v>
      </c>
      <c r="F137" s="255" t="s">
        <v>394</v>
      </c>
      <c r="G137" s="256" t="s">
        <v>193</v>
      </c>
      <c r="H137" s="257">
        <v>0.056</v>
      </c>
      <c r="I137" s="258"/>
      <c r="J137" s="259">
        <f>ROUND(I137*H137,2)</f>
        <v>0</v>
      </c>
      <c r="K137" s="255" t="s">
        <v>161</v>
      </c>
      <c r="L137" s="260"/>
      <c r="M137" s="261" t="s">
        <v>19</v>
      </c>
      <c r="N137" s="262" t="s">
        <v>47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194</v>
      </c>
      <c r="AT137" s="223" t="s">
        <v>190</v>
      </c>
      <c r="AU137" s="223" t="s">
        <v>84</v>
      </c>
      <c r="AY137" s="17" t="s">
        <v>155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84</v>
      </c>
      <c r="BK137" s="224">
        <f>ROUND(I137*H137,2)</f>
        <v>0</v>
      </c>
      <c r="BL137" s="17" t="s">
        <v>162</v>
      </c>
      <c r="BM137" s="223" t="s">
        <v>973</v>
      </c>
    </row>
    <row r="138" spans="1:65" s="2" customFormat="1" ht="16.5" customHeight="1">
      <c r="A138" s="38"/>
      <c r="B138" s="39"/>
      <c r="C138" s="253" t="s">
        <v>258</v>
      </c>
      <c r="D138" s="253" t="s">
        <v>190</v>
      </c>
      <c r="E138" s="254" t="s">
        <v>405</v>
      </c>
      <c r="F138" s="255" t="s">
        <v>406</v>
      </c>
      <c r="G138" s="256" t="s">
        <v>193</v>
      </c>
      <c r="H138" s="257">
        <v>0.597</v>
      </c>
      <c r="I138" s="258"/>
      <c r="J138" s="259">
        <f>ROUND(I138*H138,2)</f>
        <v>0</v>
      </c>
      <c r="K138" s="255" t="s">
        <v>161</v>
      </c>
      <c r="L138" s="260"/>
      <c r="M138" s="261" t="s">
        <v>19</v>
      </c>
      <c r="N138" s="262" t="s">
        <v>47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194</v>
      </c>
      <c r="AT138" s="223" t="s">
        <v>190</v>
      </c>
      <c r="AU138" s="223" t="s">
        <v>84</v>
      </c>
      <c r="AY138" s="17" t="s">
        <v>155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84</v>
      </c>
      <c r="BK138" s="224">
        <f>ROUND(I138*H138,2)</f>
        <v>0</v>
      </c>
      <c r="BL138" s="17" t="s">
        <v>162</v>
      </c>
      <c r="BM138" s="223" t="s">
        <v>974</v>
      </c>
    </row>
    <row r="139" spans="1:63" s="12" customFormat="1" ht="22.8" customHeight="1">
      <c r="A139" s="12"/>
      <c r="B139" s="196"/>
      <c r="C139" s="197"/>
      <c r="D139" s="198" t="s">
        <v>74</v>
      </c>
      <c r="E139" s="210" t="s">
        <v>408</v>
      </c>
      <c r="F139" s="210" t="s">
        <v>409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SUM(P140:P141)</f>
        <v>0</v>
      </c>
      <c r="Q139" s="204"/>
      <c r="R139" s="205">
        <f>SUM(R140:R141)</f>
        <v>0</v>
      </c>
      <c r="S139" s="204"/>
      <c r="T139" s="206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82</v>
      </c>
      <c r="AT139" s="208" t="s">
        <v>74</v>
      </c>
      <c r="AU139" s="208" t="s">
        <v>82</v>
      </c>
      <c r="AY139" s="207" t="s">
        <v>155</v>
      </c>
      <c r="BK139" s="209">
        <f>SUM(BK140:BK141)</f>
        <v>0</v>
      </c>
    </row>
    <row r="140" spans="1:65" s="2" customFormat="1" ht="33" customHeight="1">
      <c r="A140" s="38"/>
      <c r="B140" s="39"/>
      <c r="C140" s="212" t="s">
        <v>266</v>
      </c>
      <c r="D140" s="212" t="s">
        <v>157</v>
      </c>
      <c r="E140" s="213" t="s">
        <v>811</v>
      </c>
      <c r="F140" s="214" t="s">
        <v>812</v>
      </c>
      <c r="G140" s="215" t="s">
        <v>193</v>
      </c>
      <c r="H140" s="216">
        <v>0.324</v>
      </c>
      <c r="I140" s="217"/>
      <c r="J140" s="218">
        <f>ROUND(I140*H140,2)</f>
        <v>0</v>
      </c>
      <c r="K140" s="214" t="s">
        <v>161</v>
      </c>
      <c r="L140" s="44"/>
      <c r="M140" s="219" t="s">
        <v>19</v>
      </c>
      <c r="N140" s="220" t="s">
        <v>47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162</v>
      </c>
      <c r="AT140" s="223" t="s">
        <v>157</v>
      </c>
      <c r="AU140" s="223" t="s">
        <v>84</v>
      </c>
      <c r="AY140" s="17" t="s">
        <v>155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84</v>
      </c>
      <c r="BK140" s="224">
        <f>ROUND(I140*H140,2)</f>
        <v>0</v>
      </c>
      <c r="BL140" s="17" t="s">
        <v>162</v>
      </c>
      <c r="BM140" s="223" t="s">
        <v>975</v>
      </c>
    </row>
    <row r="141" spans="1:47" s="2" customFormat="1" ht="12">
      <c r="A141" s="38"/>
      <c r="B141" s="39"/>
      <c r="C141" s="40"/>
      <c r="D141" s="225" t="s">
        <v>164</v>
      </c>
      <c r="E141" s="40"/>
      <c r="F141" s="226" t="s">
        <v>814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164</v>
      </c>
      <c r="AU141" s="17" t="s">
        <v>84</v>
      </c>
    </row>
    <row r="142" spans="1:63" s="12" customFormat="1" ht="25.9" customHeight="1">
      <c r="A142" s="12"/>
      <c r="B142" s="196"/>
      <c r="C142" s="197"/>
      <c r="D142" s="198" t="s">
        <v>74</v>
      </c>
      <c r="E142" s="199" t="s">
        <v>415</v>
      </c>
      <c r="F142" s="199" t="s">
        <v>416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P143+P161</f>
        <v>0</v>
      </c>
      <c r="Q142" s="204"/>
      <c r="R142" s="205">
        <f>R143+R161</f>
        <v>0.12879</v>
      </c>
      <c r="S142" s="204"/>
      <c r="T142" s="206">
        <f>T143+T161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84</v>
      </c>
      <c r="AT142" s="208" t="s">
        <v>74</v>
      </c>
      <c r="AU142" s="208" t="s">
        <v>75</v>
      </c>
      <c r="AY142" s="207" t="s">
        <v>155</v>
      </c>
      <c r="BK142" s="209">
        <f>BK143+BK161</f>
        <v>0</v>
      </c>
    </row>
    <row r="143" spans="1:63" s="12" customFormat="1" ht="22.8" customHeight="1">
      <c r="A143" s="12"/>
      <c r="B143" s="196"/>
      <c r="C143" s="197"/>
      <c r="D143" s="198" t="s">
        <v>74</v>
      </c>
      <c r="E143" s="210" t="s">
        <v>504</v>
      </c>
      <c r="F143" s="210" t="s">
        <v>505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SUM(P144:P160)</f>
        <v>0</v>
      </c>
      <c r="Q143" s="204"/>
      <c r="R143" s="205">
        <f>SUM(R144:R160)</f>
        <v>0.12879</v>
      </c>
      <c r="S143" s="204"/>
      <c r="T143" s="206">
        <f>SUM(T144:T160)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84</v>
      </c>
      <c r="AT143" s="208" t="s">
        <v>74</v>
      </c>
      <c r="AU143" s="208" t="s">
        <v>82</v>
      </c>
      <c r="AY143" s="207" t="s">
        <v>155</v>
      </c>
      <c r="BK143" s="209">
        <f>SUM(BK144:BK160)</f>
        <v>0</v>
      </c>
    </row>
    <row r="144" spans="1:65" s="2" customFormat="1" ht="16.5" customHeight="1">
      <c r="A144" s="38"/>
      <c r="B144" s="39"/>
      <c r="C144" s="212" t="s">
        <v>271</v>
      </c>
      <c r="D144" s="212" t="s">
        <v>157</v>
      </c>
      <c r="E144" s="213" t="s">
        <v>976</v>
      </c>
      <c r="F144" s="214" t="s">
        <v>977</v>
      </c>
      <c r="G144" s="215" t="s">
        <v>223</v>
      </c>
      <c r="H144" s="216">
        <v>1</v>
      </c>
      <c r="I144" s="217"/>
      <c r="J144" s="218">
        <f>ROUND(I144*H144,2)</f>
        <v>0</v>
      </c>
      <c r="K144" s="214" t="s">
        <v>274</v>
      </c>
      <c r="L144" s="44"/>
      <c r="M144" s="219" t="s">
        <v>19</v>
      </c>
      <c r="N144" s="220" t="s">
        <v>47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250</v>
      </c>
      <c r="AT144" s="223" t="s">
        <v>157</v>
      </c>
      <c r="AU144" s="223" t="s">
        <v>84</v>
      </c>
      <c r="AY144" s="17" t="s">
        <v>155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84</v>
      </c>
      <c r="BK144" s="224">
        <f>ROUND(I144*H144,2)</f>
        <v>0</v>
      </c>
      <c r="BL144" s="17" t="s">
        <v>250</v>
      </c>
      <c r="BM144" s="223" t="s">
        <v>978</v>
      </c>
    </row>
    <row r="145" spans="1:65" s="2" customFormat="1" ht="16.5" customHeight="1">
      <c r="A145" s="38"/>
      <c r="B145" s="39"/>
      <c r="C145" s="212" t="s">
        <v>279</v>
      </c>
      <c r="D145" s="212" t="s">
        <v>157</v>
      </c>
      <c r="E145" s="213" t="s">
        <v>979</v>
      </c>
      <c r="F145" s="214" t="s">
        <v>980</v>
      </c>
      <c r="G145" s="215" t="s">
        <v>308</v>
      </c>
      <c r="H145" s="216">
        <v>15</v>
      </c>
      <c r="I145" s="217"/>
      <c r="J145" s="218">
        <f>ROUND(I145*H145,2)</f>
        <v>0</v>
      </c>
      <c r="K145" s="214" t="s">
        <v>161</v>
      </c>
      <c r="L145" s="44"/>
      <c r="M145" s="219" t="s">
        <v>19</v>
      </c>
      <c r="N145" s="220" t="s">
        <v>47</v>
      </c>
      <c r="O145" s="84"/>
      <c r="P145" s="221">
        <f>O145*H145</f>
        <v>0</v>
      </c>
      <c r="Q145" s="221">
        <v>0.0015</v>
      </c>
      <c r="R145" s="221">
        <f>Q145*H145</f>
        <v>0.0225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250</v>
      </c>
      <c r="AT145" s="223" t="s">
        <v>157</v>
      </c>
      <c r="AU145" s="223" t="s">
        <v>84</v>
      </c>
      <c r="AY145" s="17" t="s">
        <v>155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84</v>
      </c>
      <c r="BK145" s="224">
        <f>ROUND(I145*H145,2)</f>
        <v>0</v>
      </c>
      <c r="BL145" s="17" t="s">
        <v>250</v>
      </c>
      <c r="BM145" s="223" t="s">
        <v>981</v>
      </c>
    </row>
    <row r="146" spans="1:47" s="2" customFormat="1" ht="12">
      <c r="A146" s="38"/>
      <c r="B146" s="39"/>
      <c r="C146" s="40"/>
      <c r="D146" s="225" t="s">
        <v>164</v>
      </c>
      <c r="E146" s="40"/>
      <c r="F146" s="226" t="s">
        <v>982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164</v>
      </c>
      <c r="AU146" s="17" t="s">
        <v>84</v>
      </c>
    </row>
    <row r="147" spans="1:65" s="2" customFormat="1" ht="16.5" customHeight="1">
      <c r="A147" s="38"/>
      <c r="B147" s="39"/>
      <c r="C147" s="212" t="s">
        <v>7</v>
      </c>
      <c r="D147" s="212" t="s">
        <v>157</v>
      </c>
      <c r="E147" s="213" t="s">
        <v>983</v>
      </c>
      <c r="F147" s="214" t="s">
        <v>984</v>
      </c>
      <c r="G147" s="215" t="s">
        <v>308</v>
      </c>
      <c r="H147" s="216">
        <v>20</v>
      </c>
      <c r="I147" s="217"/>
      <c r="J147" s="218">
        <f>ROUND(I147*H147,2)</f>
        <v>0</v>
      </c>
      <c r="K147" s="214" t="s">
        <v>161</v>
      </c>
      <c r="L147" s="44"/>
      <c r="M147" s="219" t="s">
        <v>19</v>
      </c>
      <c r="N147" s="220" t="s">
        <v>47</v>
      </c>
      <c r="O147" s="84"/>
      <c r="P147" s="221">
        <f>O147*H147</f>
        <v>0</v>
      </c>
      <c r="Q147" s="221">
        <v>0.00195</v>
      </c>
      <c r="R147" s="221">
        <f>Q147*H147</f>
        <v>0.039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250</v>
      </c>
      <c r="AT147" s="223" t="s">
        <v>157</v>
      </c>
      <c r="AU147" s="223" t="s">
        <v>84</v>
      </c>
      <c r="AY147" s="17" t="s">
        <v>155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84</v>
      </c>
      <c r="BK147" s="224">
        <f>ROUND(I147*H147,2)</f>
        <v>0</v>
      </c>
      <c r="BL147" s="17" t="s">
        <v>250</v>
      </c>
      <c r="BM147" s="223" t="s">
        <v>985</v>
      </c>
    </row>
    <row r="148" spans="1:47" s="2" customFormat="1" ht="12">
      <c r="A148" s="38"/>
      <c r="B148" s="39"/>
      <c r="C148" s="40"/>
      <c r="D148" s="225" t="s">
        <v>164</v>
      </c>
      <c r="E148" s="40"/>
      <c r="F148" s="226" t="s">
        <v>986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164</v>
      </c>
      <c r="AU148" s="17" t="s">
        <v>84</v>
      </c>
    </row>
    <row r="149" spans="1:65" s="2" customFormat="1" ht="33" customHeight="1">
      <c r="A149" s="38"/>
      <c r="B149" s="39"/>
      <c r="C149" s="212" t="s">
        <v>291</v>
      </c>
      <c r="D149" s="212" t="s">
        <v>157</v>
      </c>
      <c r="E149" s="213" t="s">
        <v>987</v>
      </c>
      <c r="F149" s="214" t="s">
        <v>988</v>
      </c>
      <c r="G149" s="215" t="s">
        <v>308</v>
      </c>
      <c r="H149" s="216">
        <v>35</v>
      </c>
      <c r="I149" s="217"/>
      <c r="J149" s="218">
        <f>ROUND(I149*H149,2)</f>
        <v>0</v>
      </c>
      <c r="K149" s="214" t="s">
        <v>161</v>
      </c>
      <c r="L149" s="44"/>
      <c r="M149" s="219" t="s">
        <v>19</v>
      </c>
      <c r="N149" s="220" t="s">
        <v>47</v>
      </c>
      <c r="O149" s="84"/>
      <c r="P149" s="221">
        <f>O149*H149</f>
        <v>0</v>
      </c>
      <c r="Q149" s="221">
        <v>7E-05</v>
      </c>
      <c r="R149" s="221">
        <f>Q149*H149</f>
        <v>0.00245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250</v>
      </c>
      <c r="AT149" s="223" t="s">
        <v>157</v>
      </c>
      <c r="AU149" s="223" t="s">
        <v>84</v>
      </c>
      <c r="AY149" s="17" t="s">
        <v>155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84</v>
      </c>
      <c r="BK149" s="224">
        <f>ROUND(I149*H149,2)</f>
        <v>0</v>
      </c>
      <c r="BL149" s="17" t="s">
        <v>250</v>
      </c>
      <c r="BM149" s="223" t="s">
        <v>989</v>
      </c>
    </row>
    <row r="150" spans="1:47" s="2" customFormat="1" ht="12">
      <c r="A150" s="38"/>
      <c r="B150" s="39"/>
      <c r="C150" s="40"/>
      <c r="D150" s="225" t="s">
        <v>164</v>
      </c>
      <c r="E150" s="40"/>
      <c r="F150" s="226" t="s">
        <v>990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164</v>
      </c>
      <c r="AU150" s="17" t="s">
        <v>84</v>
      </c>
    </row>
    <row r="151" spans="1:65" s="2" customFormat="1" ht="21.75" customHeight="1">
      <c r="A151" s="38"/>
      <c r="B151" s="39"/>
      <c r="C151" s="212" t="s">
        <v>298</v>
      </c>
      <c r="D151" s="212" t="s">
        <v>157</v>
      </c>
      <c r="E151" s="213" t="s">
        <v>991</v>
      </c>
      <c r="F151" s="214" t="s">
        <v>992</v>
      </c>
      <c r="G151" s="215" t="s">
        <v>223</v>
      </c>
      <c r="H151" s="216">
        <v>1</v>
      </c>
      <c r="I151" s="217"/>
      <c r="J151" s="218">
        <f>ROUND(I151*H151,2)</f>
        <v>0</v>
      </c>
      <c r="K151" s="214" t="s">
        <v>161</v>
      </c>
      <c r="L151" s="44"/>
      <c r="M151" s="219" t="s">
        <v>19</v>
      </c>
      <c r="N151" s="220" t="s">
        <v>47</v>
      </c>
      <c r="O151" s="84"/>
      <c r="P151" s="221">
        <f>O151*H151</f>
        <v>0</v>
      </c>
      <c r="Q151" s="221">
        <v>0.0008</v>
      </c>
      <c r="R151" s="221">
        <f>Q151*H151</f>
        <v>0.0008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250</v>
      </c>
      <c r="AT151" s="223" t="s">
        <v>157</v>
      </c>
      <c r="AU151" s="223" t="s">
        <v>84</v>
      </c>
      <c r="AY151" s="17" t="s">
        <v>155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84</v>
      </c>
      <c r="BK151" s="224">
        <f>ROUND(I151*H151,2)</f>
        <v>0</v>
      </c>
      <c r="BL151" s="17" t="s">
        <v>250</v>
      </c>
      <c r="BM151" s="223" t="s">
        <v>993</v>
      </c>
    </row>
    <row r="152" spans="1:47" s="2" customFormat="1" ht="12">
      <c r="A152" s="38"/>
      <c r="B152" s="39"/>
      <c r="C152" s="40"/>
      <c r="D152" s="225" t="s">
        <v>164</v>
      </c>
      <c r="E152" s="40"/>
      <c r="F152" s="226" t="s">
        <v>994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164</v>
      </c>
      <c r="AU152" s="17" t="s">
        <v>84</v>
      </c>
    </row>
    <row r="153" spans="1:65" s="2" customFormat="1" ht="24.15" customHeight="1">
      <c r="A153" s="38"/>
      <c r="B153" s="39"/>
      <c r="C153" s="212" t="s">
        <v>305</v>
      </c>
      <c r="D153" s="212" t="s">
        <v>157</v>
      </c>
      <c r="E153" s="213" t="s">
        <v>995</v>
      </c>
      <c r="F153" s="214" t="s">
        <v>996</v>
      </c>
      <c r="G153" s="215" t="s">
        <v>603</v>
      </c>
      <c r="H153" s="216">
        <v>2</v>
      </c>
      <c r="I153" s="217"/>
      <c r="J153" s="218">
        <f>ROUND(I153*H153,2)</f>
        <v>0</v>
      </c>
      <c r="K153" s="214" t="s">
        <v>161</v>
      </c>
      <c r="L153" s="44"/>
      <c r="M153" s="219" t="s">
        <v>19</v>
      </c>
      <c r="N153" s="220" t="s">
        <v>47</v>
      </c>
      <c r="O153" s="84"/>
      <c r="P153" s="221">
        <f>O153*H153</f>
        <v>0</v>
      </c>
      <c r="Q153" s="221">
        <v>0.02852</v>
      </c>
      <c r="R153" s="221">
        <f>Q153*H153</f>
        <v>0.05704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162</v>
      </c>
      <c r="AT153" s="223" t="s">
        <v>157</v>
      </c>
      <c r="AU153" s="223" t="s">
        <v>84</v>
      </c>
      <c r="AY153" s="17" t="s">
        <v>155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84</v>
      </c>
      <c r="BK153" s="224">
        <f>ROUND(I153*H153,2)</f>
        <v>0</v>
      </c>
      <c r="BL153" s="17" t="s">
        <v>162</v>
      </c>
      <c r="BM153" s="223" t="s">
        <v>997</v>
      </c>
    </row>
    <row r="154" spans="1:47" s="2" customFormat="1" ht="12">
      <c r="A154" s="38"/>
      <c r="B154" s="39"/>
      <c r="C154" s="40"/>
      <c r="D154" s="225" t="s">
        <v>164</v>
      </c>
      <c r="E154" s="40"/>
      <c r="F154" s="226" t="s">
        <v>998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164</v>
      </c>
      <c r="AU154" s="17" t="s">
        <v>84</v>
      </c>
    </row>
    <row r="155" spans="1:65" s="2" customFormat="1" ht="24.15" customHeight="1">
      <c r="A155" s="38"/>
      <c r="B155" s="39"/>
      <c r="C155" s="212" t="s">
        <v>311</v>
      </c>
      <c r="D155" s="212" t="s">
        <v>157</v>
      </c>
      <c r="E155" s="213" t="s">
        <v>584</v>
      </c>
      <c r="F155" s="214" t="s">
        <v>585</v>
      </c>
      <c r="G155" s="215" t="s">
        <v>308</v>
      </c>
      <c r="H155" s="216">
        <v>35</v>
      </c>
      <c r="I155" s="217"/>
      <c r="J155" s="218">
        <f>ROUND(I155*H155,2)</f>
        <v>0</v>
      </c>
      <c r="K155" s="214" t="s">
        <v>161</v>
      </c>
      <c r="L155" s="44"/>
      <c r="M155" s="219" t="s">
        <v>19</v>
      </c>
      <c r="N155" s="220" t="s">
        <v>47</v>
      </c>
      <c r="O155" s="84"/>
      <c r="P155" s="221">
        <f>O155*H155</f>
        <v>0</v>
      </c>
      <c r="Q155" s="221">
        <v>0.00019</v>
      </c>
      <c r="R155" s="221">
        <f>Q155*H155</f>
        <v>0.0066500000000000005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250</v>
      </c>
      <c r="AT155" s="223" t="s">
        <v>157</v>
      </c>
      <c r="AU155" s="223" t="s">
        <v>84</v>
      </c>
      <c r="AY155" s="17" t="s">
        <v>155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84</v>
      </c>
      <c r="BK155" s="224">
        <f>ROUND(I155*H155,2)</f>
        <v>0</v>
      </c>
      <c r="BL155" s="17" t="s">
        <v>250</v>
      </c>
      <c r="BM155" s="223" t="s">
        <v>999</v>
      </c>
    </row>
    <row r="156" spans="1:47" s="2" customFormat="1" ht="12">
      <c r="A156" s="38"/>
      <c r="B156" s="39"/>
      <c r="C156" s="40"/>
      <c r="D156" s="225" t="s">
        <v>164</v>
      </c>
      <c r="E156" s="40"/>
      <c r="F156" s="226" t="s">
        <v>587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164</v>
      </c>
      <c r="AU156" s="17" t="s">
        <v>84</v>
      </c>
    </row>
    <row r="157" spans="1:65" s="2" customFormat="1" ht="21.75" customHeight="1">
      <c r="A157" s="38"/>
      <c r="B157" s="39"/>
      <c r="C157" s="212" t="s">
        <v>316</v>
      </c>
      <c r="D157" s="212" t="s">
        <v>157</v>
      </c>
      <c r="E157" s="213" t="s">
        <v>589</v>
      </c>
      <c r="F157" s="214" t="s">
        <v>590</v>
      </c>
      <c r="G157" s="215" t="s">
        <v>308</v>
      </c>
      <c r="H157" s="216">
        <v>35</v>
      </c>
      <c r="I157" s="217"/>
      <c r="J157" s="218">
        <f>ROUND(I157*H157,2)</f>
        <v>0</v>
      </c>
      <c r="K157" s="214" t="s">
        <v>161</v>
      </c>
      <c r="L157" s="44"/>
      <c r="M157" s="219" t="s">
        <v>19</v>
      </c>
      <c r="N157" s="220" t="s">
        <v>47</v>
      </c>
      <c r="O157" s="84"/>
      <c r="P157" s="221">
        <f>O157*H157</f>
        <v>0</v>
      </c>
      <c r="Q157" s="221">
        <v>1E-05</v>
      </c>
      <c r="R157" s="221">
        <f>Q157*H157</f>
        <v>0.00035000000000000005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250</v>
      </c>
      <c r="AT157" s="223" t="s">
        <v>157</v>
      </c>
      <c r="AU157" s="223" t="s">
        <v>84</v>
      </c>
      <c r="AY157" s="17" t="s">
        <v>155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84</v>
      </c>
      <c r="BK157" s="224">
        <f>ROUND(I157*H157,2)</f>
        <v>0</v>
      </c>
      <c r="BL157" s="17" t="s">
        <v>250</v>
      </c>
      <c r="BM157" s="223" t="s">
        <v>1000</v>
      </c>
    </row>
    <row r="158" spans="1:47" s="2" customFormat="1" ht="12">
      <c r="A158" s="38"/>
      <c r="B158" s="39"/>
      <c r="C158" s="40"/>
      <c r="D158" s="225" t="s">
        <v>164</v>
      </c>
      <c r="E158" s="40"/>
      <c r="F158" s="226" t="s">
        <v>592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164</v>
      </c>
      <c r="AU158" s="17" t="s">
        <v>84</v>
      </c>
    </row>
    <row r="159" spans="1:65" s="2" customFormat="1" ht="24.15" customHeight="1">
      <c r="A159" s="38"/>
      <c r="B159" s="39"/>
      <c r="C159" s="212" t="s">
        <v>321</v>
      </c>
      <c r="D159" s="212" t="s">
        <v>157</v>
      </c>
      <c r="E159" s="213" t="s">
        <v>874</v>
      </c>
      <c r="F159" s="214" t="s">
        <v>875</v>
      </c>
      <c r="G159" s="215" t="s">
        <v>193</v>
      </c>
      <c r="H159" s="216">
        <v>0.072</v>
      </c>
      <c r="I159" s="217"/>
      <c r="J159" s="218">
        <f>ROUND(I159*H159,2)</f>
        <v>0</v>
      </c>
      <c r="K159" s="214" t="s">
        <v>161</v>
      </c>
      <c r="L159" s="44"/>
      <c r="M159" s="219" t="s">
        <v>19</v>
      </c>
      <c r="N159" s="220" t="s">
        <v>47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250</v>
      </c>
      <c r="AT159" s="223" t="s">
        <v>157</v>
      </c>
      <c r="AU159" s="223" t="s">
        <v>84</v>
      </c>
      <c r="AY159" s="17" t="s">
        <v>155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84</v>
      </c>
      <c r="BK159" s="224">
        <f>ROUND(I159*H159,2)</f>
        <v>0</v>
      </c>
      <c r="BL159" s="17" t="s">
        <v>250</v>
      </c>
      <c r="BM159" s="223" t="s">
        <v>1001</v>
      </c>
    </row>
    <row r="160" spans="1:47" s="2" customFormat="1" ht="12">
      <c r="A160" s="38"/>
      <c r="B160" s="39"/>
      <c r="C160" s="40"/>
      <c r="D160" s="225" t="s">
        <v>164</v>
      </c>
      <c r="E160" s="40"/>
      <c r="F160" s="226" t="s">
        <v>877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164</v>
      </c>
      <c r="AU160" s="17" t="s">
        <v>84</v>
      </c>
    </row>
    <row r="161" spans="1:63" s="12" customFormat="1" ht="22.8" customHeight="1">
      <c r="A161" s="12"/>
      <c r="B161" s="196"/>
      <c r="C161" s="197"/>
      <c r="D161" s="198" t="s">
        <v>74</v>
      </c>
      <c r="E161" s="210" t="s">
        <v>611</v>
      </c>
      <c r="F161" s="210" t="s">
        <v>612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SUM(P162:P163)</f>
        <v>0</v>
      </c>
      <c r="Q161" s="204"/>
      <c r="R161" s="205">
        <f>SUM(R162:R163)</f>
        <v>0</v>
      </c>
      <c r="S161" s="204"/>
      <c r="T161" s="206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84</v>
      </c>
      <c r="AT161" s="208" t="s">
        <v>74</v>
      </c>
      <c r="AU161" s="208" t="s">
        <v>82</v>
      </c>
      <c r="AY161" s="207" t="s">
        <v>155</v>
      </c>
      <c r="BK161" s="209">
        <f>SUM(BK162:BK163)</f>
        <v>0</v>
      </c>
    </row>
    <row r="162" spans="1:65" s="2" customFormat="1" ht="24.15" customHeight="1">
      <c r="A162" s="38"/>
      <c r="B162" s="39"/>
      <c r="C162" s="212" t="s">
        <v>326</v>
      </c>
      <c r="D162" s="212" t="s">
        <v>157</v>
      </c>
      <c r="E162" s="213" t="s">
        <v>614</v>
      </c>
      <c r="F162" s="214" t="s">
        <v>615</v>
      </c>
      <c r="G162" s="215" t="s">
        <v>223</v>
      </c>
      <c r="H162" s="216">
        <v>2</v>
      </c>
      <c r="I162" s="217"/>
      <c r="J162" s="218">
        <f>ROUND(I162*H162,2)</f>
        <v>0</v>
      </c>
      <c r="K162" s="214" t="s">
        <v>274</v>
      </c>
      <c r="L162" s="44"/>
      <c r="M162" s="219" t="s">
        <v>19</v>
      </c>
      <c r="N162" s="220" t="s">
        <v>47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250</v>
      </c>
      <c r="AT162" s="223" t="s">
        <v>157</v>
      </c>
      <c r="AU162" s="223" t="s">
        <v>84</v>
      </c>
      <c r="AY162" s="17" t="s">
        <v>155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84</v>
      </c>
      <c r="BK162" s="224">
        <f>ROUND(I162*H162,2)</f>
        <v>0</v>
      </c>
      <c r="BL162" s="17" t="s">
        <v>250</v>
      </c>
      <c r="BM162" s="223" t="s">
        <v>1002</v>
      </c>
    </row>
    <row r="163" spans="1:47" s="2" customFormat="1" ht="12">
      <c r="A163" s="38"/>
      <c r="B163" s="39"/>
      <c r="C163" s="40"/>
      <c r="D163" s="232" t="s">
        <v>296</v>
      </c>
      <c r="E163" s="40"/>
      <c r="F163" s="263" t="s">
        <v>617</v>
      </c>
      <c r="G163" s="40"/>
      <c r="H163" s="40"/>
      <c r="I163" s="227"/>
      <c r="J163" s="40"/>
      <c r="K163" s="40"/>
      <c r="L163" s="44"/>
      <c r="M163" s="264"/>
      <c r="N163" s="265"/>
      <c r="O163" s="266"/>
      <c r="P163" s="266"/>
      <c r="Q163" s="266"/>
      <c r="R163" s="266"/>
      <c r="S163" s="266"/>
      <c r="T163" s="267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296</v>
      </c>
      <c r="AU163" s="17" t="s">
        <v>84</v>
      </c>
    </row>
    <row r="164" spans="1:31" s="2" customFormat="1" ht="6.95" customHeight="1">
      <c r="A164" s="38"/>
      <c r="B164" s="59"/>
      <c r="C164" s="60"/>
      <c r="D164" s="60"/>
      <c r="E164" s="60"/>
      <c r="F164" s="60"/>
      <c r="G164" s="60"/>
      <c r="H164" s="60"/>
      <c r="I164" s="60"/>
      <c r="J164" s="60"/>
      <c r="K164" s="60"/>
      <c r="L164" s="44"/>
      <c r="M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</row>
  </sheetData>
  <sheetProtection password="CC35" sheet="1" objects="1" scenarios="1" formatColumns="0" formatRows="0" autoFilter="0"/>
  <autoFilter ref="C96:K16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2_01/340235212"/>
    <hyperlink ref="F104" r:id="rId2" display="https://podminky.urs.cz/item/CS_URS_2022_01/411388621"/>
    <hyperlink ref="F107" r:id="rId3" display="https://podminky.urs.cz/item/CS_URS_2022_01/611325221"/>
    <hyperlink ref="F109" r:id="rId4" display="https://podminky.urs.cz/item/CS_URS_2022_01/612325221"/>
    <hyperlink ref="F112" r:id="rId5" display="https://podminky.urs.cz/item/CS_URS_2022_01/949101111"/>
    <hyperlink ref="F116" r:id="rId6" display="https://podminky.urs.cz/item/CS_URS_2022_01/952902021"/>
    <hyperlink ref="F119" r:id="rId7" display="https://podminky.urs.cz/item/CS_URS_2022_01/722130802"/>
    <hyperlink ref="F121" r:id="rId8" display="https://podminky.urs.cz/item/CS_URS_2022_01/722220864"/>
    <hyperlink ref="F123" r:id="rId9" display="https://podminky.urs.cz/item/CS_URS_2022_01/971052231"/>
    <hyperlink ref="F125" r:id="rId10" display="https://podminky.urs.cz/item/CS_URS_2022_01/972054141"/>
    <hyperlink ref="F129" r:id="rId11" display="https://podminky.urs.cz/item/CS_URS_2022_01/997013217"/>
    <hyperlink ref="F131" r:id="rId12" display="https://podminky.urs.cz/item/CS_URS_2022_01/997013501"/>
    <hyperlink ref="F133" r:id="rId13" display="https://podminky.urs.cz/item/CS_URS_2022_01/997013509"/>
    <hyperlink ref="F136" r:id="rId14" display="https://podminky.urs.cz/item/CS_URS_2022_01/997013511"/>
    <hyperlink ref="F141" r:id="rId15" display="https://podminky.urs.cz/item/CS_URS_2022_01/998018003"/>
    <hyperlink ref="F146" r:id="rId16" display="https://podminky.urs.cz/item/CS_URS_2022_01/722140115"/>
    <hyperlink ref="F148" r:id="rId17" display="https://podminky.urs.cz/item/CS_URS_2022_01/722140116"/>
    <hyperlink ref="F150" r:id="rId18" display="https://podminky.urs.cz/item/CS_URS_2022_01/722181222"/>
    <hyperlink ref="F152" r:id="rId19" display="https://podminky.urs.cz/item/CS_URS_2022_01/722232064"/>
    <hyperlink ref="F154" r:id="rId20" display="https://podminky.urs.cz/item/CS_URS_2022_01/722254126"/>
    <hyperlink ref="F156" r:id="rId21" display="https://podminky.urs.cz/item/CS_URS_2022_01/722290226"/>
    <hyperlink ref="F158" r:id="rId22" display="https://podminky.urs.cz/item/CS_URS_2022_01/722290234"/>
    <hyperlink ref="F160" r:id="rId23" display="https://podminky.urs.cz/item/CS_URS_2022_01/998722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108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Objekt Přímá 397 a 398, Děčín – Boletice, výměna instalací</v>
      </c>
      <c r="F7" s="142"/>
      <c r="G7" s="142"/>
      <c r="H7" s="142"/>
      <c r="L7" s="20"/>
    </row>
    <row r="8" spans="2:12" s="1" customFormat="1" ht="12" customHeight="1">
      <c r="B8" s="20"/>
      <c r="D8" s="142" t="s">
        <v>109</v>
      </c>
      <c r="L8" s="20"/>
    </row>
    <row r="9" spans="1:31" s="2" customFormat="1" ht="16.5" customHeight="1">
      <c r="A9" s="38"/>
      <c r="B9" s="44"/>
      <c r="C9" s="38"/>
      <c r="D9" s="38"/>
      <c r="E9" s="143" t="s">
        <v>1003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111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1004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18. 9. 2022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35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37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ROUND(J96,2)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ROUND((SUM(BE96:BE186)),2)</f>
        <v>0</v>
      </c>
      <c r="G35" s="38"/>
      <c r="H35" s="38"/>
      <c r="I35" s="157">
        <v>0.21</v>
      </c>
      <c r="J35" s="156">
        <f>ROUND(((SUM(BE96:BE186))*I35),2)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ROUND((SUM(BF96:BF186)),2)</f>
        <v>0</v>
      </c>
      <c r="G36" s="38"/>
      <c r="H36" s="38"/>
      <c r="I36" s="157">
        <v>0.15</v>
      </c>
      <c r="J36" s="156">
        <f>ROUND(((SUM(BF96:BF186))*I36),2)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ROUND((SUM(BG96:BG186)),2)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ROUND((SUM(BH96:BH186)),2)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ROUND((SUM(BI96:BI186)),2)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113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Objekt Přímá 397 a 398, Děčín – Boletice, výměna instalací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109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1003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111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SO2.1 - Kanalizace a vodovod v 1.p.p.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 - Boletice nad Labem</v>
      </c>
      <c r="G56" s="40"/>
      <c r="H56" s="40"/>
      <c r="I56" s="32" t="s">
        <v>23</v>
      </c>
      <c r="J56" s="72" t="str">
        <f>IF(J14="","",J14)</f>
        <v>18. 9. 2022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Vladimír Vidai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37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114</v>
      </c>
      <c r="D61" s="171"/>
      <c r="E61" s="171"/>
      <c r="F61" s="171"/>
      <c r="G61" s="171"/>
      <c r="H61" s="171"/>
      <c r="I61" s="171"/>
      <c r="J61" s="172" t="s">
        <v>115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J96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116</v>
      </c>
    </row>
    <row r="64" spans="1:31" s="9" customFormat="1" ht="24.95" customHeight="1">
      <c r="A64" s="9"/>
      <c r="B64" s="174"/>
      <c r="C64" s="175"/>
      <c r="D64" s="176" t="s">
        <v>117</v>
      </c>
      <c r="E64" s="177"/>
      <c r="F64" s="177"/>
      <c r="G64" s="177"/>
      <c r="H64" s="177"/>
      <c r="I64" s="177"/>
      <c r="J64" s="178">
        <f>J97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119</v>
      </c>
      <c r="E65" s="182"/>
      <c r="F65" s="182"/>
      <c r="G65" s="182"/>
      <c r="H65" s="182"/>
      <c r="I65" s="182"/>
      <c r="J65" s="183">
        <f>J98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120</v>
      </c>
      <c r="E66" s="182"/>
      <c r="F66" s="182"/>
      <c r="G66" s="182"/>
      <c r="H66" s="182"/>
      <c r="I66" s="182"/>
      <c r="J66" s="183">
        <f>J101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123</v>
      </c>
      <c r="E67" s="182"/>
      <c r="F67" s="182"/>
      <c r="G67" s="182"/>
      <c r="H67" s="182"/>
      <c r="I67" s="182"/>
      <c r="J67" s="183">
        <f>J105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124</v>
      </c>
      <c r="E68" s="182"/>
      <c r="F68" s="182"/>
      <c r="G68" s="182"/>
      <c r="H68" s="182"/>
      <c r="I68" s="182"/>
      <c r="J68" s="183">
        <f>J109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125</v>
      </c>
      <c r="E69" s="182"/>
      <c r="F69" s="182"/>
      <c r="G69" s="182"/>
      <c r="H69" s="182"/>
      <c r="I69" s="182"/>
      <c r="J69" s="183">
        <f>J118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127</v>
      </c>
      <c r="E70" s="182"/>
      <c r="F70" s="182"/>
      <c r="G70" s="182"/>
      <c r="H70" s="182"/>
      <c r="I70" s="182"/>
      <c r="J70" s="183">
        <f>J127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4"/>
      <c r="C71" s="175"/>
      <c r="D71" s="176" t="s">
        <v>128</v>
      </c>
      <c r="E71" s="177"/>
      <c r="F71" s="177"/>
      <c r="G71" s="177"/>
      <c r="H71" s="177"/>
      <c r="I71" s="177"/>
      <c r="J71" s="178">
        <f>J130</f>
        <v>0</v>
      </c>
      <c r="K71" s="175"/>
      <c r="L71" s="17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0"/>
      <c r="C72" s="125"/>
      <c r="D72" s="181" t="s">
        <v>131</v>
      </c>
      <c r="E72" s="182"/>
      <c r="F72" s="182"/>
      <c r="G72" s="182"/>
      <c r="H72" s="182"/>
      <c r="I72" s="182"/>
      <c r="J72" s="183">
        <f>J131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133</v>
      </c>
      <c r="E73" s="182"/>
      <c r="F73" s="182"/>
      <c r="G73" s="182"/>
      <c r="H73" s="182"/>
      <c r="I73" s="182"/>
      <c r="J73" s="183">
        <f>J174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0"/>
      <c r="C74" s="125"/>
      <c r="D74" s="181" t="s">
        <v>137</v>
      </c>
      <c r="E74" s="182"/>
      <c r="F74" s="182"/>
      <c r="G74" s="182"/>
      <c r="H74" s="182"/>
      <c r="I74" s="182"/>
      <c r="J74" s="183">
        <f>J177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140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69" t="str">
        <f>E7</f>
        <v>Objekt Přímá 397 a 398, Děčín – Boletice, výměna instalací</v>
      </c>
      <c r="F84" s="32"/>
      <c r="G84" s="32"/>
      <c r="H84" s="32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109</v>
      </c>
      <c r="D85" s="22"/>
      <c r="E85" s="22"/>
      <c r="F85" s="22"/>
      <c r="G85" s="22"/>
      <c r="H85" s="22"/>
      <c r="I85" s="22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69" t="s">
        <v>1003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111</v>
      </c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69" t="str">
        <f>E11</f>
        <v>SO2.1 - Kanalizace a vodovod v 1.p.p.</v>
      </c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21</v>
      </c>
      <c r="D90" s="40"/>
      <c r="E90" s="40"/>
      <c r="F90" s="27" t="str">
        <f>F14</f>
        <v>Děčín - Boletice nad Labem</v>
      </c>
      <c r="G90" s="40"/>
      <c r="H90" s="40"/>
      <c r="I90" s="32" t="s">
        <v>23</v>
      </c>
      <c r="J90" s="72" t="str">
        <f>IF(J14="","",J14)</f>
        <v>18. 9. 2022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25</v>
      </c>
      <c r="D92" s="40"/>
      <c r="E92" s="40"/>
      <c r="F92" s="27" t="str">
        <f>E17</f>
        <v>Statutární město Děčín</v>
      </c>
      <c r="G92" s="40"/>
      <c r="H92" s="40"/>
      <c r="I92" s="32" t="s">
        <v>32</v>
      </c>
      <c r="J92" s="36" t="str">
        <f>E23</f>
        <v>Vladimír Vidai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30</v>
      </c>
      <c r="D93" s="40"/>
      <c r="E93" s="40"/>
      <c r="F93" s="27" t="str">
        <f>IF(E20="","",E20)</f>
        <v>Vyplň údaj</v>
      </c>
      <c r="G93" s="40"/>
      <c r="H93" s="40"/>
      <c r="I93" s="32" t="s">
        <v>37</v>
      </c>
      <c r="J93" s="36" t="str">
        <f>E26</f>
        <v xml:space="preserve"> 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11" customFormat="1" ht="29.25" customHeight="1">
      <c r="A95" s="185"/>
      <c r="B95" s="186"/>
      <c r="C95" s="187" t="s">
        <v>141</v>
      </c>
      <c r="D95" s="188" t="s">
        <v>60</v>
      </c>
      <c r="E95" s="188" t="s">
        <v>56</v>
      </c>
      <c r="F95" s="188" t="s">
        <v>57</v>
      </c>
      <c r="G95" s="188" t="s">
        <v>142</v>
      </c>
      <c r="H95" s="188" t="s">
        <v>143</v>
      </c>
      <c r="I95" s="188" t="s">
        <v>144</v>
      </c>
      <c r="J95" s="188" t="s">
        <v>115</v>
      </c>
      <c r="K95" s="189" t="s">
        <v>145</v>
      </c>
      <c r="L95" s="190"/>
      <c r="M95" s="92" t="s">
        <v>19</v>
      </c>
      <c r="N95" s="93" t="s">
        <v>45</v>
      </c>
      <c r="O95" s="93" t="s">
        <v>146</v>
      </c>
      <c r="P95" s="93" t="s">
        <v>147</v>
      </c>
      <c r="Q95" s="93" t="s">
        <v>148</v>
      </c>
      <c r="R95" s="93" t="s">
        <v>149</v>
      </c>
      <c r="S95" s="93" t="s">
        <v>150</v>
      </c>
      <c r="T95" s="94" t="s">
        <v>151</v>
      </c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</row>
    <row r="96" spans="1:63" s="2" customFormat="1" ht="22.8" customHeight="1">
      <c r="A96" s="38"/>
      <c r="B96" s="39"/>
      <c r="C96" s="99" t="s">
        <v>152</v>
      </c>
      <c r="D96" s="40"/>
      <c r="E96" s="40"/>
      <c r="F96" s="40"/>
      <c r="G96" s="40"/>
      <c r="H96" s="40"/>
      <c r="I96" s="40"/>
      <c r="J96" s="191">
        <f>BK96</f>
        <v>0</v>
      </c>
      <c r="K96" s="40"/>
      <c r="L96" s="44"/>
      <c r="M96" s="95"/>
      <c r="N96" s="192"/>
      <c r="O96" s="96"/>
      <c r="P96" s="193">
        <f>P97+P130</f>
        <v>0</v>
      </c>
      <c r="Q96" s="96"/>
      <c r="R96" s="193">
        <f>R97+R130</f>
        <v>1.1365750000000001</v>
      </c>
      <c r="S96" s="96"/>
      <c r="T96" s="194">
        <f>T97+T130</f>
        <v>0.5186599999999999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74</v>
      </c>
      <c r="AU96" s="17" t="s">
        <v>116</v>
      </c>
      <c r="BK96" s="195">
        <f>BK97+BK130</f>
        <v>0</v>
      </c>
    </row>
    <row r="97" spans="1:63" s="12" customFormat="1" ht="25.9" customHeight="1">
      <c r="A97" s="12"/>
      <c r="B97" s="196"/>
      <c r="C97" s="197"/>
      <c r="D97" s="198" t="s">
        <v>74</v>
      </c>
      <c r="E97" s="199" t="s">
        <v>153</v>
      </c>
      <c r="F97" s="199" t="s">
        <v>154</v>
      </c>
      <c r="G97" s="197"/>
      <c r="H97" s="197"/>
      <c r="I97" s="200"/>
      <c r="J97" s="201">
        <f>BK97</f>
        <v>0</v>
      </c>
      <c r="K97" s="197"/>
      <c r="L97" s="202"/>
      <c r="M97" s="203"/>
      <c r="N97" s="204"/>
      <c r="O97" s="204"/>
      <c r="P97" s="205">
        <f>P98+P101+P105+P109+P118+P127</f>
        <v>0</v>
      </c>
      <c r="Q97" s="204"/>
      <c r="R97" s="205">
        <f>R98+R101+R105+R109+R118+R127</f>
        <v>0.562745</v>
      </c>
      <c r="S97" s="204"/>
      <c r="T97" s="206">
        <f>T98+T101+T105+T109+T118+T127</f>
        <v>0.5186599999999999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82</v>
      </c>
      <c r="AT97" s="208" t="s">
        <v>74</v>
      </c>
      <c r="AU97" s="208" t="s">
        <v>75</v>
      </c>
      <c r="AY97" s="207" t="s">
        <v>155</v>
      </c>
      <c r="BK97" s="209">
        <f>BK98+BK101+BK105+BK109+BK118+BK127</f>
        <v>0</v>
      </c>
    </row>
    <row r="98" spans="1:63" s="12" customFormat="1" ht="22.8" customHeight="1">
      <c r="A98" s="12"/>
      <c r="B98" s="196"/>
      <c r="C98" s="197"/>
      <c r="D98" s="198" t="s">
        <v>74</v>
      </c>
      <c r="E98" s="210" t="s">
        <v>174</v>
      </c>
      <c r="F98" s="210" t="s">
        <v>219</v>
      </c>
      <c r="G98" s="197"/>
      <c r="H98" s="197"/>
      <c r="I98" s="200"/>
      <c r="J98" s="211">
        <f>BK98</f>
        <v>0</v>
      </c>
      <c r="K98" s="197"/>
      <c r="L98" s="202"/>
      <c r="M98" s="203"/>
      <c r="N98" s="204"/>
      <c r="O98" s="204"/>
      <c r="P98" s="205">
        <f>SUM(P99:P100)</f>
        <v>0</v>
      </c>
      <c r="Q98" s="204"/>
      <c r="R98" s="205">
        <f>SUM(R99:R100)</f>
        <v>0.26301</v>
      </c>
      <c r="S98" s="204"/>
      <c r="T98" s="206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82</v>
      </c>
      <c r="AT98" s="208" t="s">
        <v>74</v>
      </c>
      <c r="AU98" s="208" t="s">
        <v>82</v>
      </c>
      <c r="AY98" s="207" t="s">
        <v>155</v>
      </c>
      <c r="BK98" s="209">
        <f>SUM(BK99:BK100)</f>
        <v>0</v>
      </c>
    </row>
    <row r="99" spans="1:65" s="2" customFormat="1" ht="24.15" customHeight="1">
      <c r="A99" s="38"/>
      <c r="B99" s="39"/>
      <c r="C99" s="212" t="s">
        <v>82</v>
      </c>
      <c r="D99" s="212" t="s">
        <v>157</v>
      </c>
      <c r="E99" s="213" t="s">
        <v>221</v>
      </c>
      <c r="F99" s="214" t="s">
        <v>222</v>
      </c>
      <c r="G99" s="215" t="s">
        <v>223</v>
      </c>
      <c r="H99" s="216">
        <v>11</v>
      </c>
      <c r="I99" s="217"/>
      <c r="J99" s="218">
        <f>ROUND(I99*H99,2)</f>
        <v>0</v>
      </c>
      <c r="K99" s="214" t="s">
        <v>161</v>
      </c>
      <c r="L99" s="44"/>
      <c r="M99" s="219" t="s">
        <v>19</v>
      </c>
      <c r="N99" s="220" t="s">
        <v>47</v>
      </c>
      <c r="O99" s="84"/>
      <c r="P99" s="221">
        <f>O99*H99</f>
        <v>0</v>
      </c>
      <c r="Q99" s="221">
        <v>0.02391</v>
      </c>
      <c r="R99" s="221">
        <f>Q99*H99</f>
        <v>0.26301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162</v>
      </c>
      <c r="AT99" s="223" t="s">
        <v>157</v>
      </c>
      <c r="AU99" s="223" t="s">
        <v>84</v>
      </c>
      <c r="AY99" s="17" t="s">
        <v>155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84</v>
      </c>
      <c r="BK99" s="224">
        <f>ROUND(I99*H99,2)</f>
        <v>0</v>
      </c>
      <c r="BL99" s="17" t="s">
        <v>162</v>
      </c>
      <c r="BM99" s="223" t="s">
        <v>1005</v>
      </c>
    </row>
    <row r="100" spans="1:47" s="2" customFormat="1" ht="12">
      <c r="A100" s="38"/>
      <c r="B100" s="39"/>
      <c r="C100" s="40"/>
      <c r="D100" s="225" t="s">
        <v>164</v>
      </c>
      <c r="E100" s="40"/>
      <c r="F100" s="226" t="s">
        <v>225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164</v>
      </c>
      <c r="AU100" s="17" t="s">
        <v>84</v>
      </c>
    </row>
    <row r="101" spans="1:63" s="12" customFormat="1" ht="22.8" customHeight="1">
      <c r="A101" s="12"/>
      <c r="B101" s="196"/>
      <c r="C101" s="197"/>
      <c r="D101" s="198" t="s">
        <v>74</v>
      </c>
      <c r="E101" s="210" t="s">
        <v>233</v>
      </c>
      <c r="F101" s="210" t="s">
        <v>234</v>
      </c>
      <c r="G101" s="197"/>
      <c r="H101" s="197"/>
      <c r="I101" s="200"/>
      <c r="J101" s="211">
        <f>BK101</f>
        <v>0</v>
      </c>
      <c r="K101" s="197"/>
      <c r="L101" s="202"/>
      <c r="M101" s="203"/>
      <c r="N101" s="204"/>
      <c r="O101" s="204"/>
      <c r="P101" s="205">
        <f>SUM(P102:P104)</f>
        <v>0</v>
      </c>
      <c r="Q101" s="204"/>
      <c r="R101" s="205">
        <f>SUM(R102:R104)</f>
        <v>0.22440000000000002</v>
      </c>
      <c r="S101" s="204"/>
      <c r="T101" s="206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82</v>
      </c>
      <c r="AT101" s="208" t="s">
        <v>74</v>
      </c>
      <c r="AU101" s="208" t="s">
        <v>82</v>
      </c>
      <c r="AY101" s="207" t="s">
        <v>155</v>
      </c>
      <c r="BK101" s="209">
        <f>SUM(BK102:BK104)</f>
        <v>0</v>
      </c>
    </row>
    <row r="102" spans="1:65" s="2" customFormat="1" ht="24.15" customHeight="1">
      <c r="A102" s="38"/>
      <c r="B102" s="39"/>
      <c r="C102" s="212" t="s">
        <v>84</v>
      </c>
      <c r="D102" s="212" t="s">
        <v>157</v>
      </c>
      <c r="E102" s="213" t="s">
        <v>251</v>
      </c>
      <c r="F102" s="214" t="s">
        <v>252</v>
      </c>
      <c r="G102" s="215" t="s">
        <v>223</v>
      </c>
      <c r="H102" s="216">
        <v>22</v>
      </c>
      <c r="I102" s="217"/>
      <c r="J102" s="218">
        <f>ROUND(I102*H102,2)</f>
        <v>0</v>
      </c>
      <c r="K102" s="214" t="s">
        <v>161</v>
      </c>
      <c r="L102" s="44"/>
      <c r="M102" s="219" t="s">
        <v>19</v>
      </c>
      <c r="N102" s="220" t="s">
        <v>47</v>
      </c>
      <c r="O102" s="84"/>
      <c r="P102" s="221">
        <f>O102*H102</f>
        <v>0</v>
      </c>
      <c r="Q102" s="221">
        <v>0.0102</v>
      </c>
      <c r="R102" s="221">
        <f>Q102*H102</f>
        <v>0.22440000000000002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162</v>
      </c>
      <c r="AT102" s="223" t="s">
        <v>157</v>
      </c>
      <c r="AU102" s="223" t="s">
        <v>84</v>
      </c>
      <c r="AY102" s="17" t="s">
        <v>155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84</v>
      </c>
      <c r="BK102" s="224">
        <f>ROUND(I102*H102,2)</f>
        <v>0</v>
      </c>
      <c r="BL102" s="17" t="s">
        <v>162</v>
      </c>
      <c r="BM102" s="223" t="s">
        <v>1006</v>
      </c>
    </row>
    <row r="103" spans="1:47" s="2" customFormat="1" ht="12">
      <c r="A103" s="38"/>
      <c r="B103" s="39"/>
      <c r="C103" s="40"/>
      <c r="D103" s="225" t="s">
        <v>164</v>
      </c>
      <c r="E103" s="40"/>
      <c r="F103" s="226" t="s">
        <v>254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164</v>
      </c>
      <c r="AU103" s="17" t="s">
        <v>84</v>
      </c>
    </row>
    <row r="104" spans="1:51" s="13" customFormat="1" ht="12">
      <c r="A104" s="13"/>
      <c r="B104" s="230"/>
      <c r="C104" s="231"/>
      <c r="D104" s="232" t="s">
        <v>166</v>
      </c>
      <c r="E104" s="233" t="s">
        <v>19</v>
      </c>
      <c r="F104" s="234" t="s">
        <v>255</v>
      </c>
      <c r="G104" s="231"/>
      <c r="H104" s="235">
        <v>22</v>
      </c>
      <c r="I104" s="236"/>
      <c r="J104" s="231"/>
      <c r="K104" s="231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166</v>
      </c>
      <c r="AU104" s="241" t="s">
        <v>84</v>
      </c>
      <c r="AV104" s="13" t="s">
        <v>84</v>
      </c>
      <c r="AW104" s="13" t="s">
        <v>36</v>
      </c>
      <c r="AX104" s="13" t="s">
        <v>82</v>
      </c>
      <c r="AY104" s="241" t="s">
        <v>155</v>
      </c>
    </row>
    <row r="105" spans="1:63" s="12" customFormat="1" ht="22.8" customHeight="1">
      <c r="A105" s="12"/>
      <c r="B105" s="196"/>
      <c r="C105" s="197"/>
      <c r="D105" s="198" t="s">
        <v>74</v>
      </c>
      <c r="E105" s="210" t="s">
        <v>277</v>
      </c>
      <c r="F105" s="210" t="s">
        <v>278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SUM(P106:P108)</f>
        <v>0</v>
      </c>
      <c r="Q105" s="204"/>
      <c r="R105" s="205">
        <f>SUM(R106:R108)</f>
        <v>0.0068249999999999995</v>
      </c>
      <c r="S105" s="204"/>
      <c r="T105" s="206">
        <f>SUM(T106:T108)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82</v>
      </c>
      <c r="AT105" s="208" t="s">
        <v>74</v>
      </c>
      <c r="AU105" s="208" t="s">
        <v>82</v>
      </c>
      <c r="AY105" s="207" t="s">
        <v>155</v>
      </c>
      <c r="BK105" s="209">
        <f>SUM(BK106:BK108)</f>
        <v>0</v>
      </c>
    </row>
    <row r="106" spans="1:65" s="2" customFormat="1" ht="24.15" customHeight="1">
      <c r="A106" s="38"/>
      <c r="B106" s="39"/>
      <c r="C106" s="212" t="s">
        <v>174</v>
      </c>
      <c r="D106" s="212" t="s">
        <v>157</v>
      </c>
      <c r="E106" s="213" t="s">
        <v>280</v>
      </c>
      <c r="F106" s="214" t="s">
        <v>281</v>
      </c>
      <c r="G106" s="215" t="s">
        <v>229</v>
      </c>
      <c r="H106" s="216">
        <v>52.5</v>
      </c>
      <c r="I106" s="217"/>
      <c r="J106" s="218">
        <f>ROUND(I106*H106,2)</f>
        <v>0</v>
      </c>
      <c r="K106" s="214" t="s">
        <v>161</v>
      </c>
      <c r="L106" s="44"/>
      <c r="M106" s="219" t="s">
        <v>19</v>
      </c>
      <c r="N106" s="220" t="s">
        <v>47</v>
      </c>
      <c r="O106" s="84"/>
      <c r="P106" s="221">
        <f>O106*H106</f>
        <v>0</v>
      </c>
      <c r="Q106" s="221">
        <v>0.00013</v>
      </c>
      <c r="R106" s="221">
        <f>Q106*H106</f>
        <v>0.0068249999999999995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162</v>
      </c>
      <c r="AT106" s="223" t="s">
        <v>157</v>
      </c>
      <c r="AU106" s="223" t="s">
        <v>84</v>
      </c>
      <c r="AY106" s="17" t="s">
        <v>155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84</v>
      </c>
      <c r="BK106" s="224">
        <f>ROUND(I106*H106,2)</f>
        <v>0</v>
      </c>
      <c r="BL106" s="17" t="s">
        <v>162</v>
      </c>
      <c r="BM106" s="223" t="s">
        <v>1007</v>
      </c>
    </row>
    <row r="107" spans="1:47" s="2" customFormat="1" ht="12">
      <c r="A107" s="38"/>
      <c r="B107" s="39"/>
      <c r="C107" s="40"/>
      <c r="D107" s="225" t="s">
        <v>164</v>
      </c>
      <c r="E107" s="40"/>
      <c r="F107" s="226" t="s">
        <v>283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164</v>
      </c>
      <c r="AU107" s="17" t="s">
        <v>84</v>
      </c>
    </row>
    <row r="108" spans="1:51" s="13" customFormat="1" ht="12">
      <c r="A108" s="13"/>
      <c r="B108" s="230"/>
      <c r="C108" s="231"/>
      <c r="D108" s="232" t="s">
        <v>166</v>
      </c>
      <c r="E108" s="233" t="s">
        <v>19</v>
      </c>
      <c r="F108" s="234" t="s">
        <v>284</v>
      </c>
      <c r="G108" s="231"/>
      <c r="H108" s="235">
        <v>52.5</v>
      </c>
      <c r="I108" s="236"/>
      <c r="J108" s="231"/>
      <c r="K108" s="231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166</v>
      </c>
      <c r="AU108" s="241" t="s">
        <v>84</v>
      </c>
      <c r="AV108" s="13" t="s">
        <v>84</v>
      </c>
      <c r="AW108" s="13" t="s">
        <v>36</v>
      </c>
      <c r="AX108" s="13" t="s">
        <v>82</v>
      </c>
      <c r="AY108" s="241" t="s">
        <v>155</v>
      </c>
    </row>
    <row r="109" spans="1:63" s="12" customFormat="1" ht="22.8" customHeight="1">
      <c r="A109" s="12"/>
      <c r="B109" s="196"/>
      <c r="C109" s="197"/>
      <c r="D109" s="198" t="s">
        <v>74</v>
      </c>
      <c r="E109" s="210" t="s">
        <v>285</v>
      </c>
      <c r="F109" s="210" t="s">
        <v>286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SUM(P110:P117)</f>
        <v>0</v>
      </c>
      <c r="Q109" s="204"/>
      <c r="R109" s="205">
        <f>SUM(R110:R117)</f>
        <v>0.06851</v>
      </c>
      <c r="S109" s="204"/>
      <c r="T109" s="206">
        <f>SUM(T110:T117)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82</v>
      </c>
      <c r="AT109" s="208" t="s">
        <v>74</v>
      </c>
      <c r="AU109" s="208" t="s">
        <v>82</v>
      </c>
      <c r="AY109" s="207" t="s">
        <v>155</v>
      </c>
      <c r="BK109" s="209">
        <f>SUM(BK110:BK117)</f>
        <v>0</v>
      </c>
    </row>
    <row r="110" spans="1:65" s="2" customFormat="1" ht="16.5" customHeight="1">
      <c r="A110" s="38"/>
      <c r="B110" s="39"/>
      <c r="C110" s="212" t="s">
        <v>162</v>
      </c>
      <c r="D110" s="212" t="s">
        <v>157</v>
      </c>
      <c r="E110" s="213" t="s">
        <v>292</v>
      </c>
      <c r="F110" s="214" t="s">
        <v>293</v>
      </c>
      <c r="G110" s="215" t="s">
        <v>223</v>
      </c>
      <c r="H110" s="216">
        <v>1</v>
      </c>
      <c r="I110" s="217"/>
      <c r="J110" s="218">
        <f>ROUND(I110*H110,2)</f>
        <v>0</v>
      </c>
      <c r="K110" s="214" t="s">
        <v>161</v>
      </c>
      <c r="L110" s="44"/>
      <c r="M110" s="219" t="s">
        <v>19</v>
      </c>
      <c r="N110" s="220" t="s">
        <v>47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162</v>
      </c>
      <c r="AT110" s="223" t="s">
        <v>157</v>
      </c>
      <c r="AU110" s="223" t="s">
        <v>84</v>
      </c>
      <c r="AY110" s="17" t="s">
        <v>155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84</v>
      </c>
      <c r="BK110" s="224">
        <f>ROUND(I110*H110,2)</f>
        <v>0</v>
      </c>
      <c r="BL110" s="17" t="s">
        <v>162</v>
      </c>
      <c r="BM110" s="223" t="s">
        <v>1008</v>
      </c>
    </row>
    <row r="111" spans="1:47" s="2" customFormat="1" ht="12">
      <c r="A111" s="38"/>
      <c r="B111" s="39"/>
      <c r="C111" s="40"/>
      <c r="D111" s="225" t="s">
        <v>164</v>
      </c>
      <c r="E111" s="40"/>
      <c r="F111" s="226" t="s">
        <v>295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164</v>
      </c>
      <c r="AU111" s="17" t="s">
        <v>84</v>
      </c>
    </row>
    <row r="112" spans="1:47" s="2" customFormat="1" ht="12">
      <c r="A112" s="38"/>
      <c r="B112" s="39"/>
      <c r="C112" s="40"/>
      <c r="D112" s="232" t="s">
        <v>296</v>
      </c>
      <c r="E112" s="40"/>
      <c r="F112" s="263" t="s">
        <v>297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296</v>
      </c>
      <c r="AU112" s="17" t="s">
        <v>84</v>
      </c>
    </row>
    <row r="113" spans="1:65" s="2" customFormat="1" ht="16.5" customHeight="1">
      <c r="A113" s="38"/>
      <c r="B113" s="39"/>
      <c r="C113" s="212" t="s">
        <v>183</v>
      </c>
      <c r="D113" s="212" t="s">
        <v>157</v>
      </c>
      <c r="E113" s="213" t="s">
        <v>287</v>
      </c>
      <c r="F113" s="214" t="s">
        <v>288</v>
      </c>
      <c r="G113" s="215" t="s">
        <v>229</v>
      </c>
      <c r="H113" s="216">
        <v>350</v>
      </c>
      <c r="I113" s="217"/>
      <c r="J113" s="218">
        <f>ROUND(I113*H113,2)</f>
        <v>0</v>
      </c>
      <c r="K113" s="214" t="s">
        <v>161</v>
      </c>
      <c r="L113" s="44"/>
      <c r="M113" s="219" t="s">
        <v>19</v>
      </c>
      <c r="N113" s="220" t="s">
        <v>47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162</v>
      </c>
      <c r="AT113" s="223" t="s">
        <v>157</v>
      </c>
      <c r="AU113" s="223" t="s">
        <v>84</v>
      </c>
      <c r="AY113" s="17" t="s">
        <v>155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84</v>
      </c>
      <c r="BK113" s="224">
        <f>ROUND(I113*H113,2)</f>
        <v>0</v>
      </c>
      <c r="BL113" s="17" t="s">
        <v>162</v>
      </c>
      <c r="BM113" s="223" t="s">
        <v>1009</v>
      </c>
    </row>
    <row r="114" spans="1:47" s="2" customFormat="1" ht="12">
      <c r="A114" s="38"/>
      <c r="B114" s="39"/>
      <c r="C114" s="40"/>
      <c r="D114" s="225" t="s">
        <v>164</v>
      </c>
      <c r="E114" s="40"/>
      <c r="F114" s="226" t="s">
        <v>290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164</v>
      </c>
      <c r="AU114" s="17" t="s">
        <v>84</v>
      </c>
    </row>
    <row r="115" spans="1:65" s="2" customFormat="1" ht="24.15" customHeight="1">
      <c r="A115" s="38"/>
      <c r="B115" s="39"/>
      <c r="C115" s="212" t="s">
        <v>189</v>
      </c>
      <c r="D115" s="212" t="s">
        <v>157</v>
      </c>
      <c r="E115" s="213" t="s">
        <v>299</v>
      </c>
      <c r="F115" s="214" t="s">
        <v>300</v>
      </c>
      <c r="G115" s="215" t="s">
        <v>223</v>
      </c>
      <c r="H115" s="216">
        <v>1</v>
      </c>
      <c r="I115" s="217"/>
      <c r="J115" s="218">
        <f>ROUND(I115*H115,2)</f>
        <v>0</v>
      </c>
      <c r="K115" s="214" t="s">
        <v>161</v>
      </c>
      <c r="L115" s="44"/>
      <c r="M115" s="219" t="s">
        <v>19</v>
      </c>
      <c r="N115" s="220" t="s">
        <v>47</v>
      </c>
      <c r="O115" s="84"/>
      <c r="P115" s="221">
        <f>O115*H115</f>
        <v>0</v>
      </c>
      <c r="Q115" s="221">
        <v>0.06851</v>
      </c>
      <c r="R115" s="221">
        <f>Q115*H115</f>
        <v>0.06851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162</v>
      </c>
      <c r="AT115" s="223" t="s">
        <v>157</v>
      </c>
      <c r="AU115" s="223" t="s">
        <v>84</v>
      </c>
      <c r="AY115" s="17" t="s">
        <v>155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84</v>
      </c>
      <c r="BK115" s="224">
        <f>ROUND(I115*H115,2)</f>
        <v>0</v>
      </c>
      <c r="BL115" s="17" t="s">
        <v>162</v>
      </c>
      <c r="BM115" s="223" t="s">
        <v>1010</v>
      </c>
    </row>
    <row r="116" spans="1:47" s="2" customFormat="1" ht="12">
      <c r="A116" s="38"/>
      <c r="B116" s="39"/>
      <c r="C116" s="40"/>
      <c r="D116" s="225" t="s">
        <v>164</v>
      </c>
      <c r="E116" s="40"/>
      <c r="F116" s="226" t="s">
        <v>302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164</v>
      </c>
      <c r="AU116" s="17" t="s">
        <v>84</v>
      </c>
    </row>
    <row r="117" spans="1:47" s="2" customFormat="1" ht="12">
      <c r="A117" s="38"/>
      <c r="B117" s="39"/>
      <c r="C117" s="40"/>
      <c r="D117" s="232" t="s">
        <v>296</v>
      </c>
      <c r="E117" s="40"/>
      <c r="F117" s="263" t="s">
        <v>297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296</v>
      </c>
      <c r="AU117" s="17" t="s">
        <v>84</v>
      </c>
    </row>
    <row r="118" spans="1:63" s="12" customFormat="1" ht="22.8" customHeight="1">
      <c r="A118" s="12"/>
      <c r="B118" s="196"/>
      <c r="C118" s="197"/>
      <c r="D118" s="198" t="s">
        <v>74</v>
      </c>
      <c r="E118" s="210" t="s">
        <v>303</v>
      </c>
      <c r="F118" s="210" t="s">
        <v>304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SUM(P119:P126)</f>
        <v>0</v>
      </c>
      <c r="Q118" s="204"/>
      <c r="R118" s="205">
        <f>SUM(R119:R126)</f>
        <v>0</v>
      </c>
      <c r="S118" s="204"/>
      <c r="T118" s="206">
        <f>SUM(T119:T126)</f>
        <v>0.5186599999999999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82</v>
      </c>
      <c r="AT118" s="208" t="s">
        <v>74</v>
      </c>
      <c r="AU118" s="208" t="s">
        <v>82</v>
      </c>
      <c r="AY118" s="207" t="s">
        <v>155</v>
      </c>
      <c r="BK118" s="209">
        <f>SUM(BK119:BK126)</f>
        <v>0</v>
      </c>
    </row>
    <row r="119" spans="1:65" s="2" customFormat="1" ht="16.5" customHeight="1">
      <c r="A119" s="38"/>
      <c r="B119" s="39"/>
      <c r="C119" s="212" t="s">
        <v>197</v>
      </c>
      <c r="D119" s="212" t="s">
        <v>157</v>
      </c>
      <c r="E119" s="213" t="s">
        <v>317</v>
      </c>
      <c r="F119" s="214" t="s">
        <v>318</v>
      </c>
      <c r="G119" s="215" t="s">
        <v>308</v>
      </c>
      <c r="H119" s="216">
        <v>25</v>
      </c>
      <c r="I119" s="217"/>
      <c r="J119" s="218">
        <f>ROUND(I119*H119,2)</f>
        <v>0</v>
      </c>
      <c r="K119" s="214" t="s">
        <v>161</v>
      </c>
      <c r="L119" s="44"/>
      <c r="M119" s="219" t="s">
        <v>19</v>
      </c>
      <c r="N119" s="220" t="s">
        <v>47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0.00028</v>
      </c>
      <c r="T119" s="222">
        <f>S119*H119</f>
        <v>0.006999999999999999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162</v>
      </c>
      <c r="AT119" s="223" t="s">
        <v>157</v>
      </c>
      <c r="AU119" s="223" t="s">
        <v>84</v>
      </c>
      <c r="AY119" s="17" t="s">
        <v>155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84</v>
      </c>
      <c r="BK119" s="224">
        <f>ROUND(I119*H119,2)</f>
        <v>0</v>
      </c>
      <c r="BL119" s="17" t="s">
        <v>162</v>
      </c>
      <c r="BM119" s="223" t="s">
        <v>1011</v>
      </c>
    </row>
    <row r="120" spans="1:47" s="2" customFormat="1" ht="12">
      <c r="A120" s="38"/>
      <c r="B120" s="39"/>
      <c r="C120" s="40"/>
      <c r="D120" s="225" t="s">
        <v>164</v>
      </c>
      <c r="E120" s="40"/>
      <c r="F120" s="226" t="s">
        <v>320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164</v>
      </c>
      <c r="AU120" s="17" t="s">
        <v>84</v>
      </c>
    </row>
    <row r="121" spans="1:65" s="2" customFormat="1" ht="16.5" customHeight="1">
      <c r="A121" s="38"/>
      <c r="B121" s="39"/>
      <c r="C121" s="212" t="s">
        <v>194</v>
      </c>
      <c r="D121" s="212" t="s">
        <v>157</v>
      </c>
      <c r="E121" s="213" t="s">
        <v>322</v>
      </c>
      <c r="F121" s="214" t="s">
        <v>323</v>
      </c>
      <c r="G121" s="215" t="s">
        <v>308</v>
      </c>
      <c r="H121" s="216">
        <v>130</v>
      </c>
      <c r="I121" s="217"/>
      <c r="J121" s="218">
        <f>ROUND(I121*H121,2)</f>
        <v>0</v>
      </c>
      <c r="K121" s="214" t="s">
        <v>161</v>
      </c>
      <c r="L121" s="44"/>
      <c r="M121" s="219" t="s">
        <v>19</v>
      </c>
      <c r="N121" s="220" t="s">
        <v>47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0.00029</v>
      </c>
      <c r="T121" s="222">
        <f>S121*H121</f>
        <v>0.0377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162</v>
      </c>
      <c r="AT121" s="223" t="s">
        <v>157</v>
      </c>
      <c r="AU121" s="223" t="s">
        <v>84</v>
      </c>
      <c r="AY121" s="17" t="s">
        <v>155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84</v>
      </c>
      <c r="BK121" s="224">
        <f>ROUND(I121*H121,2)</f>
        <v>0</v>
      </c>
      <c r="BL121" s="17" t="s">
        <v>162</v>
      </c>
      <c r="BM121" s="223" t="s">
        <v>1012</v>
      </c>
    </row>
    <row r="122" spans="1:47" s="2" customFormat="1" ht="12">
      <c r="A122" s="38"/>
      <c r="B122" s="39"/>
      <c r="C122" s="40"/>
      <c r="D122" s="225" t="s">
        <v>164</v>
      </c>
      <c r="E122" s="40"/>
      <c r="F122" s="226" t="s">
        <v>325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164</v>
      </c>
      <c r="AU122" s="17" t="s">
        <v>84</v>
      </c>
    </row>
    <row r="123" spans="1:65" s="2" customFormat="1" ht="16.5" customHeight="1">
      <c r="A123" s="38"/>
      <c r="B123" s="39"/>
      <c r="C123" s="212" t="s">
        <v>207</v>
      </c>
      <c r="D123" s="212" t="s">
        <v>157</v>
      </c>
      <c r="E123" s="213" t="s">
        <v>327</v>
      </c>
      <c r="F123" s="214" t="s">
        <v>328</v>
      </c>
      <c r="G123" s="215" t="s">
        <v>223</v>
      </c>
      <c r="H123" s="216">
        <v>59</v>
      </c>
      <c r="I123" s="217"/>
      <c r="J123" s="218">
        <f>ROUND(I123*H123,2)</f>
        <v>0</v>
      </c>
      <c r="K123" s="214" t="s">
        <v>161</v>
      </c>
      <c r="L123" s="44"/>
      <c r="M123" s="219" t="s">
        <v>19</v>
      </c>
      <c r="N123" s="220" t="s">
        <v>47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0.00244</v>
      </c>
      <c r="T123" s="222">
        <f>S123*H123</f>
        <v>0.14396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162</v>
      </c>
      <c r="AT123" s="223" t="s">
        <v>157</v>
      </c>
      <c r="AU123" s="223" t="s">
        <v>84</v>
      </c>
      <c r="AY123" s="17" t="s">
        <v>155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84</v>
      </c>
      <c r="BK123" s="224">
        <f>ROUND(I123*H123,2)</f>
        <v>0</v>
      </c>
      <c r="BL123" s="17" t="s">
        <v>162</v>
      </c>
      <c r="BM123" s="223" t="s">
        <v>1013</v>
      </c>
    </row>
    <row r="124" spans="1:47" s="2" customFormat="1" ht="12">
      <c r="A124" s="38"/>
      <c r="B124" s="39"/>
      <c r="C124" s="40"/>
      <c r="D124" s="225" t="s">
        <v>164</v>
      </c>
      <c r="E124" s="40"/>
      <c r="F124" s="226" t="s">
        <v>330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164</v>
      </c>
      <c r="AU124" s="17" t="s">
        <v>84</v>
      </c>
    </row>
    <row r="125" spans="1:65" s="2" customFormat="1" ht="24.15" customHeight="1">
      <c r="A125" s="38"/>
      <c r="B125" s="39"/>
      <c r="C125" s="212" t="s">
        <v>214</v>
      </c>
      <c r="D125" s="212" t="s">
        <v>157</v>
      </c>
      <c r="E125" s="213" t="s">
        <v>352</v>
      </c>
      <c r="F125" s="214" t="s">
        <v>353</v>
      </c>
      <c r="G125" s="215" t="s">
        <v>223</v>
      </c>
      <c r="H125" s="216">
        <v>11</v>
      </c>
      <c r="I125" s="217"/>
      <c r="J125" s="218">
        <f>ROUND(I125*H125,2)</f>
        <v>0</v>
      </c>
      <c r="K125" s="214" t="s">
        <v>161</v>
      </c>
      <c r="L125" s="44"/>
      <c r="M125" s="219" t="s">
        <v>19</v>
      </c>
      <c r="N125" s="220" t="s">
        <v>47</v>
      </c>
      <c r="O125" s="84"/>
      <c r="P125" s="221">
        <f>O125*H125</f>
        <v>0</v>
      </c>
      <c r="Q125" s="221">
        <v>0</v>
      </c>
      <c r="R125" s="221">
        <f>Q125*H125</f>
        <v>0</v>
      </c>
      <c r="S125" s="221">
        <v>0.03</v>
      </c>
      <c r="T125" s="222">
        <f>S125*H125</f>
        <v>0.32999999999999996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250</v>
      </c>
      <c r="AT125" s="223" t="s">
        <v>157</v>
      </c>
      <c r="AU125" s="223" t="s">
        <v>84</v>
      </c>
      <c r="AY125" s="17" t="s">
        <v>155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84</v>
      </c>
      <c r="BK125" s="224">
        <f>ROUND(I125*H125,2)</f>
        <v>0</v>
      </c>
      <c r="BL125" s="17" t="s">
        <v>250</v>
      </c>
      <c r="BM125" s="223" t="s">
        <v>1014</v>
      </c>
    </row>
    <row r="126" spans="1:47" s="2" customFormat="1" ht="12">
      <c r="A126" s="38"/>
      <c r="B126" s="39"/>
      <c r="C126" s="40"/>
      <c r="D126" s="225" t="s">
        <v>164</v>
      </c>
      <c r="E126" s="40"/>
      <c r="F126" s="226" t="s">
        <v>355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164</v>
      </c>
      <c r="AU126" s="17" t="s">
        <v>84</v>
      </c>
    </row>
    <row r="127" spans="1:63" s="12" customFormat="1" ht="22.8" customHeight="1">
      <c r="A127" s="12"/>
      <c r="B127" s="196"/>
      <c r="C127" s="197"/>
      <c r="D127" s="198" t="s">
        <v>74</v>
      </c>
      <c r="E127" s="210" t="s">
        <v>408</v>
      </c>
      <c r="F127" s="210" t="s">
        <v>409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SUM(P128:P129)</f>
        <v>0</v>
      </c>
      <c r="Q127" s="204"/>
      <c r="R127" s="205">
        <f>SUM(R128:R129)</f>
        <v>0</v>
      </c>
      <c r="S127" s="204"/>
      <c r="T127" s="206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82</v>
      </c>
      <c r="AT127" s="208" t="s">
        <v>74</v>
      </c>
      <c r="AU127" s="208" t="s">
        <v>82</v>
      </c>
      <c r="AY127" s="207" t="s">
        <v>155</v>
      </c>
      <c r="BK127" s="209">
        <f>SUM(BK128:BK129)</f>
        <v>0</v>
      </c>
    </row>
    <row r="128" spans="1:65" s="2" customFormat="1" ht="33" customHeight="1">
      <c r="A128" s="38"/>
      <c r="B128" s="39"/>
      <c r="C128" s="212" t="s">
        <v>220</v>
      </c>
      <c r="D128" s="212" t="s">
        <v>157</v>
      </c>
      <c r="E128" s="213" t="s">
        <v>411</v>
      </c>
      <c r="F128" s="214" t="s">
        <v>412</v>
      </c>
      <c r="G128" s="215" t="s">
        <v>193</v>
      </c>
      <c r="H128" s="216">
        <v>0.563</v>
      </c>
      <c r="I128" s="217"/>
      <c r="J128" s="218">
        <f>ROUND(I128*H128,2)</f>
        <v>0</v>
      </c>
      <c r="K128" s="214" t="s">
        <v>161</v>
      </c>
      <c r="L128" s="44"/>
      <c r="M128" s="219" t="s">
        <v>19</v>
      </c>
      <c r="N128" s="220" t="s">
        <v>47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162</v>
      </c>
      <c r="AT128" s="223" t="s">
        <v>157</v>
      </c>
      <c r="AU128" s="223" t="s">
        <v>84</v>
      </c>
      <c r="AY128" s="17" t="s">
        <v>155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84</v>
      </c>
      <c r="BK128" s="224">
        <f>ROUND(I128*H128,2)</f>
        <v>0</v>
      </c>
      <c r="BL128" s="17" t="s">
        <v>162</v>
      </c>
      <c r="BM128" s="223" t="s">
        <v>1015</v>
      </c>
    </row>
    <row r="129" spans="1:47" s="2" customFormat="1" ht="12">
      <c r="A129" s="38"/>
      <c r="B129" s="39"/>
      <c r="C129" s="40"/>
      <c r="D129" s="225" t="s">
        <v>164</v>
      </c>
      <c r="E129" s="40"/>
      <c r="F129" s="226" t="s">
        <v>414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164</v>
      </c>
      <c r="AU129" s="17" t="s">
        <v>84</v>
      </c>
    </row>
    <row r="130" spans="1:63" s="12" customFormat="1" ht="25.9" customHeight="1">
      <c r="A130" s="12"/>
      <c r="B130" s="196"/>
      <c r="C130" s="197"/>
      <c r="D130" s="198" t="s">
        <v>74</v>
      </c>
      <c r="E130" s="199" t="s">
        <v>415</v>
      </c>
      <c r="F130" s="199" t="s">
        <v>416</v>
      </c>
      <c r="G130" s="197"/>
      <c r="H130" s="197"/>
      <c r="I130" s="200"/>
      <c r="J130" s="201">
        <f>BK130</f>
        <v>0</v>
      </c>
      <c r="K130" s="197"/>
      <c r="L130" s="202"/>
      <c r="M130" s="203"/>
      <c r="N130" s="204"/>
      <c r="O130" s="204"/>
      <c r="P130" s="205">
        <f>P131+P174+P177</f>
        <v>0</v>
      </c>
      <c r="Q130" s="204"/>
      <c r="R130" s="205">
        <f>R131+R174+R177</f>
        <v>0.5738300000000001</v>
      </c>
      <c r="S130" s="204"/>
      <c r="T130" s="206">
        <f>T131+T174+T177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84</v>
      </c>
      <c r="AT130" s="208" t="s">
        <v>74</v>
      </c>
      <c r="AU130" s="208" t="s">
        <v>75</v>
      </c>
      <c r="AY130" s="207" t="s">
        <v>155</v>
      </c>
      <c r="BK130" s="209">
        <f>BK131+BK174+BK177</f>
        <v>0</v>
      </c>
    </row>
    <row r="131" spans="1:63" s="12" customFormat="1" ht="22.8" customHeight="1">
      <c r="A131" s="12"/>
      <c r="B131" s="196"/>
      <c r="C131" s="197"/>
      <c r="D131" s="198" t="s">
        <v>74</v>
      </c>
      <c r="E131" s="210" t="s">
        <v>504</v>
      </c>
      <c r="F131" s="210" t="s">
        <v>505</v>
      </c>
      <c r="G131" s="197"/>
      <c r="H131" s="197"/>
      <c r="I131" s="200"/>
      <c r="J131" s="211">
        <f>BK131</f>
        <v>0</v>
      </c>
      <c r="K131" s="197"/>
      <c r="L131" s="202"/>
      <c r="M131" s="203"/>
      <c r="N131" s="204"/>
      <c r="O131" s="204"/>
      <c r="P131" s="205">
        <f>SUM(P132:P173)</f>
        <v>0</v>
      </c>
      <c r="Q131" s="204"/>
      <c r="R131" s="205">
        <f>SUM(R132:R173)</f>
        <v>0.5723900000000001</v>
      </c>
      <c r="S131" s="204"/>
      <c r="T131" s="206">
        <f>SUM(T132:T173)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84</v>
      </c>
      <c r="AT131" s="208" t="s">
        <v>74</v>
      </c>
      <c r="AU131" s="208" t="s">
        <v>82</v>
      </c>
      <c r="AY131" s="207" t="s">
        <v>155</v>
      </c>
      <c r="BK131" s="209">
        <f>SUM(BK132:BK173)</f>
        <v>0</v>
      </c>
    </row>
    <row r="132" spans="1:65" s="2" customFormat="1" ht="16.5" customHeight="1">
      <c r="A132" s="38"/>
      <c r="B132" s="39"/>
      <c r="C132" s="212" t="s">
        <v>226</v>
      </c>
      <c r="D132" s="212" t="s">
        <v>157</v>
      </c>
      <c r="E132" s="213" t="s">
        <v>506</v>
      </c>
      <c r="F132" s="214" t="s">
        <v>507</v>
      </c>
      <c r="G132" s="215" t="s">
        <v>508</v>
      </c>
      <c r="H132" s="216">
        <v>3</v>
      </c>
      <c r="I132" s="217"/>
      <c r="J132" s="218">
        <f>ROUND(I132*H132,2)</f>
        <v>0</v>
      </c>
      <c r="K132" s="214" t="s">
        <v>274</v>
      </c>
      <c r="L132" s="44"/>
      <c r="M132" s="219" t="s">
        <v>19</v>
      </c>
      <c r="N132" s="220" t="s">
        <v>47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250</v>
      </c>
      <c r="AT132" s="223" t="s">
        <v>157</v>
      </c>
      <c r="AU132" s="223" t="s">
        <v>84</v>
      </c>
      <c r="AY132" s="17" t="s">
        <v>155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84</v>
      </c>
      <c r="BK132" s="224">
        <f>ROUND(I132*H132,2)</f>
        <v>0</v>
      </c>
      <c r="BL132" s="17" t="s">
        <v>250</v>
      </c>
      <c r="BM132" s="223" t="s">
        <v>1016</v>
      </c>
    </row>
    <row r="133" spans="1:51" s="13" customFormat="1" ht="12">
      <c r="A133" s="13"/>
      <c r="B133" s="230"/>
      <c r="C133" s="231"/>
      <c r="D133" s="232" t="s">
        <v>166</v>
      </c>
      <c r="E133" s="233" t="s">
        <v>19</v>
      </c>
      <c r="F133" s="234" t="s">
        <v>510</v>
      </c>
      <c r="G133" s="231"/>
      <c r="H133" s="235">
        <v>1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166</v>
      </c>
      <c r="AU133" s="241" t="s">
        <v>84</v>
      </c>
      <c r="AV133" s="13" t="s">
        <v>84</v>
      </c>
      <c r="AW133" s="13" t="s">
        <v>36</v>
      </c>
      <c r="AX133" s="13" t="s">
        <v>75</v>
      </c>
      <c r="AY133" s="241" t="s">
        <v>155</v>
      </c>
    </row>
    <row r="134" spans="1:51" s="13" customFormat="1" ht="12">
      <c r="A134" s="13"/>
      <c r="B134" s="230"/>
      <c r="C134" s="231"/>
      <c r="D134" s="232" t="s">
        <v>166</v>
      </c>
      <c r="E134" s="233" t="s">
        <v>19</v>
      </c>
      <c r="F134" s="234" t="s">
        <v>511</v>
      </c>
      <c r="G134" s="231"/>
      <c r="H134" s="235">
        <v>1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166</v>
      </c>
      <c r="AU134" s="241" t="s">
        <v>84</v>
      </c>
      <c r="AV134" s="13" t="s">
        <v>84</v>
      </c>
      <c r="AW134" s="13" t="s">
        <v>36</v>
      </c>
      <c r="AX134" s="13" t="s">
        <v>75</v>
      </c>
      <c r="AY134" s="241" t="s">
        <v>155</v>
      </c>
    </row>
    <row r="135" spans="1:51" s="13" customFormat="1" ht="12">
      <c r="A135" s="13"/>
      <c r="B135" s="230"/>
      <c r="C135" s="231"/>
      <c r="D135" s="232" t="s">
        <v>166</v>
      </c>
      <c r="E135" s="233" t="s">
        <v>19</v>
      </c>
      <c r="F135" s="234" t="s">
        <v>512</v>
      </c>
      <c r="G135" s="231"/>
      <c r="H135" s="235">
        <v>1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166</v>
      </c>
      <c r="AU135" s="241" t="s">
        <v>84</v>
      </c>
      <c r="AV135" s="13" t="s">
        <v>84</v>
      </c>
      <c r="AW135" s="13" t="s">
        <v>36</v>
      </c>
      <c r="AX135" s="13" t="s">
        <v>75</v>
      </c>
      <c r="AY135" s="241" t="s">
        <v>155</v>
      </c>
    </row>
    <row r="136" spans="1:51" s="14" customFormat="1" ht="12">
      <c r="A136" s="14"/>
      <c r="B136" s="242"/>
      <c r="C136" s="243"/>
      <c r="D136" s="232" t="s">
        <v>166</v>
      </c>
      <c r="E136" s="244" t="s">
        <v>19</v>
      </c>
      <c r="F136" s="245" t="s">
        <v>169</v>
      </c>
      <c r="G136" s="243"/>
      <c r="H136" s="246">
        <v>3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166</v>
      </c>
      <c r="AU136" s="252" t="s">
        <v>84</v>
      </c>
      <c r="AV136" s="14" t="s">
        <v>162</v>
      </c>
      <c r="AW136" s="14" t="s">
        <v>36</v>
      </c>
      <c r="AX136" s="14" t="s">
        <v>82</v>
      </c>
      <c r="AY136" s="252" t="s">
        <v>155</v>
      </c>
    </row>
    <row r="137" spans="1:65" s="2" customFormat="1" ht="16.5" customHeight="1">
      <c r="A137" s="38"/>
      <c r="B137" s="39"/>
      <c r="C137" s="212" t="s">
        <v>235</v>
      </c>
      <c r="D137" s="212" t="s">
        <v>157</v>
      </c>
      <c r="E137" s="213" t="s">
        <v>514</v>
      </c>
      <c r="F137" s="214" t="s">
        <v>515</v>
      </c>
      <c r="G137" s="215" t="s">
        <v>223</v>
      </c>
      <c r="H137" s="216">
        <v>33</v>
      </c>
      <c r="I137" s="217"/>
      <c r="J137" s="218">
        <f>ROUND(I137*H137,2)</f>
        <v>0</v>
      </c>
      <c r="K137" s="214" t="s">
        <v>274</v>
      </c>
      <c r="L137" s="44"/>
      <c r="M137" s="219" t="s">
        <v>19</v>
      </c>
      <c r="N137" s="220" t="s">
        <v>47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250</v>
      </c>
      <c r="AT137" s="223" t="s">
        <v>157</v>
      </c>
      <c r="AU137" s="223" t="s">
        <v>84</v>
      </c>
      <c r="AY137" s="17" t="s">
        <v>155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84</v>
      </c>
      <c r="BK137" s="224">
        <f>ROUND(I137*H137,2)</f>
        <v>0</v>
      </c>
      <c r="BL137" s="17" t="s">
        <v>250</v>
      </c>
      <c r="BM137" s="223" t="s">
        <v>1017</v>
      </c>
    </row>
    <row r="138" spans="1:51" s="13" customFormat="1" ht="12">
      <c r="A138" s="13"/>
      <c r="B138" s="230"/>
      <c r="C138" s="231"/>
      <c r="D138" s="232" t="s">
        <v>166</v>
      </c>
      <c r="E138" s="233" t="s">
        <v>19</v>
      </c>
      <c r="F138" s="234" t="s">
        <v>517</v>
      </c>
      <c r="G138" s="231"/>
      <c r="H138" s="235">
        <v>7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166</v>
      </c>
      <c r="AU138" s="241" t="s">
        <v>84</v>
      </c>
      <c r="AV138" s="13" t="s">
        <v>84</v>
      </c>
      <c r="AW138" s="13" t="s">
        <v>36</v>
      </c>
      <c r="AX138" s="13" t="s">
        <v>75</v>
      </c>
      <c r="AY138" s="241" t="s">
        <v>155</v>
      </c>
    </row>
    <row r="139" spans="1:51" s="13" customFormat="1" ht="12">
      <c r="A139" s="13"/>
      <c r="B139" s="230"/>
      <c r="C139" s="231"/>
      <c r="D139" s="232" t="s">
        <v>166</v>
      </c>
      <c r="E139" s="233" t="s">
        <v>19</v>
      </c>
      <c r="F139" s="234" t="s">
        <v>518</v>
      </c>
      <c r="G139" s="231"/>
      <c r="H139" s="235">
        <v>7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166</v>
      </c>
      <c r="AU139" s="241" t="s">
        <v>84</v>
      </c>
      <c r="AV139" s="13" t="s">
        <v>84</v>
      </c>
      <c r="AW139" s="13" t="s">
        <v>36</v>
      </c>
      <c r="AX139" s="13" t="s">
        <v>75</v>
      </c>
      <c r="AY139" s="241" t="s">
        <v>155</v>
      </c>
    </row>
    <row r="140" spans="1:51" s="13" customFormat="1" ht="12">
      <c r="A140" s="13"/>
      <c r="B140" s="230"/>
      <c r="C140" s="231"/>
      <c r="D140" s="232" t="s">
        <v>166</v>
      </c>
      <c r="E140" s="233" t="s">
        <v>19</v>
      </c>
      <c r="F140" s="234" t="s">
        <v>519</v>
      </c>
      <c r="G140" s="231"/>
      <c r="H140" s="235">
        <v>7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166</v>
      </c>
      <c r="AU140" s="241" t="s">
        <v>84</v>
      </c>
      <c r="AV140" s="13" t="s">
        <v>84</v>
      </c>
      <c r="AW140" s="13" t="s">
        <v>36</v>
      </c>
      <c r="AX140" s="13" t="s">
        <v>75</v>
      </c>
      <c r="AY140" s="241" t="s">
        <v>155</v>
      </c>
    </row>
    <row r="141" spans="1:51" s="13" customFormat="1" ht="12">
      <c r="A141" s="13"/>
      <c r="B141" s="230"/>
      <c r="C141" s="231"/>
      <c r="D141" s="232" t="s">
        <v>166</v>
      </c>
      <c r="E141" s="233" t="s">
        <v>19</v>
      </c>
      <c r="F141" s="234" t="s">
        <v>520</v>
      </c>
      <c r="G141" s="231"/>
      <c r="H141" s="235">
        <v>12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166</v>
      </c>
      <c r="AU141" s="241" t="s">
        <v>84</v>
      </c>
      <c r="AV141" s="13" t="s">
        <v>84</v>
      </c>
      <c r="AW141" s="13" t="s">
        <v>36</v>
      </c>
      <c r="AX141" s="13" t="s">
        <v>75</v>
      </c>
      <c r="AY141" s="241" t="s">
        <v>155</v>
      </c>
    </row>
    <row r="142" spans="1:51" s="14" customFormat="1" ht="12">
      <c r="A142" s="14"/>
      <c r="B142" s="242"/>
      <c r="C142" s="243"/>
      <c r="D142" s="232" t="s">
        <v>166</v>
      </c>
      <c r="E142" s="244" t="s">
        <v>19</v>
      </c>
      <c r="F142" s="245" t="s">
        <v>169</v>
      </c>
      <c r="G142" s="243"/>
      <c r="H142" s="246">
        <v>33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166</v>
      </c>
      <c r="AU142" s="252" t="s">
        <v>84</v>
      </c>
      <c r="AV142" s="14" t="s">
        <v>162</v>
      </c>
      <c r="AW142" s="14" t="s">
        <v>36</v>
      </c>
      <c r="AX142" s="14" t="s">
        <v>82</v>
      </c>
      <c r="AY142" s="252" t="s">
        <v>155</v>
      </c>
    </row>
    <row r="143" spans="1:65" s="2" customFormat="1" ht="21.75" customHeight="1">
      <c r="A143" s="38"/>
      <c r="B143" s="39"/>
      <c r="C143" s="212" t="s">
        <v>241</v>
      </c>
      <c r="D143" s="212" t="s">
        <v>157</v>
      </c>
      <c r="E143" s="213" t="s">
        <v>521</v>
      </c>
      <c r="F143" s="214" t="s">
        <v>522</v>
      </c>
      <c r="G143" s="215" t="s">
        <v>308</v>
      </c>
      <c r="H143" s="216">
        <v>25</v>
      </c>
      <c r="I143" s="217"/>
      <c r="J143" s="218">
        <f>ROUND(I143*H143,2)</f>
        <v>0</v>
      </c>
      <c r="K143" s="214" t="s">
        <v>161</v>
      </c>
      <c r="L143" s="44"/>
      <c r="M143" s="219" t="s">
        <v>19</v>
      </c>
      <c r="N143" s="220" t="s">
        <v>47</v>
      </c>
      <c r="O143" s="84"/>
      <c r="P143" s="221">
        <f>O143*H143</f>
        <v>0</v>
      </c>
      <c r="Q143" s="221">
        <v>0.00116</v>
      </c>
      <c r="R143" s="221">
        <f>Q143*H143</f>
        <v>0.029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250</v>
      </c>
      <c r="AT143" s="223" t="s">
        <v>157</v>
      </c>
      <c r="AU143" s="223" t="s">
        <v>84</v>
      </c>
      <c r="AY143" s="17" t="s">
        <v>155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84</v>
      </c>
      <c r="BK143" s="224">
        <f>ROUND(I143*H143,2)</f>
        <v>0</v>
      </c>
      <c r="BL143" s="17" t="s">
        <v>250</v>
      </c>
      <c r="BM143" s="223" t="s">
        <v>1018</v>
      </c>
    </row>
    <row r="144" spans="1:47" s="2" customFormat="1" ht="12">
      <c r="A144" s="38"/>
      <c r="B144" s="39"/>
      <c r="C144" s="40"/>
      <c r="D144" s="225" t="s">
        <v>164</v>
      </c>
      <c r="E144" s="40"/>
      <c r="F144" s="226" t="s">
        <v>524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164</v>
      </c>
      <c r="AU144" s="17" t="s">
        <v>84</v>
      </c>
    </row>
    <row r="145" spans="1:65" s="2" customFormat="1" ht="21.75" customHeight="1">
      <c r="A145" s="38"/>
      <c r="B145" s="39"/>
      <c r="C145" s="212" t="s">
        <v>8</v>
      </c>
      <c r="D145" s="212" t="s">
        <v>157</v>
      </c>
      <c r="E145" s="213" t="s">
        <v>525</v>
      </c>
      <c r="F145" s="214" t="s">
        <v>526</v>
      </c>
      <c r="G145" s="215" t="s">
        <v>308</v>
      </c>
      <c r="H145" s="216">
        <v>40</v>
      </c>
      <c r="I145" s="217"/>
      <c r="J145" s="218">
        <f>ROUND(I145*H145,2)</f>
        <v>0</v>
      </c>
      <c r="K145" s="214" t="s">
        <v>161</v>
      </c>
      <c r="L145" s="44"/>
      <c r="M145" s="219" t="s">
        <v>19</v>
      </c>
      <c r="N145" s="220" t="s">
        <v>47</v>
      </c>
      <c r="O145" s="84"/>
      <c r="P145" s="221">
        <f>O145*H145</f>
        <v>0</v>
      </c>
      <c r="Q145" s="221">
        <v>0.00153</v>
      </c>
      <c r="R145" s="221">
        <f>Q145*H145</f>
        <v>0.0612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250</v>
      </c>
      <c r="AT145" s="223" t="s">
        <v>157</v>
      </c>
      <c r="AU145" s="223" t="s">
        <v>84</v>
      </c>
      <c r="AY145" s="17" t="s">
        <v>155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84</v>
      </c>
      <c r="BK145" s="224">
        <f>ROUND(I145*H145,2)</f>
        <v>0</v>
      </c>
      <c r="BL145" s="17" t="s">
        <v>250</v>
      </c>
      <c r="BM145" s="223" t="s">
        <v>1019</v>
      </c>
    </row>
    <row r="146" spans="1:47" s="2" customFormat="1" ht="12">
      <c r="A146" s="38"/>
      <c r="B146" s="39"/>
      <c r="C146" s="40"/>
      <c r="D146" s="225" t="s">
        <v>164</v>
      </c>
      <c r="E146" s="40"/>
      <c r="F146" s="226" t="s">
        <v>528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164</v>
      </c>
      <c r="AU146" s="17" t="s">
        <v>84</v>
      </c>
    </row>
    <row r="147" spans="1:65" s="2" customFormat="1" ht="21.75" customHeight="1">
      <c r="A147" s="38"/>
      <c r="B147" s="39"/>
      <c r="C147" s="212" t="s">
        <v>250</v>
      </c>
      <c r="D147" s="212" t="s">
        <v>157</v>
      </c>
      <c r="E147" s="213" t="s">
        <v>530</v>
      </c>
      <c r="F147" s="214" t="s">
        <v>531</v>
      </c>
      <c r="G147" s="215" t="s">
        <v>308</v>
      </c>
      <c r="H147" s="216">
        <v>90</v>
      </c>
      <c r="I147" s="217"/>
      <c r="J147" s="218">
        <f>ROUND(I147*H147,2)</f>
        <v>0</v>
      </c>
      <c r="K147" s="214" t="s">
        <v>161</v>
      </c>
      <c r="L147" s="44"/>
      <c r="M147" s="219" t="s">
        <v>19</v>
      </c>
      <c r="N147" s="220" t="s">
        <v>47</v>
      </c>
      <c r="O147" s="84"/>
      <c r="P147" s="221">
        <f>O147*H147</f>
        <v>0</v>
      </c>
      <c r="Q147" s="221">
        <v>0.00373</v>
      </c>
      <c r="R147" s="221">
        <f>Q147*H147</f>
        <v>0.3357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250</v>
      </c>
      <c r="AT147" s="223" t="s">
        <v>157</v>
      </c>
      <c r="AU147" s="223" t="s">
        <v>84</v>
      </c>
      <c r="AY147" s="17" t="s">
        <v>155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84</v>
      </c>
      <c r="BK147" s="224">
        <f>ROUND(I147*H147,2)</f>
        <v>0</v>
      </c>
      <c r="BL147" s="17" t="s">
        <v>250</v>
      </c>
      <c r="BM147" s="223" t="s">
        <v>1020</v>
      </c>
    </row>
    <row r="148" spans="1:47" s="2" customFormat="1" ht="12">
      <c r="A148" s="38"/>
      <c r="B148" s="39"/>
      <c r="C148" s="40"/>
      <c r="D148" s="225" t="s">
        <v>164</v>
      </c>
      <c r="E148" s="40"/>
      <c r="F148" s="226" t="s">
        <v>533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164</v>
      </c>
      <c r="AU148" s="17" t="s">
        <v>84</v>
      </c>
    </row>
    <row r="149" spans="1:65" s="2" customFormat="1" ht="33" customHeight="1">
      <c r="A149" s="38"/>
      <c r="B149" s="39"/>
      <c r="C149" s="212" t="s">
        <v>258</v>
      </c>
      <c r="D149" s="212" t="s">
        <v>157</v>
      </c>
      <c r="E149" s="213" t="s">
        <v>535</v>
      </c>
      <c r="F149" s="214" t="s">
        <v>536</v>
      </c>
      <c r="G149" s="215" t="s">
        <v>308</v>
      </c>
      <c r="H149" s="216">
        <v>25</v>
      </c>
      <c r="I149" s="217"/>
      <c r="J149" s="218">
        <f>ROUND(I149*H149,2)</f>
        <v>0</v>
      </c>
      <c r="K149" s="214" t="s">
        <v>161</v>
      </c>
      <c r="L149" s="44"/>
      <c r="M149" s="219" t="s">
        <v>19</v>
      </c>
      <c r="N149" s="220" t="s">
        <v>47</v>
      </c>
      <c r="O149" s="84"/>
      <c r="P149" s="221">
        <f>O149*H149</f>
        <v>0</v>
      </c>
      <c r="Q149" s="221">
        <v>0.00012</v>
      </c>
      <c r="R149" s="221">
        <f>Q149*H149</f>
        <v>0.003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250</v>
      </c>
      <c r="AT149" s="223" t="s">
        <v>157</v>
      </c>
      <c r="AU149" s="223" t="s">
        <v>84</v>
      </c>
      <c r="AY149" s="17" t="s">
        <v>155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84</v>
      </c>
      <c r="BK149" s="224">
        <f>ROUND(I149*H149,2)</f>
        <v>0</v>
      </c>
      <c r="BL149" s="17" t="s">
        <v>250</v>
      </c>
      <c r="BM149" s="223" t="s">
        <v>1021</v>
      </c>
    </row>
    <row r="150" spans="1:47" s="2" customFormat="1" ht="12">
      <c r="A150" s="38"/>
      <c r="B150" s="39"/>
      <c r="C150" s="40"/>
      <c r="D150" s="225" t="s">
        <v>164</v>
      </c>
      <c r="E150" s="40"/>
      <c r="F150" s="226" t="s">
        <v>538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164</v>
      </c>
      <c r="AU150" s="17" t="s">
        <v>84</v>
      </c>
    </row>
    <row r="151" spans="1:65" s="2" customFormat="1" ht="33" customHeight="1">
      <c r="A151" s="38"/>
      <c r="B151" s="39"/>
      <c r="C151" s="212" t="s">
        <v>266</v>
      </c>
      <c r="D151" s="212" t="s">
        <v>157</v>
      </c>
      <c r="E151" s="213" t="s">
        <v>540</v>
      </c>
      <c r="F151" s="214" t="s">
        <v>541</v>
      </c>
      <c r="G151" s="215" t="s">
        <v>308</v>
      </c>
      <c r="H151" s="216">
        <v>40</v>
      </c>
      <c r="I151" s="217"/>
      <c r="J151" s="218">
        <f>ROUND(I151*H151,2)</f>
        <v>0</v>
      </c>
      <c r="K151" s="214" t="s">
        <v>161</v>
      </c>
      <c r="L151" s="44"/>
      <c r="M151" s="219" t="s">
        <v>19</v>
      </c>
      <c r="N151" s="220" t="s">
        <v>47</v>
      </c>
      <c r="O151" s="84"/>
      <c r="P151" s="221">
        <f>O151*H151</f>
        <v>0</v>
      </c>
      <c r="Q151" s="221">
        <v>0.00016</v>
      </c>
      <c r="R151" s="221">
        <f>Q151*H151</f>
        <v>0.0064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250</v>
      </c>
      <c r="AT151" s="223" t="s">
        <v>157</v>
      </c>
      <c r="AU151" s="223" t="s">
        <v>84</v>
      </c>
      <c r="AY151" s="17" t="s">
        <v>155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84</v>
      </c>
      <c r="BK151" s="224">
        <f>ROUND(I151*H151,2)</f>
        <v>0</v>
      </c>
      <c r="BL151" s="17" t="s">
        <v>250</v>
      </c>
      <c r="BM151" s="223" t="s">
        <v>1022</v>
      </c>
    </row>
    <row r="152" spans="1:47" s="2" customFormat="1" ht="12">
      <c r="A152" s="38"/>
      <c r="B152" s="39"/>
      <c r="C152" s="40"/>
      <c r="D152" s="225" t="s">
        <v>164</v>
      </c>
      <c r="E152" s="40"/>
      <c r="F152" s="226" t="s">
        <v>543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164</v>
      </c>
      <c r="AU152" s="17" t="s">
        <v>84</v>
      </c>
    </row>
    <row r="153" spans="1:65" s="2" customFormat="1" ht="33" customHeight="1">
      <c r="A153" s="38"/>
      <c r="B153" s="39"/>
      <c r="C153" s="212" t="s">
        <v>271</v>
      </c>
      <c r="D153" s="212" t="s">
        <v>157</v>
      </c>
      <c r="E153" s="213" t="s">
        <v>545</v>
      </c>
      <c r="F153" s="214" t="s">
        <v>546</v>
      </c>
      <c r="G153" s="215" t="s">
        <v>308</v>
      </c>
      <c r="H153" s="216">
        <v>90</v>
      </c>
      <c r="I153" s="217"/>
      <c r="J153" s="218">
        <f>ROUND(I153*H153,2)</f>
        <v>0</v>
      </c>
      <c r="K153" s="214" t="s">
        <v>161</v>
      </c>
      <c r="L153" s="44"/>
      <c r="M153" s="219" t="s">
        <v>19</v>
      </c>
      <c r="N153" s="220" t="s">
        <v>47</v>
      </c>
      <c r="O153" s="84"/>
      <c r="P153" s="221">
        <f>O153*H153</f>
        <v>0</v>
      </c>
      <c r="Q153" s="221">
        <v>0.00027</v>
      </c>
      <c r="R153" s="221">
        <f>Q153*H153</f>
        <v>0.0243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250</v>
      </c>
      <c r="AT153" s="223" t="s">
        <v>157</v>
      </c>
      <c r="AU153" s="223" t="s">
        <v>84</v>
      </c>
      <c r="AY153" s="17" t="s">
        <v>155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84</v>
      </c>
      <c r="BK153" s="224">
        <f>ROUND(I153*H153,2)</f>
        <v>0</v>
      </c>
      <c r="BL153" s="17" t="s">
        <v>250</v>
      </c>
      <c r="BM153" s="223" t="s">
        <v>1023</v>
      </c>
    </row>
    <row r="154" spans="1:47" s="2" customFormat="1" ht="12">
      <c r="A154" s="38"/>
      <c r="B154" s="39"/>
      <c r="C154" s="40"/>
      <c r="D154" s="225" t="s">
        <v>164</v>
      </c>
      <c r="E154" s="40"/>
      <c r="F154" s="226" t="s">
        <v>548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164</v>
      </c>
      <c r="AU154" s="17" t="s">
        <v>84</v>
      </c>
    </row>
    <row r="155" spans="1:65" s="2" customFormat="1" ht="16.5" customHeight="1">
      <c r="A155" s="38"/>
      <c r="B155" s="39"/>
      <c r="C155" s="212" t="s">
        <v>279</v>
      </c>
      <c r="D155" s="212" t="s">
        <v>157</v>
      </c>
      <c r="E155" s="213" t="s">
        <v>550</v>
      </c>
      <c r="F155" s="214" t="s">
        <v>551</v>
      </c>
      <c r="G155" s="215" t="s">
        <v>223</v>
      </c>
      <c r="H155" s="216">
        <v>22</v>
      </c>
      <c r="I155" s="217"/>
      <c r="J155" s="218">
        <f>ROUND(I155*H155,2)</f>
        <v>0</v>
      </c>
      <c r="K155" s="214" t="s">
        <v>161</v>
      </c>
      <c r="L155" s="44"/>
      <c r="M155" s="219" t="s">
        <v>19</v>
      </c>
      <c r="N155" s="220" t="s">
        <v>47</v>
      </c>
      <c r="O155" s="84"/>
      <c r="P155" s="221">
        <f>O155*H155</f>
        <v>0</v>
      </c>
      <c r="Q155" s="221">
        <v>0.00022</v>
      </c>
      <c r="R155" s="221">
        <f>Q155*H155</f>
        <v>0.0048400000000000006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250</v>
      </c>
      <c r="AT155" s="223" t="s">
        <v>157</v>
      </c>
      <c r="AU155" s="223" t="s">
        <v>84</v>
      </c>
      <c r="AY155" s="17" t="s">
        <v>155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84</v>
      </c>
      <c r="BK155" s="224">
        <f>ROUND(I155*H155,2)</f>
        <v>0</v>
      </c>
      <c r="BL155" s="17" t="s">
        <v>250</v>
      </c>
      <c r="BM155" s="223" t="s">
        <v>1024</v>
      </c>
    </row>
    <row r="156" spans="1:47" s="2" customFormat="1" ht="12">
      <c r="A156" s="38"/>
      <c r="B156" s="39"/>
      <c r="C156" s="40"/>
      <c r="D156" s="225" t="s">
        <v>164</v>
      </c>
      <c r="E156" s="40"/>
      <c r="F156" s="226" t="s">
        <v>553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164</v>
      </c>
      <c r="AU156" s="17" t="s">
        <v>84</v>
      </c>
    </row>
    <row r="157" spans="1:65" s="2" customFormat="1" ht="16.5" customHeight="1">
      <c r="A157" s="38"/>
      <c r="B157" s="39"/>
      <c r="C157" s="212" t="s">
        <v>7</v>
      </c>
      <c r="D157" s="212" t="s">
        <v>157</v>
      </c>
      <c r="E157" s="213" t="s">
        <v>555</v>
      </c>
      <c r="F157" s="214" t="s">
        <v>556</v>
      </c>
      <c r="G157" s="215" t="s">
        <v>223</v>
      </c>
      <c r="H157" s="216">
        <v>23</v>
      </c>
      <c r="I157" s="217"/>
      <c r="J157" s="218">
        <f>ROUND(I157*H157,2)</f>
        <v>0</v>
      </c>
      <c r="K157" s="214" t="s">
        <v>161</v>
      </c>
      <c r="L157" s="44"/>
      <c r="M157" s="219" t="s">
        <v>19</v>
      </c>
      <c r="N157" s="220" t="s">
        <v>47</v>
      </c>
      <c r="O157" s="84"/>
      <c r="P157" s="221">
        <f>O157*H157</f>
        <v>0</v>
      </c>
      <c r="Q157" s="221">
        <v>0.0002</v>
      </c>
      <c r="R157" s="221">
        <f>Q157*H157</f>
        <v>0.0046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250</v>
      </c>
      <c r="AT157" s="223" t="s">
        <v>157</v>
      </c>
      <c r="AU157" s="223" t="s">
        <v>84</v>
      </c>
      <c r="AY157" s="17" t="s">
        <v>155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84</v>
      </c>
      <c r="BK157" s="224">
        <f>ROUND(I157*H157,2)</f>
        <v>0</v>
      </c>
      <c r="BL157" s="17" t="s">
        <v>250</v>
      </c>
      <c r="BM157" s="223" t="s">
        <v>1025</v>
      </c>
    </row>
    <row r="158" spans="1:47" s="2" customFormat="1" ht="12">
      <c r="A158" s="38"/>
      <c r="B158" s="39"/>
      <c r="C158" s="40"/>
      <c r="D158" s="225" t="s">
        <v>164</v>
      </c>
      <c r="E158" s="40"/>
      <c r="F158" s="226" t="s">
        <v>558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164</v>
      </c>
      <c r="AU158" s="17" t="s">
        <v>84</v>
      </c>
    </row>
    <row r="159" spans="1:65" s="2" customFormat="1" ht="16.5" customHeight="1">
      <c r="A159" s="38"/>
      <c r="B159" s="39"/>
      <c r="C159" s="212" t="s">
        <v>291</v>
      </c>
      <c r="D159" s="212" t="s">
        <v>157</v>
      </c>
      <c r="E159" s="213" t="s">
        <v>560</v>
      </c>
      <c r="F159" s="214" t="s">
        <v>561</v>
      </c>
      <c r="G159" s="215" t="s">
        <v>223</v>
      </c>
      <c r="H159" s="216">
        <v>2</v>
      </c>
      <c r="I159" s="217"/>
      <c r="J159" s="218">
        <f>ROUND(I159*H159,2)</f>
        <v>0</v>
      </c>
      <c r="K159" s="214" t="s">
        <v>161</v>
      </c>
      <c r="L159" s="44"/>
      <c r="M159" s="219" t="s">
        <v>19</v>
      </c>
      <c r="N159" s="220" t="s">
        <v>47</v>
      </c>
      <c r="O159" s="84"/>
      <c r="P159" s="221">
        <f>O159*H159</f>
        <v>0</v>
      </c>
      <c r="Q159" s="221">
        <v>0.00042</v>
      </c>
      <c r="R159" s="221">
        <f>Q159*H159</f>
        <v>0.00084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250</v>
      </c>
      <c r="AT159" s="223" t="s">
        <v>157</v>
      </c>
      <c r="AU159" s="223" t="s">
        <v>84</v>
      </c>
      <c r="AY159" s="17" t="s">
        <v>155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84</v>
      </c>
      <c r="BK159" s="224">
        <f>ROUND(I159*H159,2)</f>
        <v>0</v>
      </c>
      <c r="BL159" s="17" t="s">
        <v>250</v>
      </c>
      <c r="BM159" s="223" t="s">
        <v>1026</v>
      </c>
    </row>
    <row r="160" spans="1:47" s="2" customFormat="1" ht="12">
      <c r="A160" s="38"/>
      <c r="B160" s="39"/>
      <c r="C160" s="40"/>
      <c r="D160" s="225" t="s">
        <v>164</v>
      </c>
      <c r="E160" s="40"/>
      <c r="F160" s="226" t="s">
        <v>563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164</v>
      </c>
      <c r="AU160" s="17" t="s">
        <v>84</v>
      </c>
    </row>
    <row r="161" spans="1:65" s="2" customFormat="1" ht="16.5" customHeight="1">
      <c r="A161" s="38"/>
      <c r="B161" s="39"/>
      <c r="C161" s="212" t="s">
        <v>298</v>
      </c>
      <c r="D161" s="212" t="s">
        <v>157</v>
      </c>
      <c r="E161" s="213" t="s">
        <v>565</v>
      </c>
      <c r="F161" s="214" t="s">
        <v>566</v>
      </c>
      <c r="G161" s="215" t="s">
        <v>223</v>
      </c>
      <c r="H161" s="216">
        <v>28</v>
      </c>
      <c r="I161" s="217"/>
      <c r="J161" s="218">
        <f>ROUND(I161*H161,2)</f>
        <v>0</v>
      </c>
      <c r="K161" s="214" t="s">
        <v>161</v>
      </c>
      <c r="L161" s="44"/>
      <c r="M161" s="219" t="s">
        <v>19</v>
      </c>
      <c r="N161" s="220" t="s">
        <v>47</v>
      </c>
      <c r="O161" s="84"/>
      <c r="P161" s="221">
        <f>O161*H161</f>
        <v>0</v>
      </c>
      <c r="Q161" s="221">
        <v>0.00072</v>
      </c>
      <c r="R161" s="221">
        <f>Q161*H161</f>
        <v>0.02016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250</v>
      </c>
      <c r="AT161" s="223" t="s">
        <v>157</v>
      </c>
      <c r="AU161" s="223" t="s">
        <v>84</v>
      </c>
      <c r="AY161" s="17" t="s">
        <v>155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84</v>
      </c>
      <c r="BK161" s="224">
        <f>ROUND(I161*H161,2)</f>
        <v>0</v>
      </c>
      <c r="BL161" s="17" t="s">
        <v>250</v>
      </c>
      <c r="BM161" s="223" t="s">
        <v>1027</v>
      </c>
    </row>
    <row r="162" spans="1:47" s="2" customFormat="1" ht="12">
      <c r="A162" s="38"/>
      <c r="B162" s="39"/>
      <c r="C162" s="40"/>
      <c r="D162" s="225" t="s">
        <v>164</v>
      </c>
      <c r="E162" s="40"/>
      <c r="F162" s="226" t="s">
        <v>568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164</v>
      </c>
      <c r="AU162" s="17" t="s">
        <v>84</v>
      </c>
    </row>
    <row r="163" spans="1:65" s="2" customFormat="1" ht="16.5" customHeight="1">
      <c r="A163" s="38"/>
      <c r="B163" s="39"/>
      <c r="C163" s="212" t="s">
        <v>305</v>
      </c>
      <c r="D163" s="212" t="s">
        <v>157</v>
      </c>
      <c r="E163" s="213" t="s">
        <v>570</v>
      </c>
      <c r="F163" s="214" t="s">
        <v>571</v>
      </c>
      <c r="G163" s="215" t="s">
        <v>223</v>
      </c>
      <c r="H163" s="216">
        <v>1</v>
      </c>
      <c r="I163" s="217"/>
      <c r="J163" s="218">
        <f>ROUND(I163*H163,2)</f>
        <v>0</v>
      </c>
      <c r="K163" s="214" t="s">
        <v>161</v>
      </c>
      <c r="L163" s="44"/>
      <c r="M163" s="219" t="s">
        <v>19</v>
      </c>
      <c r="N163" s="220" t="s">
        <v>47</v>
      </c>
      <c r="O163" s="84"/>
      <c r="P163" s="221">
        <f>O163*H163</f>
        <v>0</v>
      </c>
      <c r="Q163" s="221">
        <v>0.00132</v>
      </c>
      <c r="R163" s="221">
        <f>Q163*H163</f>
        <v>0.00132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250</v>
      </c>
      <c r="AT163" s="223" t="s">
        <v>157</v>
      </c>
      <c r="AU163" s="223" t="s">
        <v>84</v>
      </c>
      <c r="AY163" s="17" t="s">
        <v>155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84</v>
      </c>
      <c r="BK163" s="224">
        <f>ROUND(I163*H163,2)</f>
        <v>0</v>
      </c>
      <c r="BL163" s="17" t="s">
        <v>250</v>
      </c>
      <c r="BM163" s="223" t="s">
        <v>1028</v>
      </c>
    </row>
    <row r="164" spans="1:47" s="2" customFormat="1" ht="12">
      <c r="A164" s="38"/>
      <c r="B164" s="39"/>
      <c r="C164" s="40"/>
      <c r="D164" s="225" t="s">
        <v>164</v>
      </c>
      <c r="E164" s="40"/>
      <c r="F164" s="226" t="s">
        <v>573</v>
      </c>
      <c r="G164" s="40"/>
      <c r="H164" s="40"/>
      <c r="I164" s="227"/>
      <c r="J164" s="40"/>
      <c r="K164" s="40"/>
      <c r="L164" s="44"/>
      <c r="M164" s="228"/>
      <c r="N164" s="229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164</v>
      </c>
      <c r="AU164" s="17" t="s">
        <v>84</v>
      </c>
    </row>
    <row r="165" spans="1:65" s="2" customFormat="1" ht="16.5" customHeight="1">
      <c r="A165" s="38"/>
      <c r="B165" s="39"/>
      <c r="C165" s="212" t="s">
        <v>311</v>
      </c>
      <c r="D165" s="212" t="s">
        <v>157</v>
      </c>
      <c r="E165" s="213" t="s">
        <v>575</v>
      </c>
      <c r="F165" s="214" t="s">
        <v>576</v>
      </c>
      <c r="G165" s="215" t="s">
        <v>223</v>
      </c>
      <c r="H165" s="216">
        <v>1</v>
      </c>
      <c r="I165" s="217"/>
      <c r="J165" s="218">
        <f>ROUND(I165*H165,2)</f>
        <v>0</v>
      </c>
      <c r="K165" s="214" t="s">
        <v>161</v>
      </c>
      <c r="L165" s="44"/>
      <c r="M165" s="219" t="s">
        <v>19</v>
      </c>
      <c r="N165" s="220" t="s">
        <v>47</v>
      </c>
      <c r="O165" s="84"/>
      <c r="P165" s="221">
        <f>O165*H165</f>
        <v>0</v>
      </c>
      <c r="Q165" s="221">
        <v>0.00082</v>
      </c>
      <c r="R165" s="221">
        <f>Q165*H165</f>
        <v>0.00082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250</v>
      </c>
      <c r="AT165" s="223" t="s">
        <v>157</v>
      </c>
      <c r="AU165" s="223" t="s">
        <v>84</v>
      </c>
      <c r="AY165" s="17" t="s">
        <v>155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84</v>
      </c>
      <c r="BK165" s="224">
        <f>ROUND(I165*H165,2)</f>
        <v>0</v>
      </c>
      <c r="BL165" s="17" t="s">
        <v>250</v>
      </c>
      <c r="BM165" s="223" t="s">
        <v>1029</v>
      </c>
    </row>
    <row r="166" spans="1:47" s="2" customFormat="1" ht="12">
      <c r="A166" s="38"/>
      <c r="B166" s="39"/>
      <c r="C166" s="40"/>
      <c r="D166" s="225" t="s">
        <v>164</v>
      </c>
      <c r="E166" s="40"/>
      <c r="F166" s="226" t="s">
        <v>578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164</v>
      </c>
      <c r="AU166" s="17" t="s">
        <v>84</v>
      </c>
    </row>
    <row r="167" spans="1:65" s="2" customFormat="1" ht="16.5" customHeight="1">
      <c r="A167" s="38"/>
      <c r="B167" s="39"/>
      <c r="C167" s="212" t="s">
        <v>316</v>
      </c>
      <c r="D167" s="212" t="s">
        <v>157</v>
      </c>
      <c r="E167" s="213" t="s">
        <v>580</v>
      </c>
      <c r="F167" s="214" t="s">
        <v>581</v>
      </c>
      <c r="G167" s="215" t="s">
        <v>223</v>
      </c>
      <c r="H167" s="216">
        <v>7</v>
      </c>
      <c r="I167" s="217"/>
      <c r="J167" s="218">
        <f>ROUND(I167*H167,2)</f>
        <v>0</v>
      </c>
      <c r="K167" s="214" t="s">
        <v>274</v>
      </c>
      <c r="L167" s="44"/>
      <c r="M167" s="219" t="s">
        <v>19</v>
      </c>
      <c r="N167" s="220" t="s">
        <v>47</v>
      </c>
      <c r="O167" s="84"/>
      <c r="P167" s="221">
        <f>O167*H167</f>
        <v>0</v>
      </c>
      <c r="Q167" s="221">
        <v>0.00703</v>
      </c>
      <c r="R167" s="221">
        <f>Q167*H167</f>
        <v>0.04921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250</v>
      </c>
      <c r="AT167" s="223" t="s">
        <v>157</v>
      </c>
      <c r="AU167" s="223" t="s">
        <v>84</v>
      </c>
      <c r="AY167" s="17" t="s">
        <v>155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84</v>
      </c>
      <c r="BK167" s="224">
        <f>ROUND(I167*H167,2)</f>
        <v>0</v>
      </c>
      <c r="BL167" s="17" t="s">
        <v>250</v>
      </c>
      <c r="BM167" s="223" t="s">
        <v>1030</v>
      </c>
    </row>
    <row r="168" spans="1:65" s="2" customFormat="1" ht="24.15" customHeight="1">
      <c r="A168" s="38"/>
      <c r="B168" s="39"/>
      <c r="C168" s="212" t="s">
        <v>321</v>
      </c>
      <c r="D168" s="212" t="s">
        <v>157</v>
      </c>
      <c r="E168" s="213" t="s">
        <v>584</v>
      </c>
      <c r="F168" s="214" t="s">
        <v>585</v>
      </c>
      <c r="G168" s="215" t="s">
        <v>308</v>
      </c>
      <c r="H168" s="216">
        <v>155</v>
      </c>
      <c r="I168" s="217"/>
      <c r="J168" s="218">
        <f>ROUND(I168*H168,2)</f>
        <v>0</v>
      </c>
      <c r="K168" s="214" t="s">
        <v>161</v>
      </c>
      <c r="L168" s="44"/>
      <c r="M168" s="219" t="s">
        <v>19</v>
      </c>
      <c r="N168" s="220" t="s">
        <v>47</v>
      </c>
      <c r="O168" s="84"/>
      <c r="P168" s="221">
        <f>O168*H168</f>
        <v>0</v>
      </c>
      <c r="Q168" s="221">
        <v>0.00019</v>
      </c>
      <c r="R168" s="221">
        <f>Q168*H168</f>
        <v>0.02945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250</v>
      </c>
      <c r="AT168" s="223" t="s">
        <v>157</v>
      </c>
      <c r="AU168" s="223" t="s">
        <v>84</v>
      </c>
      <c r="AY168" s="17" t="s">
        <v>155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84</v>
      </c>
      <c r="BK168" s="224">
        <f>ROUND(I168*H168,2)</f>
        <v>0</v>
      </c>
      <c r="BL168" s="17" t="s">
        <v>250</v>
      </c>
      <c r="BM168" s="223" t="s">
        <v>1031</v>
      </c>
    </row>
    <row r="169" spans="1:47" s="2" customFormat="1" ht="12">
      <c r="A169" s="38"/>
      <c r="B169" s="39"/>
      <c r="C169" s="40"/>
      <c r="D169" s="225" t="s">
        <v>164</v>
      </c>
      <c r="E169" s="40"/>
      <c r="F169" s="226" t="s">
        <v>587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164</v>
      </c>
      <c r="AU169" s="17" t="s">
        <v>84</v>
      </c>
    </row>
    <row r="170" spans="1:65" s="2" customFormat="1" ht="21.75" customHeight="1">
      <c r="A170" s="38"/>
      <c r="B170" s="39"/>
      <c r="C170" s="212" t="s">
        <v>326</v>
      </c>
      <c r="D170" s="212" t="s">
        <v>157</v>
      </c>
      <c r="E170" s="213" t="s">
        <v>589</v>
      </c>
      <c r="F170" s="214" t="s">
        <v>590</v>
      </c>
      <c r="G170" s="215" t="s">
        <v>308</v>
      </c>
      <c r="H170" s="216">
        <v>155</v>
      </c>
      <c r="I170" s="217"/>
      <c r="J170" s="218">
        <f>ROUND(I170*H170,2)</f>
        <v>0</v>
      </c>
      <c r="K170" s="214" t="s">
        <v>161</v>
      </c>
      <c r="L170" s="44"/>
      <c r="M170" s="219" t="s">
        <v>19</v>
      </c>
      <c r="N170" s="220" t="s">
        <v>47</v>
      </c>
      <c r="O170" s="84"/>
      <c r="P170" s="221">
        <f>O170*H170</f>
        <v>0</v>
      </c>
      <c r="Q170" s="221">
        <v>1E-05</v>
      </c>
      <c r="R170" s="221">
        <f>Q170*H170</f>
        <v>0.0015500000000000002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250</v>
      </c>
      <c r="AT170" s="223" t="s">
        <v>157</v>
      </c>
      <c r="AU170" s="223" t="s">
        <v>84</v>
      </c>
      <c r="AY170" s="17" t="s">
        <v>155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84</v>
      </c>
      <c r="BK170" s="224">
        <f>ROUND(I170*H170,2)</f>
        <v>0</v>
      </c>
      <c r="BL170" s="17" t="s">
        <v>250</v>
      </c>
      <c r="BM170" s="223" t="s">
        <v>1032</v>
      </c>
    </row>
    <row r="171" spans="1:47" s="2" customFormat="1" ht="12">
      <c r="A171" s="38"/>
      <c r="B171" s="39"/>
      <c r="C171" s="40"/>
      <c r="D171" s="225" t="s">
        <v>164</v>
      </c>
      <c r="E171" s="40"/>
      <c r="F171" s="226" t="s">
        <v>592</v>
      </c>
      <c r="G171" s="40"/>
      <c r="H171" s="40"/>
      <c r="I171" s="227"/>
      <c r="J171" s="40"/>
      <c r="K171" s="40"/>
      <c r="L171" s="44"/>
      <c r="M171" s="228"/>
      <c r="N171" s="229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164</v>
      </c>
      <c r="AU171" s="17" t="s">
        <v>84</v>
      </c>
    </row>
    <row r="172" spans="1:65" s="2" customFormat="1" ht="24.15" customHeight="1">
      <c r="A172" s="38"/>
      <c r="B172" s="39"/>
      <c r="C172" s="212" t="s">
        <v>331</v>
      </c>
      <c r="D172" s="212" t="s">
        <v>157</v>
      </c>
      <c r="E172" s="213" t="s">
        <v>594</v>
      </c>
      <c r="F172" s="214" t="s">
        <v>595</v>
      </c>
      <c r="G172" s="215" t="s">
        <v>193</v>
      </c>
      <c r="H172" s="216">
        <v>0.572</v>
      </c>
      <c r="I172" s="217"/>
      <c r="J172" s="218">
        <f>ROUND(I172*H172,2)</f>
        <v>0</v>
      </c>
      <c r="K172" s="214" t="s">
        <v>161</v>
      </c>
      <c r="L172" s="44"/>
      <c r="M172" s="219" t="s">
        <v>19</v>
      </c>
      <c r="N172" s="220" t="s">
        <v>47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250</v>
      </c>
      <c r="AT172" s="223" t="s">
        <v>157</v>
      </c>
      <c r="AU172" s="223" t="s">
        <v>84</v>
      </c>
      <c r="AY172" s="17" t="s">
        <v>155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84</v>
      </c>
      <c r="BK172" s="224">
        <f>ROUND(I172*H172,2)</f>
        <v>0</v>
      </c>
      <c r="BL172" s="17" t="s">
        <v>250</v>
      </c>
      <c r="BM172" s="223" t="s">
        <v>1033</v>
      </c>
    </row>
    <row r="173" spans="1:47" s="2" customFormat="1" ht="12">
      <c r="A173" s="38"/>
      <c r="B173" s="39"/>
      <c r="C173" s="40"/>
      <c r="D173" s="225" t="s">
        <v>164</v>
      </c>
      <c r="E173" s="40"/>
      <c r="F173" s="226" t="s">
        <v>597</v>
      </c>
      <c r="G173" s="40"/>
      <c r="H173" s="40"/>
      <c r="I173" s="227"/>
      <c r="J173" s="40"/>
      <c r="K173" s="40"/>
      <c r="L173" s="44"/>
      <c r="M173" s="228"/>
      <c r="N173" s="229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164</v>
      </c>
      <c r="AU173" s="17" t="s">
        <v>84</v>
      </c>
    </row>
    <row r="174" spans="1:63" s="12" customFormat="1" ht="22.8" customHeight="1">
      <c r="A174" s="12"/>
      <c r="B174" s="196"/>
      <c r="C174" s="197"/>
      <c r="D174" s="198" t="s">
        <v>74</v>
      </c>
      <c r="E174" s="210" t="s">
        <v>611</v>
      </c>
      <c r="F174" s="210" t="s">
        <v>612</v>
      </c>
      <c r="G174" s="197"/>
      <c r="H174" s="197"/>
      <c r="I174" s="200"/>
      <c r="J174" s="211">
        <f>BK174</f>
        <v>0</v>
      </c>
      <c r="K174" s="197"/>
      <c r="L174" s="202"/>
      <c r="M174" s="203"/>
      <c r="N174" s="204"/>
      <c r="O174" s="204"/>
      <c r="P174" s="205">
        <f>SUM(P175:P176)</f>
        <v>0</v>
      </c>
      <c r="Q174" s="204"/>
      <c r="R174" s="205">
        <f>SUM(R175:R176)</f>
        <v>0</v>
      </c>
      <c r="S174" s="204"/>
      <c r="T174" s="206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7" t="s">
        <v>84</v>
      </c>
      <c r="AT174" s="208" t="s">
        <v>74</v>
      </c>
      <c r="AU174" s="208" t="s">
        <v>82</v>
      </c>
      <c r="AY174" s="207" t="s">
        <v>155</v>
      </c>
      <c r="BK174" s="209">
        <f>SUM(BK175:BK176)</f>
        <v>0</v>
      </c>
    </row>
    <row r="175" spans="1:65" s="2" customFormat="1" ht="24.15" customHeight="1">
      <c r="A175" s="38"/>
      <c r="B175" s="39"/>
      <c r="C175" s="212" t="s">
        <v>336</v>
      </c>
      <c r="D175" s="212" t="s">
        <v>157</v>
      </c>
      <c r="E175" s="213" t="s">
        <v>614</v>
      </c>
      <c r="F175" s="214" t="s">
        <v>615</v>
      </c>
      <c r="G175" s="215" t="s">
        <v>223</v>
      </c>
      <c r="H175" s="216">
        <v>11</v>
      </c>
      <c r="I175" s="217"/>
      <c r="J175" s="218">
        <f>ROUND(I175*H175,2)</f>
        <v>0</v>
      </c>
      <c r="K175" s="214" t="s">
        <v>274</v>
      </c>
      <c r="L175" s="44"/>
      <c r="M175" s="219" t="s">
        <v>19</v>
      </c>
      <c r="N175" s="220" t="s">
        <v>47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250</v>
      </c>
      <c r="AT175" s="223" t="s">
        <v>157</v>
      </c>
      <c r="AU175" s="223" t="s">
        <v>84</v>
      </c>
      <c r="AY175" s="17" t="s">
        <v>155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84</v>
      </c>
      <c r="BK175" s="224">
        <f>ROUND(I175*H175,2)</f>
        <v>0</v>
      </c>
      <c r="BL175" s="17" t="s">
        <v>250</v>
      </c>
      <c r="BM175" s="223" t="s">
        <v>1034</v>
      </c>
    </row>
    <row r="176" spans="1:47" s="2" customFormat="1" ht="12">
      <c r="A176" s="38"/>
      <c r="B176" s="39"/>
      <c r="C176" s="40"/>
      <c r="D176" s="232" t="s">
        <v>296</v>
      </c>
      <c r="E176" s="40"/>
      <c r="F176" s="263" t="s">
        <v>617</v>
      </c>
      <c r="G176" s="40"/>
      <c r="H176" s="40"/>
      <c r="I176" s="227"/>
      <c r="J176" s="40"/>
      <c r="K176" s="40"/>
      <c r="L176" s="44"/>
      <c r="M176" s="228"/>
      <c r="N176" s="229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296</v>
      </c>
      <c r="AU176" s="17" t="s">
        <v>84</v>
      </c>
    </row>
    <row r="177" spans="1:63" s="12" customFormat="1" ht="22.8" customHeight="1">
      <c r="A177" s="12"/>
      <c r="B177" s="196"/>
      <c r="C177" s="197"/>
      <c r="D177" s="198" t="s">
        <v>74</v>
      </c>
      <c r="E177" s="210" t="s">
        <v>730</v>
      </c>
      <c r="F177" s="210" t="s">
        <v>731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SUM(P178:P186)</f>
        <v>0</v>
      </c>
      <c r="Q177" s="204"/>
      <c r="R177" s="205">
        <f>SUM(R178:R186)</f>
        <v>0.00144</v>
      </c>
      <c r="S177" s="204"/>
      <c r="T177" s="206">
        <f>SUM(T178:T186)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84</v>
      </c>
      <c r="AT177" s="208" t="s">
        <v>74</v>
      </c>
      <c r="AU177" s="208" t="s">
        <v>82</v>
      </c>
      <c r="AY177" s="207" t="s">
        <v>155</v>
      </c>
      <c r="BK177" s="209">
        <f>SUM(BK178:BK186)</f>
        <v>0</v>
      </c>
    </row>
    <row r="178" spans="1:65" s="2" customFormat="1" ht="21.75" customHeight="1">
      <c r="A178" s="38"/>
      <c r="B178" s="39"/>
      <c r="C178" s="212" t="s">
        <v>341</v>
      </c>
      <c r="D178" s="212" t="s">
        <v>157</v>
      </c>
      <c r="E178" s="213" t="s">
        <v>733</v>
      </c>
      <c r="F178" s="214" t="s">
        <v>734</v>
      </c>
      <c r="G178" s="215" t="s">
        <v>229</v>
      </c>
      <c r="H178" s="216">
        <v>3</v>
      </c>
      <c r="I178" s="217"/>
      <c r="J178" s="218">
        <f>ROUND(I178*H178,2)</f>
        <v>0</v>
      </c>
      <c r="K178" s="214" t="s">
        <v>161</v>
      </c>
      <c r="L178" s="44"/>
      <c r="M178" s="219" t="s">
        <v>19</v>
      </c>
      <c r="N178" s="220" t="s">
        <v>47</v>
      </c>
      <c r="O178" s="84"/>
      <c r="P178" s="221">
        <f>O178*H178</f>
        <v>0</v>
      </c>
      <c r="Q178" s="221">
        <v>7E-05</v>
      </c>
      <c r="R178" s="221">
        <f>Q178*H178</f>
        <v>0.00020999999999999998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250</v>
      </c>
      <c r="AT178" s="223" t="s">
        <v>157</v>
      </c>
      <c r="AU178" s="223" t="s">
        <v>84</v>
      </c>
      <c r="AY178" s="17" t="s">
        <v>155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84</v>
      </c>
      <c r="BK178" s="224">
        <f>ROUND(I178*H178,2)</f>
        <v>0</v>
      </c>
      <c r="BL178" s="17" t="s">
        <v>250</v>
      </c>
      <c r="BM178" s="223" t="s">
        <v>1035</v>
      </c>
    </row>
    <row r="179" spans="1:47" s="2" customFormat="1" ht="12">
      <c r="A179" s="38"/>
      <c r="B179" s="39"/>
      <c r="C179" s="40"/>
      <c r="D179" s="225" t="s">
        <v>164</v>
      </c>
      <c r="E179" s="40"/>
      <c r="F179" s="226" t="s">
        <v>736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164</v>
      </c>
      <c r="AU179" s="17" t="s">
        <v>84</v>
      </c>
    </row>
    <row r="180" spans="1:47" s="2" customFormat="1" ht="12">
      <c r="A180" s="38"/>
      <c r="B180" s="39"/>
      <c r="C180" s="40"/>
      <c r="D180" s="232" t="s">
        <v>296</v>
      </c>
      <c r="E180" s="40"/>
      <c r="F180" s="263" t="s">
        <v>297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296</v>
      </c>
      <c r="AU180" s="17" t="s">
        <v>84</v>
      </c>
    </row>
    <row r="181" spans="1:65" s="2" customFormat="1" ht="16.5" customHeight="1">
      <c r="A181" s="38"/>
      <c r="B181" s="39"/>
      <c r="C181" s="212" t="s">
        <v>275</v>
      </c>
      <c r="D181" s="212" t="s">
        <v>157</v>
      </c>
      <c r="E181" s="213" t="s">
        <v>738</v>
      </c>
      <c r="F181" s="214" t="s">
        <v>739</v>
      </c>
      <c r="G181" s="215" t="s">
        <v>229</v>
      </c>
      <c r="H181" s="216">
        <v>3</v>
      </c>
      <c r="I181" s="217"/>
      <c r="J181" s="218">
        <f>ROUND(I181*H181,2)</f>
        <v>0</v>
      </c>
      <c r="K181" s="214" t="s">
        <v>161</v>
      </c>
      <c r="L181" s="44"/>
      <c r="M181" s="219" t="s">
        <v>19</v>
      </c>
      <c r="N181" s="220" t="s">
        <v>47</v>
      </c>
      <c r="O181" s="84"/>
      <c r="P181" s="221">
        <f>O181*H181</f>
        <v>0</v>
      </c>
      <c r="Q181" s="221">
        <v>0.00017</v>
      </c>
      <c r="R181" s="221">
        <f>Q181*H181</f>
        <v>0.00051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250</v>
      </c>
      <c r="AT181" s="223" t="s">
        <v>157</v>
      </c>
      <c r="AU181" s="223" t="s">
        <v>84</v>
      </c>
      <c r="AY181" s="17" t="s">
        <v>155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84</v>
      </c>
      <c r="BK181" s="224">
        <f>ROUND(I181*H181,2)</f>
        <v>0</v>
      </c>
      <c r="BL181" s="17" t="s">
        <v>250</v>
      </c>
      <c r="BM181" s="223" t="s">
        <v>1036</v>
      </c>
    </row>
    <row r="182" spans="1:47" s="2" customFormat="1" ht="12">
      <c r="A182" s="38"/>
      <c r="B182" s="39"/>
      <c r="C182" s="40"/>
      <c r="D182" s="225" t="s">
        <v>164</v>
      </c>
      <c r="E182" s="40"/>
      <c r="F182" s="226" t="s">
        <v>741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164</v>
      </c>
      <c r="AU182" s="17" t="s">
        <v>84</v>
      </c>
    </row>
    <row r="183" spans="1:65" s="2" customFormat="1" ht="16.5" customHeight="1">
      <c r="A183" s="38"/>
      <c r="B183" s="39"/>
      <c r="C183" s="212" t="s">
        <v>351</v>
      </c>
      <c r="D183" s="212" t="s">
        <v>157</v>
      </c>
      <c r="E183" s="213" t="s">
        <v>743</v>
      </c>
      <c r="F183" s="214" t="s">
        <v>744</v>
      </c>
      <c r="G183" s="215" t="s">
        <v>229</v>
      </c>
      <c r="H183" s="216">
        <v>3</v>
      </c>
      <c r="I183" s="217"/>
      <c r="J183" s="218">
        <f>ROUND(I183*H183,2)</f>
        <v>0</v>
      </c>
      <c r="K183" s="214" t="s">
        <v>161</v>
      </c>
      <c r="L183" s="44"/>
      <c r="M183" s="219" t="s">
        <v>19</v>
      </c>
      <c r="N183" s="220" t="s">
        <v>47</v>
      </c>
      <c r="O183" s="84"/>
      <c r="P183" s="221">
        <f>O183*H183</f>
        <v>0</v>
      </c>
      <c r="Q183" s="221">
        <v>0.00012</v>
      </c>
      <c r="R183" s="221">
        <f>Q183*H183</f>
        <v>0.00036</v>
      </c>
      <c r="S183" s="221">
        <v>0</v>
      </c>
      <c r="T183" s="22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250</v>
      </c>
      <c r="AT183" s="223" t="s">
        <v>157</v>
      </c>
      <c r="AU183" s="223" t="s">
        <v>84</v>
      </c>
      <c r="AY183" s="17" t="s">
        <v>155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84</v>
      </c>
      <c r="BK183" s="224">
        <f>ROUND(I183*H183,2)</f>
        <v>0</v>
      </c>
      <c r="BL183" s="17" t="s">
        <v>250</v>
      </c>
      <c r="BM183" s="223" t="s">
        <v>1037</v>
      </c>
    </row>
    <row r="184" spans="1:47" s="2" customFormat="1" ht="12">
      <c r="A184" s="38"/>
      <c r="B184" s="39"/>
      <c r="C184" s="40"/>
      <c r="D184" s="225" t="s">
        <v>164</v>
      </c>
      <c r="E184" s="40"/>
      <c r="F184" s="226" t="s">
        <v>746</v>
      </c>
      <c r="G184" s="40"/>
      <c r="H184" s="40"/>
      <c r="I184" s="227"/>
      <c r="J184" s="40"/>
      <c r="K184" s="40"/>
      <c r="L184" s="44"/>
      <c r="M184" s="228"/>
      <c r="N184" s="229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164</v>
      </c>
      <c r="AU184" s="17" t="s">
        <v>84</v>
      </c>
    </row>
    <row r="185" spans="1:65" s="2" customFormat="1" ht="16.5" customHeight="1">
      <c r="A185" s="38"/>
      <c r="B185" s="39"/>
      <c r="C185" s="212" t="s">
        <v>356</v>
      </c>
      <c r="D185" s="212" t="s">
        <v>157</v>
      </c>
      <c r="E185" s="213" t="s">
        <v>748</v>
      </c>
      <c r="F185" s="214" t="s">
        <v>749</v>
      </c>
      <c r="G185" s="215" t="s">
        <v>229</v>
      </c>
      <c r="H185" s="216">
        <v>3</v>
      </c>
      <c r="I185" s="217"/>
      <c r="J185" s="218">
        <f>ROUND(I185*H185,2)</f>
        <v>0</v>
      </c>
      <c r="K185" s="214" t="s">
        <v>161</v>
      </c>
      <c r="L185" s="44"/>
      <c r="M185" s="219" t="s">
        <v>19</v>
      </c>
      <c r="N185" s="220" t="s">
        <v>47</v>
      </c>
      <c r="O185" s="84"/>
      <c r="P185" s="221">
        <f>O185*H185</f>
        <v>0</v>
      </c>
      <c r="Q185" s="221">
        <v>0.00012</v>
      </c>
      <c r="R185" s="221">
        <f>Q185*H185</f>
        <v>0.00036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250</v>
      </c>
      <c r="AT185" s="223" t="s">
        <v>157</v>
      </c>
      <c r="AU185" s="223" t="s">
        <v>84</v>
      </c>
      <c r="AY185" s="17" t="s">
        <v>155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84</v>
      </c>
      <c r="BK185" s="224">
        <f>ROUND(I185*H185,2)</f>
        <v>0</v>
      </c>
      <c r="BL185" s="17" t="s">
        <v>250</v>
      </c>
      <c r="BM185" s="223" t="s">
        <v>1038</v>
      </c>
    </row>
    <row r="186" spans="1:47" s="2" customFormat="1" ht="12">
      <c r="A186" s="38"/>
      <c r="B186" s="39"/>
      <c r="C186" s="40"/>
      <c r="D186" s="225" t="s">
        <v>164</v>
      </c>
      <c r="E186" s="40"/>
      <c r="F186" s="226" t="s">
        <v>751</v>
      </c>
      <c r="G186" s="40"/>
      <c r="H186" s="40"/>
      <c r="I186" s="227"/>
      <c r="J186" s="40"/>
      <c r="K186" s="40"/>
      <c r="L186" s="44"/>
      <c r="M186" s="264"/>
      <c r="N186" s="265"/>
      <c r="O186" s="266"/>
      <c r="P186" s="266"/>
      <c r="Q186" s="266"/>
      <c r="R186" s="266"/>
      <c r="S186" s="266"/>
      <c r="T186" s="267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164</v>
      </c>
      <c r="AU186" s="17" t="s">
        <v>84</v>
      </c>
    </row>
    <row r="187" spans="1:31" s="2" customFormat="1" ht="6.95" customHeight="1">
      <c r="A187" s="38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44"/>
      <c r="M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</sheetData>
  <sheetProtection password="CC35" sheet="1" objects="1" scenarios="1" formatColumns="0" formatRows="0" autoFilter="0"/>
  <autoFilter ref="C95:K18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0" r:id="rId1" display="https://podminky.urs.cz/item/CS_URS_2022_01/340236212"/>
    <hyperlink ref="F103" r:id="rId2" display="https://podminky.urs.cz/item/CS_URS_2022_01/612325222"/>
    <hyperlink ref="F107" r:id="rId3" display="https://podminky.urs.cz/item/CS_URS_2022_01/949101111"/>
    <hyperlink ref="F111" r:id="rId4" display="https://podminky.urs.cz/item/CS_URS_2022_01/899101211"/>
    <hyperlink ref="F114" r:id="rId5" display="https://podminky.urs.cz/item/CS_URS_2022_01/952902021"/>
    <hyperlink ref="F116" r:id="rId6" display="https://podminky.urs.cz/item/CS_URS_2022_01/953941220"/>
    <hyperlink ref="F120" r:id="rId7" display="https://podminky.urs.cz/item/CS_URS_2022_01/722170801"/>
    <hyperlink ref="F122" r:id="rId8" display="https://podminky.urs.cz/item/CS_URS_2022_01/722170804"/>
    <hyperlink ref="F124" r:id="rId9" display="https://podminky.urs.cz/item/CS_URS_2022_01/722220864"/>
    <hyperlink ref="F126" r:id="rId10" display="https://podminky.urs.cz/item/CS_URS_2022_01/971042331"/>
    <hyperlink ref="F129" r:id="rId11" display="https://podminky.urs.cz/item/CS_URS_2022_01/998018001"/>
    <hyperlink ref="F144" r:id="rId12" display="https://podminky.urs.cz/item/CS_URS_2022_01/722174003"/>
    <hyperlink ref="F146" r:id="rId13" display="https://podminky.urs.cz/item/CS_URS_2022_01/722174024"/>
    <hyperlink ref="F148" r:id="rId14" display="https://podminky.urs.cz/item/CS_URS_2022_01/722174026"/>
    <hyperlink ref="F150" r:id="rId15" display="https://podminky.urs.cz/item/CS_URS_2022_01/722181241"/>
    <hyperlink ref="F152" r:id="rId16" display="https://podminky.urs.cz/item/CS_URS_2022_01/722181242"/>
    <hyperlink ref="F154" r:id="rId17" display="https://podminky.urs.cz/item/CS_URS_2022_01/722181253"/>
    <hyperlink ref="F156" r:id="rId18" display="https://podminky.urs.cz/item/CS_URS_2022_01/722224115"/>
    <hyperlink ref="F158" r:id="rId19" display="https://podminky.urs.cz/item/CS_URS_2022_01/722225303"/>
    <hyperlink ref="F160" r:id="rId20" display="https://podminky.urs.cz/item/CS_URS_2022_01/722225305"/>
    <hyperlink ref="F162" r:id="rId21" display="https://podminky.urs.cz/item/CS_URS_2022_01/722230103"/>
    <hyperlink ref="F164" r:id="rId22" display="https://podminky.urs.cz/item/CS_URS_2022_01/722230104"/>
    <hyperlink ref="F166" r:id="rId23" display="https://podminky.urs.cz/item/CS_URS_2022_01/722231075"/>
    <hyperlink ref="F169" r:id="rId24" display="https://podminky.urs.cz/item/CS_URS_2022_01/722290226"/>
    <hyperlink ref="F171" r:id="rId25" display="https://podminky.urs.cz/item/CS_URS_2022_01/722290234"/>
    <hyperlink ref="F173" r:id="rId26" display="https://podminky.urs.cz/item/CS_URS_2022_01/998722101"/>
    <hyperlink ref="F179" r:id="rId27" display="https://podminky.urs.cz/item/CS_URS_2022_01/783301303"/>
    <hyperlink ref="F182" r:id="rId28" display="https://podminky.urs.cz/item/CS_URS_2022_01/783314201"/>
    <hyperlink ref="F184" r:id="rId29" display="https://podminky.urs.cz/item/CS_URS_2022_01/783315101"/>
    <hyperlink ref="F186" r:id="rId30" display="https://podminky.urs.cz/item/CS_URS_2022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108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Objekt Přímá 397 a 398, Děčín – Boletice, výměna instalací</v>
      </c>
      <c r="F7" s="142"/>
      <c r="G7" s="142"/>
      <c r="H7" s="142"/>
      <c r="L7" s="20"/>
    </row>
    <row r="8" spans="2:12" s="1" customFormat="1" ht="12" customHeight="1">
      <c r="B8" s="20"/>
      <c r="D8" s="142" t="s">
        <v>109</v>
      </c>
      <c r="L8" s="20"/>
    </row>
    <row r="9" spans="1:31" s="2" customFormat="1" ht="16.5" customHeight="1">
      <c r="A9" s="38"/>
      <c r="B9" s="44"/>
      <c r="C9" s="38"/>
      <c r="D9" s="38"/>
      <c r="E9" s="143" t="s">
        <v>1003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111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1039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18. 9. 2022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35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37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ROUND(J105,2)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ROUND((SUM(BE105:BE276)),2)</f>
        <v>0</v>
      </c>
      <c r="G35" s="38"/>
      <c r="H35" s="38"/>
      <c r="I35" s="157">
        <v>0.21</v>
      </c>
      <c r="J35" s="156">
        <f>ROUND(((SUM(BE105:BE276))*I35),2)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ROUND((SUM(BF105:BF276)),2)</f>
        <v>0</v>
      </c>
      <c r="G36" s="38"/>
      <c r="H36" s="38"/>
      <c r="I36" s="157">
        <v>0.15</v>
      </c>
      <c r="J36" s="156">
        <f>ROUND(((SUM(BF105:BF276))*I36),2)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ROUND((SUM(BG105:BG276)),2)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ROUND((SUM(BH105:BH276)),2)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ROUND((SUM(BI105:BI276)),2)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113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Objekt Přímá 397 a 398, Děčín – Boletice, výměna instalací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109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1003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111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SO2.2 - Kanalizace a vodovod - stoupačky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 - Boletice nad Labem</v>
      </c>
      <c r="G56" s="40"/>
      <c r="H56" s="40"/>
      <c r="I56" s="32" t="s">
        <v>23</v>
      </c>
      <c r="J56" s="72" t="str">
        <f>IF(J14="","",J14)</f>
        <v>18. 9. 2022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Vladimír Vidai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37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114</v>
      </c>
      <c r="D61" s="171"/>
      <c r="E61" s="171"/>
      <c r="F61" s="171"/>
      <c r="G61" s="171"/>
      <c r="H61" s="171"/>
      <c r="I61" s="171"/>
      <c r="J61" s="172" t="s">
        <v>115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J105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116</v>
      </c>
    </row>
    <row r="64" spans="1:31" s="9" customFormat="1" ht="24.95" customHeight="1">
      <c r="A64" s="9"/>
      <c r="B64" s="174"/>
      <c r="C64" s="175"/>
      <c r="D64" s="176" t="s">
        <v>117</v>
      </c>
      <c r="E64" s="177"/>
      <c r="F64" s="177"/>
      <c r="G64" s="177"/>
      <c r="H64" s="177"/>
      <c r="I64" s="177"/>
      <c r="J64" s="178">
        <f>J106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119</v>
      </c>
      <c r="E65" s="182"/>
      <c r="F65" s="182"/>
      <c r="G65" s="182"/>
      <c r="H65" s="182"/>
      <c r="I65" s="182"/>
      <c r="J65" s="183">
        <f>J107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762</v>
      </c>
      <c r="E66" s="182"/>
      <c r="F66" s="182"/>
      <c r="G66" s="182"/>
      <c r="H66" s="182"/>
      <c r="I66" s="182"/>
      <c r="J66" s="183">
        <f>J111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120</v>
      </c>
      <c r="E67" s="182"/>
      <c r="F67" s="182"/>
      <c r="G67" s="182"/>
      <c r="H67" s="182"/>
      <c r="I67" s="182"/>
      <c r="J67" s="183">
        <f>J115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122</v>
      </c>
      <c r="E68" s="182"/>
      <c r="F68" s="182"/>
      <c r="G68" s="182"/>
      <c r="H68" s="182"/>
      <c r="I68" s="182"/>
      <c r="J68" s="183">
        <f>J123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123</v>
      </c>
      <c r="E69" s="182"/>
      <c r="F69" s="182"/>
      <c r="G69" s="182"/>
      <c r="H69" s="182"/>
      <c r="I69" s="182"/>
      <c r="J69" s="183">
        <f>J128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124</v>
      </c>
      <c r="E70" s="182"/>
      <c r="F70" s="182"/>
      <c r="G70" s="182"/>
      <c r="H70" s="182"/>
      <c r="I70" s="182"/>
      <c r="J70" s="183">
        <f>J132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125</v>
      </c>
      <c r="E71" s="182"/>
      <c r="F71" s="182"/>
      <c r="G71" s="182"/>
      <c r="H71" s="182"/>
      <c r="I71" s="182"/>
      <c r="J71" s="183">
        <f>J136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126</v>
      </c>
      <c r="E72" s="182"/>
      <c r="F72" s="182"/>
      <c r="G72" s="182"/>
      <c r="H72" s="182"/>
      <c r="I72" s="182"/>
      <c r="J72" s="183">
        <f>J154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127</v>
      </c>
      <c r="E73" s="182"/>
      <c r="F73" s="182"/>
      <c r="G73" s="182"/>
      <c r="H73" s="182"/>
      <c r="I73" s="182"/>
      <c r="J73" s="183">
        <f>J167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4"/>
      <c r="C74" s="175"/>
      <c r="D74" s="176" t="s">
        <v>128</v>
      </c>
      <c r="E74" s="177"/>
      <c r="F74" s="177"/>
      <c r="G74" s="177"/>
      <c r="H74" s="177"/>
      <c r="I74" s="177"/>
      <c r="J74" s="178">
        <f>J170</f>
        <v>0</v>
      </c>
      <c r="K74" s="175"/>
      <c r="L74" s="17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0"/>
      <c r="C75" s="125"/>
      <c r="D75" s="181" t="s">
        <v>130</v>
      </c>
      <c r="E75" s="182"/>
      <c r="F75" s="182"/>
      <c r="G75" s="182"/>
      <c r="H75" s="182"/>
      <c r="I75" s="182"/>
      <c r="J75" s="183">
        <f>J171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0"/>
      <c r="C76" s="125"/>
      <c r="D76" s="181" t="s">
        <v>131</v>
      </c>
      <c r="E76" s="182"/>
      <c r="F76" s="182"/>
      <c r="G76" s="182"/>
      <c r="H76" s="182"/>
      <c r="I76" s="182"/>
      <c r="J76" s="183">
        <f>J186</f>
        <v>0</v>
      </c>
      <c r="K76" s="125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0"/>
      <c r="C77" s="125"/>
      <c r="D77" s="181" t="s">
        <v>132</v>
      </c>
      <c r="E77" s="182"/>
      <c r="F77" s="182"/>
      <c r="G77" s="182"/>
      <c r="H77" s="182"/>
      <c r="I77" s="182"/>
      <c r="J77" s="183">
        <f>J222</f>
        <v>0</v>
      </c>
      <c r="K77" s="125"/>
      <c r="L77" s="18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0"/>
      <c r="C78" s="125"/>
      <c r="D78" s="181" t="s">
        <v>133</v>
      </c>
      <c r="E78" s="182"/>
      <c r="F78" s="182"/>
      <c r="G78" s="182"/>
      <c r="H78" s="182"/>
      <c r="I78" s="182"/>
      <c r="J78" s="183">
        <f>J230</f>
        <v>0</v>
      </c>
      <c r="K78" s="125"/>
      <c r="L78" s="18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0"/>
      <c r="C79" s="125"/>
      <c r="D79" s="181" t="s">
        <v>763</v>
      </c>
      <c r="E79" s="182"/>
      <c r="F79" s="182"/>
      <c r="G79" s="182"/>
      <c r="H79" s="182"/>
      <c r="I79" s="182"/>
      <c r="J79" s="183">
        <f>J236</f>
        <v>0</v>
      </c>
      <c r="K79" s="125"/>
      <c r="L79" s="18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0"/>
      <c r="C80" s="125"/>
      <c r="D80" s="181" t="s">
        <v>764</v>
      </c>
      <c r="E80" s="182"/>
      <c r="F80" s="182"/>
      <c r="G80" s="182"/>
      <c r="H80" s="182"/>
      <c r="I80" s="182"/>
      <c r="J80" s="183">
        <f>J243</f>
        <v>0</v>
      </c>
      <c r="K80" s="125"/>
      <c r="L80" s="18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0"/>
      <c r="C81" s="125"/>
      <c r="D81" s="181" t="s">
        <v>136</v>
      </c>
      <c r="E81" s="182"/>
      <c r="F81" s="182"/>
      <c r="G81" s="182"/>
      <c r="H81" s="182"/>
      <c r="I81" s="182"/>
      <c r="J81" s="183">
        <f>J255</f>
        <v>0</v>
      </c>
      <c r="K81" s="125"/>
      <c r="L81" s="18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0"/>
      <c r="C82" s="125"/>
      <c r="D82" s="181" t="s">
        <v>137</v>
      </c>
      <c r="E82" s="182"/>
      <c r="F82" s="182"/>
      <c r="G82" s="182"/>
      <c r="H82" s="182"/>
      <c r="I82" s="182"/>
      <c r="J82" s="183">
        <f>J265</f>
        <v>0</v>
      </c>
      <c r="K82" s="125"/>
      <c r="L82" s="18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0"/>
      <c r="C83" s="125"/>
      <c r="D83" s="181" t="s">
        <v>765</v>
      </c>
      <c r="E83" s="182"/>
      <c r="F83" s="182"/>
      <c r="G83" s="182"/>
      <c r="H83" s="182"/>
      <c r="I83" s="182"/>
      <c r="J83" s="183">
        <f>J271</f>
        <v>0</v>
      </c>
      <c r="K83" s="125"/>
      <c r="L83" s="18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2" customFormat="1" ht="21.8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9" spans="1:31" s="2" customFormat="1" ht="6.95" customHeight="1">
      <c r="A89" s="38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4.95" customHeight="1">
      <c r="A90" s="38"/>
      <c r="B90" s="39"/>
      <c r="C90" s="23" t="s">
        <v>140</v>
      </c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16</v>
      </c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6.5" customHeight="1">
      <c r="A93" s="38"/>
      <c r="B93" s="39"/>
      <c r="C93" s="40"/>
      <c r="D93" s="40"/>
      <c r="E93" s="169" t="str">
        <f>E7</f>
        <v>Objekt Přímá 397 a 398, Děčín – Boletice, výměna instalací</v>
      </c>
      <c r="F93" s="32"/>
      <c r="G93" s="32"/>
      <c r="H93" s="32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2:12" s="1" customFormat="1" ht="12" customHeight="1">
      <c r="B94" s="21"/>
      <c r="C94" s="32" t="s">
        <v>109</v>
      </c>
      <c r="D94" s="22"/>
      <c r="E94" s="22"/>
      <c r="F94" s="22"/>
      <c r="G94" s="22"/>
      <c r="H94" s="22"/>
      <c r="I94" s="22"/>
      <c r="J94" s="22"/>
      <c r="K94" s="22"/>
      <c r="L94" s="20"/>
    </row>
    <row r="95" spans="1:31" s="2" customFormat="1" ht="16.5" customHeight="1">
      <c r="A95" s="38"/>
      <c r="B95" s="39"/>
      <c r="C95" s="40"/>
      <c r="D95" s="40"/>
      <c r="E95" s="169" t="s">
        <v>1003</v>
      </c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2" customHeight="1">
      <c r="A96" s="38"/>
      <c r="B96" s="39"/>
      <c r="C96" s="32" t="s">
        <v>111</v>
      </c>
      <c r="D96" s="40"/>
      <c r="E96" s="40"/>
      <c r="F96" s="40"/>
      <c r="G96" s="40"/>
      <c r="H96" s="40"/>
      <c r="I96" s="40"/>
      <c r="J96" s="40"/>
      <c r="K96" s="40"/>
      <c r="L96" s="14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6.5" customHeight="1">
      <c r="A97" s="38"/>
      <c r="B97" s="39"/>
      <c r="C97" s="40"/>
      <c r="D97" s="40"/>
      <c r="E97" s="69" t="str">
        <f>E11</f>
        <v>SO2.2 - Kanalizace a vodovod - stoupačky</v>
      </c>
      <c r="F97" s="40"/>
      <c r="G97" s="40"/>
      <c r="H97" s="40"/>
      <c r="I97" s="40"/>
      <c r="J97" s="40"/>
      <c r="K97" s="40"/>
      <c r="L97" s="14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6.95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4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2" customHeight="1">
      <c r="A99" s="38"/>
      <c r="B99" s="39"/>
      <c r="C99" s="32" t="s">
        <v>21</v>
      </c>
      <c r="D99" s="40"/>
      <c r="E99" s="40"/>
      <c r="F99" s="27" t="str">
        <f>F14</f>
        <v>Děčín - Boletice nad Labem</v>
      </c>
      <c r="G99" s="40"/>
      <c r="H99" s="40"/>
      <c r="I99" s="32" t="s">
        <v>23</v>
      </c>
      <c r="J99" s="72" t="str">
        <f>IF(J14="","",J14)</f>
        <v>18. 9. 2022</v>
      </c>
      <c r="K99" s="40"/>
      <c r="L99" s="14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14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15.15" customHeight="1">
      <c r="A101" s="38"/>
      <c r="B101" s="39"/>
      <c r="C101" s="32" t="s">
        <v>25</v>
      </c>
      <c r="D101" s="40"/>
      <c r="E101" s="40"/>
      <c r="F101" s="27" t="str">
        <f>E17</f>
        <v>Statutární město Děčín</v>
      </c>
      <c r="G101" s="40"/>
      <c r="H101" s="40"/>
      <c r="I101" s="32" t="s">
        <v>32</v>
      </c>
      <c r="J101" s="36" t="str">
        <f>E23</f>
        <v>Vladimír Vidai</v>
      </c>
      <c r="K101" s="40"/>
      <c r="L101" s="14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15.15" customHeight="1">
      <c r="A102" s="38"/>
      <c r="B102" s="39"/>
      <c r="C102" s="32" t="s">
        <v>30</v>
      </c>
      <c r="D102" s="40"/>
      <c r="E102" s="40"/>
      <c r="F102" s="27" t="str">
        <f>IF(E20="","",E20)</f>
        <v>Vyplň údaj</v>
      </c>
      <c r="G102" s="40"/>
      <c r="H102" s="40"/>
      <c r="I102" s="32" t="s">
        <v>37</v>
      </c>
      <c r="J102" s="36" t="str">
        <f>E26</f>
        <v xml:space="preserve"> </v>
      </c>
      <c r="K102" s="40"/>
      <c r="L102" s="14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10.3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14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11" customFormat="1" ht="29.25" customHeight="1">
      <c r="A104" s="185"/>
      <c r="B104" s="186"/>
      <c r="C104" s="187" t="s">
        <v>141</v>
      </c>
      <c r="D104" s="188" t="s">
        <v>60</v>
      </c>
      <c r="E104" s="188" t="s">
        <v>56</v>
      </c>
      <c r="F104" s="188" t="s">
        <v>57</v>
      </c>
      <c r="G104" s="188" t="s">
        <v>142</v>
      </c>
      <c r="H104" s="188" t="s">
        <v>143</v>
      </c>
      <c r="I104" s="188" t="s">
        <v>144</v>
      </c>
      <c r="J104" s="188" t="s">
        <v>115</v>
      </c>
      <c r="K104" s="189" t="s">
        <v>145</v>
      </c>
      <c r="L104" s="190"/>
      <c r="M104" s="92" t="s">
        <v>19</v>
      </c>
      <c r="N104" s="93" t="s">
        <v>45</v>
      </c>
      <c r="O104" s="93" t="s">
        <v>146</v>
      </c>
      <c r="P104" s="93" t="s">
        <v>147</v>
      </c>
      <c r="Q104" s="93" t="s">
        <v>148</v>
      </c>
      <c r="R104" s="93" t="s">
        <v>149</v>
      </c>
      <c r="S104" s="93" t="s">
        <v>150</v>
      </c>
      <c r="T104" s="94" t="s">
        <v>151</v>
      </c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</row>
    <row r="105" spans="1:63" s="2" customFormat="1" ht="22.8" customHeight="1">
      <c r="A105" s="38"/>
      <c r="B105" s="39"/>
      <c r="C105" s="99" t="s">
        <v>152</v>
      </c>
      <c r="D105" s="40"/>
      <c r="E105" s="40"/>
      <c r="F105" s="40"/>
      <c r="G105" s="40"/>
      <c r="H105" s="40"/>
      <c r="I105" s="40"/>
      <c r="J105" s="191">
        <f>BK105</f>
        <v>0</v>
      </c>
      <c r="K105" s="40"/>
      <c r="L105" s="44"/>
      <c r="M105" s="95"/>
      <c r="N105" s="192"/>
      <c r="O105" s="96"/>
      <c r="P105" s="193">
        <f>P106+P170</f>
        <v>0</v>
      </c>
      <c r="Q105" s="96"/>
      <c r="R105" s="193">
        <f>R106+R170</f>
        <v>5.7480875199999995</v>
      </c>
      <c r="S105" s="96"/>
      <c r="T105" s="194">
        <f>T106+T170</f>
        <v>17.748260000000002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74</v>
      </c>
      <c r="AU105" s="17" t="s">
        <v>116</v>
      </c>
      <c r="BK105" s="195">
        <f>BK106+BK170</f>
        <v>0</v>
      </c>
    </row>
    <row r="106" spans="1:63" s="12" customFormat="1" ht="25.9" customHeight="1">
      <c r="A106" s="12"/>
      <c r="B106" s="196"/>
      <c r="C106" s="197"/>
      <c r="D106" s="198" t="s">
        <v>74</v>
      </c>
      <c r="E106" s="199" t="s">
        <v>153</v>
      </c>
      <c r="F106" s="199" t="s">
        <v>154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P107+P111+P115+P123+P128+P132+P136+P154+P167</f>
        <v>0</v>
      </c>
      <c r="Q106" s="204"/>
      <c r="R106" s="205">
        <f>R107+R111+R115+R123+R128+R132+R136+R154+R167</f>
        <v>0.55520312</v>
      </c>
      <c r="S106" s="204"/>
      <c r="T106" s="206">
        <f>T107+T111+T115+T123+T128+T132+T136+T154+T167</f>
        <v>17.748260000000002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82</v>
      </c>
      <c r="AT106" s="208" t="s">
        <v>74</v>
      </c>
      <c r="AU106" s="208" t="s">
        <v>75</v>
      </c>
      <c r="AY106" s="207" t="s">
        <v>155</v>
      </c>
      <c r="BK106" s="209">
        <f>BK107+BK111+BK115+BK123+BK128+BK132+BK136+BK154+BK167</f>
        <v>0</v>
      </c>
    </row>
    <row r="107" spans="1:63" s="12" customFormat="1" ht="22.8" customHeight="1">
      <c r="A107" s="12"/>
      <c r="B107" s="196"/>
      <c r="C107" s="197"/>
      <c r="D107" s="198" t="s">
        <v>74</v>
      </c>
      <c r="E107" s="210" t="s">
        <v>174</v>
      </c>
      <c r="F107" s="210" t="s">
        <v>219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SUM(P108:P110)</f>
        <v>0</v>
      </c>
      <c r="Q107" s="204"/>
      <c r="R107" s="205">
        <f>SUM(R108:R110)</f>
        <v>0.26146800000000003</v>
      </c>
      <c r="S107" s="204"/>
      <c r="T107" s="206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82</v>
      </c>
      <c r="AT107" s="208" t="s">
        <v>74</v>
      </c>
      <c r="AU107" s="208" t="s">
        <v>82</v>
      </c>
      <c r="AY107" s="207" t="s">
        <v>155</v>
      </c>
      <c r="BK107" s="209">
        <f>SUM(BK108:BK110)</f>
        <v>0</v>
      </c>
    </row>
    <row r="108" spans="1:65" s="2" customFormat="1" ht="24.15" customHeight="1">
      <c r="A108" s="38"/>
      <c r="B108" s="39"/>
      <c r="C108" s="212" t="s">
        <v>82</v>
      </c>
      <c r="D108" s="212" t="s">
        <v>157</v>
      </c>
      <c r="E108" s="213" t="s">
        <v>227</v>
      </c>
      <c r="F108" s="214" t="s">
        <v>228</v>
      </c>
      <c r="G108" s="215" t="s">
        <v>229</v>
      </c>
      <c r="H108" s="216">
        <v>4.86</v>
      </c>
      <c r="I108" s="217"/>
      <c r="J108" s="218">
        <f>ROUND(I108*H108,2)</f>
        <v>0</v>
      </c>
      <c r="K108" s="214" t="s">
        <v>161</v>
      </c>
      <c r="L108" s="44"/>
      <c r="M108" s="219" t="s">
        <v>19</v>
      </c>
      <c r="N108" s="220" t="s">
        <v>47</v>
      </c>
      <c r="O108" s="84"/>
      <c r="P108" s="221">
        <f>O108*H108</f>
        <v>0</v>
      </c>
      <c r="Q108" s="221">
        <v>0.0538</v>
      </c>
      <c r="R108" s="221">
        <f>Q108*H108</f>
        <v>0.26146800000000003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162</v>
      </c>
      <c r="AT108" s="223" t="s">
        <v>157</v>
      </c>
      <c r="AU108" s="223" t="s">
        <v>84</v>
      </c>
      <c r="AY108" s="17" t="s">
        <v>155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84</v>
      </c>
      <c r="BK108" s="224">
        <f>ROUND(I108*H108,2)</f>
        <v>0</v>
      </c>
      <c r="BL108" s="17" t="s">
        <v>162</v>
      </c>
      <c r="BM108" s="223" t="s">
        <v>1040</v>
      </c>
    </row>
    <row r="109" spans="1:47" s="2" customFormat="1" ht="12">
      <c r="A109" s="38"/>
      <c r="B109" s="39"/>
      <c r="C109" s="40"/>
      <c r="D109" s="225" t="s">
        <v>164</v>
      </c>
      <c r="E109" s="40"/>
      <c r="F109" s="226" t="s">
        <v>231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164</v>
      </c>
      <c r="AU109" s="17" t="s">
        <v>84</v>
      </c>
    </row>
    <row r="110" spans="1:51" s="13" customFormat="1" ht="12">
      <c r="A110" s="13"/>
      <c r="B110" s="230"/>
      <c r="C110" s="231"/>
      <c r="D110" s="232" t="s">
        <v>166</v>
      </c>
      <c r="E110" s="233" t="s">
        <v>19</v>
      </c>
      <c r="F110" s="234" t="s">
        <v>232</v>
      </c>
      <c r="G110" s="231"/>
      <c r="H110" s="235">
        <v>4.86</v>
      </c>
      <c r="I110" s="236"/>
      <c r="J110" s="231"/>
      <c r="K110" s="231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166</v>
      </c>
      <c r="AU110" s="241" t="s">
        <v>84</v>
      </c>
      <c r="AV110" s="13" t="s">
        <v>84</v>
      </c>
      <c r="AW110" s="13" t="s">
        <v>36</v>
      </c>
      <c r="AX110" s="13" t="s">
        <v>82</v>
      </c>
      <c r="AY110" s="241" t="s">
        <v>155</v>
      </c>
    </row>
    <row r="111" spans="1:63" s="12" customFormat="1" ht="22.8" customHeight="1">
      <c r="A111" s="12"/>
      <c r="B111" s="196"/>
      <c r="C111" s="197"/>
      <c r="D111" s="198" t="s">
        <v>74</v>
      </c>
      <c r="E111" s="210" t="s">
        <v>162</v>
      </c>
      <c r="F111" s="210" t="s">
        <v>766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SUM(P112:P114)</f>
        <v>0</v>
      </c>
      <c r="Q111" s="204"/>
      <c r="R111" s="205">
        <f>SUM(R112:R114)</f>
        <v>0.16111872</v>
      </c>
      <c r="S111" s="204"/>
      <c r="T111" s="206">
        <f>SUM(T112:T114)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82</v>
      </c>
      <c r="AT111" s="208" t="s">
        <v>74</v>
      </c>
      <c r="AU111" s="208" t="s">
        <v>82</v>
      </c>
      <c r="AY111" s="207" t="s">
        <v>155</v>
      </c>
      <c r="BK111" s="209">
        <f>SUM(BK112:BK114)</f>
        <v>0</v>
      </c>
    </row>
    <row r="112" spans="1:65" s="2" customFormat="1" ht="37.8" customHeight="1">
      <c r="A112" s="38"/>
      <c r="B112" s="39"/>
      <c r="C112" s="212" t="s">
        <v>84</v>
      </c>
      <c r="D112" s="212" t="s">
        <v>157</v>
      </c>
      <c r="E112" s="213" t="s">
        <v>767</v>
      </c>
      <c r="F112" s="214" t="s">
        <v>768</v>
      </c>
      <c r="G112" s="215" t="s">
        <v>229</v>
      </c>
      <c r="H112" s="216">
        <v>0.756</v>
      </c>
      <c r="I112" s="217"/>
      <c r="J112" s="218">
        <f>ROUND(I112*H112,2)</f>
        <v>0</v>
      </c>
      <c r="K112" s="214" t="s">
        <v>161</v>
      </c>
      <c r="L112" s="44"/>
      <c r="M112" s="219" t="s">
        <v>19</v>
      </c>
      <c r="N112" s="220" t="s">
        <v>47</v>
      </c>
      <c r="O112" s="84"/>
      <c r="P112" s="221">
        <f>O112*H112</f>
        <v>0</v>
      </c>
      <c r="Q112" s="221">
        <v>0.21312</v>
      </c>
      <c r="R112" s="221">
        <f>Q112*H112</f>
        <v>0.16111872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162</v>
      </c>
      <c r="AT112" s="223" t="s">
        <v>157</v>
      </c>
      <c r="AU112" s="223" t="s">
        <v>84</v>
      </c>
      <c r="AY112" s="17" t="s">
        <v>155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84</v>
      </c>
      <c r="BK112" s="224">
        <f>ROUND(I112*H112,2)</f>
        <v>0</v>
      </c>
      <c r="BL112" s="17" t="s">
        <v>162</v>
      </c>
      <c r="BM112" s="223" t="s">
        <v>1041</v>
      </c>
    </row>
    <row r="113" spans="1:47" s="2" customFormat="1" ht="12">
      <c r="A113" s="38"/>
      <c r="B113" s="39"/>
      <c r="C113" s="40"/>
      <c r="D113" s="225" t="s">
        <v>164</v>
      </c>
      <c r="E113" s="40"/>
      <c r="F113" s="226" t="s">
        <v>770</v>
      </c>
      <c r="G113" s="40"/>
      <c r="H113" s="40"/>
      <c r="I113" s="227"/>
      <c r="J113" s="40"/>
      <c r="K113" s="40"/>
      <c r="L113" s="44"/>
      <c r="M113" s="228"/>
      <c r="N113" s="229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164</v>
      </c>
      <c r="AU113" s="17" t="s">
        <v>84</v>
      </c>
    </row>
    <row r="114" spans="1:51" s="13" customFormat="1" ht="12">
      <c r="A114" s="13"/>
      <c r="B114" s="230"/>
      <c r="C114" s="231"/>
      <c r="D114" s="232" t="s">
        <v>166</v>
      </c>
      <c r="E114" s="233" t="s">
        <v>19</v>
      </c>
      <c r="F114" s="234" t="s">
        <v>771</v>
      </c>
      <c r="G114" s="231"/>
      <c r="H114" s="235">
        <v>0.756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166</v>
      </c>
      <c r="AU114" s="241" t="s">
        <v>84</v>
      </c>
      <c r="AV114" s="13" t="s">
        <v>84</v>
      </c>
      <c r="AW114" s="13" t="s">
        <v>36</v>
      </c>
      <c r="AX114" s="13" t="s">
        <v>82</v>
      </c>
      <c r="AY114" s="241" t="s">
        <v>155</v>
      </c>
    </row>
    <row r="115" spans="1:63" s="12" customFormat="1" ht="22.8" customHeight="1">
      <c r="A115" s="12"/>
      <c r="B115" s="196"/>
      <c r="C115" s="197"/>
      <c r="D115" s="198" t="s">
        <v>74</v>
      </c>
      <c r="E115" s="210" t="s">
        <v>233</v>
      </c>
      <c r="F115" s="210" t="s">
        <v>234</v>
      </c>
      <c r="G115" s="197"/>
      <c r="H115" s="197"/>
      <c r="I115" s="200"/>
      <c r="J115" s="211">
        <f>BK115</f>
        <v>0</v>
      </c>
      <c r="K115" s="197"/>
      <c r="L115" s="202"/>
      <c r="M115" s="203"/>
      <c r="N115" s="204"/>
      <c r="O115" s="204"/>
      <c r="P115" s="205">
        <f>SUM(P116:P122)</f>
        <v>0</v>
      </c>
      <c r="Q115" s="204"/>
      <c r="R115" s="205">
        <f>SUM(R116:R122)</f>
        <v>0.0096264</v>
      </c>
      <c r="S115" s="204"/>
      <c r="T115" s="206">
        <f>SUM(T116:T122)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7" t="s">
        <v>82</v>
      </c>
      <c r="AT115" s="208" t="s">
        <v>74</v>
      </c>
      <c r="AU115" s="208" t="s">
        <v>82</v>
      </c>
      <c r="AY115" s="207" t="s">
        <v>155</v>
      </c>
      <c r="BK115" s="209">
        <f>SUM(BK116:BK122)</f>
        <v>0</v>
      </c>
    </row>
    <row r="116" spans="1:65" s="2" customFormat="1" ht="16.5" customHeight="1">
      <c r="A116" s="38"/>
      <c r="B116" s="39"/>
      <c r="C116" s="212" t="s">
        <v>174</v>
      </c>
      <c r="D116" s="212" t="s">
        <v>157</v>
      </c>
      <c r="E116" s="213" t="s">
        <v>236</v>
      </c>
      <c r="F116" s="214" t="s">
        <v>237</v>
      </c>
      <c r="G116" s="215" t="s">
        <v>229</v>
      </c>
      <c r="H116" s="216">
        <v>1.26</v>
      </c>
      <c r="I116" s="217"/>
      <c r="J116" s="218">
        <f>ROUND(I116*H116,2)</f>
        <v>0</v>
      </c>
      <c r="K116" s="214" t="s">
        <v>161</v>
      </c>
      <c r="L116" s="44"/>
      <c r="M116" s="219" t="s">
        <v>19</v>
      </c>
      <c r="N116" s="220" t="s">
        <v>47</v>
      </c>
      <c r="O116" s="84"/>
      <c r="P116" s="221">
        <f>O116*H116</f>
        <v>0</v>
      </c>
      <c r="Q116" s="221">
        <v>0.00026</v>
      </c>
      <c r="R116" s="221">
        <f>Q116*H116</f>
        <v>0.0003276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162</v>
      </c>
      <c r="AT116" s="223" t="s">
        <v>157</v>
      </c>
      <c r="AU116" s="223" t="s">
        <v>84</v>
      </c>
      <c r="AY116" s="17" t="s">
        <v>155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84</v>
      </c>
      <c r="BK116" s="224">
        <f>ROUND(I116*H116,2)</f>
        <v>0</v>
      </c>
      <c r="BL116" s="17" t="s">
        <v>162</v>
      </c>
      <c r="BM116" s="223" t="s">
        <v>1042</v>
      </c>
    </row>
    <row r="117" spans="1:47" s="2" customFormat="1" ht="12">
      <c r="A117" s="38"/>
      <c r="B117" s="39"/>
      <c r="C117" s="40"/>
      <c r="D117" s="225" t="s">
        <v>164</v>
      </c>
      <c r="E117" s="40"/>
      <c r="F117" s="226" t="s">
        <v>239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164</v>
      </c>
      <c r="AU117" s="17" t="s">
        <v>84</v>
      </c>
    </row>
    <row r="118" spans="1:51" s="13" customFormat="1" ht="12">
      <c r="A118" s="13"/>
      <c r="B118" s="230"/>
      <c r="C118" s="231"/>
      <c r="D118" s="232" t="s">
        <v>166</v>
      </c>
      <c r="E118" s="233" t="s">
        <v>19</v>
      </c>
      <c r="F118" s="234" t="s">
        <v>240</v>
      </c>
      <c r="G118" s="231"/>
      <c r="H118" s="235">
        <v>1.26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1" t="s">
        <v>166</v>
      </c>
      <c r="AU118" s="241" t="s">
        <v>84</v>
      </c>
      <c r="AV118" s="13" t="s">
        <v>84</v>
      </c>
      <c r="AW118" s="13" t="s">
        <v>36</v>
      </c>
      <c r="AX118" s="13" t="s">
        <v>82</v>
      </c>
      <c r="AY118" s="241" t="s">
        <v>155</v>
      </c>
    </row>
    <row r="119" spans="1:65" s="2" customFormat="1" ht="24.15" customHeight="1">
      <c r="A119" s="38"/>
      <c r="B119" s="39"/>
      <c r="C119" s="212" t="s">
        <v>162</v>
      </c>
      <c r="D119" s="212" t="s">
        <v>157</v>
      </c>
      <c r="E119" s="213" t="s">
        <v>242</v>
      </c>
      <c r="F119" s="214" t="s">
        <v>243</v>
      </c>
      <c r="G119" s="215" t="s">
        <v>229</v>
      </c>
      <c r="H119" s="216">
        <v>1.26</v>
      </c>
      <c r="I119" s="217"/>
      <c r="J119" s="218">
        <f>ROUND(I119*H119,2)</f>
        <v>0</v>
      </c>
      <c r="K119" s="214" t="s">
        <v>161</v>
      </c>
      <c r="L119" s="44"/>
      <c r="M119" s="219" t="s">
        <v>19</v>
      </c>
      <c r="N119" s="220" t="s">
        <v>47</v>
      </c>
      <c r="O119" s="84"/>
      <c r="P119" s="221">
        <f>O119*H119</f>
        <v>0</v>
      </c>
      <c r="Q119" s="221">
        <v>0.00438</v>
      </c>
      <c r="R119" s="221">
        <f>Q119*H119</f>
        <v>0.0055188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162</v>
      </c>
      <c r="AT119" s="223" t="s">
        <v>157</v>
      </c>
      <c r="AU119" s="223" t="s">
        <v>84</v>
      </c>
      <c r="AY119" s="17" t="s">
        <v>155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84</v>
      </c>
      <c r="BK119" s="224">
        <f>ROUND(I119*H119,2)</f>
        <v>0</v>
      </c>
      <c r="BL119" s="17" t="s">
        <v>162</v>
      </c>
      <c r="BM119" s="223" t="s">
        <v>1043</v>
      </c>
    </row>
    <row r="120" spans="1:47" s="2" customFormat="1" ht="12">
      <c r="A120" s="38"/>
      <c r="B120" s="39"/>
      <c r="C120" s="40"/>
      <c r="D120" s="225" t="s">
        <v>164</v>
      </c>
      <c r="E120" s="40"/>
      <c r="F120" s="226" t="s">
        <v>245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164</v>
      </c>
      <c r="AU120" s="17" t="s">
        <v>84</v>
      </c>
    </row>
    <row r="121" spans="1:65" s="2" customFormat="1" ht="16.5" customHeight="1">
      <c r="A121" s="38"/>
      <c r="B121" s="39"/>
      <c r="C121" s="212" t="s">
        <v>183</v>
      </c>
      <c r="D121" s="212" t="s">
        <v>157</v>
      </c>
      <c r="E121" s="213" t="s">
        <v>246</v>
      </c>
      <c r="F121" s="214" t="s">
        <v>247</v>
      </c>
      <c r="G121" s="215" t="s">
        <v>229</v>
      </c>
      <c r="H121" s="216">
        <v>1.26</v>
      </c>
      <c r="I121" s="217"/>
      <c r="J121" s="218">
        <f>ROUND(I121*H121,2)</f>
        <v>0</v>
      </c>
      <c r="K121" s="214" t="s">
        <v>161</v>
      </c>
      <c r="L121" s="44"/>
      <c r="M121" s="219" t="s">
        <v>19</v>
      </c>
      <c r="N121" s="220" t="s">
        <v>47</v>
      </c>
      <c r="O121" s="84"/>
      <c r="P121" s="221">
        <f>O121*H121</f>
        <v>0</v>
      </c>
      <c r="Q121" s="221">
        <v>0.003</v>
      </c>
      <c r="R121" s="221">
        <f>Q121*H121</f>
        <v>0.00378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162</v>
      </c>
      <c r="AT121" s="223" t="s">
        <v>157</v>
      </c>
      <c r="AU121" s="223" t="s">
        <v>84</v>
      </c>
      <c r="AY121" s="17" t="s">
        <v>155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84</v>
      </c>
      <c r="BK121" s="224">
        <f>ROUND(I121*H121,2)</f>
        <v>0</v>
      </c>
      <c r="BL121" s="17" t="s">
        <v>162</v>
      </c>
      <c r="BM121" s="223" t="s">
        <v>1044</v>
      </c>
    </row>
    <row r="122" spans="1:47" s="2" customFormat="1" ht="12">
      <c r="A122" s="38"/>
      <c r="B122" s="39"/>
      <c r="C122" s="40"/>
      <c r="D122" s="225" t="s">
        <v>164</v>
      </c>
      <c r="E122" s="40"/>
      <c r="F122" s="226" t="s">
        <v>249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164</v>
      </c>
      <c r="AU122" s="17" t="s">
        <v>84</v>
      </c>
    </row>
    <row r="123" spans="1:63" s="12" customFormat="1" ht="22.8" customHeight="1">
      <c r="A123" s="12"/>
      <c r="B123" s="196"/>
      <c r="C123" s="197"/>
      <c r="D123" s="198" t="s">
        <v>74</v>
      </c>
      <c r="E123" s="210" t="s">
        <v>264</v>
      </c>
      <c r="F123" s="210" t="s">
        <v>265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SUM(P124:P127)</f>
        <v>0</v>
      </c>
      <c r="Q123" s="204"/>
      <c r="R123" s="205">
        <f>SUM(R124:R127)</f>
        <v>0.02366</v>
      </c>
      <c r="S123" s="204"/>
      <c r="T123" s="206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82</v>
      </c>
      <c r="AT123" s="208" t="s">
        <v>74</v>
      </c>
      <c r="AU123" s="208" t="s">
        <v>82</v>
      </c>
      <c r="AY123" s="207" t="s">
        <v>155</v>
      </c>
      <c r="BK123" s="209">
        <f>SUM(BK124:BK127)</f>
        <v>0</v>
      </c>
    </row>
    <row r="124" spans="1:65" s="2" customFormat="1" ht="16.5" customHeight="1">
      <c r="A124" s="38"/>
      <c r="B124" s="39"/>
      <c r="C124" s="212" t="s">
        <v>189</v>
      </c>
      <c r="D124" s="212" t="s">
        <v>157</v>
      </c>
      <c r="E124" s="213" t="s">
        <v>267</v>
      </c>
      <c r="F124" s="214" t="s">
        <v>268</v>
      </c>
      <c r="G124" s="215" t="s">
        <v>223</v>
      </c>
      <c r="H124" s="216">
        <v>2</v>
      </c>
      <c r="I124" s="217"/>
      <c r="J124" s="218">
        <f>ROUND(I124*H124,2)</f>
        <v>0</v>
      </c>
      <c r="K124" s="214" t="s">
        <v>161</v>
      </c>
      <c r="L124" s="44"/>
      <c r="M124" s="219" t="s">
        <v>19</v>
      </c>
      <c r="N124" s="220" t="s">
        <v>47</v>
      </c>
      <c r="O124" s="84"/>
      <c r="P124" s="221">
        <f>O124*H124</f>
        <v>0</v>
      </c>
      <c r="Q124" s="221">
        <v>3E-05</v>
      </c>
      <c r="R124" s="221">
        <f>Q124*H124</f>
        <v>6E-05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250</v>
      </c>
      <c r="AT124" s="223" t="s">
        <v>157</v>
      </c>
      <c r="AU124" s="223" t="s">
        <v>84</v>
      </c>
      <c r="AY124" s="17" t="s">
        <v>155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84</v>
      </c>
      <c r="BK124" s="224">
        <f>ROUND(I124*H124,2)</f>
        <v>0</v>
      </c>
      <c r="BL124" s="17" t="s">
        <v>250</v>
      </c>
      <c r="BM124" s="223" t="s">
        <v>1045</v>
      </c>
    </row>
    <row r="125" spans="1:47" s="2" customFormat="1" ht="12">
      <c r="A125" s="38"/>
      <c r="B125" s="39"/>
      <c r="C125" s="40"/>
      <c r="D125" s="225" t="s">
        <v>164</v>
      </c>
      <c r="E125" s="40"/>
      <c r="F125" s="226" t="s">
        <v>270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164</v>
      </c>
      <c r="AU125" s="17" t="s">
        <v>84</v>
      </c>
    </row>
    <row r="126" spans="1:51" s="13" customFormat="1" ht="12">
      <c r="A126" s="13"/>
      <c r="B126" s="230"/>
      <c r="C126" s="231"/>
      <c r="D126" s="232" t="s">
        <v>166</v>
      </c>
      <c r="E126" s="233" t="s">
        <v>19</v>
      </c>
      <c r="F126" s="234" t="s">
        <v>1046</v>
      </c>
      <c r="G126" s="231"/>
      <c r="H126" s="235">
        <v>2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166</v>
      </c>
      <c r="AU126" s="241" t="s">
        <v>84</v>
      </c>
      <c r="AV126" s="13" t="s">
        <v>84</v>
      </c>
      <c r="AW126" s="13" t="s">
        <v>36</v>
      </c>
      <c r="AX126" s="13" t="s">
        <v>82</v>
      </c>
      <c r="AY126" s="241" t="s">
        <v>155</v>
      </c>
    </row>
    <row r="127" spans="1:65" s="2" customFormat="1" ht="16.5" customHeight="1">
      <c r="A127" s="38"/>
      <c r="B127" s="39"/>
      <c r="C127" s="253" t="s">
        <v>197</v>
      </c>
      <c r="D127" s="253" t="s">
        <v>190</v>
      </c>
      <c r="E127" s="254" t="s">
        <v>272</v>
      </c>
      <c r="F127" s="255" t="s">
        <v>273</v>
      </c>
      <c r="G127" s="256" t="s">
        <v>223</v>
      </c>
      <c r="H127" s="257">
        <v>2</v>
      </c>
      <c r="I127" s="258"/>
      <c r="J127" s="259">
        <f>ROUND(I127*H127,2)</f>
        <v>0</v>
      </c>
      <c r="K127" s="255" t="s">
        <v>274</v>
      </c>
      <c r="L127" s="260"/>
      <c r="M127" s="261" t="s">
        <v>19</v>
      </c>
      <c r="N127" s="262" t="s">
        <v>47</v>
      </c>
      <c r="O127" s="84"/>
      <c r="P127" s="221">
        <f>O127*H127</f>
        <v>0</v>
      </c>
      <c r="Q127" s="221">
        <v>0.0118</v>
      </c>
      <c r="R127" s="221">
        <f>Q127*H127</f>
        <v>0.0236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275</v>
      </c>
      <c r="AT127" s="223" t="s">
        <v>190</v>
      </c>
      <c r="AU127" s="223" t="s">
        <v>84</v>
      </c>
      <c r="AY127" s="17" t="s">
        <v>155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84</v>
      </c>
      <c r="BK127" s="224">
        <f>ROUND(I127*H127,2)</f>
        <v>0</v>
      </c>
      <c r="BL127" s="17" t="s">
        <v>250</v>
      </c>
      <c r="BM127" s="223" t="s">
        <v>1047</v>
      </c>
    </row>
    <row r="128" spans="1:63" s="12" customFormat="1" ht="22.8" customHeight="1">
      <c r="A128" s="12"/>
      <c r="B128" s="196"/>
      <c r="C128" s="197"/>
      <c r="D128" s="198" t="s">
        <v>74</v>
      </c>
      <c r="E128" s="210" t="s">
        <v>277</v>
      </c>
      <c r="F128" s="210" t="s">
        <v>278</v>
      </c>
      <c r="G128" s="197"/>
      <c r="H128" s="197"/>
      <c r="I128" s="200"/>
      <c r="J128" s="211">
        <f>BK128</f>
        <v>0</v>
      </c>
      <c r="K128" s="197"/>
      <c r="L128" s="202"/>
      <c r="M128" s="203"/>
      <c r="N128" s="204"/>
      <c r="O128" s="204"/>
      <c r="P128" s="205">
        <f>SUM(P129:P131)</f>
        <v>0</v>
      </c>
      <c r="Q128" s="204"/>
      <c r="R128" s="205">
        <f>SUM(R129:R131)</f>
        <v>0.00546</v>
      </c>
      <c r="S128" s="204"/>
      <c r="T128" s="206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7" t="s">
        <v>82</v>
      </c>
      <c r="AT128" s="208" t="s">
        <v>74</v>
      </c>
      <c r="AU128" s="208" t="s">
        <v>82</v>
      </c>
      <c r="AY128" s="207" t="s">
        <v>155</v>
      </c>
      <c r="BK128" s="209">
        <f>SUM(BK129:BK131)</f>
        <v>0</v>
      </c>
    </row>
    <row r="129" spans="1:65" s="2" customFormat="1" ht="24.15" customHeight="1">
      <c r="A129" s="38"/>
      <c r="B129" s="39"/>
      <c r="C129" s="212" t="s">
        <v>194</v>
      </c>
      <c r="D129" s="212" t="s">
        <v>157</v>
      </c>
      <c r="E129" s="213" t="s">
        <v>280</v>
      </c>
      <c r="F129" s="214" t="s">
        <v>281</v>
      </c>
      <c r="G129" s="215" t="s">
        <v>229</v>
      </c>
      <c r="H129" s="216">
        <v>42</v>
      </c>
      <c r="I129" s="217"/>
      <c r="J129" s="218">
        <f>ROUND(I129*H129,2)</f>
        <v>0</v>
      </c>
      <c r="K129" s="214" t="s">
        <v>161</v>
      </c>
      <c r="L129" s="44"/>
      <c r="M129" s="219" t="s">
        <v>19</v>
      </c>
      <c r="N129" s="220" t="s">
        <v>47</v>
      </c>
      <c r="O129" s="84"/>
      <c r="P129" s="221">
        <f>O129*H129</f>
        <v>0</v>
      </c>
      <c r="Q129" s="221">
        <v>0.00013</v>
      </c>
      <c r="R129" s="221">
        <f>Q129*H129</f>
        <v>0.00546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162</v>
      </c>
      <c r="AT129" s="223" t="s">
        <v>157</v>
      </c>
      <c r="AU129" s="223" t="s">
        <v>84</v>
      </c>
      <c r="AY129" s="17" t="s">
        <v>155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84</v>
      </c>
      <c r="BK129" s="224">
        <f>ROUND(I129*H129,2)</f>
        <v>0</v>
      </c>
      <c r="BL129" s="17" t="s">
        <v>162</v>
      </c>
      <c r="BM129" s="223" t="s">
        <v>1048</v>
      </c>
    </row>
    <row r="130" spans="1:47" s="2" customFormat="1" ht="12">
      <c r="A130" s="38"/>
      <c r="B130" s="39"/>
      <c r="C130" s="40"/>
      <c r="D130" s="225" t="s">
        <v>164</v>
      </c>
      <c r="E130" s="40"/>
      <c r="F130" s="226" t="s">
        <v>283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164</v>
      </c>
      <c r="AU130" s="17" t="s">
        <v>84</v>
      </c>
    </row>
    <row r="131" spans="1:51" s="13" customFormat="1" ht="12">
      <c r="A131" s="13"/>
      <c r="B131" s="230"/>
      <c r="C131" s="231"/>
      <c r="D131" s="232" t="s">
        <v>166</v>
      </c>
      <c r="E131" s="233" t="s">
        <v>19</v>
      </c>
      <c r="F131" s="234" t="s">
        <v>773</v>
      </c>
      <c r="G131" s="231"/>
      <c r="H131" s="235">
        <v>42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166</v>
      </c>
      <c r="AU131" s="241" t="s">
        <v>84</v>
      </c>
      <c r="AV131" s="13" t="s">
        <v>84</v>
      </c>
      <c r="AW131" s="13" t="s">
        <v>36</v>
      </c>
      <c r="AX131" s="13" t="s">
        <v>82</v>
      </c>
      <c r="AY131" s="241" t="s">
        <v>155</v>
      </c>
    </row>
    <row r="132" spans="1:63" s="12" customFormat="1" ht="22.8" customHeight="1">
      <c r="A132" s="12"/>
      <c r="B132" s="196"/>
      <c r="C132" s="197"/>
      <c r="D132" s="198" t="s">
        <v>74</v>
      </c>
      <c r="E132" s="210" t="s">
        <v>285</v>
      </c>
      <c r="F132" s="210" t="s">
        <v>286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SUM(P133:P135)</f>
        <v>0</v>
      </c>
      <c r="Q132" s="204"/>
      <c r="R132" s="205">
        <f>SUM(R133:R135)</f>
        <v>0.09387</v>
      </c>
      <c r="S132" s="204"/>
      <c r="T132" s="206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82</v>
      </c>
      <c r="AT132" s="208" t="s">
        <v>74</v>
      </c>
      <c r="AU132" s="208" t="s">
        <v>82</v>
      </c>
      <c r="AY132" s="207" t="s">
        <v>155</v>
      </c>
      <c r="BK132" s="209">
        <f>SUM(BK133:BK135)</f>
        <v>0</v>
      </c>
    </row>
    <row r="133" spans="1:65" s="2" customFormat="1" ht="16.5" customHeight="1">
      <c r="A133" s="38"/>
      <c r="B133" s="39"/>
      <c r="C133" s="212" t="s">
        <v>207</v>
      </c>
      <c r="D133" s="212" t="s">
        <v>157</v>
      </c>
      <c r="E133" s="213" t="s">
        <v>287</v>
      </c>
      <c r="F133" s="214" t="s">
        <v>288</v>
      </c>
      <c r="G133" s="215" t="s">
        <v>229</v>
      </c>
      <c r="H133" s="216">
        <v>60</v>
      </c>
      <c r="I133" s="217"/>
      <c r="J133" s="218">
        <f>ROUND(I133*H133,2)</f>
        <v>0</v>
      </c>
      <c r="K133" s="214" t="s">
        <v>161</v>
      </c>
      <c r="L133" s="44"/>
      <c r="M133" s="219" t="s">
        <v>19</v>
      </c>
      <c r="N133" s="220" t="s">
        <v>47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162</v>
      </c>
      <c r="AT133" s="223" t="s">
        <v>157</v>
      </c>
      <c r="AU133" s="223" t="s">
        <v>84</v>
      </c>
      <c r="AY133" s="17" t="s">
        <v>155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84</v>
      </c>
      <c r="BK133" s="224">
        <f>ROUND(I133*H133,2)</f>
        <v>0</v>
      </c>
      <c r="BL133" s="17" t="s">
        <v>162</v>
      </c>
      <c r="BM133" s="223" t="s">
        <v>1049</v>
      </c>
    </row>
    <row r="134" spans="1:47" s="2" customFormat="1" ht="12">
      <c r="A134" s="38"/>
      <c r="B134" s="39"/>
      <c r="C134" s="40"/>
      <c r="D134" s="225" t="s">
        <v>164</v>
      </c>
      <c r="E134" s="40"/>
      <c r="F134" s="226" t="s">
        <v>290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164</v>
      </c>
      <c r="AU134" s="17" t="s">
        <v>84</v>
      </c>
    </row>
    <row r="135" spans="1:65" s="2" customFormat="1" ht="16.5" customHeight="1">
      <c r="A135" s="38"/>
      <c r="B135" s="39"/>
      <c r="C135" s="212" t="s">
        <v>214</v>
      </c>
      <c r="D135" s="212" t="s">
        <v>157</v>
      </c>
      <c r="E135" s="213" t="s">
        <v>775</v>
      </c>
      <c r="F135" s="214" t="s">
        <v>776</v>
      </c>
      <c r="G135" s="215" t="s">
        <v>223</v>
      </c>
      <c r="H135" s="216">
        <v>7</v>
      </c>
      <c r="I135" s="217"/>
      <c r="J135" s="218">
        <f>ROUND(I135*H135,2)</f>
        <v>0</v>
      </c>
      <c r="K135" s="214" t="s">
        <v>274</v>
      </c>
      <c r="L135" s="44"/>
      <c r="M135" s="219" t="s">
        <v>19</v>
      </c>
      <c r="N135" s="220" t="s">
        <v>47</v>
      </c>
      <c r="O135" s="84"/>
      <c r="P135" s="221">
        <f>O135*H135</f>
        <v>0</v>
      </c>
      <c r="Q135" s="221">
        <v>0.01341</v>
      </c>
      <c r="R135" s="221">
        <f>Q135*H135</f>
        <v>0.09387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162</v>
      </c>
      <c r="AT135" s="223" t="s">
        <v>157</v>
      </c>
      <c r="AU135" s="223" t="s">
        <v>84</v>
      </c>
      <c r="AY135" s="17" t="s">
        <v>155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84</v>
      </c>
      <c r="BK135" s="224">
        <f>ROUND(I135*H135,2)</f>
        <v>0</v>
      </c>
      <c r="BL135" s="17" t="s">
        <v>162</v>
      </c>
      <c r="BM135" s="223" t="s">
        <v>1050</v>
      </c>
    </row>
    <row r="136" spans="1:63" s="12" customFormat="1" ht="22.8" customHeight="1">
      <c r="A136" s="12"/>
      <c r="B136" s="196"/>
      <c r="C136" s="197"/>
      <c r="D136" s="198" t="s">
        <v>74</v>
      </c>
      <c r="E136" s="210" t="s">
        <v>303</v>
      </c>
      <c r="F136" s="210" t="s">
        <v>304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SUM(P137:P153)</f>
        <v>0</v>
      </c>
      <c r="Q136" s="204"/>
      <c r="R136" s="205">
        <f>SUM(R137:R153)</f>
        <v>0</v>
      </c>
      <c r="S136" s="204"/>
      <c r="T136" s="206">
        <f>SUM(T137:T153)</f>
        <v>17.748260000000002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82</v>
      </c>
      <c r="AT136" s="208" t="s">
        <v>74</v>
      </c>
      <c r="AU136" s="208" t="s">
        <v>82</v>
      </c>
      <c r="AY136" s="207" t="s">
        <v>155</v>
      </c>
      <c r="BK136" s="209">
        <f>SUM(BK137:BK153)</f>
        <v>0</v>
      </c>
    </row>
    <row r="137" spans="1:65" s="2" customFormat="1" ht="16.5" customHeight="1">
      <c r="A137" s="38"/>
      <c r="B137" s="39"/>
      <c r="C137" s="212" t="s">
        <v>220</v>
      </c>
      <c r="D137" s="212" t="s">
        <v>157</v>
      </c>
      <c r="E137" s="213" t="s">
        <v>778</v>
      </c>
      <c r="F137" s="214" t="s">
        <v>779</v>
      </c>
      <c r="G137" s="215" t="s">
        <v>308</v>
      </c>
      <c r="H137" s="216">
        <v>133</v>
      </c>
      <c r="I137" s="217"/>
      <c r="J137" s="218">
        <f>ROUND(I137*H137,2)</f>
        <v>0</v>
      </c>
      <c r="K137" s="214" t="s">
        <v>161</v>
      </c>
      <c r="L137" s="44"/>
      <c r="M137" s="219" t="s">
        <v>19</v>
      </c>
      <c r="N137" s="220" t="s">
        <v>47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0.00198</v>
      </c>
      <c r="T137" s="222">
        <f>S137*H137</f>
        <v>0.26334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162</v>
      </c>
      <c r="AT137" s="223" t="s">
        <v>157</v>
      </c>
      <c r="AU137" s="223" t="s">
        <v>84</v>
      </c>
      <c r="AY137" s="17" t="s">
        <v>155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84</v>
      </c>
      <c r="BK137" s="224">
        <f>ROUND(I137*H137,2)</f>
        <v>0</v>
      </c>
      <c r="BL137" s="17" t="s">
        <v>162</v>
      </c>
      <c r="BM137" s="223" t="s">
        <v>1051</v>
      </c>
    </row>
    <row r="138" spans="1:47" s="2" customFormat="1" ht="12">
      <c r="A138" s="38"/>
      <c r="B138" s="39"/>
      <c r="C138" s="40"/>
      <c r="D138" s="225" t="s">
        <v>164</v>
      </c>
      <c r="E138" s="40"/>
      <c r="F138" s="226" t="s">
        <v>781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164</v>
      </c>
      <c r="AU138" s="17" t="s">
        <v>84</v>
      </c>
    </row>
    <row r="139" spans="1:65" s="2" customFormat="1" ht="16.5" customHeight="1">
      <c r="A139" s="38"/>
      <c r="B139" s="39"/>
      <c r="C139" s="212" t="s">
        <v>226</v>
      </c>
      <c r="D139" s="212" t="s">
        <v>157</v>
      </c>
      <c r="E139" s="213" t="s">
        <v>317</v>
      </c>
      <c r="F139" s="214" t="s">
        <v>318</v>
      </c>
      <c r="G139" s="215" t="s">
        <v>308</v>
      </c>
      <c r="H139" s="216">
        <v>495</v>
      </c>
      <c r="I139" s="217"/>
      <c r="J139" s="218">
        <f>ROUND(I139*H139,2)</f>
        <v>0</v>
      </c>
      <c r="K139" s="214" t="s">
        <v>161</v>
      </c>
      <c r="L139" s="44"/>
      <c r="M139" s="219" t="s">
        <v>19</v>
      </c>
      <c r="N139" s="220" t="s">
        <v>47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0.00028</v>
      </c>
      <c r="T139" s="222">
        <f>S139*H139</f>
        <v>0.1386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162</v>
      </c>
      <c r="AT139" s="223" t="s">
        <v>157</v>
      </c>
      <c r="AU139" s="223" t="s">
        <v>84</v>
      </c>
      <c r="AY139" s="17" t="s">
        <v>155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84</v>
      </c>
      <c r="BK139" s="224">
        <f>ROUND(I139*H139,2)</f>
        <v>0</v>
      </c>
      <c r="BL139" s="17" t="s">
        <v>162</v>
      </c>
      <c r="BM139" s="223" t="s">
        <v>1052</v>
      </c>
    </row>
    <row r="140" spans="1:47" s="2" customFormat="1" ht="12">
      <c r="A140" s="38"/>
      <c r="B140" s="39"/>
      <c r="C140" s="40"/>
      <c r="D140" s="225" t="s">
        <v>164</v>
      </c>
      <c r="E140" s="40"/>
      <c r="F140" s="226" t="s">
        <v>320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164</v>
      </c>
      <c r="AU140" s="17" t="s">
        <v>84</v>
      </c>
    </row>
    <row r="141" spans="1:65" s="2" customFormat="1" ht="16.5" customHeight="1">
      <c r="A141" s="38"/>
      <c r="B141" s="39"/>
      <c r="C141" s="212" t="s">
        <v>235</v>
      </c>
      <c r="D141" s="212" t="s">
        <v>157</v>
      </c>
      <c r="E141" s="213" t="s">
        <v>783</v>
      </c>
      <c r="F141" s="214" t="s">
        <v>784</v>
      </c>
      <c r="G141" s="215" t="s">
        <v>223</v>
      </c>
      <c r="H141" s="216">
        <v>62</v>
      </c>
      <c r="I141" s="217"/>
      <c r="J141" s="218">
        <f>ROUND(I141*H141,2)</f>
        <v>0</v>
      </c>
      <c r="K141" s="214" t="s">
        <v>161</v>
      </c>
      <c r="L141" s="44"/>
      <c r="M141" s="219" t="s">
        <v>19</v>
      </c>
      <c r="N141" s="220" t="s">
        <v>47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0.00053</v>
      </c>
      <c r="T141" s="222">
        <f>S141*H141</f>
        <v>0.03286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162</v>
      </c>
      <c r="AT141" s="223" t="s">
        <v>157</v>
      </c>
      <c r="AU141" s="223" t="s">
        <v>84</v>
      </c>
      <c r="AY141" s="17" t="s">
        <v>155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84</v>
      </c>
      <c r="BK141" s="224">
        <f>ROUND(I141*H141,2)</f>
        <v>0</v>
      </c>
      <c r="BL141" s="17" t="s">
        <v>162</v>
      </c>
      <c r="BM141" s="223" t="s">
        <v>1053</v>
      </c>
    </row>
    <row r="142" spans="1:47" s="2" customFormat="1" ht="12">
      <c r="A142" s="38"/>
      <c r="B142" s="39"/>
      <c r="C142" s="40"/>
      <c r="D142" s="225" t="s">
        <v>164</v>
      </c>
      <c r="E142" s="40"/>
      <c r="F142" s="226" t="s">
        <v>786</v>
      </c>
      <c r="G142" s="40"/>
      <c r="H142" s="40"/>
      <c r="I142" s="227"/>
      <c r="J142" s="40"/>
      <c r="K142" s="40"/>
      <c r="L142" s="44"/>
      <c r="M142" s="228"/>
      <c r="N142" s="229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164</v>
      </c>
      <c r="AU142" s="17" t="s">
        <v>84</v>
      </c>
    </row>
    <row r="143" spans="1:65" s="2" customFormat="1" ht="16.5" customHeight="1">
      <c r="A143" s="38"/>
      <c r="B143" s="39"/>
      <c r="C143" s="212" t="s">
        <v>241</v>
      </c>
      <c r="D143" s="212" t="s">
        <v>157</v>
      </c>
      <c r="E143" s="213" t="s">
        <v>787</v>
      </c>
      <c r="F143" s="214" t="s">
        <v>788</v>
      </c>
      <c r="G143" s="215" t="s">
        <v>223</v>
      </c>
      <c r="H143" s="216">
        <v>62</v>
      </c>
      <c r="I143" s="217"/>
      <c r="J143" s="218">
        <f>ROUND(I143*H143,2)</f>
        <v>0</v>
      </c>
      <c r="K143" s="214" t="s">
        <v>161</v>
      </c>
      <c r="L143" s="44"/>
      <c r="M143" s="219" t="s">
        <v>19</v>
      </c>
      <c r="N143" s="220" t="s">
        <v>47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0.0056</v>
      </c>
      <c r="T143" s="222">
        <f>S143*H143</f>
        <v>0.3472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162</v>
      </c>
      <c r="AT143" s="223" t="s">
        <v>157</v>
      </c>
      <c r="AU143" s="223" t="s">
        <v>84</v>
      </c>
      <c r="AY143" s="17" t="s">
        <v>155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84</v>
      </c>
      <c r="BK143" s="224">
        <f>ROUND(I143*H143,2)</f>
        <v>0</v>
      </c>
      <c r="BL143" s="17" t="s">
        <v>162</v>
      </c>
      <c r="BM143" s="223" t="s">
        <v>1054</v>
      </c>
    </row>
    <row r="144" spans="1:47" s="2" customFormat="1" ht="12">
      <c r="A144" s="38"/>
      <c r="B144" s="39"/>
      <c r="C144" s="40"/>
      <c r="D144" s="225" t="s">
        <v>164</v>
      </c>
      <c r="E144" s="40"/>
      <c r="F144" s="226" t="s">
        <v>790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164</v>
      </c>
      <c r="AU144" s="17" t="s">
        <v>84</v>
      </c>
    </row>
    <row r="145" spans="1:65" s="2" customFormat="1" ht="24.15" customHeight="1">
      <c r="A145" s="38"/>
      <c r="B145" s="39"/>
      <c r="C145" s="212" t="s">
        <v>8</v>
      </c>
      <c r="D145" s="212" t="s">
        <v>157</v>
      </c>
      <c r="E145" s="213" t="s">
        <v>337</v>
      </c>
      <c r="F145" s="214" t="s">
        <v>338</v>
      </c>
      <c r="G145" s="215" t="s">
        <v>229</v>
      </c>
      <c r="H145" s="216">
        <v>4.86</v>
      </c>
      <c r="I145" s="217"/>
      <c r="J145" s="218">
        <f>ROUND(I145*H145,2)</f>
        <v>0</v>
      </c>
      <c r="K145" s="214" t="s">
        <v>161</v>
      </c>
      <c r="L145" s="44"/>
      <c r="M145" s="219" t="s">
        <v>19</v>
      </c>
      <c r="N145" s="220" t="s">
        <v>47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0.131</v>
      </c>
      <c r="T145" s="222">
        <f>S145*H145</f>
        <v>0.6366600000000001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162</v>
      </c>
      <c r="AT145" s="223" t="s">
        <v>157</v>
      </c>
      <c r="AU145" s="223" t="s">
        <v>84</v>
      </c>
      <c r="AY145" s="17" t="s">
        <v>155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84</v>
      </c>
      <c r="BK145" s="224">
        <f>ROUND(I145*H145,2)</f>
        <v>0</v>
      </c>
      <c r="BL145" s="17" t="s">
        <v>162</v>
      </c>
      <c r="BM145" s="223" t="s">
        <v>1055</v>
      </c>
    </row>
    <row r="146" spans="1:47" s="2" customFormat="1" ht="12">
      <c r="A146" s="38"/>
      <c r="B146" s="39"/>
      <c r="C146" s="40"/>
      <c r="D146" s="225" t="s">
        <v>164</v>
      </c>
      <c r="E146" s="40"/>
      <c r="F146" s="226" t="s">
        <v>340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164</v>
      </c>
      <c r="AU146" s="17" t="s">
        <v>84</v>
      </c>
    </row>
    <row r="147" spans="1:51" s="13" customFormat="1" ht="12">
      <c r="A147" s="13"/>
      <c r="B147" s="230"/>
      <c r="C147" s="231"/>
      <c r="D147" s="232" t="s">
        <v>166</v>
      </c>
      <c r="E147" s="233" t="s">
        <v>19</v>
      </c>
      <c r="F147" s="234" t="s">
        <v>232</v>
      </c>
      <c r="G147" s="231"/>
      <c r="H147" s="235">
        <v>4.86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166</v>
      </c>
      <c r="AU147" s="241" t="s">
        <v>84</v>
      </c>
      <c r="AV147" s="13" t="s">
        <v>84</v>
      </c>
      <c r="AW147" s="13" t="s">
        <v>36</v>
      </c>
      <c r="AX147" s="13" t="s">
        <v>82</v>
      </c>
      <c r="AY147" s="241" t="s">
        <v>155</v>
      </c>
    </row>
    <row r="148" spans="1:65" s="2" customFormat="1" ht="21.75" customHeight="1">
      <c r="A148" s="38"/>
      <c r="B148" s="39"/>
      <c r="C148" s="212" t="s">
        <v>250</v>
      </c>
      <c r="D148" s="212" t="s">
        <v>157</v>
      </c>
      <c r="E148" s="213" t="s">
        <v>791</v>
      </c>
      <c r="F148" s="214" t="s">
        <v>792</v>
      </c>
      <c r="G148" s="215" t="s">
        <v>229</v>
      </c>
      <c r="H148" s="216">
        <v>226.8</v>
      </c>
      <c r="I148" s="217"/>
      <c r="J148" s="218">
        <f>ROUND(I148*H148,2)</f>
        <v>0</v>
      </c>
      <c r="K148" s="214" t="s">
        <v>161</v>
      </c>
      <c r="L148" s="44"/>
      <c r="M148" s="219" t="s">
        <v>19</v>
      </c>
      <c r="N148" s="220" t="s">
        <v>47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0.04</v>
      </c>
      <c r="T148" s="222">
        <f>S148*H148</f>
        <v>9.072000000000001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162</v>
      </c>
      <c r="AT148" s="223" t="s">
        <v>157</v>
      </c>
      <c r="AU148" s="223" t="s">
        <v>84</v>
      </c>
      <c r="AY148" s="17" t="s">
        <v>155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84</v>
      </c>
      <c r="BK148" s="224">
        <f>ROUND(I148*H148,2)</f>
        <v>0</v>
      </c>
      <c r="BL148" s="17" t="s">
        <v>162</v>
      </c>
      <c r="BM148" s="223" t="s">
        <v>1056</v>
      </c>
    </row>
    <row r="149" spans="1:47" s="2" customFormat="1" ht="12">
      <c r="A149" s="38"/>
      <c r="B149" s="39"/>
      <c r="C149" s="40"/>
      <c r="D149" s="225" t="s">
        <v>164</v>
      </c>
      <c r="E149" s="40"/>
      <c r="F149" s="226" t="s">
        <v>794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164</v>
      </c>
      <c r="AU149" s="17" t="s">
        <v>84</v>
      </c>
    </row>
    <row r="150" spans="1:51" s="13" customFormat="1" ht="12">
      <c r="A150" s="13"/>
      <c r="B150" s="230"/>
      <c r="C150" s="231"/>
      <c r="D150" s="232" t="s">
        <v>166</v>
      </c>
      <c r="E150" s="233" t="s">
        <v>19</v>
      </c>
      <c r="F150" s="234" t="s">
        <v>795</v>
      </c>
      <c r="G150" s="231"/>
      <c r="H150" s="235">
        <v>226.8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166</v>
      </c>
      <c r="AU150" s="241" t="s">
        <v>84</v>
      </c>
      <c r="AV150" s="13" t="s">
        <v>84</v>
      </c>
      <c r="AW150" s="13" t="s">
        <v>36</v>
      </c>
      <c r="AX150" s="13" t="s">
        <v>82</v>
      </c>
      <c r="AY150" s="241" t="s">
        <v>155</v>
      </c>
    </row>
    <row r="151" spans="1:65" s="2" customFormat="1" ht="24.15" customHeight="1">
      <c r="A151" s="38"/>
      <c r="B151" s="39"/>
      <c r="C151" s="212" t="s">
        <v>258</v>
      </c>
      <c r="D151" s="212" t="s">
        <v>157</v>
      </c>
      <c r="E151" s="213" t="s">
        <v>796</v>
      </c>
      <c r="F151" s="214" t="s">
        <v>797</v>
      </c>
      <c r="G151" s="215" t="s">
        <v>160</v>
      </c>
      <c r="H151" s="216">
        <v>3.024</v>
      </c>
      <c r="I151" s="217"/>
      <c r="J151" s="218">
        <f>ROUND(I151*H151,2)</f>
        <v>0</v>
      </c>
      <c r="K151" s="214" t="s">
        <v>161</v>
      </c>
      <c r="L151" s="44"/>
      <c r="M151" s="219" t="s">
        <v>19</v>
      </c>
      <c r="N151" s="220" t="s">
        <v>47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2.4</v>
      </c>
      <c r="T151" s="222">
        <f>S151*H151</f>
        <v>7.2576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162</v>
      </c>
      <c r="AT151" s="223" t="s">
        <v>157</v>
      </c>
      <c r="AU151" s="223" t="s">
        <v>84</v>
      </c>
      <c r="AY151" s="17" t="s">
        <v>155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84</v>
      </c>
      <c r="BK151" s="224">
        <f>ROUND(I151*H151,2)</f>
        <v>0</v>
      </c>
      <c r="BL151" s="17" t="s">
        <v>162</v>
      </c>
      <c r="BM151" s="223" t="s">
        <v>1057</v>
      </c>
    </row>
    <row r="152" spans="1:47" s="2" customFormat="1" ht="12">
      <c r="A152" s="38"/>
      <c r="B152" s="39"/>
      <c r="C152" s="40"/>
      <c r="D152" s="225" t="s">
        <v>164</v>
      </c>
      <c r="E152" s="40"/>
      <c r="F152" s="226" t="s">
        <v>799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164</v>
      </c>
      <c r="AU152" s="17" t="s">
        <v>84</v>
      </c>
    </row>
    <row r="153" spans="1:51" s="13" customFormat="1" ht="12">
      <c r="A153" s="13"/>
      <c r="B153" s="230"/>
      <c r="C153" s="231"/>
      <c r="D153" s="232" t="s">
        <v>166</v>
      </c>
      <c r="E153" s="233" t="s">
        <v>19</v>
      </c>
      <c r="F153" s="234" t="s">
        <v>800</v>
      </c>
      <c r="G153" s="231"/>
      <c r="H153" s="235">
        <v>3.024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166</v>
      </c>
      <c r="AU153" s="241" t="s">
        <v>84</v>
      </c>
      <c r="AV153" s="13" t="s">
        <v>84</v>
      </c>
      <c r="AW153" s="13" t="s">
        <v>36</v>
      </c>
      <c r="AX153" s="13" t="s">
        <v>82</v>
      </c>
      <c r="AY153" s="241" t="s">
        <v>155</v>
      </c>
    </row>
    <row r="154" spans="1:63" s="12" customFormat="1" ht="22.8" customHeight="1">
      <c r="A154" s="12"/>
      <c r="B154" s="196"/>
      <c r="C154" s="197"/>
      <c r="D154" s="198" t="s">
        <v>74</v>
      </c>
      <c r="E154" s="210" t="s">
        <v>374</v>
      </c>
      <c r="F154" s="210" t="s">
        <v>375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SUM(P155:P166)</f>
        <v>0</v>
      </c>
      <c r="Q154" s="204"/>
      <c r="R154" s="205">
        <f>SUM(R155:R166)</f>
        <v>0</v>
      </c>
      <c r="S154" s="204"/>
      <c r="T154" s="206">
        <f>SUM(T155:T166)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82</v>
      </c>
      <c r="AT154" s="208" t="s">
        <v>74</v>
      </c>
      <c r="AU154" s="208" t="s">
        <v>82</v>
      </c>
      <c r="AY154" s="207" t="s">
        <v>155</v>
      </c>
      <c r="BK154" s="209">
        <f>SUM(BK155:BK166)</f>
        <v>0</v>
      </c>
    </row>
    <row r="155" spans="1:65" s="2" customFormat="1" ht="24.15" customHeight="1">
      <c r="A155" s="38"/>
      <c r="B155" s="39"/>
      <c r="C155" s="212" t="s">
        <v>266</v>
      </c>
      <c r="D155" s="212" t="s">
        <v>157</v>
      </c>
      <c r="E155" s="213" t="s">
        <v>801</v>
      </c>
      <c r="F155" s="214" t="s">
        <v>802</v>
      </c>
      <c r="G155" s="215" t="s">
        <v>193</v>
      </c>
      <c r="H155" s="216">
        <v>17.748</v>
      </c>
      <c r="I155" s="217"/>
      <c r="J155" s="218">
        <f>ROUND(I155*H155,2)</f>
        <v>0</v>
      </c>
      <c r="K155" s="214" t="s">
        <v>161</v>
      </c>
      <c r="L155" s="44"/>
      <c r="M155" s="219" t="s">
        <v>19</v>
      </c>
      <c r="N155" s="220" t="s">
        <v>47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162</v>
      </c>
      <c r="AT155" s="223" t="s">
        <v>157</v>
      </c>
      <c r="AU155" s="223" t="s">
        <v>84</v>
      </c>
      <c r="AY155" s="17" t="s">
        <v>155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84</v>
      </c>
      <c r="BK155" s="224">
        <f>ROUND(I155*H155,2)</f>
        <v>0</v>
      </c>
      <c r="BL155" s="17" t="s">
        <v>162</v>
      </c>
      <c r="BM155" s="223" t="s">
        <v>1058</v>
      </c>
    </row>
    <row r="156" spans="1:47" s="2" customFormat="1" ht="12">
      <c r="A156" s="38"/>
      <c r="B156" s="39"/>
      <c r="C156" s="40"/>
      <c r="D156" s="225" t="s">
        <v>164</v>
      </c>
      <c r="E156" s="40"/>
      <c r="F156" s="226" t="s">
        <v>804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164</v>
      </c>
      <c r="AU156" s="17" t="s">
        <v>84</v>
      </c>
    </row>
    <row r="157" spans="1:65" s="2" customFormat="1" ht="21.75" customHeight="1">
      <c r="A157" s="38"/>
      <c r="B157" s="39"/>
      <c r="C157" s="212" t="s">
        <v>271</v>
      </c>
      <c r="D157" s="212" t="s">
        <v>157</v>
      </c>
      <c r="E157" s="213" t="s">
        <v>377</v>
      </c>
      <c r="F157" s="214" t="s">
        <v>378</v>
      </c>
      <c r="G157" s="215" t="s">
        <v>193</v>
      </c>
      <c r="H157" s="216">
        <v>17.748</v>
      </c>
      <c r="I157" s="217"/>
      <c r="J157" s="218">
        <f>ROUND(I157*H157,2)</f>
        <v>0</v>
      </c>
      <c r="K157" s="214" t="s">
        <v>161</v>
      </c>
      <c r="L157" s="44"/>
      <c r="M157" s="219" t="s">
        <v>19</v>
      </c>
      <c r="N157" s="220" t="s">
        <v>47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162</v>
      </c>
      <c r="AT157" s="223" t="s">
        <v>157</v>
      </c>
      <c r="AU157" s="223" t="s">
        <v>84</v>
      </c>
      <c r="AY157" s="17" t="s">
        <v>155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84</v>
      </c>
      <c r="BK157" s="224">
        <f>ROUND(I157*H157,2)</f>
        <v>0</v>
      </c>
      <c r="BL157" s="17" t="s">
        <v>162</v>
      </c>
      <c r="BM157" s="223" t="s">
        <v>1059</v>
      </c>
    </row>
    <row r="158" spans="1:47" s="2" customFormat="1" ht="12">
      <c r="A158" s="38"/>
      <c r="B158" s="39"/>
      <c r="C158" s="40"/>
      <c r="D158" s="225" t="s">
        <v>164</v>
      </c>
      <c r="E158" s="40"/>
      <c r="F158" s="226" t="s">
        <v>380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164</v>
      </c>
      <c r="AU158" s="17" t="s">
        <v>84</v>
      </c>
    </row>
    <row r="159" spans="1:65" s="2" customFormat="1" ht="24.15" customHeight="1">
      <c r="A159" s="38"/>
      <c r="B159" s="39"/>
      <c r="C159" s="212" t="s">
        <v>279</v>
      </c>
      <c r="D159" s="212" t="s">
        <v>157</v>
      </c>
      <c r="E159" s="213" t="s">
        <v>382</v>
      </c>
      <c r="F159" s="214" t="s">
        <v>383</v>
      </c>
      <c r="G159" s="215" t="s">
        <v>193</v>
      </c>
      <c r="H159" s="216">
        <v>248.472</v>
      </c>
      <c r="I159" s="217"/>
      <c r="J159" s="218">
        <f>ROUND(I159*H159,2)</f>
        <v>0</v>
      </c>
      <c r="K159" s="214" t="s">
        <v>161</v>
      </c>
      <c r="L159" s="44"/>
      <c r="M159" s="219" t="s">
        <v>19</v>
      </c>
      <c r="N159" s="220" t="s">
        <v>47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162</v>
      </c>
      <c r="AT159" s="223" t="s">
        <v>157</v>
      </c>
      <c r="AU159" s="223" t="s">
        <v>84</v>
      </c>
      <c r="AY159" s="17" t="s">
        <v>155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84</v>
      </c>
      <c r="BK159" s="224">
        <f>ROUND(I159*H159,2)</f>
        <v>0</v>
      </c>
      <c r="BL159" s="17" t="s">
        <v>162</v>
      </c>
      <c r="BM159" s="223" t="s">
        <v>1060</v>
      </c>
    </row>
    <row r="160" spans="1:47" s="2" customFormat="1" ht="12">
      <c r="A160" s="38"/>
      <c r="B160" s="39"/>
      <c r="C160" s="40"/>
      <c r="D160" s="225" t="s">
        <v>164</v>
      </c>
      <c r="E160" s="40"/>
      <c r="F160" s="226" t="s">
        <v>385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164</v>
      </c>
      <c r="AU160" s="17" t="s">
        <v>84</v>
      </c>
    </row>
    <row r="161" spans="1:51" s="13" customFormat="1" ht="12">
      <c r="A161" s="13"/>
      <c r="B161" s="230"/>
      <c r="C161" s="231"/>
      <c r="D161" s="232" t="s">
        <v>166</v>
      </c>
      <c r="E161" s="231"/>
      <c r="F161" s="234" t="s">
        <v>1061</v>
      </c>
      <c r="G161" s="231"/>
      <c r="H161" s="235">
        <v>248.472</v>
      </c>
      <c r="I161" s="236"/>
      <c r="J161" s="231"/>
      <c r="K161" s="231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166</v>
      </c>
      <c r="AU161" s="241" t="s">
        <v>84</v>
      </c>
      <c r="AV161" s="13" t="s">
        <v>84</v>
      </c>
      <c r="AW161" s="13" t="s">
        <v>4</v>
      </c>
      <c r="AX161" s="13" t="s">
        <v>82</v>
      </c>
      <c r="AY161" s="241" t="s">
        <v>155</v>
      </c>
    </row>
    <row r="162" spans="1:65" s="2" customFormat="1" ht="21.75" customHeight="1">
      <c r="A162" s="38"/>
      <c r="B162" s="39"/>
      <c r="C162" s="212" t="s">
        <v>7</v>
      </c>
      <c r="D162" s="212" t="s">
        <v>157</v>
      </c>
      <c r="E162" s="213" t="s">
        <v>388</v>
      </c>
      <c r="F162" s="214" t="s">
        <v>389</v>
      </c>
      <c r="G162" s="215" t="s">
        <v>193</v>
      </c>
      <c r="H162" s="216">
        <v>17.748</v>
      </c>
      <c r="I162" s="217"/>
      <c r="J162" s="218">
        <f>ROUND(I162*H162,2)</f>
        <v>0</v>
      </c>
      <c r="K162" s="214" t="s">
        <v>161</v>
      </c>
      <c r="L162" s="44"/>
      <c r="M162" s="219" t="s">
        <v>19</v>
      </c>
      <c r="N162" s="220" t="s">
        <v>47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162</v>
      </c>
      <c r="AT162" s="223" t="s">
        <v>157</v>
      </c>
      <c r="AU162" s="223" t="s">
        <v>84</v>
      </c>
      <c r="AY162" s="17" t="s">
        <v>155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84</v>
      </c>
      <c r="BK162" s="224">
        <f>ROUND(I162*H162,2)</f>
        <v>0</v>
      </c>
      <c r="BL162" s="17" t="s">
        <v>162</v>
      </c>
      <c r="BM162" s="223" t="s">
        <v>1062</v>
      </c>
    </row>
    <row r="163" spans="1:47" s="2" customFormat="1" ht="12">
      <c r="A163" s="38"/>
      <c r="B163" s="39"/>
      <c r="C163" s="40"/>
      <c r="D163" s="225" t="s">
        <v>164</v>
      </c>
      <c r="E163" s="40"/>
      <c r="F163" s="226" t="s">
        <v>391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164</v>
      </c>
      <c r="AU163" s="17" t="s">
        <v>84</v>
      </c>
    </row>
    <row r="164" spans="1:65" s="2" customFormat="1" ht="21.75" customHeight="1">
      <c r="A164" s="38"/>
      <c r="B164" s="39"/>
      <c r="C164" s="253" t="s">
        <v>291</v>
      </c>
      <c r="D164" s="253" t="s">
        <v>190</v>
      </c>
      <c r="E164" s="254" t="s">
        <v>393</v>
      </c>
      <c r="F164" s="255" t="s">
        <v>394</v>
      </c>
      <c r="G164" s="256" t="s">
        <v>193</v>
      </c>
      <c r="H164" s="257">
        <v>7.258</v>
      </c>
      <c r="I164" s="258"/>
      <c r="J164" s="259">
        <f>ROUND(I164*H164,2)</f>
        <v>0</v>
      </c>
      <c r="K164" s="255" t="s">
        <v>161</v>
      </c>
      <c r="L164" s="260"/>
      <c r="M164" s="261" t="s">
        <v>19</v>
      </c>
      <c r="N164" s="262" t="s">
        <v>47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194</v>
      </c>
      <c r="AT164" s="223" t="s">
        <v>190</v>
      </c>
      <c r="AU164" s="223" t="s">
        <v>84</v>
      </c>
      <c r="AY164" s="17" t="s">
        <v>155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84</v>
      </c>
      <c r="BK164" s="224">
        <f>ROUND(I164*H164,2)</f>
        <v>0</v>
      </c>
      <c r="BL164" s="17" t="s">
        <v>162</v>
      </c>
      <c r="BM164" s="223" t="s">
        <v>1063</v>
      </c>
    </row>
    <row r="165" spans="1:65" s="2" customFormat="1" ht="21.75" customHeight="1">
      <c r="A165" s="38"/>
      <c r="B165" s="39"/>
      <c r="C165" s="253" t="s">
        <v>298</v>
      </c>
      <c r="D165" s="253" t="s">
        <v>190</v>
      </c>
      <c r="E165" s="254" t="s">
        <v>397</v>
      </c>
      <c r="F165" s="255" t="s">
        <v>398</v>
      </c>
      <c r="G165" s="256" t="s">
        <v>193</v>
      </c>
      <c r="H165" s="257">
        <v>0.637</v>
      </c>
      <c r="I165" s="258"/>
      <c r="J165" s="259">
        <f>ROUND(I165*H165,2)</f>
        <v>0</v>
      </c>
      <c r="K165" s="255" t="s">
        <v>161</v>
      </c>
      <c r="L165" s="260"/>
      <c r="M165" s="261" t="s">
        <v>19</v>
      </c>
      <c r="N165" s="262" t="s">
        <v>47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194</v>
      </c>
      <c r="AT165" s="223" t="s">
        <v>190</v>
      </c>
      <c r="AU165" s="223" t="s">
        <v>84</v>
      </c>
      <c r="AY165" s="17" t="s">
        <v>155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84</v>
      </c>
      <c r="BK165" s="224">
        <f>ROUND(I165*H165,2)</f>
        <v>0</v>
      </c>
      <c r="BL165" s="17" t="s">
        <v>162</v>
      </c>
      <c r="BM165" s="223" t="s">
        <v>1064</v>
      </c>
    </row>
    <row r="166" spans="1:65" s="2" customFormat="1" ht="16.5" customHeight="1">
      <c r="A166" s="38"/>
      <c r="B166" s="39"/>
      <c r="C166" s="253" t="s">
        <v>305</v>
      </c>
      <c r="D166" s="253" t="s">
        <v>190</v>
      </c>
      <c r="E166" s="254" t="s">
        <v>405</v>
      </c>
      <c r="F166" s="255" t="s">
        <v>406</v>
      </c>
      <c r="G166" s="256" t="s">
        <v>193</v>
      </c>
      <c r="H166" s="257">
        <v>9.853</v>
      </c>
      <c r="I166" s="258"/>
      <c r="J166" s="259">
        <f>ROUND(I166*H166,2)</f>
        <v>0</v>
      </c>
      <c r="K166" s="255" t="s">
        <v>161</v>
      </c>
      <c r="L166" s="260"/>
      <c r="M166" s="261" t="s">
        <v>19</v>
      </c>
      <c r="N166" s="262" t="s">
        <v>47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194</v>
      </c>
      <c r="AT166" s="223" t="s">
        <v>190</v>
      </c>
      <c r="AU166" s="223" t="s">
        <v>84</v>
      </c>
      <c r="AY166" s="17" t="s">
        <v>155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84</v>
      </c>
      <c r="BK166" s="224">
        <f>ROUND(I166*H166,2)</f>
        <v>0</v>
      </c>
      <c r="BL166" s="17" t="s">
        <v>162</v>
      </c>
      <c r="BM166" s="223" t="s">
        <v>1065</v>
      </c>
    </row>
    <row r="167" spans="1:63" s="12" customFormat="1" ht="22.8" customHeight="1">
      <c r="A167" s="12"/>
      <c r="B167" s="196"/>
      <c r="C167" s="197"/>
      <c r="D167" s="198" t="s">
        <v>74</v>
      </c>
      <c r="E167" s="210" t="s">
        <v>408</v>
      </c>
      <c r="F167" s="210" t="s">
        <v>409</v>
      </c>
      <c r="G167" s="197"/>
      <c r="H167" s="197"/>
      <c r="I167" s="200"/>
      <c r="J167" s="211">
        <f>BK167</f>
        <v>0</v>
      </c>
      <c r="K167" s="197"/>
      <c r="L167" s="202"/>
      <c r="M167" s="203"/>
      <c r="N167" s="204"/>
      <c r="O167" s="204"/>
      <c r="P167" s="205">
        <f>SUM(P168:P169)</f>
        <v>0</v>
      </c>
      <c r="Q167" s="204"/>
      <c r="R167" s="205">
        <f>SUM(R168:R169)</f>
        <v>0</v>
      </c>
      <c r="S167" s="204"/>
      <c r="T167" s="206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7" t="s">
        <v>82</v>
      </c>
      <c r="AT167" s="208" t="s">
        <v>74</v>
      </c>
      <c r="AU167" s="208" t="s">
        <v>82</v>
      </c>
      <c r="AY167" s="207" t="s">
        <v>155</v>
      </c>
      <c r="BK167" s="209">
        <f>SUM(BK168:BK169)</f>
        <v>0</v>
      </c>
    </row>
    <row r="168" spans="1:65" s="2" customFormat="1" ht="33" customHeight="1">
      <c r="A168" s="38"/>
      <c r="B168" s="39"/>
      <c r="C168" s="212" t="s">
        <v>311</v>
      </c>
      <c r="D168" s="212" t="s">
        <v>157</v>
      </c>
      <c r="E168" s="213" t="s">
        <v>811</v>
      </c>
      <c r="F168" s="214" t="s">
        <v>812</v>
      </c>
      <c r="G168" s="215" t="s">
        <v>193</v>
      </c>
      <c r="H168" s="216">
        <v>0.532</v>
      </c>
      <c r="I168" s="217"/>
      <c r="J168" s="218">
        <f>ROUND(I168*H168,2)</f>
        <v>0</v>
      </c>
      <c r="K168" s="214" t="s">
        <v>161</v>
      </c>
      <c r="L168" s="44"/>
      <c r="M168" s="219" t="s">
        <v>19</v>
      </c>
      <c r="N168" s="220" t="s">
        <v>47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162</v>
      </c>
      <c r="AT168" s="223" t="s">
        <v>157</v>
      </c>
      <c r="AU168" s="223" t="s">
        <v>84</v>
      </c>
      <c r="AY168" s="17" t="s">
        <v>155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84</v>
      </c>
      <c r="BK168" s="224">
        <f>ROUND(I168*H168,2)</f>
        <v>0</v>
      </c>
      <c r="BL168" s="17" t="s">
        <v>162</v>
      </c>
      <c r="BM168" s="223" t="s">
        <v>1066</v>
      </c>
    </row>
    <row r="169" spans="1:47" s="2" customFormat="1" ht="12">
      <c r="A169" s="38"/>
      <c r="B169" s="39"/>
      <c r="C169" s="40"/>
      <c r="D169" s="225" t="s">
        <v>164</v>
      </c>
      <c r="E169" s="40"/>
      <c r="F169" s="226" t="s">
        <v>814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164</v>
      </c>
      <c r="AU169" s="17" t="s">
        <v>84</v>
      </c>
    </row>
    <row r="170" spans="1:63" s="12" customFormat="1" ht="25.9" customHeight="1">
      <c r="A170" s="12"/>
      <c r="B170" s="196"/>
      <c r="C170" s="197"/>
      <c r="D170" s="198" t="s">
        <v>74</v>
      </c>
      <c r="E170" s="199" t="s">
        <v>415</v>
      </c>
      <c r="F170" s="199" t="s">
        <v>416</v>
      </c>
      <c r="G170" s="197"/>
      <c r="H170" s="197"/>
      <c r="I170" s="200"/>
      <c r="J170" s="201">
        <f>BK170</f>
        <v>0</v>
      </c>
      <c r="K170" s="197"/>
      <c r="L170" s="202"/>
      <c r="M170" s="203"/>
      <c r="N170" s="204"/>
      <c r="O170" s="204"/>
      <c r="P170" s="205">
        <f>P171+P186+P222+P230+P236+P243+P255+P265+P271</f>
        <v>0</v>
      </c>
      <c r="Q170" s="204"/>
      <c r="R170" s="205">
        <f>R171+R186+R222+R230+R236+R243+R255+R265+R271</f>
        <v>5.1928844</v>
      </c>
      <c r="S170" s="204"/>
      <c r="T170" s="206">
        <f>T171+T186+T222+T230+T236+T243+T255+T265+T271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7" t="s">
        <v>84</v>
      </c>
      <c r="AT170" s="208" t="s">
        <v>74</v>
      </c>
      <c r="AU170" s="208" t="s">
        <v>75</v>
      </c>
      <c r="AY170" s="207" t="s">
        <v>155</v>
      </c>
      <c r="BK170" s="209">
        <f>BK171+BK186+BK222+BK230+BK236+BK243+BK255+BK265+BK271</f>
        <v>0</v>
      </c>
    </row>
    <row r="171" spans="1:63" s="12" customFormat="1" ht="22.8" customHeight="1">
      <c r="A171" s="12"/>
      <c r="B171" s="196"/>
      <c r="C171" s="197"/>
      <c r="D171" s="198" t="s">
        <v>74</v>
      </c>
      <c r="E171" s="210" t="s">
        <v>445</v>
      </c>
      <c r="F171" s="210" t="s">
        <v>446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SUM(P172:P185)</f>
        <v>0</v>
      </c>
      <c r="Q171" s="204"/>
      <c r="R171" s="205">
        <f>SUM(R172:R185)</f>
        <v>0.27093</v>
      </c>
      <c r="S171" s="204"/>
      <c r="T171" s="206">
        <f>SUM(T172:T185)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84</v>
      </c>
      <c r="AT171" s="208" t="s">
        <v>74</v>
      </c>
      <c r="AU171" s="208" t="s">
        <v>82</v>
      </c>
      <c r="AY171" s="207" t="s">
        <v>155</v>
      </c>
      <c r="BK171" s="209">
        <f>SUM(BK172:BK185)</f>
        <v>0</v>
      </c>
    </row>
    <row r="172" spans="1:65" s="2" customFormat="1" ht="16.5" customHeight="1">
      <c r="A172" s="38"/>
      <c r="B172" s="39"/>
      <c r="C172" s="212" t="s">
        <v>316</v>
      </c>
      <c r="D172" s="212" t="s">
        <v>157</v>
      </c>
      <c r="E172" s="213" t="s">
        <v>815</v>
      </c>
      <c r="F172" s="214" t="s">
        <v>449</v>
      </c>
      <c r="G172" s="215" t="s">
        <v>223</v>
      </c>
      <c r="H172" s="216">
        <v>125</v>
      </c>
      <c r="I172" s="217"/>
      <c r="J172" s="218">
        <f>ROUND(I172*H172,2)</f>
        <v>0</v>
      </c>
      <c r="K172" s="214" t="s">
        <v>274</v>
      </c>
      <c r="L172" s="44"/>
      <c r="M172" s="219" t="s">
        <v>19</v>
      </c>
      <c r="N172" s="220" t="s">
        <v>47</v>
      </c>
      <c r="O172" s="84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250</v>
      </c>
      <c r="AT172" s="223" t="s">
        <v>157</v>
      </c>
      <c r="AU172" s="223" t="s">
        <v>84</v>
      </c>
      <c r="AY172" s="17" t="s">
        <v>155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84</v>
      </c>
      <c r="BK172" s="224">
        <f>ROUND(I172*H172,2)</f>
        <v>0</v>
      </c>
      <c r="BL172" s="17" t="s">
        <v>250</v>
      </c>
      <c r="BM172" s="223" t="s">
        <v>1067</v>
      </c>
    </row>
    <row r="173" spans="1:51" s="13" customFormat="1" ht="12">
      <c r="A173" s="13"/>
      <c r="B173" s="230"/>
      <c r="C173" s="231"/>
      <c r="D173" s="232" t="s">
        <v>166</v>
      </c>
      <c r="E173" s="233" t="s">
        <v>19</v>
      </c>
      <c r="F173" s="234" t="s">
        <v>1068</v>
      </c>
      <c r="G173" s="231"/>
      <c r="H173" s="235">
        <v>13</v>
      </c>
      <c r="I173" s="236"/>
      <c r="J173" s="231"/>
      <c r="K173" s="231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166</v>
      </c>
      <c r="AU173" s="241" t="s">
        <v>84</v>
      </c>
      <c r="AV173" s="13" t="s">
        <v>84</v>
      </c>
      <c r="AW173" s="13" t="s">
        <v>36</v>
      </c>
      <c r="AX173" s="13" t="s">
        <v>75</v>
      </c>
      <c r="AY173" s="241" t="s">
        <v>155</v>
      </c>
    </row>
    <row r="174" spans="1:51" s="13" customFormat="1" ht="12">
      <c r="A174" s="13"/>
      <c r="B174" s="230"/>
      <c r="C174" s="231"/>
      <c r="D174" s="232" t="s">
        <v>166</v>
      </c>
      <c r="E174" s="233" t="s">
        <v>19</v>
      </c>
      <c r="F174" s="234" t="s">
        <v>818</v>
      </c>
      <c r="G174" s="231"/>
      <c r="H174" s="235">
        <v>112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166</v>
      </c>
      <c r="AU174" s="241" t="s">
        <v>84</v>
      </c>
      <c r="AV174" s="13" t="s">
        <v>84</v>
      </c>
      <c r="AW174" s="13" t="s">
        <v>36</v>
      </c>
      <c r="AX174" s="13" t="s">
        <v>75</v>
      </c>
      <c r="AY174" s="241" t="s">
        <v>155</v>
      </c>
    </row>
    <row r="175" spans="1:51" s="14" customFormat="1" ht="12">
      <c r="A175" s="14"/>
      <c r="B175" s="242"/>
      <c r="C175" s="243"/>
      <c r="D175" s="232" t="s">
        <v>166</v>
      </c>
      <c r="E175" s="244" t="s">
        <v>19</v>
      </c>
      <c r="F175" s="245" t="s">
        <v>169</v>
      </c>
      <c r="G175" s="243"/>
      <c r="H175" s="246">
        <v>125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166</v>
      </c>
      <c r="AU175" s="252" t="s">
        <v>84</v>
      </c>
      <c r="AV175" s="14" t="s">
        <v>162</v>
      </c>
      <c r="AW175" s="14" t="s">
        <v>36</v>
      </c>
      <c r="AX175" s="14" t="s">
        <v>82</v>
      </c>
      <c r="AY175" s="252" t="s">
        <v>155</v>
      </c>
    </row>
    <row r="176" spans="1:65" s="2" customFormat="1" ht="16.5" customHeight="1">
      <c r="A176" s="38"/>
      <c r="B176" s="39"/>
      <c r="C176" s="212" t="s">
        <v>321</v>
      </c>
      <c r="D176" s="212" t="s">
        <v>157</v>
      </c>
      <c r="E176" s="213" t="s">
        <v>485</v>
      </c>
      <c r="F176" s="214" t="s">
        <v>486</v>
      </c>
      <c r="G176" s="215" t="s">
        <v>308</v>
      </c>
      <c r="H176" s="216">
        <v>130</v>
      </c>
      <c r="I176" s="217"/>
      <c r="J176" s="218">
        <f>ROUND(I176*H176,2)</f>
        <v>0</v>
      </c>
      <c r="K176" s="214" t="s">
        <v>161</v>
      </c>
      <c r="L176" s="44"/>
      <c r="M176" s="219" t="s">
        <v>19</v>
      </c>
      <c r="N176" s="220" t="s">
        <v>47</v>
      </c>
      <c r="O176" s="84"/>
      <c r="P176" s="221">
        <f>O176*H176</f>
        <v>0</v>
      </c>
      <c r="Q176" s="221">
        <v>0.00201</v>
      </c>
      <c r="R176" s="221">
        <f>Q176*H176</f>
        <v>0.26130000000000003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250</v>
      </c>
      <c r="AT176" s="223" t="s">
        <v>157</v>
      </c>
      <c r="AU176" s="223" t="s">
        <v>84</v>
      </c>
      <c r="AY176" s="17" t="s">
        <v>155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84</v>
      </c>
      <c r="BK176" s="224">
        <f>ROUND(I176*H176,2)</f>
        <v>0</v>
      </c>
      <c r="BL176" s="17" t="s">
        <v>250</v>
      </c>
      <c r="BM176" s="223" t="s">
        <v>1069</v>
      </c>
    </row>
    <row r="177" spans="1:47" s="2" customFormat="1" ht="12">
      <c r="A177" s="38"/>
      <c r="B177" s="39"/>
      <c r="C177" s="40"/>
      <c r="D177" s="225" t="s">
        <v>164</v>
      </c>
      <c r="E177" s="40"/>
      <c r="F177" s="226" t="s">
        <v>488</v>
      </c>
      <c r="G177" s="40"/>
      <c r="H177" s="40"/>
      <c r="I177" s="227"/>
      <c r="J177" s="40"/>
      <c r="K177" s="40"/>
      <c r="L177" s="44"/>
      <c r="M177" s="228"/>
      <c r="N177" s="229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164</v>
      </c>
      <c r="AU177" s="17" t="s">
        <v>84</v>
      </c>
    </row>
    <row r="178" spans="1:65" s="2" customFormat="1" ht="16.5" customHeight="1">
      <c r="A178" s="38"/>
      <c r="B178" s="39"/>
      <c r="C178" s="212" t="s">
        <v>326</v>
      </c>
      <c r="D178" s="212" t="s">
        <v>157</v>
      </c>
      <c r="E178" s="213" t="s">
        <v>820</v>
      </c>
      <c r="F178" s="214" t="s">
        <v>821</v>
      </c>
      <c r="G178" s="215" t="s">
        <v>308</v>
      </c>
      <c r="H178" s="216">
        <v>4</v>
      </c>
      <c r="I178" s="217"/>
      <c r="J178" s="218">
        <f>ROUND(I178*H178,2)</f>
        <v>0</v>
      </c>
      <c r="K178" s="214" t="s">
        <v>161</v>
      </c>
      <c r="L178" s="44"/>
      <c r="M178" s="219" t="s">
        <v>19</v>
      </c>
      <c r="N178" s="220" t="s">
        <v>47</v>
      </c>
      <c r="O178" s="84"/>
      <c r="P178" s="221">
        <f>O178*H178</f>
        <v>0</v>
      </c>
      <c r="Q178" s="221">
        <v>0.0019</v>
      </c>
      <c r="R178" s="221">
        <f>Q178*H178</f>
        <v>0.0076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250</v>
      </c>
      <c r="AT178" s="223" t="s">
        <v>157</v>
      </c>
      <c r="AU178" s="223" t="s">
        <v>84</v>
      </c>
      <c r="AY178" s="17" t="s">
        <v>155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84</v>
      </c>
      <c r="BK178" s="224">
        <f>ROUND(I178*H178,2)</f>
        <v>0</v>
      </c>
      <c r="BL178" s="17" t="s">
        <v>250</v>
      </c>
      <c r="BM178" s="223" t="s">
        <v>1070</v>
      </c>
    </row>
    <row r="179" spans="1:47" s="2" customFormat="1" ht="12">
      <c r="A179" s="38"/>
      <c r="B179" s="39"/>
      <c r="C179" s="40"/>
      <c r="D179" s="225" t="s">
        <v>164</v>
      </c>
      <c r="E179" s="40"/>
      <c r="F179" s="226" t="s">
        <v>823</v>
      </c>
      <c r="G179" s="40"/>
      <c r="H179" s="40"/>
      <c r="I179" s="227"/>
      <c r="J179" s="40"/>
      <c r="K179" s="40"/>
      <c r="L179" s="44"/>
      <c r="M179" s="228"/>
      <c r="N179" s="229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164</v>
      </c>
      <c r="AU179" s="17" t="s">
        <v>84</v>
      </c>
    </row>
    <row r="180" spans="1:65" s="2" customFormat="1" ht="16.5" customHeight="1">
      <c r="A180" s="38"/>
      <c r="B180" s="39"/>
      <c r="C180" s="212" t="s">
        <v>331</v>
      </c>
      <c r="D180" s="212" t="s">
        <v>157</v>
      </c>
      <c r="E180" s="213" t="s">
        <v>824</v>
      </c>
      <c r="F180" s="214" t="s">
        <v>825</v>
      </c>
      <c r="G180" s="215" t="s">
        <v>223</v>
      </c>
      <c r="H180" s="216">
        <v>7</v>
      </c>
      <c r="I180" s="217"/>
      <c r="J180" s="218">
        <f>ROUND(I180*H180,2)</f>
        <v>0</v>
      </c>
      <c r="K180" s="214" t="s">
        <v>161</v>
      </c>
      <c r="L180" s="44"/>
      <c r="M180" s="219" t="s">
        <v>19</v>
      </c>
      <c r="N180" s="220" t="s">
        <v>47</v>
      </c>
      <c r="O180" s="84"/>
      <c r="P180" s="221">
        <f>O180*H180</f>
        <v>0</v>
      </c>
      <c r="Q180" s="221">
        <v>0.00029</v>
      </c>
      <c r="R180" s="221">
        <f>Q180*H180</f>
        <v>0.00203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250</v>
      </c>
      <c r="AT180" s="223" t="s">
        <v>157</v>
      </c>
      <c r="AU180" s="223" t="s">
        <v>84</v>
      </c>
      <c r="AY180" s="17" t="s">
        <v>155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84</v>
      </c>
      <c r="BK180" s="224">
        <f>ROUND(I180*H180,2)</f>
        <v>0</v>
      </c>
      <c r="BL180" s="17" t="s">
        <v>250</v>
      </c>
      <c r="BM180" s="223" t="s">
        <v>1071</v>
      </c>
    </row>
    <row r="181" spans="1:47" s="2" customFormat="1" ht="12">
      <c r="A181" s="38"/>
      <c r="B181" s="39"/>
      <c r="C181" s="40"/>
      <c r="D181" s="225" t="s">
        <v>164</v>
      </c>
      <c r="E181" s="40"/>
      <c r="F181" s="226" t="s">
        <v>827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164</v>
      </c>
      <c r="AU181" s="17" t="s">
        <v>84</v>
      </c>
    </row>
    <row r="182" spans="1:65" s="2" customFormat="1" ht="16.5" customHeight="1">
      <c r="A182" s="38"/>
      <c r="B182" s="39"/>
      <c r="C182" s="212" t="s">
        <v>336</v>
      </c>
      <c r="D182" s="212" t="s">
        <v>157</v>
      </c>
      <c r="E182" s="213" t="s">
        <v>490</v>
      </c>
      <c r="F182" s="214" t="s">
        <v>491</v>
      </c>
      <c r="G182" s="215" t="s">
        <v>308</v>
      </c>
      <c r="H182" s="216">
        <v>134</v>
      </c>
      <c r="I182" s="217"/>
      <c r="J182" s="218">
        <f>ROUND(I182*H182,2)</f>
        <v>0</v>
      </c>
      <c r="K182" s="214" t="s">
        <v>161</v>
      </c>
      <c r="L182" s="44"/>
      <c r="M182" s="219" t="s">
        <v>19</v>
      </c>
      <c r="N182" s="220" t="s">
        <v>47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250</v>
      </c>
      <c r="AT182" s="223" t="s">
        <v>157</v>
      </c>
      <c r="AU182" s="223" t="s">
        <v>84</v>
      </c>
      <c r="AY182" s="17" t="s">
        <v>155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84</v>
      </c>
      <c r="BK182" s="224">
        <f>ROUND(I182*H182,2)</f>
        <v>0</v>
      </c>
      <c r="BL182" s="17" t="s">
        <v>250</v>
      </c>
      <c r="BM182" s="223" t="s">
        <v>1072</v>
      </c>
    </row>
    <row r="183" spans="1:47" s="2" customFormat="1" ht="12">
      <c r="A183" s="38"/>
      <c r="B183" s="39"/>
      <c r="C183" s="40"/>
      <c r="D183" s="225" t="s">
        <v>164</v>
      </c>
      <c r="E183" s="40"/>
      <c r="F183" s="226" t="s">
        <v>493</v>
      </c>
      <c r="G183" s="40"/>
      <c r="H183" s="40"/>
      <c r="I183" s="227"/>
      <c r="J183" s="40"/>
      <c r="K183" s="40"/>
      <c r="L183" s="44"/>
      <c r="M183" s="228"/>
      <c r="N183" s="229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164</v>
      </c>
      <c r="AU183" s="17" t="s">
        <v>84</v>
      </c>
    </row>
    <row r="184" spans="1:65" s="2" customFormat="1" ht="24.15" customHeight="1">
      <c r="A184" s="38"/>
      <c r="B184" s="39"/>
      <c r="C184" s="212" t="s">
        <v>341</v>
      </c>
      <c r="D184" s="212" t="s">
        <v>157</v>
      </c>
      <c r="E184" s="213" t="s">
        <v>829</v>
      </c>
      <c r="F184" s="214" t="s">
        <v>830</v>
      </c>
      <c r="G184" s="215" t="s">
        <v>193</v>
      </c>
      <c r="H184" s="216">
        <v>0.271</v>
      </c>
      <c r="I184" s="217"/>
      <c r="J184" s="218">
        <f>ROUND(I184*H184,2)</f>
        <v>0</v>
      </c>
      <c r="K184" s="214" t="s">
        <v>161</v>
      </c>
      <c r="L184" s="44"/>
      <c r="M184" s="219" t="s">
        <v>19</v>
      </c>
      <c r="N184" s="220" t="s">
        <v>47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250</v>
      </c>
      <c r="AT184" s="223" t="s">
        <v>157</v>
      </c>
      <c r="AU184" s="223" t="s">
        <v>84</v>
      </c>
      <c r="AY184" s="17" t="s">
        <v>155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84</v>
      </c>
      <c r="BK184" s="224">
        <f>ROUND(I184*H184,2)</f>
        <v>0</v>
      </c>
      <c r="BL184" s="17" t="s">
        <v>250</v>
      </c>
      <c r="BM184" s="223" t="s">
        <v>1073</v>
      </c>
    </row>
    <row r="185" spans="1:47" s="2" customFormat="1" ht="12">
      <c r="A185" s="38"/>
      <c r="B185" s="39"/>
      <c r="C185" s="40"/>
      <c r="D185" s="225" t="s">
        <v>164</v>
      </c>
      <c r="E185" s="40"/>
      <c r="F185" s="226" t="s">
        <v>832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164</v>
      </c>
      <c r="AU185" s="17" t="s">
        <v>84</v>
      </c>
    </row>
    <row r="186" spans="1:63" s="12" customFormat="1" ht="22.8" customHeight="1">
      <c r="A186" s="12"/>
      <c r="B186" s="196"/>
      <c r="C186" s="197"/>
      <c r="D186" s="198" t="s">
        <v>74</v>
      </c>
      <c r="E186" s="210" t="s">
        <v>504</v>
      </c>
      <c r="F186" s="210" t="s">
        <v>505</v>
      </c>
      <c r="G186" s="197"/>
      <c r="H186" s="197"/>
      <c r="I186" s="200"/>
      <c r="J186" s="211">
        <f>BK186</f>
        <v>0</v>
      </c>
      <c r="K186" s="197"/>
      <c r="L186" s="202"/>
      <c r="M186" s="203"/>
      <c r="N186" s="204"/>
      <c r="O186" s="204"/>
      <c r="P186" s="205">
        <f>SUM(P187:P221)</f>
        <v>0</v>
      </c>
      <c r="Q186" s="204"/>
      <c r="R186" s="205">
        <f>SUM(R187:R221)</f>
        <v>0.95397</v>
      </c>
      <c r="S186" s="204"/>
      <c r="T186" s="206">
        <f>SUM(T187:T221)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7" t="s">
        <v>84</v>
      </c>
      <c r="AT186" s="208" t="s">
        <v>74</v>
      </c>
      <c r="AU186" s="208" t="s">
        <v>82</v>
      </c>
      <c r="AY186" s="207" t="s">
        <v>155</v>
      </c>
      <c r="BK186" s="209">
        <f>SUM(BK187:BK221)</f>
        <v>0</v>
      </c>
    </row>
    <row r="187" spans="1:65" s="2" customFormat="1" ht="16.5" customHeight="1">
      <c r="A187" s="38"/>
      <c r="B187" s="39"/>
      <c r="C187" s="212" t="s">
        <v>275</v>
      </c>
      <c r="D187" s="212" t="s">
        <v>157</v>
      </c>
      <c r="E187" s="213" t="s">
        <v>833</v>
      </c>
      <c r="F187" s="214" t="s">
        <v>834</v>
      </c>
      <c r="G187" s="215" t="s">
        <v>223</v>
      </c>
      <c r="H187" s="216">
        <v>21</v>
      </c>
      <c r="I187" s="217"/>
      <c r="J187" s="218">
        <f>ROUND(I187*H187,2)</f>
        <v>0</v>
      </c>
      <c r="K187" s="214" t="s">
        <v>274</v>
      </c>
      <c r="L187" s="44"/>
      <c r="M187" s="219" t="s">
        <v>19</v>
      </c>
      <c r="N187" s="220" t="s">
        <v>47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250</v>
      </c>
      <c r="AT187" s="223" t="s">
        <v>157</v>
      </c>
      <c r="AU187" s="223" t="s">
        <v>84</v>
      </c>
      <c r="AY187" s="17" t="s">
        <v>155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84</v>
      </c>
      <c r="BK187" s="224">
        <f>ROUND(I187*H187,2)</f>
        <v>0</v>
      </c>
      <c r="BL187" s="17" t="s">
        <v>250</v>
      </c>
      <c r="BM187" s="223" t="s">
        <v>1074</v>
      </c>
    </row>
    <row r="188" spans="1:51" s="13" customFormat="1" ht="12">
      <c r="A188" s="13"/>
      <c r="B188" s="230"/>
      <c r="C188" s="231"/>
      <c r="D188" s="232" t="s">
        <v>166</v>
      </c>
      <c r="E188" s="233" t="s">
        <v>19</v>
      </c>
      <c r="F188" s="234" t="s">
        <v>517</v>
      </c>
      <c r="G188" s="231"/>
      <c r="H188" s="235">
        <v>7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166</v>
      </c>
      <c r="AU188" s="241" t="s">
        <v>84</v>
      </c>
      <c r="AV188" s="13" t="s">
        <v>84</v>
      </c>
      <c r="AW188" s="13" t="s">
        <v>36</v>
      </c>
      <c r="AX188" s="13" t="s">
        <v>75</v>
      </c>
      <c r="AY188" s="241" t="s">
        <v>155</v>
      </c>
    </row>
    <row r="189" spans="1:51" s="13" customFormat="1" ht="12">
      <c r="A189" s="13"/>
      <c r="B189" s="230"/>
      <c r="C189" s="231"/>
      <c r="D189" s="232" t="s">
        <v>166</v>
      </c>
      <c r="E189" s="233" t="s">
        <v>19</v>
      </c>
      <c r="F189" s="234" t="s">
        <v>518</v>
      </c>
      <c r="G189" s="231"/>
      <c r="H189" s="235">
        <v>7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166</v>
      </c>
      <c r="AU189" s="241" t="s">
        <v>84</v>
      </c>
      <c r="AV189" s="13" t="s">
        <v>84</v>
      </c>
      <c r="AW189" s="13" t="s">
        <v>36</v>
      </c>
      <c r="AX189" s="13" t="s">
        <v>75</v>
      </c>
      <c r="AY189" s="241" t="s">
        <v>155</v>
      </c>
    </row>
    <row r="190" spans="1:51" s="13" customFormat="1" ht="12">
      <c r="A190" s="13"/>
      <c r="B190" s="230"/>
      <c r="C190" s="231"/>
      <c r="D190" s="232" t="s">
        <v>166</v>
      </c>
      <c r="E190" s="233" t="s">
        <v>19</v>
      </c>
      <c r="F190" s="234" t="s">
        <v>519</v>
      </c>
      <c r="G190" s="231"/>
      <c r="H190" s="235">
        <v>7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166</v>
      </c>
      <c r="AU190" s="241" t="s">
        <v>84</v>
      </c>
      <c r="AV190" s="13" t="s">
        <v>84</v>
      </c>
      <c r="AW190" s="13" t="s">
        <v>36</v>
      </c>
      <c r="AX190" s="13" t="s">
        <v>75</v>
      </c>
      <c r="AY190" s="241" t="s">
        <v>155</v>
      </c>
    </row>
    <row r="191" spans="1:51" s="14" customFormat="1" ht="12">
      <c r="A191" s="14"/>
      <c r="B191" s="242"/>
      <c r="C191" s="243"/>
      <c r="D191" s="232" t="s">
        <v>166</v>
      </c>
      <c r="E191" s="244" t="s">
        <v>19</v>
      </c>
      <c r="F191" s="245" t="s">
        <v>169</v>
      </c>
      <c r="G191" s="243"/>
      <c r="H191" s="246">
        <v>21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166</v>
      </c>
      <c r="AU191" s="252" t="s">
        <v>84</v>
      </c>
      <c r="AV191" s="14" t="s">
        <v>162</v>
      </c>
      <c r="AW191" s="14" t="s">
        <v>36</v>
      </c>
      <c r="AX191" s="14" t="s">
        <v>82</v>
      </c>
      <c r="AY191" s="252" t="s">
        <v>155</v>
      </c>
    </row>
    <row r="192" spans="1:65" s="2" customFormat="1" ht="16.5" customHeight="1">
      <c r="A192" s="38"/>
      <c r="B192" s="39"/>
      <c r="C192" s="212" t="s">
        <v>351</v>
      </c>
      <c r="D192" s="212" t="s">
        <v>157</v>
      </c>
      <c r="E192" s="213" t="s">
        <v>836</v>
      </c>
      <c r="F192" s="214" t="s">
        <v>837</v>
      </c>
      <c r="G192" s="215" t="s">
        <v>223</v>
      </c>
      <c r="H192" s="216">
        <v>140</v>
      </c>
      <c r="I192" s="217"/>
      <c r="J192" s="218">
        <f>ROUND(I192*H192,2)</f>
        <v>0</v>
      </c>
      <c r="K192" s="214" t="s">
        <v>274</v>
      </c>
      <c r="L192" s="44"/>
      <c r="M192" s="219" t="s">
        <v>19</v>
      </c>
      <c r="N192" s="220" t="s">
        <v>47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250</v>
      </c>
      <c r="AT192" s="223" t="s">
        <v>157</v>
      </c>
      <c r="AU192" s="223" t="s">
        <v>84</v>
      </c>
      <c r="AY192" s="17" t="s">
        <v>155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84</v>
      </c>
      <c r="BK192" s="224">
        <f>ROUND(I192*H192,2)</f>
        <v>0</v>
      </c>
      <c r="BL192" s="17" t="s">
        <v>250</v>
      </c>
      <c r="BM192" s="223" t="s">
        <v>1075</v>
      </c>
    </row>
    <row r="193" spans="1:51" s="13" customFormat="1" ht="12">
      <c r="A193" s="13"/>
      <c r="B193" s="230"/>
      <c r="C193" s="231"/>
      <c r="D193" s="232" t="s">
        <v>166</v>
      </c>
      <c r="E193" s="233" t="s">
        <v>19</v>
      </c>
      <c r="F193" s="234" t="s">
        <v>839</v>
      </c>
      <c r="G193" s="231"/>
      <c r="H193" s="235">
        <v>140</v>
      </c>
      <c r="I193" s="236"/>
      <c r="J193" s="231"/>
      <c r="K193" s="231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166</v>
      </c>
      <c r="AU193" s="241" t="s">
        <v>84</v>
      </c>
      <c r="AV193" s="13" t="s">
        <v>84</v>
      </c>
      <c r="AW193" s="13" t="s">
        <v>36</v>
      </c>
      <c r="AX193" s="13" t="s">
        <v>82</v>
      </c>
      <c r="AY193" s="241" t="s">
        <v>155</v>
      </c>
    </row>
    <row r="194" spans="1:65" s="2" customFormat="1" ht="21.75" customHeight="1">
      <c r="A194" s="38"/>
      <c r="B194" s="39"/>
      <c r="C194" s="212" t="s">
        <v>356</v>
      </c>
      <c r="D194" s="212" t="s">
        <v>157</v>
      </c>
      <c r="E194" s="213" t="s">
        <v>840</v>
      </c>
      <c r="F194" s="214" t="s">
        <v>841</v>
      </c>
      <c r="G194" s="215" t="s">
        <v>308</v>
      </c>
      <c r="H194" s="216">
        <v>120</v>
      </c>
      <c r="I194" s="217"/>
      <c r="J194" s="218">
        <f>ROUND(I194*H194,2)</f>
        <v>0</v>
      </c>
      <c r="K194" s="214" t="s">
        <v>161</v>
      </c>
      <c r="L194" s="44"/>
      <c r="M194" s="219" t="s">
        <v>19</v>
      </c>
      <c r="N194" s="220" t="s">
        <v>47</v>
      </c>
      <c r="O194" s="84"/>
      <c r="P194" s="221">
        <f>O194*H194</f>
        <v>0</v>
      </c>
      <c r="Q194" s="221">
        <v>0.00084</v>
      </c>
      <c r="R194" s="221">
        <f>Q194*H194</f>
        <v>0.1008</v>
      </c>
      <c r="S194" s="221">
        <v>0</v>
      </c>
      <c r="T194" s="22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250</v>
      </c>
      <c r="AT194" s="223" t="s">
        <v>157</v>
      </c>
      <c r="AU194" s="223" t="s">
        <v>84</v>
      </c>
      <c r="AY194" s="17" t="s">
        <v>155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84</v>
      </c>
      <c r="BK194" s="224">
        <f>ROUND(I194*H194,2)</f>
        <v>0</v>
      </c>
      <c r="BL194" s="17" t="s">
        <v>250</v>
      </c>
      <c r="BM194" s="223" t="s">
        <v>1076</v>
      </c>
    </row>
    <row r="195" spans="1:47" s="2" customFormat="1" ht="12">
      <c r="A195" s="38"/>
      <c r="B195" s="39"/>
      <c r="C195" s="40"/>
      <c r="D195" s="225" t="s">
        <v>164</v>
      </c>
      <c r="E195" s="40"/>
      <c r="F195" s="226" t="s">
        <v>843</v>
      </c>
      <c r="G195" s="40"/>
      <c r="H195" s="40"/>
      <c r="I195" s="227"/>
      <c r="J195" s="40"/>
      <c r="K195" s="40"/>
      <c r="L195" s="44"/>
      <c r="M195" s="228"/>
      <c r="N195" s="229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164</v>
      </c>
      <c r="AU195" s="17" t="s">
        <v>84</v>
      </c>
    </row>
    <row r="196" spans="1:65" s="2" customFormat="1" ht="21.75" customHeight="1">
      <c r="A196" s="38"/>
      <c r="B196" s="39"/>
      <c r="C196" s="212" t="s">
        <v>362</v>
      </c>
      <c r="D196" s="212" t="s">
        <v>157</v>
      </c>
      <c r="E196" s="213" t="s">
        <v>521</v>
      </c>
      <c r="F196" s="214" t="s">
        <v>522</v>
      </c>
      <c r="G196" s="215" t="s">
        <v>308</v>
      </c>
      <c r="H196" s="216">
        <v>170</v>
      </c>
      <c r="I196" s="217"/>
      <c r="J196" s="218">
        <f>ROUND(I196*H196,2)</f>
        <v>0</v>
      </c>
      <c r="K196" s="214" t="s">
        <v>161</v>
      </c>
      <c r="L196" s="44"/>
      <c r="M196" s="219" t="s">
        <v>19</v>
      </c>
      <c r="N196" s="220" t="s">
        <v>47</v>
      </c>
      <c r="O196" s="84"/>
      <c r="P196" s="221">
        <f>O196*H196</f>
        <v>0</v>
      </c>
      <c r="Q196" s="221">
        <v>0.00116</v>
      </c>
      <c r="R196" s="221">
        <f>Q196*H196</f>
        <v>0.19720000000000001</v>
      </c>
      <c r="S196" s="221">
        <v>0</v>
      </c>
      <c r="T196" s="22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3" t="s">
        <v>250</v>
      </c>
      <c r="AT196" s="223" t="s">
        <v>157</v>
      </c>
      <c r="AU196" s="223" t="s">
        <v>84</v>
      </c>
      <c r="AY196" s="17" t="s">
        <v>155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84</v>
      </c>
      <c r="BK196" s="224">
        <f>ROUND(I196*H196,2)</f>
        <v>0</v>
      </c>
      <c r="BL196" s="17" t="s">
        <v>250</v>
      </c>
      <c r="BM196" s="223" t="s">
        <v>1077</v>
      </c>
    </row>
    <row r="197" spans="1:47" s="2" customFormat="1" ht="12">
      <c r="A197" s="38"/>
      <c r="B197" s="39"/>
      <c r="C197" s="40"/>
      <c r="D197" s="225" t="s">
        <v>164</v>
      </c>
      <c r="E197" s="40"/>
      <c r="F197" s="226" t="s">
        <v>524</v>
      </c>
      <c r="G197" s="40"/>
      <c r="H197" s="40"/>
      <c r="I197" s="227"/>
      <c r="J197" s="40"/>
      <c r="K197" s="40"/>
      <c r="L197" s="44"/>
      <c r="M197" s="228"/>
      <c r="N197" s="229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164</v>
      </c>
      <c r="AU197" s="17" t="s">
        <v>84</v>
      </c>
    </row>
    <row r="198" spans="1:65" s="2" customFormat="1" ht="21.75" customHeight="1">
      <c r="A198" s="38"/>
      <c r="B198" s="39"/>
      <c r="C198" s="212" t="s">
        <v>368</v>
      </c>
      <c r="D198" s="212" t="s">
        <v>157</v>
      </c>
      <c r="E198" s="213" t="s">
        <v>525</v>
      </c>
      <c r="F198" s="214" t="s">
        <v>526</v>
      </c>
      <c r="G198" s="215" t="s">
        <v>308</v>
      </c>
      <c r="H198" s="216">
        <v>205</v>
      </c>
      <c r="I198" s="217"/>
      <c r="J198" s="218">
        <f>ROUND(I198*H198,2)</f>
        <v>0</v>
      </c>
      <c r="K198" s="214" t="s">
        <v>161</v>
      </c>
      <c r="L198" s="44"/>
      <c r="M198" s="219" t="s">
        <v>19</v>
      </c>
      <c r="N198" s="220" t="s">
        <v>47</v>
      </c>
      <c r="O198" s="84"/>
      <c r="P198" s="221">
        <f>O198*H198</f>
        <v>0</v>
      </c>
      <c r="Q198" s="221">
        <v>0.00153</v>
      </c>
      <c r="R198" s="221">
        <f>Q198*H198</f>
        <v>0.31365</v>
      </c>
      <c r="S198" s="221">
        <v>0</v>
      </c>
      <c r="T198" s="22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3" t="s">
        <v>250</v>
      </c>
      <c r="AT198" s="223" t="s">
        <v>157</v>
      </c>
      <c r="AU198" s="223" t="s">
        <v>84</v>
      </c>
      <c r="AY198" s="17" t="s">
        <v>155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84</v>
      </c>
      <c r="BK198" s="224">
        <f>ROUND(I198*H198,2)</f>
        <v>0</v>
      </c>
      <c r="BL198" s="17" t="s">
        <v>250</v>
      </c>
      <c r="BM198" s="223" t="s">
        <v>1078</v>
      </c>
    </row>
    <row r="199" spans="1:47" s="2" customFormat="1" ht="12">
      <c r="A199" s="38"/>
      <c r="B199" s="39"/>
      <c r="C199" s="40"/>
      <c r="D199" s="225" t="s">
        <v>164</v>
      </c>
      <c r="E199" s="40"/>
      <c r="F199" s="226" t="s">
        <v>528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164</v>
      </c>
      <c r="AU199" s="17" t="s">
        <v>84</v>
      </c>
    </row>
    <row r="200" spans="1:65" s="2" customFormat="1" ht="33" customHeight="1">
      <c r="A200" s="38"/>
      <c r="B200" s="39"/>
      <c r="C200" s="212" t="s">
        <v>376</v>
      </c>
      <c r="D200" s="212" t="s">
        <v>157</v>
      </c>
      <c r="E200" s="213" t="s">
        <v>535</v>
      </c>
      <c r="F200" s="214" t="s">
        <v>536</v>
      </c>
      <c r="G200" s="215" t="s">
        <v>308</v>
      </c>
      <c r="H200" s="216">
        <v>120</v>
      </c>
      <c r="I200" s="217"/>
      <c r="J200" s="218">
        <f>ROUND(I200*H200,2)</f>
        <v>0</v>
      </c>
      <c r="K200" s="214" t="s">
        <v>161</v>
      </c>
      <c r="L200" s="44"/>
      <c r="M200" s="219" t="s">
        <v>19</v>
      </c>
      <c r="N200" s="220" t="s">
        <v>47</v>
      </c>
      <c r="O200" s="84"/>
      <c r="P200" s="221">
        <f>O200*H200</f>
        <v>0</v>
      </c>
      <c r="Q200" s="221">
        <v>0.00012</v>
      </c>
      <c r="R200" s="221">
        <f>Q200*H200</f>
        <v>0.0144</v>
      </c>
      <c r="S200" s="221">
        <v>0</v>
      </c>
      <c r="T200" s="22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3" t="s">
        <v>250</v>
      </c>
      <c r="AT200" s="223" t="s">
        <v>157</v>
      </c>
      <c r="AU200" s="223" t="s">
        <v>84</v>
      </c>
      <c r="AY200" s="17" t="s">
        <v>155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84</v>
      </c>
      <c r="BK200" s="224">
        <f>ROUND(I200*H200,2)</f>
        <v>0</v>
      </c>
      <c r="BL200" s="17" t="s">
        <v>250</v>
      </c>
      <c r="BM200" s="223" t="s">
        <v>1079</v>
      </c>
    </row>
    <row r="201" spans="1:47" s="2" customFormat="1" ht="12">
      <c r="A201" s="38"/>
      <c r="B201" s="39"/>
      <c r="C201" s="40"/>
      <c r="D201" s="225" t="s">
        <v>164</v>
      </c>
      <c r="E201" s="40"/>
      <c r="F201" s="226" t="s">
        <v>538</v>
      </c>
      <c r="G201" s="40"/>
      <c r="H201" s="40"/>
      <c r="I201" s="227"/>
      <c r="J201" s="40"/>
      <c r="K201" s="40"/>
      <c r="L201" s="44"/>
      <c r="M201" s="228"/>
      <c r="N201" s="229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164</v>
      </c>
      <c r="AU201" s="17" t="s">
        <v>84</v>
      </c>
    </row>
    <row r="202" spans="1:65" s="2" customFormat="1" ht="33" customHeight="1">
      <c r="A202" s="38"/>
      <c r="B202" s="39"/>
      <c r="C202" s="212" t="s">
        <v>381</v>
      </c>
      <c r="D202" s="212" t="s">
        <v>157</v>
      </c>
      <c r="E202" s="213" t="s">
        <v>540</v>
      </c>
      <c r="F202" s="214" t="s">
        <v>541</v>
      </c>
      <c r="G202" s="215" t="s">
        <v>308</v>
      </c>
      <c r="H202" s="216">
        <v>170</v>
      </c>
      <c r="I202" s="217"/>
      <c r="J202" s="218">
        <f>ROUND(I202*H202,2)</f>
        <v>0</v>
      </c>
      <c r="K202" s="214" t="s">
        <v>161</v>
      </c>
      <c r="L202" s="44"/>
      <c r="M202" s="219" t="s">
        <v>19</v>
      </c>
      <c r="N202" s="220" t="s">
        <v>47</v>
      </c>
      <c r="O202" s="84"/>
      <c r="P202" s="221">
        <f>O202*H202</f>
        <v>0</v>
      </c>
      <c r="Q202" s="221">
        <v>0.00016</v>
      </c>
      <c r="R202" s="221">
        <f>Q202*H202</f>
        <v>0.027200000000000002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250</v>
      </c>
      <c r="AT202" s="223" t="s">
        <v>157</v>
      </c>
      <c r="AU202" s="223" t="s">
        <v>84</v>
      </c>
      <c r="AY202" s="17" t="s">
        <v>155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84</v>
      </c>
      <c r="BK202" s="224">
        <f>ROUND(I202*H202,2)</f>
        <v>0</v>
      </c>
      <c r="BL202" s="17" t="s">
        <v>250</v>
      </c>
      <c r="BM202" s="223" t="s">
        <v>1080</v>
      </c>
    </row>
    <row r="203" spans="1:47" s="2" customFormat="1" ht="12">
      <c r="A203" s="38"/>
      <c r="B203" s="39"/>
      <c r="C203" s="40"/>
      <c r="D203" s="225" t="s">
        <v>164</v>
      </c>
      <c r="E203" s="40"/>
      <c r="F203" s="226" t="s">
        <v>543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164</v>
      </c>
      <c r="AU203" s="17" t="s">
        <v>84</v>
      </c>
    </row>
    <row r="204" spans="1:65" s="2" customFormat="1" ht="33" customHeight="1">
      <c r="A204" s="38"/>
      <c r="B204" s="39"/>
      <c r="C204" s="212" t="s">
        <v>387</v>
      </c>
      <c r="D204" s="212" t="s">
        <v>157</v>
      </c>
      <c r="E204" s="213" t="s">
        <v>848</v>
      </c>
      <c r="F204" s="214" t="s">
        <v>849</v>
      </c>
      <c r="G204" s="215" t="s">
        <v>308</v>
      </c>
      <c r="H204" s="216">
        <v>205</v>
      </c>
      <c r="I204" s="217"/>
      <c r="J204" s="218">
        <f>ROUND(I204*H204,2)</f>
        <v>0</v>
      </c>
      <c r="K204" s="214" t="s">
        <v>161</v>
      </c>
      <c r="L204" s="44"/>
      <c r="M204" s="219" t="s">
        <v>19</v>
      </c>
      <c r="N204" s="220" t="s">
        <v>47</v>
      </c>
      <c r="O204" s="84"/>
      <c r="P204" s="221">
        <f>O204*H204</f>
        <v>0</v>
      </c>
      <c r="Q204" s="221">
        <v>0.00024</v>
      </c>
      <c r="R204" s="221">
        <f>Q204*H204</f>
        <v>0.0492</v>
      </c>
      <c r="S204" s="221">
        <v>0</v>
      </c>
      <c r="T204" s="22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3" t="s">
        <v>250</v>
      </c>
      <c r="AT204" s="223" t="s">
        <v>157</v>
      </c>
      <c r="AU204" s="223" t="s">
        <v>84</v>
      </c>
      <c r="AY204" s="17" t="s">
        <v>155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84</v>
      </c>
      <c r="BK204" s="224">
        <f>ROUND(I204*H204,2)</f>
        <v>0</v>
      </c>
      <c r="BL204" s="17" t="s">
        <v>250</v>
      </c>
      <c r="BM204" s="223" t="s">
        <v>1081</v>
      </c>
    </row>
    <row r="205" spans="1:47" s="2" customFormat="1" ht="12">
      <c r="A205" s="38"/>
      <c r="B205" s="39"/>
      <c r="C205" s="40"/>
      <c r="D205" s="225" t="s">
        <v>164</v>
      </c>
      <c r="E205" s="40"/>
      <c r="F205" s="226" t="s">
        <v>851</v>
      </c>
      <c r="G205" s="40"/>
      <c r="H205" s="40"/>
      <c r="I205" s="227"/>
      <c r="J205" s="40"/>
      <c r="K205" s="40"/>
      <c r="L205" s="44"/>
      <c r="M205" s="228"/>
      <c r="N205" s="229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164</v>
      </c>
      <c r="AU205" s="17" t="s">
        <v>84</v>
      </c>
    </row>
    <row r="206" spans="1:65" s="2" customFormat="1" ht="16.5" customHeight="1">
      <c r="A206" s="38"/>
      <c r="B206" s="39"/>
      <c r="C206" s="212" t="s">
        <v>392</v>
      </c>
      <c r="D206" s="212" t="s">
        <v>157</v>
      </c>
      <c r="E206" s="213" t="s">
        <v>852</v>
      </c>
      <c r="F206" s="214" t="s">
        <v>853</v>
      </c>
      <c r="G206" s="215" t="s">
        <v>223</v>
      </c>
      <c r="H206" s="216">
        <v>62</v>
      </c>
      <c r="I206" s="217"/>
      <c r="J206" s="218">
        <f>ROUND(I206*H206,2)</f>
        <v>0</v>
      </c>
      <c r="K206" s="214" t="s">
        <v>161</v>
      </c>
      <c r="L206" s="44"/>
      <c r="M206" s="219" t="s">
        <v>19</v>
      </c>
      <c r="N206" s="220" t="s">
        <v>47</v>
      </c>
      <c r="O206" s="84"/>
      <c r="P206" s="221">
        <f>O206*H206</f>
        <v>0</v>
      </c>
      <c r="Q206" s="221">
        <v>0.00014</v>
      </c>
      <c r="R206" s="221">
        <f>Q206*H206</f>
        <v>0.008679999999999998</v>
      </c>
      <c r="S206" s="221">
        <v>0</v>
      </c>
      <c r="T206" s="22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3" t="s">
        <v>250</v>
      </c>
      <c r="AT206" s="223" t="s">
        <v>157</v>
      </c>
      <c r="AU206" s="223" t="s">
        <v>84</v>
      </c>
      <c r="AY206" s="17" t="s">
        <v>155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84</v>
      </c>
      <c r="BK206" s="224">
        <f>ROUND(I206*H206,2)</f>
        <v>0</v>
      </c>
      <c r="BL206" s="17" t="s">
        <v>250</v>
      </c>
      <c r="BM206" s="223" t="s">
        <v>1082</v>
      </c>
    </row>
    <row r="207" spans="1:47" s="2" customFormat="1" ht="12">
      <c r="A207" s="38"/>
      <c r="B207" s="39"/>
      <c r="C207" s="40"/>
      <c r="D207" s="225" t="s">
        <v>164</v>
      </c>
      <c r="E207" s="40"/>
      <c r="F207" s="226" t="s">
        <v>855</v>
      </c>
      <c r="G207" s="40"/>
      <c r="H207" s="40"/>
      <c r="I207" s="227"/>
      <c r="J207" s="40"/>
      <c r="K207" s="40"/>
      <c r="L207" s="44"/>
      <c r="M207" s="228"/>
      <c r="N207" s="229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164</v>
      </c>
      <c r="AU207" s="17" t="s">
        <v>84</v>
      </c>
    </row>
    <row r="208" spans="1:65" s="2" customFormat="1" ht="16.5" customHeight="1">
      <c r="A208" s="38"/>
      <c r="B208" s="39"/>
      <c r="C208" s="212" t="s">
        <v>396</v>
      </c>
      <c r="D208" s="212" t="s">
        <v>157</v>
      </c>
      <c r="E208" s="213" t="s">
        <v>856</v>
      </c>
      <c r="F208" s="214" t="s">
        <v>857</v>
      </c>
      <c r="G208" s="215" t="s">
        <v>223</v>
      </c>
      <c r="H208" s="216">
        <v>62</v>
      </c>
      <c r="I208" s="217"/>
      <c r="J208" s="218">
        <f>ROUND(I208*H208,2)</f>
        <v>0</v>
      </c>
      <c r="K208" s="214" t="s">
        <v>161</v>
      </c>
      <c r="L208" s="44"/>
      <c r="M208" s="219" t="s">
        <v>19</v>
      </c>
      <c r="N208" s="220" t="s">
        <v>47</v>
      </c>
      <c r="O208" s="84"/>
      <c r="P208" s="221">
        <f>O208*H208</f>
        <v>0</v>
      </c>
      <c r="Q208" s="221">
        <v>0.00057</v>
      </c>
      <c r="R208" s="221">
        <f>Q208*H208</f>
        <v>0.035339999999999996</v>
      </c>
      <c r="S208" s="221">
        <v>0</v>
      </c>
      <c r="T208" s="22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3" t="s">
        <v>250</v>
      </c>
      <c r="AT208" s="223" t="s">
        <v>157</v>
      </c>
      <c r="AU208" s="223" t="s">
        <v>84</v>
      </c>
      <c r="AY208" s="17" t="s">
        <v>155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84</v>
      </c>
      <c r="BK208" s="224">
        <f>ROUND(I208*H208,2)</f>
        <v>0</v>
      </c>
      <c r="BL208" s="17" t="s">
        <v>250</v>
      </c>
      <c r="BM208" s="223" t="s">
        <v>1083</v>
      </c>
    </row>
    <row r="209" spans="1:47" s="2" customFormat="1" ht="12">
      <c r="A209" s="38"/>
      <c r="B209" s="39"/>
      <c r="C209" s="40"/>
      <c r="D209" s="225" t="s">
        <v>164</v>
      </c>
      <c r="E209" s="40"/>
      <c r="F209" s="226" t="s">
        <v>859</v>
      </c>
      <c r="G209" s="40"/>
      <c r="H209" s="40"/>
      <c r="I209" s="227"/>
      <c r="J209" s="40"/>
      <c r="K209" s="40"/>
      <c r="L209" s="44"/>
      <c r="M209" s="228"/>
      <c r="N209" s="229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164</v>
      </c>
      <c r="AU209" s="17" t="s">
        <v>84</v>
      </c>
    </row>
    <row r="210" spans="1:65" s="2" customFormat="1" ht="16.5" customHeight="1">
      <c r="A210" s="38"/>
      <c r="B210" s="39"/>
      <c r="C210" s="212" t="s">
        <v>400</v>
      </c>
      <c r="D210" s="212" t="s">
        <v>157</v>
      </c>
      <c r="E210" s="213" t="s">
        <v>860</v>
      </c>
      <c r="F210" s="214" t="s">
        <v>861</v>
      </c>
      <c r="G210" s="215" t="s">
        <v>223</v>
      </c>
      <c r="H210" s="216">
        <v>62</v>
      </c>
      <c r="I210" s="217"/>
      <c r="J210" s="218">
        <f>ROUND(I210*H210,2)</f>
        <v>0</v>
      </c>
      <c r="K210" s="214" t="s">
        <v>161</v>
      </c>
      <c r="L210" s="44"/>
      <c r="M210" s="219" t="s">
        <v>19</v>
      </c>
      <c r="N210" s="220" t="s">
        <v>47</v>
      </c>
      <c r="O210" s="84"/>
      <c r="P210" s="221">
        <f>O210*H210</f>
        <v>0</v>
      </c>
      <c r="Q210" s="221">
        <v>0.00057</v>
      </c>
      <c r="R210" s="221">
        <f>Q210*H210</f>
        <v>0.035339999999999996</v>
      </c>
      <c r="S210" s="221">
        <v>0</v>
      </c>
      <c r="T210" s="22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3" t="s">
        <v>250</v>
      </c>
      <c r="AT210" s="223" t="s">
        <v>157</v>
      </c>
      <c r="AU210" s="223" t="s">
        <v>84</v>
      </c>
      <c r="AY210" s="17" t="s">
        <v>155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7" t="s">
        <v>84</v>
      </c>
      <c r="BK210" s="224">
        <f>ROUND(I210*H210,2)</f>
        <v>0</v>
      </c>
      <c r="BL210" s="17" t="s">
        <v>250</v>
      </c>
      <c r="BM210" s="223" t="s">
        <v>1084</v>
      </c>
    </row>
    <row r="211" spans="1:47" s="2" customFormat="1" ht="12">
      <c r="A211" s="38"/>
      <c r="B211" s="39"/>
      <c r="C211" s="40"/>
      <c r="D211" s="225" t="s">
        <v>164</v>
      </c>
      <c r="E211" s="40"/>
      <c r="F211" s="226" t="s">
        <v>863</v>
      </c>
      <c r="G211" s="40"/>
      <c r="H211" s="40"/>
      <c r="I211" s="227"/>
      <c r="J211" s="40"/>
      <c r="K211" s="40"/>
      <c r="L211" s="44"/>
      <c r="M211" s="228"/>
      <c r="N211" s="229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164</v>
      </c>
      <c r="AU211" s="17" t="s">
        <v>84</v>
      </c>
    </row>
    <row r="212" spans="1:65" s="2" customFormat="1" ht="24.15" customHeight="1">
      <c r="A212" s="38"/>
      <c r="B212" s="39"/>
      <c r="C212" s="212" t="s">
        <v>404</v>
      </c>
      <c r="D212" s="212" t="s">
        <v>157</v>
      </c>
      <c r="E212" s="213" t="s">
        <v>864</v>
      </c>
      <c r="F212" s="214" t="s">
        <v>865</v>
      </c>
      <c r="G212" s="215" t="s">
        <v>223</v>
      </c>
      <c r="H212" s="216">
        <v>31</v>
      </c>
      <c r="I212" s="217"/>
      <c r="J212" s="218">
        <f>ROUND(I212*H212,2)</f>
        <v>0</v>
      </c>
      <c r="K212" s="214" t="s">
        <v>161</v>
      </c>
      <c r="L212" s="44"/>
      <c r="M212" s="219" t="s">
        <v>19</v>
      </c>
      <c r="N212" s="220" t="s">
        <v>47</v>
      </c>
      <c r="O212" s="84"/>
      <c r="P212" s="221">
        <f>O212*H212</f>
        <v>0</v>
      </c>
      <c r="Q212" s="221">
        <v>0.00118</v>
      </c>
      <c r="R212" s="221">
        <f>Q212*H212</f>
        <v>0.03658</v>
      </c>
      <c r="S212" s="221">
        <v>0</v>
      </c>
      <c r="T212" s="22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3" t="s">
        <v>250</v>
      </c>
      <c r="AT212" s="223" t="s">
        <v>157</v>
      </c>
      <c r="AU212" s="223" t="s">
        <v>84</v>
      </c>
      <c r="AY212" s="17" t="s">
        <v>155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84</v>
      </c>
      <c r="BK212" s="224">
        <f>ROUND(I212*H212,2)</f>
        <v>0</v>
      </c>
      <c r="BL212" s="17" t="s">
        <v>250</v>
      </c>
      <c r="BM212" s="223" t="s">
        <v>1085</v>
      </c>
    </row>
    <row r="213" spans="1:47" s="2" customFormat="1" ht="12">
      <c r="A213" s="38"/>
      <c r="B213" s="39"/>
      <c r="C213" s="40"/>
      <c r="D213" s="225" t="s">
        <v>164</v>
      </c>
      <c r="E213" s="40"/>
      <c r="F213" s="226" t="s">
        <v>867</v>
      </c>
      <c r="G213" s="40"/>
      <c r="H213" s="40"/>
      <c r="I213" s="227"/>
      <c r="J213" s="40"/>
      <c r="K213" s="40"/>
      <c r="L213" s="44"/>
      <c r="M213" s="228"/>
      <c r="N213" s="229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164</v>
      </c>
      <c r="AU213" s="17" t="s">
        <v>84</v>
      </c>
    </row>
    <row r="214" spans="1:65" s="2" customFormat="1" ht="24.15" customHeight="1">
      <c r="A214" s="38"/>
      <c r="B214" s="39"/>
      <c r="C214" s="212" t="s">
        <v>410</v>
      </c>
      <c r="D214" s="212" t="s">
        <v>157</v>
      </c>
      <c r="E214" s="213" t="s">
        <v>868</v>
      </c>
      <c r="F214" s="214" t="s">
        <v>869</v>
      </c>
      <c r="G214" s="215" t="s">
        <v>223</v>
      </c>
      <c r="H214" s="216">
        <v>31</v>
      </c>
      <c r="I214" s="217"/>
      <c r="J214" s="218">
        <f>ROUND(I214*H214,2)</f>
        <v>0</v>
      </c>
      <c r="K214" s="214" t="s">
        <v>161</v>
      </c>
      <c r="L214" s="44"/>
      <c r="M214" s="219" t="s">
        <v>19</v>
      </c>
      <c r="N214" s="220" t="s">
        <v>47</v>
      </c>
      <c r="O214" s="84"/>
      <c r="P214" s="221">
        <f>O214*H214</f>
        <v>0</v>
      </c>
      <c r="Q214" s="221">
        <v>0.00118</v>
      </c>
      <c r="R214" s="221">
        <f>Q214*H214</f>
        <v>0.03658</v>
      </c>
      <c r="S214" s="221">
        <v>0</v>
      </c>
      <c r="T214" s="22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3" t="s">
        <v>250</v>
      </c>
      <c r="AT214" s="223" t="s">
        <v>157</v>
      </c>
      <c r="AU214" s="223" t="s">
        <v>84</v>
      </c>
      <c r="AY214" s="17" t="s">
        <v>155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7" t="s">
        <v>84</v>
      </c>
      <c r="BK214" s="224">
        <f>ROUND(I214*H214,2)</f>
        <v>0</v>
      </c>
      <c r="BL214" s="17" t="s">
        <v>250</v>
      </c>
      <c r="BM214" s="223" t="s">
        <v>1086</v>
      </c>
    </row>
    <row r="215" spans="1:47" s="2" customFormat="1" ht="12">
      <c r="A215" s="38"/>
      <c r="B215" s="39"/>
      <c r="C215" s="40"/>
      <c r="D215" s="225" t="s">
        <v>164</v>
      </c>
      <c r="E215" s="40"/>
      <c r="F215" s="226" t="s">
        <v>871</v>
      </c>
      <c r="G215" s="40"/>
      <c r="H215" s="40"/>
      <c r="I215" s="227"/>
      <c r="J215" s="40"/>
      <c r="K215" s="40"/>
      <c r="L215" s="44"/>
      <c r="M215" s="228"/>
      <c r="N215" s="229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164</v>
      </c>
      <c r="AU215" s="17" t="s">
        <v>84</v>
      </c>
    </row>
    <row r="216" spans="1:65" s="2" customFormat="1" ht="24.15" customHeight="1">
      <c r="A216" s="38"/>
      <c r="B216" s="39"/>
      <c r="C216" s="212" t="s">
        <v>419</v>
      </c>
      <c r="D216" s="212" t="s">
        <v>157</v>
      </c>
      <c r="E216" s="213" t="s">
        <v>584</v>
      </c>
      <c r="F216" s="214" t="s">
        <v>585</v>
      </c>
      <c r="G216" s="215" t="s">
        <v>308</v>
      </c>
      <c r="H216" s="216">
        <v>495</v>
      </c>
      <c r="I216" s="217"/>
      <c r="J216" s="218">
        <f>ROUND(I216*H216,2)</f>
        <v>0</v>
      </c>
      <c r="K216" s="214" t="s">
        <v>161</v>
      </c>
      <c r="L216" s="44"/>
      <c r="M216" s="219" t="s">
        <v>19</v>
      </c>
      <c r="N216" s="220" t="s">
        <v>47</v>
      </c>
      <c r="O216" s="84"/>
      <c r="P216" s="221">
        <f>O216*H216</f>
        <v>0</v>
      </c>
      <c r="Q216" s="221">
        <v>0.00019</v>
      </c>
      <c r="R216" s="221">
        <f>Q216*H216</f>
        <v>0.09405000000000001</v>
      </c>
      <c r="S216" s="221">
        <v>0</v>
      </c>
      <c r="T216" s="22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3" t="s">
        <v>250</v>
      </c>
      <c r="AT216" s="223" t="s">
        <v>157</v>
      </c>
      <c r="AU216" s="223" t="s">
        <v>84</v>
      </c>
      <c r="AY216" s="17" t="s">
        <v>155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84</v>
      </c>
      <c r="BK216" s="224">
        <f>ROUND(I216*H216,2)</f>
        <v>0</v>
      </c>
      <c r="BL216" s="17" t="s">
        <v>250</v>
      </c>
      <c r="BM216" s="223" t="s">
        <v>1087</v>
      </c>
    </row>
    <row r="217" spans="1:47" s="2" customFormat="1" ht="12">
      <c r="A217" s="38"/>
      <c r="B217" s="39"/>
      <c r="C217" s="40"/>
      <c r="D217" s="225" t="s">
        <v>164</v>
      </c>
      <c r="E217" s="40"/>
      <c r="F217" s="226" t="s">
        <v>587</v>
      </c>
      <c r="G217" s="40"/>
      <c r="H217" s="40"/>
      <c r="I217" s="227"/>
      <c r="J217" s="40"/>
      <c r="K217" s="40"/>
      <c r="L217" s="44"/>
      <c r="M217" s="228"/>
      <c r="N217" s="229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164</v>
      </c>
      <c r="AU217" s="17" t="s">
        <v>84</v>
      </c>
    </row>
    <row r="218" spans="1:65" s="2" customFormat="1" ht="21.75" customHeight="1">
      <c r="A218" s="38"/>
      <c r="B218" s="39"/>
      <c r="C218" s="212" t="s">
        <v>425</v>
      </c>
      <c r="D218" s="212" t="s">
        <v>157</v>
      </c>
      <c r="E218" s="213" t="s">
        <v>589</v>
      </c>
      <c r="F218" s="214" t="s">
        <v>590</v>
      </c>
      <c r="G218" s="215" t="s">
        <v>308</v>
      </c>
      <c r="H218" s="216">
        <v>495</v>
      </c>
      <c r="I218" s="217"/>
      <c r="J218" s="218">
        <f>ROUND(I218*H218,2)</f>
        <v>0</v>
      </c>
      <c r="K218" s="214" t="s">
        <v>161</v>
      </c>
      <c r="L218" s="44"/>
      <c r="M218" s="219" t="s">
        <v>19</v>
      </c>
      <c r="N218" s="220" t="s">
        <v>47</v>
      </c>
      <c r="O218" s="84"/>
      <c r="P218" s="221">
        <f>O218*H218</f>
        <v>0</v>
      </c>
      <c r="Q218" s="221">
        <v>1E-05</v>
      </c>
      <c r="R218" s="221">
        <f>Q218*H218</f>
        <v>0.00495</v>
      </c>
      <c r="S218" s="221">
        <v>0</v>
      </c>
      <c r="T218" s="22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3" t="s">
        <v>250</v>
      </c>
      <c r="AT218" s="223" t="s">
        <v>157</v>
      </c>
      <c r="AU218" s="223" t="s">
        <v>84</v>
      </c>
      <c r="AY218" s="17" t="s">
        <v>155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7" t="s">
        <v>84</v>
      </c>
      <c r="BK218" s="224">
        <f>ROUND(I218*H218,2)</f>
        <v>0</v>
      </c>
      <c r="BL218" s="17" t="s">
        <v>250</v>
      </c>
      <c r="BM218" s="223" t="s">
        <v>1088</v>
      </c>
    </row>
    <row r="219" spans="1:47" s="2" customFormat="1" ht="12">
      <c r="A219" s="38"/>
      <c r="B219" s="39"/>
      <c r="C219" s="40"/>
      <c r="D219" s="225" t="s">
        <v>164</v>
      </c>
      <c r="E219" s="40"/>
      <c r="F219" s="226" t="s">
        <v>592</v>
      </c>
      <c r="G219" s="40"/>
      <c r="H219" s="40"/>
      <c r="I219" s="227"/>
      <c r="J219" s="40"/>
      <c r="K219" s="40"/>
      <c r="L219" s="44"/>
      <c r="M219" s="228"/>
      <c r="N219" s="229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164</v>
      </c>
      <c r="AU219" s="17" t="s">
        <v>84</v>
      </c>
    </row>
    <row r="220" spans="1:65" s="2" customFormat="1" ht="24.15" customHeight="1">
      <c r="A220" s="38"/>
      <c r="B220" s="39"/>
      <c r="C220" s="212" t="s">
        <v>430</v>
      </c>
      <c r="D220" s="212" t="s">
        <v>157</v>
      </c>
      <c r="E220" s="213" t="s">
        <v>874</v>
      </c>
      <c r="F220" s="214" t="s">
        <v>875</v>
      </c>
      <c r="G220" s="215" t="s">
        <v>193</v>
      </c>
      <c r="H220" s="216">
        <v>0.954</v>
      </c>
      <c r="I220" s="217"/>
      <c r="J220" s="218">
        <f>ROUND(I220*H220,2)</f>
        <v>0</v>
      </c>
      <c r="K220" s="214" t="s">
        <v>161</v>
      </c>
      <c r="L220" s="44"/>
      <c r="M220" s="219" t="s">
        <v>19</v>
      </c>
      <c r="N220" s="220" t="s">
        <v>47</v>
      </c>
      <c r="O220" s="84"/>
      <c r="P220" s="221">
        <f>O220*H220</f>
        <v>0</v>
      </c>
      <c r="Q220" s="221">
        <v>0</v>
      </c>
      <c r="R220" s="221">
        <f>Q220*H220</f>
        <v>0</v>
      </c>
      <c r="S220" s="221">
        <v>0</v>
      </c>
      <c r="T220" s="22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3" t="s">
        <v>250</v>
      </c>
      <c r="AT220" s="223" t="s">
        <v>157</v>
      </c>
      <c r="AU220" s="223" t="s">
        <v>84</v>
      </c>
      <c r="AY220" s="17" t="s">
        <v>155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84</v>
      </c>
      <c r="BK220" s="224">
        <f>ROUND(I220*H220,2)</f>
        <v>0</v>
      </c>
      <c r="BL220" s="17" t="s">
        <v>250</v>
      </c>
      <c r="BM220" s="223" t="s">
        <v>1089</v>
      </c>
    </row>
    <row r="221" spans="1:47" s="2" customFormat="1" ht="12">
      <c r="A221" s="38"/>
      <c r="B221" s="39"/>
      <c r="C221" s="40"/>
      <c r="D221" s="225" t="s">
        <v>164</v>
      </c>
      <c r="E221" s="40"/>
      <c r="F221" s="226" t="s">
        <v>877</v>
      </c>
      <c r="G221" s="40"/>
      <c r="H221" s="40"/>
      <c r="I221" s="227"/>
      <c r="J221" s="40"/>
      <c r="K221" s="40"/>
      <c r="L221" s="44"/>
      <c r="M221" s="228"/>
      <c r="N221" s="229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164</v>
      </c>
      <c r="AU221" s="17" t="s">
        <v>84</v>
      </c>
    </row>
    <row r="222" spans="1:63" s="12" customFormat="1" ht="22.8" customHeight="1">
      <c r="A222" s="12"/>
      <c r="B222" s="196"/>
      <c r="C222" s="197"/>
      <c r="D222" s="198" t="s">
        <v>74</v>
      </c>
      <c r="E222" s="210" t="s">
        <v>598</v>
      </c>
      <c r="F222" s="210" t="s">
        <v>599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SUM(P223:P229)</f>
        <v>0</v>
      </c>
      <c r="Q222" s="204"/>
      <c r="R222" s="205">
        <f>SUM(R223:R229)</f>
        <v>0.054900000000000004</v>
      </c>
      <c r="S222" s="204"/>
      <c r="T222" s="206">
        <f>SUM(T223:T229)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84</v>
      </c>
      <c r="AT222" s="208" t="s">
        <v>74</v>
      </c>
      <c r="AU222" s="208" t="s">
        <v>82</v>
      </c>
      <c r="AY222" s="207" t="s">
        <v>155</v>
      </c>
      <c r="BK222" s="209">
        <f>SUM(BK223:BK229)</f>
        <v>0</v>
      </c>
    </row>
    <row r="223" spans="1:65" s="2" customFormat="1" ht="16.5" customHeight="1">
      <c r="A223" s="38"/>
      <c r="B223" s="39"/>
      <c r="C223" s="212" t="s">
        <v>435</v>
      </c>
      <c r="D223" s="212" t="s">
        <v>157</v>
      </c>
      <c r="E223" s="213" t="s">
        <v>601</v>
      </c>
      <c r="F223" s="214" t="s">
        <v>602</v>
      </c>
      <c r="G223" s="215" t="s">
        <v>603</v>
      </c>
      <c r="H223" s="216">
        <v>30</v>
      </c>
      <c r="I223" s="217"/>
      <c r="J223" s="218">
        <f>ROUND(I223*H223,2)</f>
        <v>0</v>
      </c>
      <c r="K223" s="214" t="s">
        <v>161</v>
      </c>
      <c r="L223" s="44"/>
      <c r="M223" s="219" t="s">
        <v>19</v>
      </c>
      <c r="N223" s="220" t="s">
        <v>47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250</v>
      </c>
      <c r="AT223" s="223" t="s">
        <v>157</v>
      </c>
      <c r="AU223" s="223" t="s">
        <v>84</v>
      </c>
      <c r="AY223" s="17" t="s">
        <v>155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84</v>
      </c>
      <c r="BK223" s="224">
        <f>ROUND(I223*H223,2)</f>
        <v>0</v>
      </c>
      <c r="BL223" s="17" t="s">
        <v>250</v>
      </c>
      <c r="BM223" s="223" t="s">
        <v>1090</v>
      </c>
    </row>
    <row r="224" spans="1:47" s="2" customFormat="1" ht="12">
      <c r="A224" s="38"/>
      <c r="B224" s="39"/>
      <c r="C224" s="40"/>
      <c r="D224" s="225" t="s">
        <v>164</v>
      </c>
      <c r="E224" s="40"/>
      <c r="F224" s="226" t="s">
        <v>605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164</v>
      </c>
      <c r="AU224" s="17" t="s">
        <v>84</v>
      </c>
    </row>
    <row r="225" spans="1:51" s="13" customFormat="1" ht="12">
      <c r="A225" s="13"/>
      <c r="B225" s="230"/>
      <c r="C225" s="231"/>
      <c r="D225" s="232" t="s">
        <v>166</v>
      </c>
      <c r="E225" s="233" t="s">
        <v>19</v>
      </c>
      <c r="F225" s="234" t="s">
        <v>1091</v>
      </c>
      <c r="G225" s="231"/>
      <c r="H225" s="235">
        <v>2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166</v>
      </c>
      <c r="AU225" s="241" t="s">
        <v>84</v>
      </c>
      <c r="AV225" s="13" t="s">
        <v>84</v>
      </c>
      <c r="AW225" s="13" t="s">
        <v>36</v>
      </c>
      <c r="AX225" s="13" t="s">
        <v>75</v>
      </c>
      <c r="AY225" s="241" t="s">
        <v>155</v>
      </c>
    </row>
    <row r="226" spans="1:51" s="13" customFormat="1" ht="12">
      <c r="A226" s="13"/>
      <c r="B226" s="230"/>
      <c r="C226" s="231"/>
      <c r="D226" s="232" t="s">
        <v>166</v>
      </c>
      <c r="E226" s="233" t="s">
        <v>19</v>
      </c>
      <c r="F226" s="234" t="s">
        <v>1092</v>
      </c>
      <c r="G226" s="231"/>
      <c r="H226" s="235">
        <v>28</v>
      </c>
      <c r="I226" s="236"/>
      <c r="J226" s="231"/>
      <c r="K226" s="231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166</v>
      </c>
      <c r="AU226" s="241" t="s">
        <v>84</v>
      </c>
      <c r="AV226" s="13" t="s">
        <v>84</v>
      </c>
      <c r="AW226" s="13" t="s">
        <v>36</v>
      </c>
      <c r="AX226" s="13" t="s">
        <v>75</v>
      </c>
      <c r="AY226" s="241" t="s">
        <v>155</v>
      </c>
    </row>
    <row r="227" spans="1:51" s="14" customFormat="1" ht="12">
      <c r="A227" s="14"/>
      <c r="B227" s="242"/>
      <c r="C227" s="243"/>
      <c r="D227" s="232" t="s">
        <v>166</v>
      </c>
      <c r="E227" s="244" t="s">
        <v>19</v>
      </c>
      <c r="F227" s="245" t="s">
        <v>169</v>
      </c>
      <c r="G227" s="243"/>
      <c r="H227" s="246">
        <v>30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166</v>
      </c>
      <c r="AU227" s="252" t="s">
        <v>84</v>
      </c>
      <c r="AV227" s="14" t="s">
        <v>162</v>
      </c>
      <c r="AW227" s="14" t="s">
        <v>36</v>
      </c>
      <c r="AX227" s="14" t="s">
        <v>82</v>
      </c>
      <c r="AY227" s="252" t="s">
        <v>155</v>
      </c>
    </row>
    <row r="228" spans="1:65" s="2" customFormat="1" ht="16.5" customHeight="1">
      <c r="A228" s="38"/>
      <c r="B228" s="39"/>
      <c r="C228" s="212" t="s">
        <v>440</v>
      </c>
      <c r="D228" s="212" t="s">
        <v>157</v>
      </c>
      <c r="E228" s="213" t="s">
        <v>607</v>
      </c>
      <c r="F228" s="214" t="s">
        <v>608</v>
      </c>
      <c r="G228" s="215" t="s">
        <v>223</v>
      </c>
      <c r="H228" s="216">
        <v>30</v>
      </c>
      <c r="I228" s="217"/>
      <c r="J228" s="218">
        <f>ROUND(I228*H228,2)</f>
        <v>0</v>
      </c>
      <c r="K228" s="214" t="s">
        <v>161</v>
      </c>
      <c r="L228" s="44"/>
      <c r="M228" s="219" t="s">
        <v>19</v>
      </c>
      <c r="N228" s="220" t="s">
        <v>47</v>
      </c>
      <c r="O228" s="84"/>
      <c r="P228" s="221">
        <f>O228*H228</f>
        <v>0</v>
      </c>
      <c r="Q228" s="221">
        <v>0.00183</v>
      </c>
      <c r="R228" s="221">
        <f>Q228*H228</f>
        <v>0.054900000000000004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250</v>
      </c>
      <c r="AT228" s="223" t="s">
        <v>157</v>
      </c>
      <c r="AU228" s="223" t="s">
        <v>84</v>
      </c>
      <c r="AY228" s="17" t="s">
        <v>155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84</v>
      </c>
      <c r="BK228" s="224">
        <f>ROUND(I228*H228,2)</f>
        <v>0</v>
      </c>
      <c r="BL228" s="17" t="s">
        <v>250</v>
      </c>
      <c r="BM228" s="223" t="s">
        <v>1093</v>
      </c>
    </row>
    <row r="229" spans="1:47" s="2" customFormat="1" ht="12">
      <c r="A229" s="38"/>
      <c r="B229" s="39"/>
      <c r="C229" s="40"/>
      <c r="D229" s="225" t="s">
        <v>164</v>
      </c>
      <c r="E229" s="40"/>
      <c r="F229" s="226" t="s">
        <v>610</v>
      </c>
      <c r="G229" s="40"/>
      <c r="H229" s="40"/>
      <c r="I229" s="227"/>
      <c r="J229" s="40"/>
      <c r="K229" s="40"/>
      <c r="L229" s="44"/>
      <c r="M229" s="228"/>
      <c r="N229" s="229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164</v>
      </c>
      <c r="AU229" s="17" t="s">
        <v>84</v>
      </c>
    </row>
    <row r="230" spans="1:63" s="12" customFormat="1" ht="22.8" customHeight="1">
      <c r="A230" s="12"/>
      <c r="B230" s="196"/>
      <c r="C230" s="197"/>
      <c r="D230" s="198" t="s">
        <v>74</v>
      </c>
      <c r="E230" s="210" t="s">
        <v>611</v>
      </c>
      <c r="F230" s="210" t="s">
        <v>612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SUM(P231:P235)</f>
        <v>0</v>
      </c>
      <c r="Q230" s="204"/>
      <c r="R230" s="205">
        <f>SUM(R231:R235)</f>
        <v>0</v>
      </c>
      <c r="S230" s="204"/>
      <c r="T230" s="206">
        <f>SUM(T231:T235)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84</v>
      </c>
      <c r="AT230" s="208" t="s">
        <v>74</v>
      </c>
      <c r="AU230" s="208" t="s">
        <v>82</v>
      </c>
      <c r="AY230" s="207" t="s">
        <v>155</v>
      </c>
      <c r="BK230" s="209">
        <f>SUM(BK231:BK235)</f>
        <v>0</v>
      </c>
    </row>
    <row r="231" spans="1:65" s="2" customFormat="1" ht="24.15" customHeight="1">
      <c r="A231" s="38"/>
      <c r="B231" s="39"/>
      <c r="C231" s="212" t="s">
        <v>447</v>
      </c>
      <c r="D231" s="212" t="s">
        <v>157</v>
      </c>
      <c r="E231" s="213" t="s">
        <v>614</v>
      </c>
      <c r="F231" s="214" t="s">
        <v>615</v>
      </c>
      <c r="G231" s="215" t="s">
        <v>223</v>
      </c>
      <c r="H231" s="216">
        <v>34</v>
      </c>
      <c r="I231" s="217"/>
      <c r="J231" s="218">
        <f>ROUND(I231*H231,2)</f>
        <v>0</v>
      </c>
      <c r="K231" s="214" t="s">
        <v>274</v>
      </c>
      <c r="L231" s="44"/>
      <c r="M231" s="219" t="s">
        <v>19</v>
      </c>
      <c r="N231" s="220" t="s">
        <v>47</v>
      </c>
      <c r="O231" s="84"/>
      <c r="P231" s="221">
        <f>O231*H231</f>
        <v>0</v>
      </c>
      <c r="Q231" s="221">
        <v>0</v>
      </c>
      <c r="R231" s="221">
        <f>Q231*H231</f>
        <v>0</v>
      </c>
      <c r="S231" s="221">
        <v>0</v>
      </c>
      <c r="T231" s="22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3" t="s">
        <v>250</v>
      </c>
      <c r="AT231" s="223" t="s">
        <v>157</v>
      </c>
      <c r="AU231" s="223" t="s">
        <v>84</v>
      </c>
      <c r="AY231" s="17" t="s">
        <v>155</v>
      </c>
      <c r="BE231" s="224">
        <f>IF(N231="základní",J231,0)</f>
        <v>0</v>
      </c>
      <c r="BF231" s="224">
        <f>IF(N231="snížená",J231,0)</f>
        <v>0</v>
      </c>
      <c r="BG231" s="224">
        <f>IF(N231="zákl. přenesená",J231,0)</f>
        <v>0</v>
      </c>
      <c r="BH231" s="224">
        <f>IF(N231="sníž. přenesená",J231,0)</f>
        <v>0</v>
      </c>
      <c r="BI231" s="224">
        <f>IF(N231="nulová",J231,0)</f>
        <v>0</v>
      </c>
      <c r="BJ231" s="17" t="s">
        <v>84</v>
      </c>
      <c r="BK231" s="224">
        <f>ROUND(I231*H231,2)</f>
        <v>0</v>
      </c>
      <c r="BL231" s="17" t="s">
        <v>250</v>
      </c>
      <c r="BM231" s="223" t="s">
        <v>1094</v>
      </c>
    </row>
    <row r="232" spans="1:47" s="2" customFormat="1" ht="12">
      <c r="A232" s="38"/>
      <c r="B232" s="39"/>
      <c r="C232" s="40"/>
      <c r="D232" s="232" t="s">
        <v>296</v>
      </c>
      <c r="E232" s="40"/>
      <c r="F232" s="263" t="s">
        <v>617</v>
      </c>
      <c r="G232" s="40"/>
      <c r="H232" s="40"/>
      <c r="I232" s="227"/>
      <c r="J232" s="40"/>
      <c r="K232" s="40"/>
      <c r="L232" s="44"/>
      <c r="M232" s="228"/>
      <c r="N232" s="229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296</v>
      </c>
      <c r="AU232" s="17" t="s">
        <v>84</v>
      </c>
    </row>
    <row r="233" spans="1:51" s="13" customFormat="1" ht="12">
      <c r="A233" s="13"/>
      <c r="B233" s="230"/>
      <c r="C233" s="231"/>
      <c r="D233" s="232" t="s">
        <v>166</v>
      </c>
      <c r="E233" s="233" t="s">
        <v>19</v>
      </c>
      <c r="F233" s="234" t="s">
        <v>882</v>
      </c>
      <c r="G233" s="231"/>
      <c r="H233" s="235">
        <v>28</v>
      </c>
      <c r="I233" s="236"/>
      <c r="J233" s="231"/>
      <c r="K233" s="231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166</v>
      </c>
      <c r="AU233" s="241" t="s">
        <v>84</v>
      </c>
      <c r="AV233" s="13" t="s">
        <v>84</v>
      </c>
      <c r="AW233" s="13" t="s">
        <v>36</v>
      </c>
      <c r="AX233" s="13" t="s">
        <v>75</v>
      </c>
      <c r="AY233" s="241" t="s">
        <v>155</v>
      </c>
    </row>
    <row r="234" spans="1:51" s="13" customFormat="1" ht="12">
      <c r="A234" s="13"/>
      <c r="B234" s="230"/>
      <c r="C234" s="231"/>
      <c r="D234" s="232" t="s">
        <v>166</v>
      </c>
      <c r="E234" s="233" t="s">
        <v>19</v>
      </c>
      <c r="F234" s="234" t="s">
        <v>1095</v>
      </c>
      <c r="G234" s="231"/>
      <c r="H234" s="235">
        <v>6</v>
      </c>
      <c r="I234" s="236"/>
      <c r="J234" s="231"/>
      <c r="K234" s="231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166</v>
      </c>
      <c r="AU234" s="241" t="s">
        <v>84</v>
      </c>
      <c r="AV234" s="13" t="s">
        <v>84</v>
      </c>
      <c r="AW234" s="13" t="s">
        <v>36</v>
      </c>
      <c r="AX234" s="13" t="s">
        <v>75</v>
      </c>
      <c r="AY234" s="241" t="s">
        <v>155</v>
      </c>
    </row>
    <row r="235" spans="1:51" s="14" customFormat="1" ht="12">
      <c r="A235" s="14"/>
      <c r="B235" s="242"/>
      <c r="C235" s="243"/>
      <c r="D235" s="232" t="s">
        <v>166</v>
      </c>
      <c r="E235" s="244" t="s">
        <v>19</v>
      </c>
      <c r="F235" s="245" t="s">
        <v>169</v>
      </c>
      <c r="G235" s="243"/>
      <c r="H235" s="246">
        <v>34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166</v>
      </c>
      <c r="AU235" s="252" t="s">
        <v>84</v>
      </c>
      <c r="AV235" s="14" t="s">
        <v>162</v>
      </c>
      <c r="AW235" s="14" t="s">
        <v>36</v>
      </c>
      <c r="AX235" s="14" t="s">
        <v>82</v>
      </c>
      <c r="AY235" s="252" t="s">
        <v>155</v>
      </c>
    </row>
    <row r="236" spans="1:63" s="12" customFormat="1" ht="22.8" customHeight="1">
      <c r="A236" s="12"/>
      <c r="B236" s="196"/>
      <c r="C236" s="197"/>
      <c r="D236" s="198" t="s">
        <v>74</v>
      </c>
      <c r="E236" s="210" t="s">
        <v>883</v>
      </c>
      <c r="F236" s="210" t="s">
        <v>884</v>
      </c>
      <c r="G236" s="197"/>
      <c r="H236" s="197"/>
      <c r="I236" s="200"/>
      <c r="J236" s="211">
        <f>BK236</f>
        <v>0</v>
      </c>
      <c r="K236" s="197"/>
      <c r="L236" s="202"/>
      <c r="M236" s="203"/>
      <c r="N236" s="204"/>
      <c r="O236" s="204"/>
      <c r="P236" s="205">
        <f>SUM(P237:P242)</f>
        <v>0</v>
      </c>
      <c r="Q236" s="204"/>
      <c r="R236" s="205">
        <f>SUM(R237:R242)</f>
        <v>0.0001</v>
      </c>
      <c r="S236" s="204"/>
      <c r="T236" s="206">
        <f>SUM(T237:T242)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7" t="s">
        <v>84</v>
      </c>
      <c r="AT236" s="208" t="s">
        <v>74</v>
      </c>
      <c r="AU236" s="208" t="s">
        <v>82</v>
      </c>
      <c r="AY236" s="207" t="s">
        <v>155</v>
      </c>
      <c r="BK236" s="209">
        <f>SUM(BK237:BK242)</f>
        <v>0</v>
      </c>
    </row>
    <row r="237" spans="1:65" s="2" customFormat="1" ht="24.15" customHeight="1">
      <c r="A237" s="38"/>
      <c r="B237" s="39"/>
      <c r="C237" s="212" t="s">
        <v>454</v>
      </c>
      <c r="D237" s="212" t="s">
        <v>157</v>
      </c>
      <c r="E237" s="213" t="s">
        <v>885</v>
      </c>
      <c r="F237" s="214" t="s">
        <v>886</v>
      </c>
      <c r="G237" s="215" t="s">
        <v>308</v>
      </c>
      <c r="H237" s="216">
        <v>159.6</v>
      </c>
      <c r="I237" s="217"/>
      <c r="J237" s="218">
        <f>ROUND(I237*H237,2)</f>
        <v>0</v>
      </c>
      <c r="K237" s="214" t="s">
        <v>161</v>
      </c>
      <c r="L237" s="44"/>
      <c r="M237" s="219" t="s">
        <v>19</v>
      </c>
      <c r="N237" s="220" t="s">
        <v>47</v>
      </c>
      <c r="O237" s="84"/>
      <c r="P237" s="221">
        <f>O237*H237</f>
        <v>0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3" t="s">
        <v>250</v>
      </c>
      <c r="AT237" s="223" t="s">
        <v>157</v>
      </c>
      <c r="AU237" s="223" t="s">
        <v>84</v>
      </c>
      <c r="AY237" s="17" t="s">
        <v>155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7" t="s">
        <v>84</v>
      </c>
      <c r="BK237" s="224">
        <f>ROUND(I237*H237,2)</f>
        <v>0</v>
      </c>
      <c r="BL237" s="17" t="s">
        <v>250</v>
      </c>
      <c r="BM237" s="223" t="s">
        <v>1096</v>
      </c>
    </row>
    <row r="238" spans="1:47" s="2" customFormat="1" ht="12">
      <c r="A238" s="38"/>
      <c r="B238" s="39"/>
      <c r="C238" s="40"/>
      <c r="D238" s="225" t="s">
        <v>164</v>
      </c>
      <c r="E238" s="40"/>
      <c r="F238" s="226" t="s">
        <v>888</v>
      </c>
      <c r="G238" s="40"/>
      <c r="H238" s="40"/>
      <c r="I238" s="227"/>
      <c r="J238" s="40"/>
      <c r="K238" s="40"/>
      <c r="L238" s="44"/>
      <c r="M238" s="228"/>
      <c r="N238" s="229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164</v>
      </c>
      <c r="AU238" s="17" t="s">
        <v>84</v>
      </c>
    </row>
    <row r="239" spans="1:51" s="13" customFormat="1" ht="12">
      <c r="A239" s="13"/>
      <c r="B239" s="230"/>
      <c r="C239" s="231"/>
      <c r="D239" s="232" t="s">
        <v>166</v>
      </c>
      <c r="E239" s="233" t="s">
        <v>19</v>
      </c>
      <c r="F239" s="234" t="s">
        <v>889</v>
      </c>
      <c r="G239" s="231"/>
      <c r="H239" s="235">
        <v>159.6</v>
      </c>
      <c r="I239" s="236"/>
      <c r="J239" s="231"/>
      <c r="K239" s="231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166</v>
      </c>
      <c r="AU239" s="241" t="s">
        <v>84</v>
      </c>
      <c r="AV239" s="13" t="s">
        <v>84</v>
      </c>
      <c r="AW239" s="13" t="s">
        <v>36</v>
      </c>
      <c r="AX239" s="13" t="s">
        <v>82</v>
      </c>
      <c r="AY239" s="241" t="s">
        <v>155</v>
      </c>
    </row>
    <row r="240" spans="1:65" s="2" customFormat="1" ht="24.15" customHeight="1">
      <c r="A240" s="38"/>
      <c r="B240" s="39"/>
      <c r="C240" s="212" t="s">
        <v>460</v>
      </c>
      <c r="D240" s="212" t="s">
        <v>157</v>
      </c>
      <c r="E240" s="213" t="s">
        <v>890</v>
      </c>
      <c r="F240" s="214" t="s">
        <v>891</v>
      </c>
      <c r="G240" s="215" t="s">
        <v>308</v>
      </c>
      <c r="H240" s="216">
        <v>159.6</v>
      </c>
      <c r="I240" s="217"/>
      <c r="J240" s="218">
        <f>ROUND(I240*H240,2)</f>
        <v>0</v>
      </c>
      <c r="K240" s="214" t="s">
        <v>161</v>
      </c>
      <c r="L240" s="44"/>
      <c r="M240" s="219" t="s">
        <v>19</v>
      </c>
      <c r="N240" s="220" t="s">
        <v>47</v>
      </c>
      <c r="O240" s="84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3" t="s">
        <v>250</v>
      </c>
      <c r="AT240" s="223" t="s">
        <v>157</v>
      </c>
      <c r="AU240" s="223" t="s">
        <v>84</v>
      </c>
      <c r="AY240" s="17" t="s">
        <v>155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84</v>
      </c>
      <c r="BK240" s="224">
        <f>ROUND(I240*H240,2)</f>
        <v>0</v>
      </c>
      <c r="BL240" s="17" t="s">
        <v>250</v>
      </c>
      <c r="BM240" s="223" t="s">
        <v>1097</v>
      </c>
    </row>
    <row r="241" spans="1:47" s="2" customFormat="1" ht="12">
      <c r="A241" s="38"/>
      <c r="B241" s="39"/>
      <c r="C241" s="40"/>
      <c r="D241" s="225" t="s">
        <v>164</v>
      </c>
      <c r="E241" s="40"/>
      <c r="F241" s="226" t="s">
        <v>893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164</v>
      </c>
      <c r="AU241" s="17" t="s">
        <v>84</v>
      </c>
    </row>
    <row r="242" spans="1:65" s="2" customFormat="1" ht="16.5" customHeight="1">
      <c r="A242" s="38"/>
      <c r="B242" s="39"/>
      <c r="C242" s="253" t="s">
        <v>464</v>
      </c>
      <c r="D242" s="253" t="s">
        <v>190</v>
      </c>
      <c r="E242" s="254" t="s">
        <v>894</v>
      </c>
      <c r="F242" s="255" t="s">
        <v>895</v>
      </c>
      <c r="G242" s="256" t="s">
        <v>223</v>
      </c>
      <c r="H242" s="257">
        <v>1</v>
      </c>
      <c r="I242" s="258"/>
      <c r="J242" s="259">
        <f>ROUND(I242*H242,2)</f>
        <v>0</v>
      </c>
      <c r="K242" s="255" t="s">
        <v>274</v>
      </c>
      <c r="L242" s="260"/>
      <c r="M242" s="261" t="s">
        <v>19</v>
      </c>
      <c r="N242" s="262" t="s">
        <v>47</v>
      </c>
      <c r="O242" s="84"/>
      <c r="P242" s="221">
        <f>O242*H242</f>
        <v>0</v>
      </c>
      <c r="Q242" s="221">
        <v>0.0001</v>
      </c>
      <c r="R242" s="221">
        <f>Q242*H242</f>
        <v>0.0001</v>
      </c>
      <c r="S242" s="221">
        <v>0</v>
      </c>
      <c r="T242" s="222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3" t="s">
        <v>275</v>
      </c>
      <c r="AT242" s="223" t="s">
        <v>190</v>
      </c>
      <c r="AU242" s="223" t="s">
        <v>84</v>
      </c>
      <c r="AY242" s="17" t="s">
        <v>155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84</v>
      </c>
      <c r="BK242" s="224">
        <f>ROUND(I242*H242,2)</f>
        <v>0</v>
      </c>
      <c r="BL242" s="17" t="s">
        <v>250</v>
      </c>
      <c r="BM242" s="223" t="s">
        <v>1098</v>
      </c>
    </row>
    <row r="243" spans="1:63" s="12" customFormat="1" ht="22.8" customHeight="1">
      <c r="A243" s="12"/>
      <c r="B243" s="196"/>
      <c r="C243" s="197"/>
      <c r="D243" s="198" t="s">
        <v>74</v>
      </c>
      <c r="E243" s="210" t="s">
        <v>897</v>
      </c>
      <c r="F243" s="210" t="s">
        <v>898</v>
      </c>
      <c r="G243" s="197"/>
      <c r="H243" s="197"/>
      <c r="I243" s="200"/>
      <c r="J243" s="211">
        <f>BK243</f>
        <v>0</v>
      </c>
      <c r="K243" s="197"/>
      <c r="L243" s="202"/>
      <c r="M243" s="203"/>
      <c r="N243" s="204"/>
      <c r="O243" s="204"/>
      <c r="P243" s="205">
        <f>SUM(P244:P254)</f>
        <v>0</v>
      </c>
      <c r="Q243" s="204"/>
      <c r="R243" s="205">
        <f>SUM(R244:R254)</f>
        <v>3.8064207999999997</v>
      </c>
      <c r="S243" s="204"/>
      <c r="T243" s="206">
        <f>SUM(T244:T254)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7" t="s">
        <v>84</v>
      </c>
      <c r="AT243" s="208" t="s">
        <v>74</v>
      </c>
      <c r="AU243" s="208" t="s">
        <v>82</v>
      </c>
      <c r="AY243" s="207" t="s">
        <v>155</v>
      </c>
      <c r="BK243" s="209">
        <f>SUM(BK244:BK254)</f>
        <v>0</v>
      </c>
    </row>
    <row r="244" spans="1:65" s="2" customFormat="1" ht="24.15" customHeight="1">
      <c r="A244" s="38"/>
      <c r="B244" s="39"/>
      <c r="C244" s="212" t="s">
        <v>469</v>
      </c>
      <c r="D244" s="212" t="s">
        <v>157</v>
      </c>
      <c r="E244" s="213" t="s">
        <v>899</v>
      </c>
      <c r="F244" s="214" t="s">
        <v>900</v>
      </c>
      <c r="G244" s="215" t="s">
        <v>229</v>
      </c>
      <c r="H244" s="216">
        <v>120.96</v>
      </c>
      <c r="I244" s="217"/>
      <c r="J244" s="218">
        <f>ROUND(I244*H244,2)</f>
        <v>0</v>
      </c>
      <c r="K244" s="214" t="s">
        <v>274</v>
      </c>
      <c r="L244" s="44"/>
      <c r="M244" s="219" t="s">
        <v>19</v>
      </c>
      <c r="N244" s="220" t="s">
        <v>47</v>
      </c>
      <c r="O244" s="84"/>
      <c r="P244" s="221">
        <f>O244*H244</f>
        <v>0</v>
      </c>
      <c r="Q244" s="221">
        <v>0.02873</v>
      </c>
      <c r="R244" s="221">
        <f>Q244*H244</f>
        <v>3.4751807999999995</v>
      </c>
      <c r="S244" s="221">
        <v>0</v>
      </c>
      <c r="T244" s="22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3" t="s">
        <v>250</v>
      </c>
      <c r="AT244" s="223" t="s">
        <v>157</v>
      </c>
      <c r="AU244" s="223" t="s">
        <v>84</v>
      </c>
      <c r="AY244" s="17" t="s">
        <v>155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84</v>
      </c>
      <c r="BK244" s="224">
        <f>ROUND(I244*H244,2)</f>
        <v>0</v>
      </c>
      <c r="BL244" s="17" t="s">
        <v>250</v>
      </c>
      <c r="BM244" s="223" t="s">
        <v>1099</v>
      </c>
    </row>
    <row r="245" spans="1:47" s="2" customFormat="1" ht="12">
      <c r="A245" s="38"/>
      <c r="B245" s="39"/>
      <c r="C245" s="40"/>
      <c r="D245" s="232" t="s">
        <v>296</v>
      </c>
      <c r="E245" s="40"/>
      <c r="F245" s="263" t="s">
        <v>902</v>
      </c>
      <c r="G245" s="40"/>
      <c r="H245" s="40"/>
      <c r="I245" s="227"/>
      <c r="J245" s="40"/>
      <c r="K245" s="40"/>
      <c r="L245" s="44"/>
      <c r="M245" s="228"/>
      <c r="N245" s="229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296</v>
      </c>
      <c r="AU245" s="17" t="s">
        <v>84</v>
      </c>
    </row>
    <row r="246" spans="1:51" s="13" customFormat="1" ht="12">
      <c r="A246" s="13"/>
      <c r="B246" s="230"/>
      <c r="C246" s="231"/>
      <c r="D246" s="232" t="s">
        <v>166</v>
      </c>
      <c r="E246" s="233" t="s">
        <v>19</v>
      </c>
      <c r="F246" s="234" t="s">
        <v>903</v>
      </c>
      <c r="G246" s="231"/>
      <c r="H246" s="235">
        <v>52.92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166</v>
      </c>
      <c r="AU246" s="241" t="s">
        <v>84</v>
      </c>
      <c r="AV246" s="13" t="s">
        <v>84</v>
      </c>
      <c r="AW246" s="13" t="s">
        <v>36</v>
      </c>
      <c r="AX246" s="13" t="s">
        <v>75</v>
      </c>
      <c r="AY246" s="241" t="s">
        <v>155</v>
      </c>
    </row>
    <row r="247" spans="1:51" s="13" customFormat="1" ht="12">
      <c r="A247" s="13"/>
      <c r="B247" s="230"/>
      <c r="C247" s="231"/>
      <c r="D247" s="232" t="s">
        <v>166</v>
      </c>
      <c r="E247" s="233" t="s">
        <v>19</v>
      </c>
      <c r="F247" s="234" t="s">
        <v>904</v>
      </c>
      <c r="G247" s="231"/>
      <c r="H247" s="235">
        <v>68.04</v>
      </c>
      <c r="I247" s="236"/>
      <c r="J247" s="231"/>
      <c r="K247" s="231"/>
      <c r="L247" s="237"/>
      <c r="M247" s="238"/>
      <c r="N247" s="239"/>
      <c r="O247" s="239"/>
      <c r="P247" s="239"/>
      <c r="Q247" s="239"/>
      <c r="R247" s="239"/>
      <c r="S247" s="239"/>
      <c r="T247" s="24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1" t="s">
        <v>166</v>
      </c>
      <c r="AU247" s="241" t="s">
        <v>84</v>
      </c>
      <c r="AV247" s="13" t="s">
        <v>84</v>
      </c>
      <c r="AW247" s="13" t="s">
        <v>36</v>
      </c>
      <c r="AX247" s="13" t="s">
        <v>75</v>
      </c>
      <c r="AY247" s="241" t="s">
        <v>155</v>
      </c>
    </row>
    <row r="248" spans="1:51" s="14" customFormat="1" ht="12">
      <c r="A248" s="14"/>
      <c r="B248" s="242"/>
      <c r="C248" s="243"/>
      <c r="D248" s="232" t="s">
        <v>166</v>
      </c>
      <c r="E248" s="244" t="s">
        <v>19</v>
      </c>
      <c r="F248" s="245" t="s">
        <v>169</v>
      </c>
      <c r="G248" s="243"/>
      <c r="H248" s="246">
        <v>120.96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2" t="s">
        <v>166</v>
      </c>
      <c r="AU248" s="252" t="s">
        <v>84</v>
      </c>
      <c r="AV248" s="14" t="s">
        <v>162</v>
      </c>
      <c r="AW248" s="14" t="s">
        <v>36</v>
      </c>
      <c r="AX248" s="14" t="s">
        <v>82</v>
      </c>
      <c r="AY248" s="252" t="s">
        <v>155</v>
      </c>
    </row>
    <row r="249" spans="1:65" s="2" customFormat="1" ht="24.15" customHeight="1">
      <c r="A249" s="38"/>
      <c r="B249" s="39"/>
      <c r="C249" s="212" t="s">
        <v>474</v>
      </c>
      <c r="D249" s="212" t="s">
        <v>157</v>
      </c>
      <c r="E249" s="213" t="s">
        <v>1100</v>
      </c>
      <c r="F249" s="214" t="s">
        <v>905</v>
      </c>
      <c r="G249" s="215" t="s">
        <v>223</v>
      </c>
      <c r="H249" s="216">
        <v>28</v>
      </c>
      <c r="I249" s="217"/>
      <c r="J249" s="218">
        <f>ROUND(I249*H249,2)</f>
        <v>0</v>
      </c>
      <c r="K249" s="214" t="s">
        <v>161</v>
      </c>
      <c r="L249" s="44"/>
      <c r="M249" s="219" t="s">
        <v>19</v>
      </c>
      <c r="N249" s="220" t="s">
        <v>47</v>
      </c>
      <c r="O249" s="84"/>
      <c r="P249" s="221">
        <f>O249*H249</f>
        <v>0</v>
      </c>
      <c r="Q249" s="221">
        <v>3E-05</v>
      </c>
      <c r="R249" s="221">
        <f>Q249*H249</f>
        <v>0.00084</v>
      </c>
      <c r="S249" s="221">
        <v>0</v>
      </c>
      <c r="T249" s="222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3" t="s">
        <v>250</v>
      </c>
      <c r="AT249" s="223" t="s">
        <v>157</v>
      </c>
      <c r="AU249" s="223" t="s">
        <v>84</v>
      </c>
      <c r="AY249" s="17" t="s">
        <v>155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84</v>
      </c>
      <c r="BK249" s="224">
        <f>ROUND(I249*H249,2)</f>
        <v>0</v>
      </c>
      <c r="BL249" s="17" t="s">
        <v>250</v>
      </c>
      <c r="BM249" s="223" t="s">
        <v>1101</v>
      </c>
    </row>
    <row r="250" spans="1:47" s="2" customFormat="1" ht="12">
      <c r="A250" s="38"/>
      <c r="B250" s="39"/>
      <c r="C250" s="40"/>
      <c r="D250" s="225" t="s">
        <v>164</v>
      </c>
      <c r="E250" s="40"/>
      <c r="F250" s="226" t="s">
        <v>1102</v>
      </c>
      <c r="G250" s="40"/>
      <c r="H250" s="40"/>
      <c r="I250" s="227"/>
      <c r="J250" s="40"/>
      <c r="K250" s="40"/>
      <c r="L250" s="44"/>
      <c r="M250" s="228"/>
      <c r="N250" s="229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164</v>
      </c>
      <c r="AU250" s="17" t="s">
        <v>84</v>
      </c>
    </row>
    <row r="251" spans="1:51" s="13" customFormat="1" ht="12">
      <c r="A251" s="13"/>
      <c r="B251" s="230"/>
      <c r="C251" s="231"/>
      <c r="D251" s="232" t="s">
        <v>166</v>
      </c>
      <c r="E251" s="233" t="s">
        <v>19</v>
      </c>
      <c r="F251" s="234" t="s">
        <v>879</v>
      </c>
      <c r="G251" s="231"/>
      <c r="H251" s="235">
        <v>28</v>
      </c>
      <c r="I251" s="236"/>
      <c r="J251" s="231"/>
      <c r="K251" s="231"/>
      <c r="L251" s="237"/>
      <c r="M251" s="238"/>
      <c r="N251" s="239"/>
      <c r="O251" s="239"/>
      <c r="P251" s="239"/>
      <c r="Q251" s="239"/>
      <c r="R251" s="239"/>
      <c r="S251" s="239"/>
      <c r="T251" s="24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1" t="s">
        <v>166</v>
      </c>
      <c r="AU251" s="241" t="s">
        <v>84</v>
      </c>
      <c r="AV251" s="13" t="s">
        <v>84</v>
      </c>
      <c r="AW251" s="13" t="s">
        <v>36</v>
      </c>
      <c r="AX251" s="13" t="s">
        <v>82</v>
      </c>
      <c r="AY251" s="241" t="s">
        <v>155</v>
      </c>
    </row>
    <row r="252" spans="1:65" s="2" customFormat="1" ht="16.5" customHeight="1">
      <c r="A252" s="38"/>
      <c r="B252" s="39"/>
      <c r="C252" s="253" t="s">
        <v>479</v>
      </c>
      <c r="D252" s="253" t="s">
        <v>190</v>
      </c>
      <c r="E252" s="254" t="s">
        <v>1103</v>
      </c>
      <c r="F252" s="255" t="s">
        <v>273</v>
      </c>
      <c r="G252" s="256" t="s">
        <v>223</v>
      </c>
      <c r="H252" s="257">
        <v>28</v>
      </c>
      <c r="I252" s="258"/>
      <c r="J252" s="259">
        <f>ROUND(I252*H252,2)</f>
        <v>0</v>
      </c>
      <c r="K252" s="255" t="s">
        <v>274</v>
      </c>
      <c r="L252" s="260"/>
      <c r="M252" s="261" t="s">
        <v>19</v>
      </c>
      <c r="N252" s="262" t="s">
        <v>47</v>
      </c>
      <c r="O252" s="84"/>
      <c r="P252" s="221">
        <f>O252*H252</f>
        <v>0</v>
      </c>
      <c r="Q252" s="221">
        <v>0.0118</v>
      </c>
      <c r="R252" s="221">
        <f>Q252*H252</f>
        <v>0.33039999999999997</v>
      </c>
      <c r="S252" s="221">
        <v>0</v>
      </c>
      <c r="T252" s="22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3" t="s">
        <v>275</v>
      </c>
      <c r="AT252" s="223" t="s">
        <v>190</v>
      </c>
      <c r="AU252" s="223" t="s">
        <v>84</v>
      </c>
      <c r="AY252" s="17" t="s">
        <v>155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84</v>
      </c>
      <c r="BK252" s="224">
        <f>ROUND(I252*H252,2)</f>
        <v>0</v>
      </c>
      <c r="BL252" s="17" t="s">
        <v>250</v>
      </c>
      <c r="BM252" s="223" t="s">
        <v>1104</v>
      </c>
    </row>
    <row r="253" spans="1:65" s="2" customFormat="1" ht="37.8" customHeight="1">
      <c r="A253" s="38"/>
      <c r="B253" s="39"/>
      <c r="C253" s="212" t="s">
        <v>484</v>
      </c>
      <c r="D253" s="212" t="s">
        <v>157</v>
      </c>
      <c r="E253" s="213" t="s">
        <v>908</v>
      </c>
      <c r="F253" s="214" t="s">
        <v>909</v>
      </c>
      <c r="G253" s="215" t="s">
        <v>193</v>
      </c>
      <c r="H253" s="216">
        <v>3.806</v>
      </c>
      <c r="I253" s="217"/>
      <c r="J253" s="218">
        <f>ROUND(I253*H253,2)</f>
        <v>0</v>
      </c>
      <c r="K253" s="214" t="s">
        <v>161</v>
      </c>
      <c r="L253" s="44"/>
      <c r="M253" s="219" t="s">
        <v>19</v>
      </c>
      <c r="N253" s="220" t="s">
        <v>47</v>
      </c>
      <c r="O253" s="84"/>
      <c r="P253" s="221">
        <f>O253*H253</f>
        <v>0</v>
      </c>
      <c r="Q253" s="221">
        <v>0</v>
      </c>
      <c r="R253" s="221">
        <f>Q253*H253</f>
        <v>0</v>
      </c>
      <c r="S253" s="221">
        <v>0</v>
      </c>
      <c r="T253" s="222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3" t="s">
        <v>250</v>
      </c>
      <c r="AT253" s="223" t="s">
        <v>157</v>
      </c>
      <c r="AU253" s="223" t="s">
        <v>84</v>
      </c>
      <c r="AY253" s="17" t="s">
        <v>155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84</v>
      </c>
      <c r="BK253" s="224">
        <f>ROUND(I253*H253,2)</f>
        <v>0</v>
      </c>
      <c r="BL253" s="17" t="s">
        <v>250</v>
      </c>
      <c r="BM253" s="223" t="s">
        <v>1105</v>
      </c>
    </row>
    <row r="254" spans="1:47" s="2" customFormat="1" ht="12">
      <c r="A254" s="38"/>
      <c r="B254" s="39"/>
      <c r="C254" s="40"/>
      <c r="D254" s="225" t="s">
        <v>164</v>
      </c>
      <c r="E254" s="40"/>
      <c r="F254" s="226" t="s">
        <v>911</v>
      </c>
      <c r="G254" s="40"/>
      <c r="H254" s="40"/>
      <c r="I254" s="227"/>
      <c r="J254" s="40"/>
      <c r="K254" s="40"/>
      <c r="L254" s="44"/>
      <c r="M254" s="228"/>
      <c r="N254" s="229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164</v>
      </c>
      <c r="AU254" s="17" t="s">
        <v>84</v>
      </c>
    </row>
    <row r="255" spans="1:63" s="12" customFormat="1" ht="22.8" customHeight="1">
      <c r="A255" s="12"/>
      <c r="B255" s="196"/>
      <c r="C255" s="197"/>
      <c r="D255" s="198" t="s">
        <v>74</v>
      </c>
      <c r="E255" s="210" t="s">
        <v>707</v>
      </c>
      <c r="F255" s="210" t="s">
        <v>708</v>
      </c>
      <c r="G255" s="197"/>
      <c r="H255" s="197"/>
      <c r="I255" s="200"/>
      <c r="J255" s="211">
        <f>BK255</f>
        <v>0</v>
      </c>
      <c r="K255" s="197"/>
      <c r="L255" s="202"/>
      <c r="M255" s="203"/>
      <c r="N255" s="204"/>
      <c r="O255" s="204"/>
      <c r="P255" s="205">
        <f>SUM(P256:P264)</f>
        <v>0</v>
      </c>
      <c r="Q255" s="204"/>
      <c r="R255" s="205">
        <f>SUM(R256:R264)</f>
        <v>0.06969600000000001</v>
      </c>
      <c r="S255" s="204"/>
      <c r="T255" s="206">
        <f>SUM(T256:T264)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7" t="s">
        <v>84</v>
      </c>
      <c r="AT255" s="208" t="s">
        <v>74</v>
      </c>
      <c r="AU255" s="208" t="s">
        <v>82</v>
      </c>
      <c r="AY255" s="207" t="s">
        <v>155</v>
      </c>
      <c r="BK255" s="209">
        <f>SUM(BK256:BK264)</f>
        <v>0</v>
      </c>
    </row>
    <row r="256" spans="1:65" s="2" customFormat="1" ht="16.5" customHeight="1">
      <c r="A256" s="38"/>
      <c r="B256" s="39"/>
      <c r="C256" s="212" t="s">
        <v>489</v>
      </c>
      <c r="D256" s="212" t="s">
        <v>157</v>
      </c>
      <c r="E256" s="213" t="s">
        <v>710</v>
      </c>
      <c r="F256" s="214" t="s">
        <v>711</v>
      </c>
      <c r="G256" s="215" t="s">
        <v>229</v>
      </c>
      <c r="H256" s="216">
        <v>3.6</v>
      </c>
      <c r="I256" s="217"/>
      <c r="J256" s="218">
        <f>ROUND(I256*H256,2)</f>
        <v>0</v>
      </c>
      <c r="K256" s="214" t="s">
        <v>161</v>
      </c>
      <c r="L256" s="44"/>
      <c r="M256" s="219" t="s">
        <v>19</v>
      </c>
      <c r="N256" s="220" t="s">
        <v>47</v>
      </c>
      <c r="O256" s="84"/>
      <c r="P256" s="221">
        <f>O256*H256</f>
        <v>0</v>
      </c>
      <c r="Q256" s="221">
        <v>0.0003</v>
      </c>
      <c r="R256" s="221">
        <f>Q256*H256</f>
        <v>0.00108</v>
      </c>
      <c r="S256" s="221">
        <v>0</v>
      </c>
      <c r="T256" s="222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3" t="s">
        <v>250</v>
      </c>
      <c r="AT256" s="223" t="s">
        <v>157</v>
      </c>
      <c r="AU256" s="223" t="s">
        <v>84</v>
      </c>
      <c r="AY256" s="17" t="s">
        <v>155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7" t="s">
        <v>84</v>
      </c>
      <c r="BK256" s="224">
        <f>ROUND(I256*H256,2)</f>
        <v>0</v>
      </c>
      <c r="BL256" s="17" t="s">
        <v>250</v>
      </c>
      <c r="BM256" s="223" t="s">
        <v>1106</v>
      </c>
    </row>
    <row r="257" spans="1:47" s="2" customFormat="1" ht="12">
      <c r="A257" s="38"/>
      <c r="B257" s="39"/>
      <c r="C257" s="40"/>
      <c r="D257" s="225" t="s">
        <v>164</v>
      </c>
      <c r="E257" s="40"/>
      <c r="F257" s="226" t="s">
        <v>713</v>
      </c>
      <c r="G257" s="40"/>
      <c r="H257" s="40"/>
      <c r="I257" s="227"/>
      <c r="J257" s="40"/>
      <c r="K257" s="40"/>
      <c r="L257" s="44"/>
      <c r="M257" s="228"/>
      <c r="N257" s="229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164</v>
      </c>
      <c r="AU257" s="17" t="s">
        <v>84</v>
      </c>
    </row>
    <row r="258" spans="1:51" s="13" customFormat="1" ht="12">
      <c r="A258" s="13"/>
      <c r="B258" s="230"/>
      <c r="C258" s="231"/>
      <c r="D258" s="232" t="s">
        <v>166</v>
      </c>
      <c r="E258" s="233" t="s">
        <v>19</v>
      </c>
      <c r="F258" s="234" t="s">
        <v>714</v>
      </c>
      <c r="G258" s="231"/>
      <c r="H258" s="235">
        <v>3.6</v>
      </c>
      <c r="I258" s="236"/>
      <c r="J258" s="231"/>
      <c r="K258" s="231"/>
      <c r="L258" s="237"/>
      <c r="M258" s="238"/>
      <c r="N258" s="239"/>
      <c r="O258" s="239"/>
      <c r="P258" s="239"/>
      <c r="Q258" s="239"/>
      <c r="R258" s="239"/>
      <c r="S258" s="239"/>
      <c r="T258" s="24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1" t="s">
        <v>166</v>
      </c>
      <c r="AU258" s="241" t="s">
        <v>84</v>
      </c>
      <c r="AV258" s="13" t="s">
        <v>84</v>
      </c>
      <c r="AW258" s="13" t="s">
        <v>36</v>
      </c>
      <c r="AX258" s="13" t="s">
        <v>82</v>
      </c>
      <c r="AY258" s="241" t="s">
        <v>155</v>
      </c>
    </row>
    <row r="259" spans="1:65" s="2" customFormat="1" ht="24.15" customHeight="1">
      <c r="A259" s="38"/>
      <c r="B259" s="39"/>
      <c r="C259" s="212" t="s">
        <v>494</v>
      </c>
      <c r="D259" s="212" t="s">
        <v>157</v>
      </c>
      <c r="E259" s="213" t="s">
        <v>716</v>
      </c>
      <c r="F259" s="214" t="s">
        <v>717</v>
      </c>
      <c r="G259" s="215" t="s">
        <v>229</v>
      </c>
      <c r="H259" s="216">
        <v>3.6</v>
      </c>
      <c r="I259" s="217"/>
      <c r="J259" s="218">
        <f>ROUND(I259*H259,2)</f>
        <v>0</v>
      </c>
      <c r="K259" s="214" t="s">
        <v>161</v>
      </c>
      <c r="L259" s="44"/>
      <c r="M259" s="219" t="s">
        <v>19</v>
      </c>
      <c r="N259" s="220" t="s">
        <v>47</v>
      </c>
      <c r="O259" s="84"/>
      <c r="P259" s="221">
        <f>O259*H259</f>
        <v>0</v>
      </c>
      <c r="Q259" s="221">
        <v>0.0052</v>
      </c>
      <c r="R259" s="221">
        <f>Q259*H259</f>
        <v>0.01872</v>
      </c>
      <c r="S259" s="221">
        <v>0</v>
      </c>
      <c r="T259" s="22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3" t="s">
        <v>250</v>
      </c>
      <c r="AT259" s="223" t="s">
        <v>157</v>
      </c>
      <c r="AU259" s="223" t="s">
        <v>84</v>
      </c>
      <c r="AY259" s="17" t="s">
        <v>155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84</v>
      </c>
      <c r="BK259" s="224">
        <f>ROUND(I259*H259,2)</f>
        <v>0</v>
      </c>
      <c r="BL259" s="17" t="s">
        <v>250</v>
      </c>
      <c r="BM259" s="223" t="s">
        <v>1107</v>
      </c>
    </row>
    <row r="260" spans="1:47" s="2" customFormat="1" ht="12">
      <c r="A260" s="38"/>
      <c r="B260" s="39"/>
      <c r="C260" s="40"/>
      <c r="D260" s="225" t="s">
        <v>164</v>
      </c>
      <c r="E260" s="40"/>
      <c r="F260" s="226" t="s">
        <v>719</v>
      </c>
      <c r="G260" s="40"/>
      <c r="H260" s="40"/>
      <c r="I260" s="227"/>
      <c r="J260" s="40"/>
      <c r="K260" s="40"/>
      <c r="L260" s="44"/>
      <c r="M260" s="228"/>
      <c r="N260" s="229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164</v>
      </c>
      <c r="AU260" s="17" t="s">
        <v>84</v>
      </c>
    </row>
    <row r="261" spans="1:65" s="2" customFormat="1" ht="16.5" customHeight="1">
      <c r="A261" s="38"/>
      <c r="B261" s="39"/>
      <c r="C261" s="253" t="s">
        <v>499</v>
      </c>
      <c r="D261" s="253" t="s">
        <v>190</v>
      </c>
      <c r="E261" s="254" t="s">
        <v>721</v>
      </c>
      <c r="F261" s="255" t="s">
        <v>722</v>
      </c>
      <c r="G261" s="256" t="s">
        <v>229</v>
      </c>
      <c r="H261" s="257">
        <v>3.96</v>
      </c>
      <c r="I261" s="258"/>
      <c r="J261" s="259">
        <f>ROUND(I261*H261,2)</f>
        <v>0</v>
      </c>
      <c r="K261" s="255" t="s">
        <v>161</v>
      </c>
      <c r="L261" s="260"/>
      <c r="M261" s="261" t="s">
        <v>19</v>
      </c>
      <c r="N261" s="262" t="s">
        <v>47</v>
      </c>
      <c r="O261" s="84"/>
      <c r="P261" s="221">
        <f>O261*H261</f>
        <v>0</v>
      </c>
      <c r="Q261" s="221">
        <v>0.0126</v>
      </c>
      <c r="R261" s="221">
        <f>Q261*H261</f>
        <v>0.049896</v>
      </c>
      <c r="S261" s="221">
        <v>0</v>
      </c>
      <c r="T261" s="22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3" t="s">
        <v>275</v>
      </c>
      <c r="AT261" s="223" t="s">
        <v>190</v>
      </c>
      <c r="AU261" s="223" t="s">
        <v>84</v>
      </c>
      <c r="AY261" s="17" t="s">
        <v>155</v>
      </c>
      <c r="BE261" s="224">
        <f>IF(N261="základní",J261,0)</f>
        <v>0</v>
      </c>
      <c r="BF261" s="224">
        <f>IF(N261="snížená",J261,0)</f>
        <v>0</v>
      </c>
      <c r="BG261" s="224">
        <f>IF(N261="zákl. přenesená",J261,0)</f>
        <v>0</v>
      </c>
      <c r="BH261" s="224">
        <f>IF(N261="sníž. přenesená",J261,0)</f>
        <v>0</v>
      </c>
      <c r="BI261" s="224">
        <f>IF(N261="nulová",J261,0)</f>
        <v>0</v>
      </c>
      <c r="BJ261" s="17" t="s">
        <v>84</v>
      </c>
      <c r="BK261" s="224">
        <f>ROUND(I261*H261,2)</f>
        <v>0</v>
      </c>
      <c r="BL261" s="17" t="s">
        <v>250</v>
      </c>
      <c r="BM261" s="223" t="s">
        <v>1108</v>
      </c>
    </row>
    <row r="262" spans="1:51" s="13" customFormat="1" ht="12">
      <c r="A262" s="13"/>
      <c r="B262" s="230"/>
      <c r="C262" s="231"/>
      <c r="D262" s="232" t="s">
        <v>166</v>
      </c>
      <c r="E262" s="231"/>
      <c r="F262" s="234" t="s">
        <v>724</v>
      </c>
      <c r="G262" s="231"/>
      <c r="H262" s="235">
        <v>3.96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166</v>
      </c>
      <c r="AU262" s="241" t="s">
        <v>84</v>
      </c>
      <c r="AV262" s="13" t="s">
        <v>84</v>
      </c>
      <c r="AW262" s="13" t="s">
        <v>4</v>
      </c>
      <c r="AX262" s="13" t="s">
        <v>82</v>
      </c>
      <c r="AY262" s="241" t="s">
        <v>155</v>
      </c>
    </row>
    <row r="263" spans="1:65" s="2" customFormat="1" ht="24.15" customHeight="1">
      <c r="A263" s="38"/>
      <c r="B263" s="39"/>
      <c r="C263" s="212" t="s">
        <v>233</v>
      </c>
      <c r="D263" s="212" t="s">
        <v>157</v>
      </c>
      <c r="E263" s="213" t="s">
        <v>726</v>
      </c>
      <c r="F263" s="214" t="s">
        <v>727</v>
      </c>
      <c r="G263" s="215" t="s">
        <v>193</v>
      </c>
      <c r="H263" s="216">
        <v>0.07</v>
      </c>
      <c r="I263" s="217"/>
      <c r="J263" s="218">
        <f>ROUND(I263*H263,2)</f>
        <v>0</v>
      </c>
      <c r="K263" s="214" t="s">
        <v>161</v>
      </c>
      <c r="L263" s="44"/>
      <c r="M263" s="219" t="s">
        <v>19</v>
      </c>
      <c r="N263" s="220" t="s">
        <v>47</v>
      </c>
      <c r="O263" s="84"/>
      <c r="P263" s="221">
        <f>O263*H263</f>
        <v>0</v>
      </c>
      <c r="Q263" s="221">
        <v>0</v>
      </c>
      <c r="R263" s="221">
        <f>Q263*H263</f>
        <v>0</v>
      </c>
      <c r="S263" s="221">
        <v>0</v>
      </c>
      <c r="T263" s="222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3" t="s">
        <v>250</v>
      </c>
      <c r="AT263" s="223" t="s">
        <v>157</v>
      </c>
      <c r="AU263" s="223" t="s">
        <v>84</v>
      </c>
      <c r="AY263" s="17" t="s">
        <v>155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84</v>
      </c>
      <c r="BK263" s="224">
        <f>ROUND(I263*H263,2)</f>
        <v>0</v>
      </c>
      <c r="BL263" s="17" t="s">
        <v>250</v>
      </c>
      <c r="BM263" s="223" t="s">
        <v>1109</v>
      </c>
    </row>
    <row r="264" spans="1:47" s="2" customFormat="1" ht="12">
      <c r="A264" s="38"/>
      <c r="B264" s="39"/>
      <c r="C264" s="40"/>
      <c r="D264" s="225" t="s">
        <v>164</v>
      </c>
      <c r="E264" s="40"/>
      <c r="F264" s="226" t="s">
        <v>729</v>
      </c>
      <c r="G264" s="40"/>
      <c r="H264" s="40"/>
      <c r="I264" s="227"/>
      <c r="J264" s="40"/>
      <c r="K264" s="40"/>
      <c r="L264" s="44"/>
      <c r="M264" s="228"/>
      <c r="N264" s="229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164</v>
      </c>
      <c r="AU264" s="17" t="s">
        <v>84</v>
      </c>
    </row>
    <row r="265" spans="1:63" s="12" customFormat="1" ht="22.8" customHeight="1">
      <c r="A265" s="12"/>
      <c r="B265" s="196"/>
      <c r="C265" s="197"/>
      <c r="D265" s="198" t="s">
        <v>74</v>
      </c>
      <c r="E265" s="210" t="s">
        <v>730</v>
      </c>
      <c r="F265" s="210" t="s">
        <v>731</v>
      </c>
      <c r="G265" s="197"/>
      <c r="H265" s="197"/>
      <c r="I265" s="200"/>
      <c r="J265" s="211">
        <f>BK265</f>
        <v>0</v>
      </c>
      <c r="K265" s="197"/>
      <c r="L265" s="202"/>
      <c r="M265" s="203"/>
      <c r="N265" s="204"/>
      <c r="O265" s="204"/>
      <c r="P265" s="205">
        <f>SUM(P266:P270)</f>
        <v>0</v>
      </c>
      <c r="Q265" s="204"/>
      <c r="R265" s="205">
        <f>SUM(R266:R270)</f>
        <v>0.028224</v>
      </c>
      <c r="S265" s="204"/>
      <c r="T265" s="206">
        <f>SUM(T266:T270)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7" t="s">
        <v>84</v>
      </c>
      <c r="AT265" s="208" t="s">
        <v>74</v>
      </c>
      <c r="AU265" s="208" t="s">
        <v>82</v>
      </c>
      <c r="AY265" s="207" t="s">
        <v>155</v>
      </c>
      <c r="BK265" s="209">
        <f>SUM(BK266:BK270)</f>
        <v>0</v>
      </c>
    </row>
    <row r="266" spans="1:65" s="2" customFormat="1" ht="24.15" customHeight="1">
      <c r="A266" s="38"/>
      <c r="B266" s="39"/>
      <c r="C266" s="212" t="s">
        <v>513</v>
      </c>
      <c r="D266" s="212" t="s">
        <v>157</v>
      </c>
      <c r="E266" s="213" t="s">
        <v>912</v>
      </c>
      <c r="F266" s="214" t="s">
        <v>913</v>
      </c>
      <c r="G266" s="215" t="s">
        <v>229</v>
      </c>
      <c r="H266" s="216">
        <v>50.4</v>
      </c>
      <c r="I266" s="217"/>
      <c r="J266" s="218">
        <f>ROUND(I266*H266,2)</f>
        <v>0</v>
      </c>
      <c r="K266" s="214" t="s">
        <v>161</v>
      </c>
      <c r="L266" s="44"/>
      <c r="M266" s="219" t="s">
        <v>19</v>
      </c>
      <c r="N266" s="220" t="s">
        <v>47</v>
      </c>
      <c r="O266" s="84"/>
      <c r="P266" s="221">
        <f>O266*H266</f>
        <v>0</v>
      </c>
      <c r="Q266" s="221">
        <v>0.00023</v>
      </c>
      <c r="R266" s="221">
        <f>Q266*H266</f>
        <v>0.011592</v>
      </c>
      <c r="S266" s="221">
        <v>0</v>
      </c>
      <c r="T266" s="22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3" t="s">
        <v>250</v>
      </c>
      <c r="AT266" s="223" t="s">
        <v>157</v>
      </c>
      <c r="AU266" s="223" t="s">
        <v>84</v>
      </c>
      <c r="AY266" s="17" t="s">
        <v>155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7" t="s">
        <v>84</v>
      </c>
      <c r="BK266" s="224">
        <f>ROUND(I266*H266,2)</f>
        <v>0</v>
      </c>
      <c r="BL266" s="17" t="s">
        <v>250</v>
      </c>
      <c r="BM266" s="223" t="s">
        <v>1110</v>
      </c>
    </row>
    <row r="267" spans="1:47" s="2" customFormat="1" ht="12">
      <c r="A267" s="38"/>
      <c r="B267" s="39"/>
      <c r="C267" s="40"/>
      <c r="D267" s="225" t="s">
        <v>164</v>
      </c>
      <c r="E267" s="40"/>
      <c r="F267" s="226" t="s">
        <v>915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164</v>
      </c>
      <c r="AU267" s="17" t="s">
        <v>84</v>
      </c>
    </row>
    <row r="268" spans="1:51" s="13" customFormat="1" ht="12">
      <c r="A268" s="13"/>
      <c r="B268" s="230"/>
      <c r="C268" s="231"/>
      <c r="D268" s="232" t="s">
        <v>166</v>
      </c>
      <c r="E268" s="233" t="s">
        <v>19</v>
      </c>
      <c r="F268" s="234" t="s">
        <v>916</v>
      </c>
      <c r="G268" s="231"/>
      <c r="H268" s="235">
        <v>50.4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166</v>
      </c>
      <c r="AU268" s="241" t="s">
        <v>84</v>
      </c>
      <c r="AV268" s="13" t="s">
        <v>84</v>
      </c>
      <c r="AW268" s="13" t="s">
        <v>36</v>
      </c>
      <c r="AX268" s="13" t="s">
        <v>82</v>
      </c>
      <c r="AY268" s="241" t="s">
        <v>155</v>
      </c>
    </row>
    <row r="269" spans="1:65" s="2" customFormat="1" ht="24.15" customHeight="1">
      <c r="A269" s="38"/>
      <c r="B269" s="39"/>
      <c r="C269" s="212" t="s">
        <v>256</v>
      </c>
      <c r="D269" s="212" t="s">
        <v>157</v>
      </c>
      <c r="E269" s="213" t="s">
        <v>917</v>
      </c>
      <c r="F269" s="214" t="s">
        <v>918</v>
      </c>
      <c r="G269" s="215" t="s">
        <v>229</v>
      </c>
      <c r="H269" s="216">
        <v>50.4</v>
      </c>
      <c r="I269" s="217"/>
      <c r="J269" s="218">
        <f>ROUND(I269*H269,2)</f>
        <v>0</v>
      </c>
      <c r="K269" s="214" t="s">
        <v>161</v>
      </c>
      <c r="L269" s="44"/>
      <c r="M269" s="219" t="s">
        <v>19</v>
      </c>
      <c r="N269" s="220" t="s">
        <v>47</v>
      </c>
      <c r="O269" s="84"/>
      <c r="P269" s="221">
        <f>O269*H269</f>
        <v>0</v>
      </c>
      <c r="Q269" s="221">
        <v>0.00033</v>
      </c>
      <c r="R269" s="221">
        <f>Q269*H269</f>
        <v>0.016632</v>
      </c>
      <c r="S269" s="221">
        <v>0</v>
      </c>
      <c r="T269" s="222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3" t="s">
        <v>250</v>
      </c>
      <c r="AT269" s="223" t="s">
        <v>157</v>
      </c>
      <c r="AU269" s="223" t="s">
        <v>84</v>
      </c>
      <c r="AY269" s="17" t="s">
        <v>155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84</v>
      </c>
      <c r="BK269" s="224">
        <f>ROUND(I269*H269,2)</f>
        <v>0</v>
      </c>
      <c r="BL269" s="17" t="s">
        <v>250</v>
      </c>
      <c r="BM269" s="223" t="s">
        <v>1111</v>
      </c>
    </row>
    <row r="270" spans="1:47" s="2" customFormat="1" ht="12">
      <c r="A270" s="38"/>
      <c r="B270" s="39"/>
      <c r="C270" s="40"/>
      <c r="D270" s="225" t="s">
        <v>164</v>
      </c>
      <c r="E270" s="40"/>
      <c r="F270" s="226" t="s">
        <v>920</v>
      </c>
      <c r="G270" s="40"/>
      <c r="H270" s="40"/>
      <c r="I270" s="227"/>
      <c r="J270" s="40"/>
      <c r="K270" s="40"/>
      <c r="L270" s="44"/>
      <c r="M270" s="228"/>
      <c r="N270" s="229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164</v>
      </c>
      <c r="AU270" s="17" t="s">
        <v>84</v>
      </c>
    </row>
    <row r="271" spans="1:63" s="12" customFormat="1" ht="22.8" customHeight="1">
      <c r="A271" s="12"/>
      <c r="B271" s="196"/>
      <c r="C271" s="197"/>
      <c r="D271" s="198" t="s">
        <v>74</v>
      </c>
      <c r="E271" s="210" t="s">
        <v>921</v>
      </c>
      <c r="F271" s="210" t="s">
        <v>922</v>
      </c>
      <c r="G271" s="197"/>
      <c r="H271" s="197"/>
      <c r="I271" s="200"/>
      <c r="J271" s="211">
        <f>BK271</f>
        <v>0</v>
      </c>
      <c r="K271" s="197"/>
      <c r="L271" s="202"/>
      <c r="M271" s="203"/>
      <c r="N271" s="204"/>
      <c r="O271" s="204"/>
      <c r="P271" s="205">
        <f>SUM(P272:P276)</f>
        <v>0</v>
      </c>
      <c r="Q271" s="204"/>
      <c r="R271" s="205">
        <f>SUM(R272:R276)</f>
        <v>0.008643600000000001</v>
      </c>
      <c r="S271" s="204"/>
      <c r="T271" s="206">
        <f>SUM(T272:T276)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7" t="s">
        <v>84</v>
      </c>
      <c r="AT271" s="208" t="s">
        <v>74</v>
      </c>
      <c r="AU271" s="208" t="s">
        <v>82</v>
      </c>
      <c r="AY271" s="207" t="s">
        <v>155</v>
      </c>
      <c r="BK271" s="209">
        <f>SUM(BK272:BK276)</f>
        <v>0</v>
      </c>
    </row>
    <row r="272" spans="1:65" s="2" customFormat="1" ht="16.5" customHeight="1">
      <c r="A272" s="38"/>
      <c r="B272" s="39"/>
      <c r="C272" s="212" t="s">
        <v>264</v>
      </c>
      <c r="D272" s="212" t="s">
        <v>157</v>
      </c>
      <c r="E272" s="213" t="s">
        <v>923</v>
      </c>
      <c r="F272" s="214" t="s">
        <v>924</v>
      </c>
      <c r="G272" s="215" t="s">
        <v>229</v>
      </c>
      <c r="H272" s="216">
        <v>17.64</v>
      </c>
      <c r="I272" s="217"/>
      <c r="J272" s="218">
        <f>ROUND(I272*H272,2)</f>
        <v>0</v>
      </c>
      <c r="K272" s="214" t="s">
        <v>161</v>
      </c>
      <c r="L272" s="44"/>
      <c r="M272" s="219" t="s">
        <v>19</v>
      </c>
      <c r="N272" s="220" t="s">
        <v>47</v>
      </c>
      <c r="O272" s="84"/>
      <c r="P272" s="221">
        <f>O272*H272</f>
        <v>0</v>
      </c>
      <c r="Q272" s="221">
        <v>0.0002</v>
      </c>
      <c r="R272" s="221">
        <f>Q272*H272</f>
        <v>0.0035280000000000003</v>
      </c>
      <c r="S272" s="221">
        <v>0</v>
      </c>
      <c r="T272" s="222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3" t="s">
        <v>250</v>
      </c>
      <c r="AT272" s="223" t="s">
        <v>157</v>
      </c>
      <c r="AU272" s="223" t="s">
        <v>84</v>
      </c>
      <c r="AY272" s="17" t="s">
        <v>155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84</v>
      </c>
      <c r="BK272" s="224">
        <f>ROUND(I272*H272,2)</f>
        <v>0</v>
      </c>
      <c r="BL272" s="17" t="s">
        <v>250</v>
      </c>
      <c r="BM272" s="223" t="s">
        <v>1112</v>
      </c>
    </row>
    <row r="273" spans="1:47" s="2" customFormat="1" ht="12">
      <c r="A273" s="38"/>
      <c r="B273" s="39"/>
      <c r="C273" s="40"/>
      <c r="D273" s="225" t="s">
        <v>164</v>
      </c>
      <c r="E273" s="40"/>
      <c r="F273" s="226" t="s">
        <v>926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164</v>
      </c>
      <c r="AU273" s="17" t="s">
        <v>84</v>
      </c>
    </row>
    <row r="274" spans="1:51" s="13" customFormat="1" ht="12">
      <c r="A274" s="13"/>
      <c r="B274" s="230"/>
      <c r="C274" s="231"/>
      <c r="D274" s="232" t="s">
        <v>166</v>
      </c>
      <c r="E274" s="233" t="s">
        <v>19</v>
      </c>
      <c r="F274" s="234" t="s">
        <v>927</v>
      </c>
      <c r="G274" s="231"/>
      <c r="H274" s="235">
        <v>17.64</v>
      </c>
      <c r="I274" s="236"/>
      <c r="J274" s="231"/>
      <c r="K274" s="231"/>
      <c r="L274" s="237"/>
      <c r="M274" s="238"/>
      <c r="N274" s="239"/>
      <c r="O274" s="239"/>
      <c r="P274" s="239"/>
      <c r="Q274" s="239"/>
      <c r="R274" s="239"/>
      <c r="S274" s="239"/>
      <c r="T274" s="24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1" t="s">
        <v>166</v>
      </c>
      <c r="AU274" s="241" t="s">
        <v>84</v>
      </c>
      <c r="AV274" s="13" t="s">
        <v>84</v>
      </c>
      <c r="AW274" s="13" t="s">
        <v>36</v>
      </c>
      <c r="AX274" s="13" t="s">
        <v>82</v>
      </c>
      <c r="AY274" s="241" t="s">
        <v>155</v>
      </c>
    </row>
    <row r="275" spans="1:65" s="2" customFormat="1" ht="24.15" customHeight="1">
      <c r="A275" s="38"/>
      <c r="B275" s="39"/>
      <c r="C275" s="212" t="s">
        <v>529</v>
      </c>
      <c r="D275" s="212" t="s">
        <v>157</v>
      </c>
      <c r="E275" s="213" t="s">
        <v>928</v>
      </c>
      <c r="F275" s="214" t="s">
        <v>929</v>
      </c>
      <c r="G275" s="215" t="s">
        <v>229</v>
      </c>
      <c r="H275" s="216">
        <v>17.64</v>
      </c>
      <c r="I275" s="217"/>
      <c r="J275" s="218">
        <f>ROUND(I275*H275,2)</f>
        <v>0</v>
      </c>
      <c r="K275" s="214" t="s">
        <v>161</v>
      </c>
      <c r="L275" s="44"/>
      <c r="M275" s="219" t="s">
        <v>19</v>
      </c>
      <c r="N275" s="220" t="s">
        <v>47</v>
      </c>
      <c r="O275" s="84"/>
      <c r="P275" s="221">
        <f>O275*H275</f>
        <v>0</v>
      </c>
      <c r="Q275" s="221">
        <v>0.00029</v>
      </c>
      <c r="R275" s="221">
        <f>Q275*H275</f>
        <v>0.0051156000000000005</v>
      </c>
      <c r="S275" s="221">
        <v>0</v>
      </c>
      <c r="T275" s="22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3" t="s">
        <v>250</v>
      </c>
      <c r="AT275" s="223" t="s">
        <v>157</v>
      </c>
      <c r="AU275" s="223" t="s">
        <v>84</v>
      </c>
      <c r="AY275" s="17" t="s">
        <v>155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84</v>
      </c>
      <c r="BK275" s="224">
        <f>ROUND(I275*H275,2)</f>
        <v>0</v>
      </c>
      <c r="BL275" s="17" t="s">
        <v>250</v>
      </c>
      <c r="BM275" s="223" t="s">
        <v>1113</v>
      </c>
    </row>
    <row r="276" spans="1:47" s="2" customFormat="1" ht="12">
      <c r="A276" s="38"/>
      <c r="B276" s="39"/>
      <c r="C276" s="40"/>
      <c r="D276" s="225" t="s">
        <v>164</v>
      </c>
      <c r="E276" s="40"/>
      <c r="F276" s="226" t="s">
        <v>931</v>
      </c>
      <c r="G276" s="40"/>
      <c r="H276" s="40"/>
      <c r="I276" s="227"/>
      <c r="J276" s="40"/>
      <c r="K276" s="40"/>
      <c r="L276" s="44"/>
      <c r="M276" s="264"/>
      <c r="N276" s="265"/>
      <c r="O276" s="266"/>
      <c r="P276" s="266"/>
      <c r="Q276" s="266"/>
      <c r="R276" s="266"/>
      <c r="S276" s="266"/>
      <c r="T276" s="267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164</v>
      </c>
      <c r="AU276" s="17" t="s">
        <v>84</v>
      </c>
    </row>
    <row r="277" spans="1:31" s="2" customFormat="1" ht="6.95" customHeight="1">
      <c r="A277" s="38"/>
      <c r="B277" s="59"/>
      <c r="C277" s="60"/>
      <c r="D277" s="60"/>
      <c r="E277" s="60"/>
      <c r="F277" s="60"/>
      <c r="G277" s="60"/>
      <c r="H277" s="60"/>
      <c r="I277" s="60"/>
      <c r="J277" s="60"/>
      <c r="K277" s="60"/>
      <c r="L277" s="44"/>
      <c r="M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</row>
  </sheetData>
  <sheetProtection password="CC35" sheet="1" objects="1" scenarios="1" formatColumns="0" formatRows="0" autoFilter="0"/>
  <autoFilter ref="C104:K2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3:H93"/>
    <mergeCell ref="E95:H95"/>
    <mergeCell ref="E97:H97"/>
    <mergeCell ref="L2:V2"/>
  </mergeCells>
  <hyperlinks>
    <hyperlink ref="F109" r:id="rId1" display="https://podminky.urs.cz/item/CS_URS_2022_01/340271011"/>
    <hyperlink ref="F113" r:id="rId2" display="https://podminky.urs.cz/item/CS_URS_2022_01/411388631"/>
    <hyperlink ref="F117" r:id="rId3" display="https://podminky.urs.cz/item/CS_URS_2022_01/612131121"/>
    <hyperlink ref="F120" r:id="rId4" display="https://podminky.urs.cz/item/CS_URS_2022_01/612142001"/>
    <hyperlink ref="F122" r:id="rId5" display="https://podminky.urs.cz/item/CS_URS_2022_01/612321131"/>
    <hyperlink ref="F125" r:id="rId6" display="https://podminky.urs.cz/item/CS_URS_2022_01/763172325"/>
    <hyperlink ref="F130" r:id="rId7" display="https://podminky.urs.cz/item/CS_URS_2022_01/949101111"/>
    <hyperlink ref="F134" r:id="rId8" display="https://podminky.urs.cz/item/CS_URS_2022_01/952902021"/>
    <hyperlink ref="F138" r:id="rId9" display="https://podminky.urs.cz/item/CS_URS_2022_01/721171808"/>
    <hyperlink ref="F140" r:id="rId10" display="https://podminky.urs.cz/item/CS_URS_2022_01/722170801"/>
    <hyperlink ref="F142" r:id="rId11" display="https://podminky.urs.cz/item/CS_URS_2022_01/722220861"/>
    <hyperlink ref="F144" r:id="rId12" display="https://podminky.urs.cz/item/CS_URS_2022_01/722260812"/>
    <hyperlink ref="F146" r:id="rId13" display="https://podminky.urs.cz/item/CS_URS_2022_01/962031132"/>
    <hyperlink ref="F149" r:id="rId14" display="https://podminky.urs.cz/item/CS_URS_2022_01/971081511"/>
    <hyperlink ref="F152" r:id="rId15" display="https://podminky.urs.cz/item/CS_URS_2022_01/972054691"/>
    <hyperlink ref="F156" r:id="rId16" display="https://podminky.urs.cz/item/CS_URS_2022_01/997013217"/>
    <hyperlink ref="F158" r:id="rId17" display="https://podminky.urs.cz/item/CS_URS_2022_01/997013501"/>
    <hyperlink ref="F160" r:id="rId18" display="https://podminky.urs.cz/item/CS_URS_2022_01/997013509"/>
    <hyperlink ref="F163" r:id="rId19" display="https://podminky.urs.cz/item/CS_URS_2022_01/997013511"/>
    <hyperlink ref="F169" r:id="rId20" display="https://podminky.urs.cz/item/CS_URS_2022_01/998018003"/>
    <hyperlink ref="F177" r:id="rId21" display="https://podminky.urs.cz/item/CS_URS_2022_01/721174025"/>
    <hyperlink ref="F179" r:id="rId22" display="https://podminky.urs.cz/item/CS_URS_2022_01/721174063"/>
    <hyperlink ref="F181" r:id="rId23" display="https://podminky.urs.cz/item/CS_URS_2022_01/721273153"/>
    <hyperlink ref="F183" r:id="rId24" display="https://podminky.urs.cz/item/CS_URS_2022_01/721290111"/>
    <hyperlink ref="F185" r:id="rId25" display="https://podminky.urs.cz/item/CS_URS_2022_01/998721103"/>
    <hyperlink ref="F195" r:id="rId26" display="https://podminky.urs.cz/item/CS_URS_2022_01/722174002"/>
    <hyperlink ref="F197" r:id="rId27" display="https://podminky.urs.cz/item/CS_URS_2022_01/722174003"/>
    <hyperlink ref="F199" r:id="rId28" display="https://podminky.urs.cz/item/CS_URS_2022_01/722174024"/>
    <hyperlink ref="F201" r:id="rId29" display="https://podminky.urs.cz/item/CS_URS_2022_01/722181241"/>
    <hyperlink ref="F203" r:id="rId30" display="https://podminky.urs.cz/item/CS_URS_2022_01/722181242"/>
    <hyperlink ref="F205" r:id="rId31" display="https://podminky.urs.cz/item/CS_URS_2022_01/722181252"/>
    <hyperlink ref="F207" r:id="rId32" display="https://podminky.urs.cz/item/CS_URS_2022_01/722225302"/>
    <hyperlink ref="F209" r:id="rId33" display="https://podminky.urs.cz/item/CS_URS_2022_01/722230102"/>
    <hyperlink ref="F211" r:id="rId34" display="https://podminky.urs.cz/item/CS_URS_2022_01/722230112"/>
    <hyperlink ref="F213" r:id="rId35" display="https://podminky.urs.cz/item/CS_URS_2022_01/722262225"/>
    <hyperlink ref="F215" r:id="rId36" display="https://podminky.urs.cz/item/CS_URS_2022_01/722263208"/>
    <hyperlink ref="F217" r:id="rId37" display="https://podminky.urs.cz/item/CS_URS_2022_01/722290226"/>
    <hyperlink ref="F219" r:id="rId38" display="https://podminky.urs.cz/item/CS_URS_2022_01/722290234"/>
    <hyperlink ref="F221" r:id="rId39" display="https://podminky.urs.cz/item/CS_URS_2022_01/998722103"/>
    <hyperlink ref="F224" r:id="rId40" display="https://podminky.urs.cz/item/CS_URS_2022_01/725110814"/>
    <hyperlink ref="F229" r:id="rId41" display="https://podminky.urs.cz/item/CS_URS_2022_01/725119122"/>
    <hyperlink ref="F238" r:id="rId42" display="https://podminky.urs.cz/item/CS_URS_2022_01/751511852"/>
    <hyperlink ref="F241" r:id="rId43" display="https://podminky.urs.cz/item/CS_URS_2022_01/751512244"/>
    <hyperlink ref="F250" r:id="rId44" display="https://podminky.urs.cz/item/CS_URS_2022_01/763172325.1"/>
    <hyperlink ref="F254" r:id="rId45" display="https://podminky.urs.cz/item/CS_URS_2022_01/998763303"/>
    <hyperlink ref="F257" r:id="rId46" display="https://podminky.urs.cz/item/CS_URS_2022_01/781121011"/>
    <hyperlink ref="F260" r:id="rId47" display="https://podminky.urs.cz/item/CS_URS_2022_01/781474115"/>
    <hyperlink ref="F264" r:id="rId48" display="https://podminky.urs.cz/item/CS_URS_2022_01/998781101"/>
    <hyperlink ref="F267" r:id="rId49" display="https://podminky.urs.cz/item/CS_URS_2022_01/783813111"/>
    <hyperlink ref="F270" r:id="rId50" display="https://podminky.urs.cz/item/CS_URS_2022_01/783817401"/>
    <hyperlink ref="F273" r:id="rId51" display="https://podminky.urs.cz/item/CS_URS_2022_01/784181101"/>
    <hyperlink ref="F276" r:id="rId52" display="https://podminky.urs.cz/item/CS_URS_2022_01/78422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108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Objekt Přímá 397 a 398, Děčín – Boletice, výměna instalací</v>
      </c>
      <c r="F7" s="142"/>
      <c r="G7" s="142"/>
      <c r="H7" s="142"/>
      <c r="L7" s="20"/>
    </row>
    <row r="8" spans="2:12" s="1" customFormat="1" ht="12" customHeight="1">
      <c r="B8" s="20"/>
      <c r="D8" s="142" t="s">
        <v>109</v>
      </c>
      <c r="L8" s="20"/>
    </row>
    <row r="9" spans="1:31" s="2" customFormat="1" ht="16.5" customHeight="1">
      <c r="A9" s="38"/>
      <c r="B9" s="44"/>
      <c r="C9" s="38"/>
      <c r="D9" s="38"/>
      <c r="E9" s="143" t="s">
        <v>1003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111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1114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18. 9. 2022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27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28</v>
      </c>
      <c r="F17" s="38"/>
      <c r="G17" s="38"/>
      <c r="H17" s="38"/>
      <c r="I17" s="142" t="s">
        <v>29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30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29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32</v>
      </c>
      <c r="E22" s="38"/>
      <c r="F22" s="38"/>
      <c r="G22" s="38"/>
      <c r="H22" s="38"/>
      <c r="I22" s="142" t="s">
        <v>26</v>
      </c>
      <c r="J22" s="133" t="s">
        <v>33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34</v>
      </c>
      <c r="F23" s="38"/>
      <c r="G23" s="38"/>
      <c r="H23" s="38"/>
      <c r="I23" s="142" t="s">
        <v>29</v>
      </c>
      <c r="J23" s="133" t="s">
        <v>35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37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29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39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41</v>
      </c>
      <c r="E32" s="38"/>
      <c r="F32" s="38"/>
      <c r="G32" s="38"/>
      <c r="H32" s="38"/>
      <c r="I32" s="38"/>
      <c r="J32" s="153">
        <f>ROUND(J97,2)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43</v>
      </c>
      <c r="G34" s="38"/>
      <c r="H34" s="38"/>
      <c r="I34" s="154" t="s">
        <v>42</v>
      </c>
      <c r="J34" s="154" t="s">
        <v>44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45</v>
      </c>
      <c r="E35" s="142" t="s">
        <v>46</v>
      </c>
      <c r="F35" s="156">
        <f>ROUND((SUM(BE97:BE163)),2)</f>
        <v>0</v>
      </c>
      <c r="G35" s="38"/>
      <c r="H35" s="38"/>
      <c r="I35" s="157">
        <v>0.21</v>
      </c>
      <c r="J35" s="156">
        <f>ROUND(((SUM(BE97:BE163))*I35),2)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47</v>
      </c>
      <c r="F36" s="156">
        <f>ROUND((SUM(BF97:BF163)),2)</f>
        <v>0</v>
      </c>
      <c r="G36" s="38"/>
      <c r="H36" s="38"/>
      <c r="I36" s="157">
        <v>0.15</v>
      </c>
      <c r="J36" s="156">
        <f>ROUND(((SUM(BF97:BF163))*I36),2)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ROUND((SUM(BG97:BG163)),2)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49</v>
      </c>
      <c r="F38" s="156">
        <f>ROUND((SUM(BH97:BH163)),2)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50</v>
      </c>
      <c r="F39" s="156">
        <f>ROUND((SUM(BI97:BI163)),2)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51</v>
      </c>
      <c r="E41" s="160"/>
      <c r="F41" s="160"/>
      <c r="G41" s="161" t="s">
        <v>52</v>
      </c>
      <c r="H41" s="162" t="s">
        <v>53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113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Objekt Přímá 397 a 398, Děčín – Boletice, výměna instalací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109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1003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111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SO2.3 - Požární vodovod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Děčín - Boletice nad Labem</v>
      </c>
      <c r="G56" s="40"/>
      <c r="H56" s="40"/>
      <c r="I56" s="32" t="s">
        <v>23</v>
      </c>
      <c r="J56" s="72" t="str">
        <f>IF(J14="","",J14)</f>
        <v>18. 9. 2022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>Statutární město Děčín</v>
      </c>
      <c r="G58" s="40"/>
      <c r="H58" s="40"/>
      <c r="I58" s="32" t="s">
        <v>32</v>
      </c>
      <c r="J58" s="36" t="str">
        <f>E23</f>
        <v>Vladimír Vidai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30</v>
      </c>
      <c r="D59" s="40"/>
      <c r="E59" s="40"/>
      <c r="F59" s="27" t="str">
        <f>IF(E20="","",E20)</f>
        <v>Vyplň údaj</v>
      </c>
      <c r="G59" s="40"/>
      <c r="H59" s="40"/>
      <c r="I59" s="32" t="s">
        <v>37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114</v>
      </c>
      <c r="D61" s="171"/>
      <c r="E61" s="171"/>
      <c r="F61" s="171"/>
      <c r="G61" s="171"/>
      <c r="H61" s="171"/>
      <c r="I61" s="171"/>
      <c r="J61" s="172" t="s">
        <v>115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73</v>
      </c>
      <c r="D63" s="40"/>
      <c r="E63" s="40"/>
      <c r="F63" s="40"/>
      <c r="G63" s="40"/>
      <c r="H63" s="40"/>
      <c r="I63" s="40"/>
      <c r="J63" s="102">
        <f>J97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116</v>
      </c>
    </row>
    <row r="64" spans="1:31" s="9" customFormat="1" ht="24.95" customHeight="1">
      <c r="A64" s="9"/>
      <c r="B64" s="174"/>
      <c r="C64" s="175"/>
      <c r="D64" s="176" t="s">
        <v>117</v>
      </c>
      <c r="E64" s="177"/>
      <c r="F64" s="177"/>
      <c r="G64" s="177"/>
      <c r="H64" s="177"/>
      <c r="I64" s="177"/>
      <c r="J64" s="178">
        <f>J98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119</v>
      </c>
      <c r="E65" s="182"/>
      <c r="F65" s="182"/>
      <c r="G65" s="182"/>
      <c r="H65" s="182"/>
      <c r="I65" s="182"/>
      <c r="J65" s="183">
        <f>J99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762</v>
      </c>
      <c r="E66" s="182"/>
      <c r="F66" s="182"/>
      <c r="G66" s="182"/>
      <c r="H66" s="182"/>
      <c r="I66" s="182"/>
      <c r="J66" s="183">
        <f>J102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120</v>
      </c>
      <c r="E67" s="182"/>
      <c r="F67" s="182"/>
      <c r="G67" s="182"/>
      <c r="H67" s="182"/>
      <c r="I67" s="182"/>
      <c r="J67" s="183">
        <f>J105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123</v>
      </c>
      <c r="E68" s="182"/>
      <c r="F68" s="182"/>
      <c r="G68" s="182"/>
      <c r="H68" s="182"/>
      <c r="I68" s="182"/>
      <c r="J68" s="183">
        <f>J110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124</v>
      </c>
      <c r="E69" s="182"/>
      <c r="F69" s="182"/>
      <c r="G69" s="182"/>
      <c r="H69" s="182"/>
      <c r="I69" s="182"/>
      <c r="J69" s="183">
        <f>J114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125</v>
      </c>
      <c r="E70" s="182"/>
      <c r="F70" s="182"/>
      <c r="G70" s="182"/>
      <c r="H70" s="182"/>
      <c r="I70" s="182"/>
      <c r="J70" s="183">
        <f>J117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126</v>
      </c>
      <c r="E71" s="182"/>
      <c r="F71" s="182"/>
      <c r="G71" s="182"/>
      <c r="H71" s="182"/>
      <c r="I71" s="182"/>
      <c r="J71" s="183">
        <f>J127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127</v>
      </c>
      <c r="E72" s="182"/>
      <c r="F72" s="182"/>
      <c r="G72" s="182"/>
      <c r="H72" s="182"/>
      <c r="I72" s="182"/>
      <c r="J72" s="183">
        <f>J139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4"/>
      <c r="C73" s="175"/>
      <c r="D73" s="176" t="s">
        <v>128</v>
      </c>
      <c r="E73" s="177"/>
      <c r="F73" s="177"/>
      <c r="G73" s="177"/>
      <c r="H73" s="177"/>
      <c r="I73" s="177"/>
      <c r="J73" s="178">
        <f>J142</f>
        <v>0</v>
      </c>
      <c r="K73" s="175"/>
      <c r="L73" s="17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0"/>
      <c r="C74" s="125"/>
      <c r="D74" s="181" t="s">
        <v>131</v>
      </c>
      <c r="E74" s="182"/>
      <c r="F74" s="182"/>
      <c r="G74" s="182"/>
      <c r="H74" s="182"/>
      <c r="I74" s="182"/>
      <c r="J74" s="183">
        <f>J143</f>
        <v>0</v>
      </c>
      <c r="K74" s="125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0"/>
      <c r="C75" s="125"/>
      <c r="D75" s="181" t="s">
        <v>133</v>
      </c>
      <c r="E75" s="182"/>
      <c r="F75" s="182"/>
      <c r="G75" s="182"/>
      <c r="H75" s="182"/>
      <c r="I75" s="182"/>
      <c r="J75" s="183">
        <f>J161</f>
        <v>0</v>
      </c>
      <c r="K75" s="125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140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69" t="str">
        <f>E7</f>
        <v>Objekt Přímá 397 a 398, Děčín – Boletice, výměna instalací</v>
      </c>
      <c r="F85" s="32"/>
      <c r="G85" s="32"/>
      <c r="H85" s="32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69" t="s">
        <v>1003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111</v>
      </c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69" t="str">
        <f>E11</f>
        <v>SO2.3 - Požární vodovod</v>
      </c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40"/>
      <c r="E91" s="40"/>
      <c r="F91" s="27" t="str">
        <f>F14</f>
        <v>Děčín - Boletice nad Labem</v>
      </c>
      <c r="G91" s="40"/>
      <c r="H91" s="40"/>
      <c r="I91" s="32" t="s">
        <v>23</v>
      </c>
      <c r="J91" s="72" t="str">
        <f>IF(J14="","",J14)</f>
        <v>18. 9. 2022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>Statutární město Děčín</v>
      </c>
      <c r="G93" s="40"/>
      <c r="H93" s="40"/>
      <c r="I93" s="32" t="s">
        <v>32</v>
      </c>
      <c r="J93" s="36" t="str">
        <f>E23</f>
        <v>Vladimír Vidai</v>
      </c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32" t="s">
        <v>37</v>
      </c>
      <c r="J94" s="36" t="str">
        <f>E26</f>
        <v xml:space="preserve"> </v>
      </c>
      <c r="K94" s="40"/>
      <c r="L94" s="14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4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11" customFormat="1" ht="29.25" customHeight="1">
      <c r="A96" s="185"/>
      <c r="B96" s="186"/>
      <c r="C96" s="187" t="s">
        <v>141</v>
      </c>
      <c r="D96" s="188" t="s">
        <v>60</v>
      </c>
      <c r="E96" s="188" t="s">
        <v>56</v>
      </c>
      <c r="F96" s="188" t="s">
        <v>57</v>
      </c>
      <c r="G96" s="188" t="s">
        <v>142</v>
      </c>
      <c r="H96" s="188" t="s">
        <v>143</v>
      </c>
      <c r="I96" s="188" t="s">
        <v>144</v>
      </c>
      <c r="J96" s="188" t="s">
        <v>115</v>
      </c>
      <c r="K96" s="189" t="s">
        <v>145</v>
      </c>
      <c r="L96" s="190"/>
      <c r="M96" s="92" t="s">
        <v>19</v>
      </c>
      <c r="N96" s="93" t="s">
        <v>45</v>
      </c>
      <c r="O96" s="93" t="s">
        <v>146</v>
      </c>
      <c r="P96" s="93" t="s">
        <v>147</v>
      </c>
      <c r="Q96" s="93" t="s">
        <v>148</v>
      </c>
      <c r="R96" s="93" t="s">
        <v>149</v>
      </c>
      <c r="S96" s="93" t="s">
        <v>150</v>
      </c>
      <c r="T96" s="94" t="s">
        <v>151</v>
      </c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</row>
    <row r="97" spans="1:63" s="2" customFormat="1" ht="22.8" customHeight="1">
      <c r="A97" s="38"/>
      <c r="B97" s="39"/>
      <c r="C97" s="99" t="s">
        <v>152</v>
      </c>
      <c r="D97" s="40"/>
      <c r="E97" s="40"/>
      <c r="F97" s="40"/>
      <c r="G97" s="40"/>
      <c r="H97" s="40"/>
      <c r="I97" s="40"/>
      <c r="J97" s="191">
        <f>BK97</f>
        <v>0</v>
      </c>
      <c r="K97" s="40"/>
      <c r="L97" s="44"/>
      <c r="M97" s="95"/>
      <c r="N97" s="192"/>
      <c r="O97" s="96"/>
      <c r="P97" s="193">
        <f>P98+P142</f>
        <v>0</v>
      </c>
      <c r="Q97" s="96"/>
      <c r="R97" s="193">
        <f>R98+R142</f>
        <v>0.40012000000000003</v>
      </c>
      <c r="S97" s="96"/>
      <c r="T97" s="194">
        <f>T98+T142</f>
        <v>0.65299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74</v>
      </c>
      <c r="AU97" s="17" t="s">
        <v>116</v>
      </c>
      <c r="BK97" s="195">
        <f>BK98+BK142</f>
        <v>0</v>
      </c>
    </row>
    <row r="98" spans="1:63" s="12" customFormat="1" ht="25.9" customHeight="1">
      <c r="A98" s="12"/>
      <c r="B98" s="196"/>
      <c r="C98" s="197"/>
      <c r="D98" s="198" t="s">
        <v>74</v>
      </c>
      <c r="E98" s="199" t="s">
        <v>153</v>
      </c>
      <c r="F98" s="199" t="s">
        <v>154</v>
      </c>
      <c r="G98" s="197"/>
      <c r="H98" s="197"/>
      <c r="I98" s="200"/>
      <c r="J98" s="201">
        <f>BK98</f>
        <v>0</v>
      </c>
      <c r="K98" s="197"/>
      <c r="L98" s="202"/>
      <c r="M98" s="203"/>
      <c r="N98" s="204"/>
      <c r="O98" s="204"/>
      <c r="P98" s="205">
        <f>P99+P102+P105+P110+P114+P117+P127+P139</f>
        <v>0</v>
      </c>
      <c r="Q98" s="204"/>
      <c r="R98" s="205">
        <f>R99+R102+R105+R110+R114+R117+R127+R139</f>
        <v>0.27133</v>
      </c>
      <c r="S98" s="204"/>
      <c r="T98" s="206">
        <f>T99+T102+T105+T110+T114+T117+T127+T139</f>
        <v>0.65299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82</v>
      </c>
      <c r="AT98" s="208" t="s">
        <v>74</v>
      </c>
      <c r="AU98" s="208" t="s">
        <v>75</v>
      </c>
      <c r="AY98" s="207" t="s">
        <v>155</v>
      </c>
      <c r="BK98" s="209">
        <f>BK99+BK102+BK105+BK110+BK114+BK117+BK127+BK139</f>
        <v>0</v>
      </c>
    </row>
    <row r="99" spans="1:63" s="12" customFormat="1" ht="22.8" customHeight="1">
      <c r="A99" s="12"/>
      <c r="B99" s="196"/>
      <c r="C99" s="197"/>
      <c r="D99" s="198" t="s">
        <v>74</v>
      </c>
      <c r="E99" s="210" t="s">
        <v>174</v>
      </c>
      <c r="F99" s="210" t="s">
        <v>219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SUM(P100:P101)</f>
        <v>0</v>
      </c>
      <c r="Q99" s="204"/>
      <c r="R99" s="205">
        <f>SUM(R100:R101)</f>
        <v>0.01695</v>
      </c>
      <c r="S99" s="204"/>
      <c r="T99" s="206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74</v>
      </c>
      <c r="AU99" s="208" t="s">
        <v>82</v>
      </c>
      <c r="AY99" s="207" t="s">
        <v>155</v>
      </c>
      <c r="BK99" s="209">
        <f>SUM(BK100:BK101)</f>
        <v>0</v>
      </c>
    </row>
    <row r="100" spans="1:65" s="2" customFormat="1" ht="21.75" customHeight="1">
      <c r="A100" s="38"/>
      <c r="B100" s="39"/>
      <c r="C100" s="212" t="s">
        <v>82</v>
      </c>
      <c r="D100" s="212" t="s">
        <v>157</v>
      </c>
      <c r="E100" s="213" t="s">
        <v>933</v>
      </c>
      <c r="F100" s="214" t="s">
        <v>934</v>
      </c>
      <c r="G100" s="215" t="s">
        <v>223</v>
      </c>
      <c r="H100" s="216">
        <v>3</v>
      </c>
      <c r="I100" s="217"/>
      <c r="J100" s="218">
        <f>ROUND(I100*H100,2)</f>
        <v>0</v>
      </c>
      <c r="K100" s="214" t="s">
        <v>161</v>
      </c>
      <c r="L100" s="44"/>
      <c r="M100" s="219" t="s">
        <v>19</v>
      </c>
      <c r="N100" s="220" t="s">
        <v>47</v>
      </c>
      <c r="O100" s="84"/>
      <c r="P100" s="221">
        <f>O100*H100</f>
        <v>0</v>
      </c>
      <c r="Q100" s="221">
        <v>0.00565</v>
      </c>
      <c r="R100" s="221">
        <f>Q100*H100</f>
        <v>0.01695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162</v>
      </c>
      <c r="AT100" s="223" t="s">
        <v>157</v>
      </c>
      <c r="AU100" s="223" t="s">
        <v>84</v>
      </c>
      <c r="AY100" s="17" t="s">
        <v>155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84</v>
      </c>
      <c r="BK100" s="224">
        <f>ROUND(I100*H100,2)</f>
        <v>0</v>
      </c>
      <c r="BL100" s="17" t="s">
        <v>162</v>
      </c>
      <c r="BM100" s="223" t="s">
        <v>1115</v>
      </c>
    </row>
    <row r="101" spans="1:47" s="2" customFormat="1" ht="12">
      <c r="A101" s="38"/>
      <c r="B101" s="39"/>
      <c r="C101" s="40"/>
      <c r="D101" s="225" t="s">
        <v>164</v>
      </c>
      <c r="E101" s="40"/>
      <c r="F101" s="226" t="s">
        <v>936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164</v>
      </c>
      <c r="AU101" s="17" t="s">
        <v>84</v>
      </c>
    </row>
    <row r="102" spans="1:63" s="12" customFormat="1" ht="22.8" customHeight="1">
      <c r="A102" s="12"/>
      <c r="B102" s="196"/>
      <c r="C102" s="197"/>
      <c r="D102" s="198" t="s">
        <v>74</v>
      </c>
      <c r="E102" s="210" t="s">
        <v>162</v>
      </c>
      <c r="F102" s="210" t="s">
        <v>766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SUM(P103:P104)</f>
        <v>0</v>
      </c>
      <c r="Q102" s="204"/>
      <c r="R102" s="205">
        <f>SUM(R103:R104)</f>
        <v>0.21312</v>
      </c>
      <c r="S102" s="204"/>
      <c r="T102" s="206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82</v>
      </c>
      <c r="AT102" s="208" t="s">
        <v>74</v>
      </c>
      <c r="AU102" s="208" t="s">
        <v>82</v>
      </c>
      <c r="AY102" s="207" t="s">
        <v>155</v>
      </c>
      <c r="BK102" s="209">
        <f>SUM(BK103:BK104)</f>
        <v>0</v>
      </c>
    </row>
    <row r="103" spans="1:65" s="2" customFormat="1" ht="37.8" customHeight="1">
      <c r="A103" s="38"/>
      <c r="B103" s="39"/>
      <c r="C103" s="212" t="s">
        <v>84</v>
      </c>
      <c r="D103" s="212" t="s">
        <v>157</v>
      </c>
      <c r="E103" s="213" t="s">
        <v>937</v>
      </c>
      <c r="F103" s="214" t="s">
        <v>938</v>
      </c>
      <c r="G103" s="215" t="s">
        <v>223</v>
      </c>
      <c r="H103" s="216">
        <v>4</v>
      </c>
      <c r="I103" s="217"/>
      <c r="J103" s="218">
        <f>ROUND(I103*H103,2)</f>
        <v>0</v>
      </c>
      <c r="K103" s="214" t="s">
        <v>161</v>
      </c>
      <c r="L103" s="44"/>
      <c r="M103" s="219" t="s">
        <v>19</v>
      </c>
      <c r="N103" s="220" t="s">
        <v>47</v>
      </c>
      <c r="O103" s="84"/>
      <c r="P103" s="221">
        <f>O103*H103</f>
        <v>0</v>
      </c>
      <c r="Q103" s="221">
        <v>0.05328</v>
      </c>
      <c r="R103" s="221">
        <f>Q103*H103</f>
        <v>0.21312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162</v>
      </c>
      <c r="AT103" s="223" t="s">
        <v>157</v>
      </c>
      <c r="AU103" s="223" t="s">
        <v>84</v>
      </c>
      <c r="AY103" s="17" t="s">
        <v>155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84</v>
      </c>
      <c r="BK103" s="224">
        <f>ROUND(I103*H103,2)</f>
        <v>0</v>
      </c>
      <c r="BL103" s="17" t="s">
        <v>162</v>
      </c>
      <c r="BM103" s="223" t="s">
        <v>1116</v>
      </c>
    </row>
    <row r="104" spans="1:47" s="2" customFormat="1" ht="12">
      <c r="A104" s="38"/>
      <c r="B104" s="39"/>
      <c r="C104" s="40"/>
      <c r="D104" s="225" t="s">
        <v>164</v>
      </c>
      <c r="E104" s="40"/>
      <c r="F104" s="226" t="s">
        <v>940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164</v>
      </c>
      <c r="AU104" s="17" t="s">
        <v>84</v>
      </c>
    </row>
    <row r="105" spans="1:63" s="12" customFormat="1" ht="22.8" customHeight="1">
      <c r="A105" s="12"/>
      <c r="B105" s="196"/>
      <c r="C105" s="197"/>
      <c r="D105" s="198" t="s">
        <v>74</v>
      </c>
      <c r="E105" s="210" t="s">
        <v>233</v>
      </c>
      <c r="F105" s="210" t="s">
        <v>234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SUM(P106:P109)</f>
        <v>0</v>
      </c>
      <c r="Q105" s="204"/>
      <c r="R105" s="205">
        <f>SUM(R106:R109)</f>
        <v>0.037360000000000004</v>
      </c>
      <c r="S105" s="204"/>
      <c r="T105" s="206">
        <f>SUM(T106:T109)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82</v>
      </c>
      <c r="AT105" s="208" t="s">
        <v>74</v>
      </c>
      <c r="AU105" s="208" t="s">
        <v>82</v>
      </c>
      <c r="AY105" s="207" t="s">
        <v>155</v>
      </c>
      <c r="BK105" s="209">
        <f>SUM(BK106:BK109)</f>
        <v>0</v>
      </c>
    </row>
    <row r="106" spans="1:65" s="2" customFormat="1" ht="21.75" customHeight="1">
      <c r="A106" s="38"/>
      <c r="B106" s="39"/>
      <c r="C106" s="212" t="s">
        <v>174</v>
      </c>
      <c r="D106" s="212" t="s">
        <v>157</v>
      </c>
      <c r="E106" s="213" t="s">
        <v>941</v>
      </c>
      <c r="F106" s="214" t="s">
        <v>942</v>
      </c>
      <c r="G106" s="215" t="s">
        <v>223</v>
      </c>
      <c r="H106" s="216">
        <v>4</v>
      </c>
      <c r="I106" s="217"/>
      <c r="J106" s="218">
        <f>ROUND(I106*H106,2)</f>
        <v>0</v>
      </c>
      <c r="K106" s="214" t="s">
        <v>161</v>
      </c>
      <c r="L106" s="44"/>
      <c r="M106" s="219" t="s">
        <v>19</v>
      </c>
      <c r="N106" s="220" t="s">
        <v>47</v>
      </c>
      <c r="O106" s="84"/>
      <c r="P106" s="221">
        <f>O106*H106</f>
        <v>0</v>
      </c>
      <c r="Q106" s="221">
        <v>0.0037</v>
      </c>
      <c r="R106" s="221">
        <f>Q106*H106</f>
        <v>0.0148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162</v>
      </c>
      <c r="AT106" s="223" t="s">
        <v>157</v>
      </c>
      <c r="AU106" s="223" t="s">
        <v>84</v>
      </c>
      <c r="AY106" s="17" t="s">
        <v>155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84</v>
      </c>
      <c r="BK106" s="224">
        <f>ROUND(I106*H106,2)</f>
        <v>0</v>
      </c>
      <c r="BL106" s="17" t="s">
        <v>162</v>
      </c>
      <c r="BM106" s="223" t="s">
        <v>1117</v>
      </c>
    </row>
    <row r="107" spans="1:47" s="2" customFormat="1" ht="12">
      <c r="A107" s="38"/>
      <c r="B107" s="39"/>
      <c r="C107" s="40"/>
      <c r="D107" s="225" t="s">
        <v>164</v>
      </c>
      <c r="E107" s="40"/>
      <c r="F107" s="226" t="s">
        <v>944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164</v>
      </c>
      <c r="AU107" s="17" t="s">
        <v>84</v>
      </c>
    </row>
    <row r="108" spans="1:65" s="2" customFormat="1" ht="21.75" customHeight="1">
      <c r="A108" s="38"/>
      <c r="B108" s="39"/>
      <c r="C108" s="212" t="s">
        <v>162</v>
      </c>
      <c r="D108" s="212" t="s">
        <v>157</v>
      </c>
      <c r="E108" s="213" t="s">
        <v>945</v>
      </c>
      <c r="F108" s="214" t="s">
        <v>946</v>
      </c>
      <c r="G108" s="215" t="s">
        <v>223</v>
      </c>
      <c r="H108" s="216">
        <v>6</v>
      </c>
      <c r="I108" s="217"/>
      <c r="J108" s="218">
        <f>ROUND(I108*H108,2)</f>
        <v>0</v>
      </c>
      <c r="K108" s="214" t="s">
        <v>161</v>
      </c>
      <c r="L108" s="44"/>
      <c r="M108" s="219" t="s">
        <v>19</v>
      </c>
      <c r="N108" s="220" t="s">
        <v>47</v>
      </c>
      <c r="O108" s="84"/>
      <c r="P108" s="221">
        <f>O108*H108</f>
        <v>0</v>
      </c>
      <c r="Q108" s="221">
        <v>0.00376</v>
      </c>
      <c r="R108" s="221">
        <f>Q108*H108</f>
        <v>0.02256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162</v>
      </c>
      <c r="AT108" s="223" t="s">
        <v>157</v>
      </c>
      <c r="AU108" s="223" t="s">
        <v>84</v>
      </c>
      <c r="AY108" s="17" t="s">
        <v>155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84</v>
      </c>
      <c r="BK108" s="224">
        <f>ROUND(I108*H108,2)</f>
        <v>0</v>
      </c>
      <c r="BL108" s="17" t="s">
        <v>162</v>
      </c>
      <c r="BM108" s="223" t="s">
        <v>1118</v>
      </c>
    </row>
    <row r="109" spans="1:47" s="2" customFormat="1" ht="12">
      <c r="A109" s="38"/>
      <c r="B109" s="39"/>
      <c r="C109" s="40"/>
      <c r="D109" s="225" t="s">
        <v>164</v>
      </c>
      <c r="E109" s="40"/>
      <c r="F109" s="226" t="s">
        <v>948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164</v>
      </c>
      <c r="AU109" s="17" t="s">
        <v>84</v>
      </c>
    </row>
    <row r="110" spans="1:63" s="12" customFormat="1" ht="22.8" customHeight="1">
      <c r="A110" s="12"/>
      <c r="B110" s="196"/>
      <c r="C110" s="197"/>
      <c r="D110" s="198" t="s">
        <v>74</v>
      </c>
      <c r="E110" s="210" t="s">
        <v>277</v>
      </c>
      <c r="F110" s="210" t="s">
        <v>278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SUM(P111:P113)</f>
        <v>0</v>
      </c>
      <c r="Q110" s="204"/>
      <c r="R110" s="205">
        <f>SUM(R111:R113)</f>
        <v>0.0039</v>
      </c>
      <c r="S110" s="204"/>
      <c r="T110" s="206">
        <f>SUM(T111:T113)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82</v>
      </c>
      <c r="AT110" s="208" t="s">
        <v>74</v>
      </c>
      <c r="AU110" s="208" t="s">
        <v>82</v>
      </c>
      <c r="AY110" s="207" t="s">
        <v>155</v>
      </c>
      <c r="BK110" s="209">
        <f>SUM(BK111:BK113)</f>
        <v>0</v>
      </c>
    </row>
    <row r="111" spans="1:65" s="2" customFormat="1" ht="24.15" customHeight="1">
      <c r="A111" s="38"/>
      <c r="B111" s="39"/>
      <c r="C111" s="212" t="s">
        <v>183</v>
      </c>
      <c r="D111" s="212" t="s">
        <v>157</v>
      </c>
      <c r="E111" s="213" t="s">
        <v>280</v>
      </c>
      <c r="F111" s="214" t="s">
        <v>281</v>
      </c>
      <c r="G111" s="215" t="s">
        <v>229</v>
      </c>
      <c r="H111" s="216">
        <v>30</v>
      </c>
      <c r="I111" s="217"/>
      <c r="J111" s="218">
        <f>ROUND(I111*H111,2)</f>
        <v>0</v>
      </c>
      <c r="K111" s="214" t="s">
        <v>161</v>
      </c>
      <c r="L111" s="44"/>
      <c r="M111" s="219" t="s">
        <v>19</v>
      </c>
      <c r="N111" s="220" t="s">
        <v>47</v>
      </c>
      <c r="O111" s="84"/>
      <c r="P111" s="221">
        <f>O111*H111</f>
        <v>0</v>
      </c>
      <c r="Q111" s="221">
        <v>0.00013</v>
      </c>
      <c r="R111" s="221">
        <f>Q111*H111</f>
        <v>0.0039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250</v>
      </c>
      <c r="AT111" s="223" t="s">
        <v>157</v>
      </c>
      <c r="AU111" s="223" t="s">
        <v>84</v>
      </c>
      <c r="AY111" s="17" t="s">
        <v>155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84</v>
      </c>
      <c r="BK111" s="224">
        <f>ROUND(I111*H111,2)</f>
        <v>0</v>
      </c>
      <c r="BL111" s="17" t="s">
        <v>250</v>
      </c>
      <c r="BM111" s="223" t="s">
        <v>1119</v>
      </c>
    </row>
    <row r="112" spans="1:47" s="2" customFormat="1" ht="12">
      <c r="A112" s="38"/>
      <c r="B112" s="39"/>
      <c r="C112" s="40"/>
      <c r="D112" s="225" t="s">
        <v>164</v>
      </c>
      <c r="E112" s="40"/>
      <c r="F112" s="226" t="s">
        <v>283</v>
      </c>
      <c r="G112" s="40"/>
      <c r="H112" s="40"/>
      <c r="I112" s="227"/>
      <c r="J112" s="40"/>
      <c r="K112" s="40"/>
      <c r="L112" s="44"/>
      <c r="M112" s="228"/>
      <c r="N112" s="229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164</v>
      </c>
      <c r="AU112" s="17" t="s">
        <v>84</v>
      </c>
    </row>
    <row r="113" spans="1:51" s="13" customFormat="1" ht="12">
      <c r="A113" s="13"/>
      <c r="B113" s="230"/>
      <c r="C113" s="231"/>
      <c r="D113" s="232" t="s">
        <v>166</v>
      </c>
      <c r="E113" s="233" t="s">
        <v>19</v>
      </c>
      <c r="F113" s="234" t="s">
        <v>950</v>
      </c>
      <c r="G113" s="231"/>
      <c r="H113" s="235">
        <v>30</v>
      </c>
      <c r="I113" s="236"/>
      <c r="J113" s="231"/>
      <c r="K113" s="231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166</v>
      </c>
      <c r="AU113" s="241" t="s">
        <v>84</v>
      </c>
      <c r="AV113" s="13" t="s">
        <v>84</v>
      </c>
      <c r="AW113" s="13" t="s">
        <v>36</v>
      </c>
      <c r="AX113" s="13" t="s">
        <v>82</v>
      </c>
      <c r="AY113" s="241" t="s">
        <v>155</v>
      </c>
    </row>
    <row r="114" spans="1:63" s="12" customFormat="1" ht="22.8" customHeight="1">
      <c r="A114" s="12"/>
      <c r="B114" s="196"/>
      <c r="C114" s="197"/>
      <c r="D114" s="198" t="s">
        <v>74</v>
      </c>
      <c r="E114" s="210" t="s">
        <v>285</v>
      </c>
      <c r="F114" s="210" t="s">
        <v>286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SUM(P115:P116)</f>
        <v>0</v>
      </c>
      <c r="Q114" s="204"/>
      <c r="R114" s="205">
        <f>SUM(R115:R116)</f>
        <v>0</v>
      </c>
      <c r="S114" s="204"/>
      <c r="T114" s="206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82</v>
      </c>
      <c r="AT114" s="208" t="s">
        <v>74</v>
      </c>
      <c r="AU114" s="208" t="s">
        <v>82</v>
      </c>
      <c r="AY114" s="207" t="s">
        <v>155</v>
      </c>
      <c r="BK114" s="209">
        <f>SUM(BK115:BK116)</f>
        <v>0</v>
      </c>
    </row>
    <row r="115" spans="1:65" s="2" customFormat="1" ht="16.5" customHeight="1">
      <c r="A115" s="38"/>
      <c r="B115" s="39"/>
      <c r="C115" s="212" t="s">
        <v>189</v>
      </c>
      <c r="D115" s="212" t="s">
        <v>157</v>
      </c>
      <c r="E115" s="213" t="s">
        <v>287</v>
      </c>
      <c r="F115" s="214" t="s">
        <v>288</v>
      </c>
      <c r="G115" s="215" t="s">
        <v>229</v>
      </c>
      <c r="H115" s="216">
        <v>60</v>
      </c>
      <c r="I115" s="217"/>
      <c r="J115" s="218">
        <f>ROUND(I115*H115,2)</f>
        <v>0</v>
      </c>
      <c r="K115" s="214" t="s">
        <v>161</v>
      </c>
      <c r="L115" s="44"/>
      <c r="M115" s="219" t="s">
        <v>19</v>
      </c>
      <c r="N115" s="220" t="s">
        <v>47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162</v>
      </c>
      <c r="AT115" s="223" t="s">
        <v>157</v>
      </c>
      <c r="AU115" s="223" t="s">
        <v>84</v>
      </c>
      <c r="AY115" s="17" t="s">
        <v>155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84</v>
      </c>
      <c r="BK115" s="224">
        <f>ROUND(I115*H115,2)</f>
        <v>0</v>
      </c>
      <c r="BL115" s="17" t="s">
        <v>162</v>
      </c>
      <c r="BM115" s="223" t="s">
        <v>1120</v>
      </c>
    </row>
    <row r="116" spans="1:47" s="2" customFormat="1" ht="12">
      <c r="A116" s="38"/>
      <c r="B116" s="39"/>
      <c r="C116" s="40"/>
      <c r="D116" s="225" t="s">
        <v>164</v>
      </c>
      <c r="E116" s="40"/>
      <c r="F116" s="226" t="s">
        <v>290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164</v>
      </c>
      <c r="AU116" s="17" t="s">
        <v>84</v>
      </c>
    </row>
    <row r="117" spans="1:63" s="12" customFormat="1" ht="22.8" customHeight="1">
      <c r="A117" s="12"/>
      <c r="B117" s="196"/>
      <c r="C117" s="197"/>
      <c r="D117" s="198" t="s">
        <v>74</v>
      </c>
      <c r="E117" s="210" t="s">
        <v>303</v>
      </c>
      <c r="F117" s="210" t="s">
        <v>304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SUM(P118:P126)</f>
        <v>0</v>
      </c>
      <c r="Q117" s="204"/>
      <c r="R117" s="205">
        <f>SUM(R118:R126)</f>
        <v>0</v>
      </c>
      <c r="S117" s="204"/>
      <c r="T117" s="206">
        <f>SUM(T118:T126)</f>
        <v>0.65299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82</v>
      </c>
      <c r="AT117" s="208" t="s">
        <v>74</v>
      </c>
      <c r="AU117" s="208" t="s">
        <v>82</v>
      </c>
      <c r="AY117" s="207" t="s">
        <v>155</v>
      </c>
      <c r="BK117" s="209">
        <f>SUM(BK118:BK126)</f>
        <v>0</v>
      </c>
    </row>
    <row r="118" spans="1:65" s="2" customFormat="1" ht="16.5" customHeight="1">
      <c r="A118" s="38"/>
      <c r="B118" s="39"/>
      <c r="C118" s="212" t="s">
        <v>197</v>
      </c>
      <c r="D118" s="212" t="s">
        <v>157</v>
      </c>
      <c r="E118" s="213" t="s">
        <v>952</v>
      </c>
      <c r="F118" s="214" t="s">
        <v>953</v>
      </c>
      <c r="G118" s="215" t="s">
        <v>308</v>
      </c>
      <c r="H118" s="216">
        <v>35</v>
      </c>
      <c r="I118" s="217"/>
      <c r="J118" s="218">
        <f>ROUND(I118*H118,2)</f>
        <v>0</v>
      </c>
      <c r="K118" s="214" t="s">
        <v>161</v>
      </c>
      <c r="L118" s="44"/>
      <c r="M118" s="219" t="s">
        <v>19</v>
      </c>
      <c r="N118" s="220" t="s">
        <v>47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0.00497</v>
      </c>
      <c r="T118" s="222">
        <f>S118*H118</f>
        <v>0.17395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162</v>
      </c>
      <c r="AT118" s="223" t="s">
        <v>157</v>
      </c>
      <c r="AU118" s="223" t="s">
        <v>84</v>
      </c>
      <c r="AY118" s="17" t="s">
        <v>155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84</v>
      </c>
      <c r="BK118" s="224">
        <f>ROUND(I118*H118,2)</f>
        <v>0</v>
      </c>
      <c r="BL118" s="17" t="s">
        <v>162</v>
      </c>
      <c r="BM118" s="223" t="s">
        <v>1121</v>
      </c>
    </row>
    <row r="119" spans="1:47" s="2" customFormat="1" ht="12">
      <c r="A119" s="38"/>
      <c r="B119" s="39"/>
      <c r="C119" s="40"/>
      <c r="D119" s="225" t="s">
        <v>164</v>
      </c>
      <c r="E119" s="40"/>
      <c r="F119" s="226" t="s">
        <v>955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164</v>
      </c>
      <c r="AU119" s="17" t="s">
        <v>84</v>
      </c>
    </row>
    <row r="120" spans="1:65" s="2" customFormat="1" ht="16.5" customHeight="1">
      <c r="A120" s="38"/>
      <c r="B120" s="39"/>
      <c r="C120" s="212" t="s">
        <v>194</v>
      </c>
      <c r="D120" s="212" t="s">
        <v>157</v>
      </c>
      <c r="E120" s="213" t="s">
        <v>327</v>
      </c>
      <c r="F120" s="214" t="s">
        <v>328</v>
      </c>
      <c r="G120" s="215" t="s">
        <v>223</v>
      </c>
      <c r="H120" s="216">
        <v>150</v>
      </c>
      <c r="I120" s="217"/>
      <c r="J120" s="218">
        <f>ROUND(I120*H120,2)</f>
        <v>0</v>
      </c>
      <c r="K120" s="214" t="s">
        <v>161</v>
      </c>
      <c r="L120" s="44"/>
      <c r="M120" s="219" t="s">
        <v>19</v>
      </c>
      <c r="N120" s="220" t="s">
        <v>47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0.00244</v>
      </c>
      <c r="T120" s="222">
        <f>S120*H120</f>
        <v>0.366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162</v>
      </c>
      <c r="AT120" s="223" t="s">
        <v>157</v>
      </c>
      <c r="AU120" s="223" t="s">
        <v>84</v>
      </c>
      <c r="AY120" s="17" t="s">
        <v>155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84</v>
      </c>
      <c r="BK120" s="224">
        <f>ROUND(I120*H120,2)</f>
        <v>0</v>
      </c>
      <c r="BL120" s="17" t="s">
        <v>162</v>
      </c>
      <c r="BM120" s="223" t="s">
        <v>1122</v>
      </c>
    </row>
    <row r="121" spans="1:47" s="2" customFormat="1" ht="12">
      <c r="A121" s="38"/>
      <c r="B121" s="39"/>
      <c r="C121" s="40"/>
      <c r="D121" s="225" t="s">
        <v>164</v>
      </c>
      <c r="E121" s="40"/>
      <c r="F121" s="226" t="s">
        <v>330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164</v>
      </c>
      <c r="AU121" s="17" t="s">
        <v>84</v>
      </c>
    </row>
    <row r="122" spans="1:65" s="2" customFormat="1" ht="24.15" customHeight="1">
      <c r="A122" s="38"/>
      <c r="B122" s="39"/>
      <c r="C122" s="212" t="s">
        <v>207</v>
      </c>
      <c r="D122" s="212" t="s">
        <v>157</v>
      </c>
      <c r="E122" s="213" t="s">
        <v>957</v>
      </c>
      <c r="F122" s="214" t="s">
        <v>958</v>
      </c>
      <c r="G122" s="215" t="s">
        <v>223</v>
      </c>
      <c r="H122" s="216">
        <v>3</v>
      </c>
      <c r="I122" s="217"/>
      <c r="J122" s="218">
        <f>ROUND(I122*H122,2)</f>
        <v>0</v>
      </c>
      <c r="K122" s="214" t="s">
        <v>161</v>
      </c>
      <c r="L122" s="44"/>
      <c r="M122" s="219" t="s">
        <v>19</v>
      </c>
      <c r="N122" s="220" t="s">
        <v>47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0.008</v>
      </c>
      <c r="T122" s="222">
        <f>S122*H122</f>
        <v>0.024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162</v>
      </c>
      <c r="AT122" s="223" t="s">
        <v>157</v>
      </c>
      <c r="AU122" s="223" t="s">
        <v>84</v>
      </c>
      <c r="AY122" s="17" t="s">
        <v>155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84</v>
      </c>
      <c r="BK122" s="224">
        <f>ROUND(I122*H122,2)</f>
        <v>0</v>
      </c>
      <c r="BL122" s="17" t="s">
        <v>162</v>
      </c>
      <c r="BM122" s="223" t="s">
        <v>1123</v>
      </c>
    </row>
    <row r="123" spans="1:47" s="2" customFormat="1" ht="12">
      <c r="A123" s="38"/>
      <c r="B123" s="39"/>
      <c r="C123" s="40"/>
      <c r="D123" s="225" t="s">
        <v>164</v>
      </c>
      <c r="E123" s="40"/>
      <c r="F123" s="226" t="s">
        <v>960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164</v>
      </c>
      <c r="AU123" s="17" t="s">
        <v>84</v>
      </c>
    </row>
    <row r="124" spans="1:65" s="2" customFormat="1" ht="24.15" customHeight="1">
      <c r="A124" s="38"/>
      <c r="B124" s="39"/>
      <c r="C124" s="212" t="s">
        <v>214</v>
      </c>
      <c r="D124" s="212" t="s">
        <v>157</v>
      </c>
      <c r="E124" s="213" t="s">
        <v>961</v>
      </c>
      <c r="F124" s="214" t="s">
        <v>962</v>
      </c>
      <c r="G124" s="215" t="s">
        <v>223</v>
      </c>
      <c r="H124" s="216">
        <v>4</v>
      </c>
      <c r="I124" s="217"/>
      <c r="J124" s="218">
        <f>ROUND(I124*H124,2)</f>
        <v>0</v>
      </c>
      <c r="K124" s="214" t="s">
        <v>161</v>
      </c>
      <c r="L124" s="44"/>
      <c r="M124" s="219" t="s">
        <v>19</v>
      </c>
      <c r="N124" s="220" t="s">
        <v>47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0.008</v>
      </c>
      <c r="T124" s="222">
        <f>S124*H124</f>
        <v>0.032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162</v>
      </c>
      <c r="AT124" s="223" t="s">
        <v>157</v>
      </c>
      <c r="AU124" s="223" t="s">
        <v>84</v>
      </c>
      <c r="AY124" s="17" t="s">
        <v>155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84</v>
      </c>
      <c r="BK124" s="224">
        <f>ROUND(I124*H124,2)</f>
        <v>0</v>
      </c>
      <c r="BL124" s="17" t="s">
        <v>162</v>
      </c>
      <c r="BM124" s="223" t="s">
        <v>1124</v>
      </c>
    </row>
    <row r="125" spans="1:47" s="2" customFormat="1" ht="12">
      <c r="A125" s="38"/>
      <c r="B125" s="39"/>
      <c r="C125" s="40"/>
      <c r="D125" s="225" t="s">
        <v>164</v>
      </c>
      <c r="E125" s="40"/>
      <c r="F125" s="226" t="s">
        <v>964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164</v>
      </c>
      <c r="AU125" s="17" t="s">
        <v>84</v>
      </c>
    </row>
    <row r="126" spans="1:65" s="2" customFormat="1" ht="16.5" customHeight="1">
      <c r="A126" s="38"/>
      <c r="B126" s="39"/>
      <c r="C126" s="212" t="s">
        <v>220</v>
      </c>
      <c r="D126" s="212" t="s">
        <v>157</v>
      </c>
      <c r="E126" s="213" t="s">
        <v>965</v>
      </c>
      <c r="F126" s="214" t="s">
        <v>966</v>
      </c>
      <c r="G126" s="215" t="s">
        <v>223</v>
      </c>
      <c r="H126" s="216">
        <v>2</v>
      </c>
      <c r="I126" s="217"/>
      <c r="J126" s="218">
        <f>ROUND(I126*H126,2)</f>
        <v>0</v>
      </c>
      <c r="K126" s="214" t="s">
        <v>274</v>
      </c>
      <c r="L126" s="44"/>
      <c r="M126" s="219" t="s">
        <v>19</v>
      </c>
      <c r="N126" s="220" t="s">
        <v>47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0.02852</v>
      </c>
      <c r="T126" s="222">
        <f>S126*H126</f>
        <v>0.05704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162</v>
      </c>
      <c r="AT126" s="223" t="s">
        <v>157</v>
      </c>
      <c r="AU126" s="223" t="s">
        <v>84</v>
      </c>
      <c r="AY126" s="17" t="s">
        <v>155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84</v>
      </c>
      <c r="BK126" s="224">
        <f>ROUND(I126*H126,2)</f>
        <v>0</v>
      </c>
      <c r="BL126" s="17" t="s">
        <v>162</v>
      </c>
      <c r="BM126" s="223" t="s">
        <v>1125</v>
      </c>
    </row>
    <row r="127" spans="1:63" s="12" customFormat="1" ht="22.8" customHeight="1">
      <c r="A127" s="12"/>
      <c r="B127" s="196"/>
      <c r="C127" s="197"/>
      <c r="D127" s="198" t="s">
        <v>74</v>
      </c>
      <c r="E127" s="210" t="s">
        <v>374</v>
      </c>
      <c r="F127" s="210" t="s">
        <v>375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SUM(P128:P138)</f>
        <v>0</v>
      </c>
      <c r="Q127" s="204"/>
      <c r="R127" s="205">
        <f>SUM(R128:R138)</f>
        <v>0</v>
      </c>
      <c r="S127" s="204"/>
      <c r="T127" s="206">
        <f>SUM(T128:T138)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82</v>
      </c>
      <c r="AT127" s="208" t="s">
        <v>74</v>
      </c>
      <c r="AU127" s="208" t="s">
        <v>82</v>
      </c>
      <c r="AY127" s="207" t="s">
        <v>155</v>
      </c>
      <c r="BK127" s="209">
        <f>SUM(BK128:BK138)</f>
        <v>0</v>
      </c>
    </row>
    <row r="128" spans="1:65" s="2" customFormat="1" ht="24.15" customHeight="1">
      <c r="A128" s="38"/>
      <c r="B128" s="39"/>
      <c r="C128" s="212" t="s">
        <v>226</v>
      </c>
      <c r="D128" s="212" t="s">
        <v>157</v>
      </c>
      <c r="E128" s="213" t="s">
        <v>801</v>
      </c>
      <c r="F128" s="214" t="s">
        <v>802</v>
      </c>
      <c r="G128" s="215" t="s">
        <v>193</v>
      </c>
      <c r="H128" s="216">
        <v>0.653</v>
      </c>
      <c r="I128" s="217"/>
      <c r="J128" s="218">
        <f>ROUND(I128*H128,2)</f>
        <v>0</v>
      </c>
      <c r="K128" s="214" t="s">
        <v>161</v>
      </c>
      <c r="L128" s="44"/>
      <c r="M128" s="219" t="s">
        <v>19</v>
      </c>
      <c r="N128" s="220" t="s">
        <v>47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162</v>
      </c>
      <c r="AT128" s="223" t="s">
        <v>157</v>
      </c>
      <c r="AU128" s="223" t="s">
        <v>84</v>
      </c>
      <c r="AY128" s="17" t="s">
        <v>155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84</v>
      </c>
      <c r="BK128" s="224">
        <f>ROUND(I128*H128,2)</f>
        <v>0</v>
      </c>
      <c r="BL128" s="17" t="s">
        <v>162</v>
      </c>
      <c r="BM128" s="223" t="s">
        <v>1126</v>
      </c>
    </row>
    <row r="129" spans="1:47" s="2" customFormat="1" ht="12">
      <c r="A129" s="38"/>
      <c r="B129" s="39"/>
      <c r="C129" s="40"/>
      <c r="D129" s="225" t="s">
        <v>164</v>
      </c>
      <c r="E129" s="40"/>
      <c r="F129" s="226" t="s">
        <v>804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164</v>
      </c>
      <c r="AU129" s="17" t="s">
        <v>84</v>
      </c>
    </row>
    <row r="130" spans="1:65" s="2" customFormat="1" ht="21.75" customHeight="1">
      <c r="A130" s="38"/>
      <c r="B130" s="39"/>
      <c r="C130" s="212" t="s">
        <v>235</v>
      </c>
      <c r="D130" s="212" t="s">
        <v>157</v>
      </c>
      <c r="E130" s="213" t="s">
        <v>377</v>
      </c>
      <c r="F130" s="214" t="s">
        <v>378</v>
      </c>
      <c r="G130" s="215" t="s">
        <v>193</v>
      </c>
      <c r="H130" s="216">
        <v>0.653</v>
      </c>
      <c r="I130" s="217"/>
      <c r="J130" s="218">
        <f>ROUND(I130*H130,2)</f>
        <v>0</v>
      </c>
      <c r="K130" s="214" t="s">
        <v>161</v>
      </c>
      <c r="L130" s="44"/>
      <c r="M130" s="219" t="s">
        <v>19</v>
      </c>
      <c r="N130" s="220" t="s">
        <v>47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162</v>
      </c>
      <c r="AT130" s="223" t="s">
        <v>157</v>
      </c>
      <c r="AU130" s="223" t="s">
        <v>84</v>
      </c>
      <c r="AY130" s="17" t="s">
        <v>155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84</v>
      </c>
      <c r="BK130" s="224">
        <f>ROUND(I130*H130,2)</f>
        <v>0</v>
      </c>
      <c r="BL130" s="17" t="s">
        <v>162</v>
      </c>
      <c r="BM130" s="223" t="s">
        <v>1127</v>
      </c>
    </row>
    <row r="131" spans="1:47" s="2" customFormat="1" ht="12">
      <c r="A131" s="38"/>
      <c r="B131" s="39"/>
      <c r="C131" s="40"/>
      <c r="D131" s="225" t="s">
        <v>164</v>
      </c>
      <c r="E131" s="40"/>
      <c r="F131" s="226" t="s">
        <v>380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164</v>
      </c>
      <c r="AU131" s="17" t="s">
        <v>84</v>
      </c>
    </row>
    <row r="132" spans="1:65" s="2" customFormat="1" ht="24.15" customHeight="1">
      <c r="A132" s="38"/>
      <c r="B132" s="39"/>
      <c r="C132" s="212" t="s">
        <v>241</v>
      </c>
      <c r="D132" s="212" t="s">
        <v>157</v>
      </c>
      <c r="E132" s="213" t="s">
        <v>382</v>
      </c>
      <c r="F132" s="214" t="s">
        <v>383</v>
      </c>
      <c r="G132" s="215" t="s">
        <v>193</v>
      </c>
      <c r="H132" s="216">
        <v>9.142</v>
      </c>
      <c r="I132" s="217"/>
      <c r="J132" s="218">
        <f>ROUND(I132*H132,2)</f>
        <v>0</v>
      </c>
      <c r="K132" s="214" t="s">
        <v>161</v>
      </c>
      <c r="L132" s="44"/>
      <c r="M132" s="219" t="s">
        <v>19</v>
      </c>
      <c r="N132" s="220" t="s">
        <v>47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162</v>
      </c>
      <c r="AT132" s="223" t="s">
        <v>157</v>
      </c>
      <c r="AU132" s="223" t="s">
        <v>84</v>
      </c>
      <c r="AY132" s="17" t="s">
        <v>155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84</v>
      </c>
      <c r="BK132" s="224">
        <f>ROUND(I132*H132,2)</f>
        <v>0</v>
      </c>
      <c r="BL132" s="17" t="s">
        <v>162</v>
      </c>
      <c r="BM132" s="223" t="s">
        <v>1128</v>
      </c>
    </row>
    <row r="133" spans="1:47" s="2" customFormat="1" ht="12">
      <c r="A133" s="38"/>
      <c r="B133" s="39"/>
      <c r="C133" s="40"/>
      <c r="D133" s="225" t="s">
        <v>164</v>
      </c>
      <c r="E133" s="40"/>
      <c r="F133" s="226" t="s">
        <v>385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164</v>
      </c>
      <c r="AU133" s="17" t="s">
        <v>84</v>
      </c>
    </row>
    <row r="134" spans="1:51" s="13" customFormat="1" ht="12">
      <c r="A134" s="13"/>
      <c r="B134" s="230"/>
      <c r="C134" s="231"/>
      <c r="D134" s="232" t="s">
        <v>166</v>
      </c>
      <c r="E134" s="231"/>
      <c r="F134" s="234" t="s">
        <v>971</v>
      </c>
      <c r="G134" s="231"/>
      <c r="H134" s="235">
        <v>9.142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166</v>
      </c>
      <c r="AU134" s="241" t="s">
        <v>84</v>
      </c>
      <c r="AV134" s="13" t="s">
        <v>84</v>
      </c>
      <c r="AW134" s="13" t="s">
        <v>4</v>
      </c>
      <c r="AX134" s="13" t="s">
        <v>82</v>
      </c>
      <c r="AY134" s="241" t="s">
        <v>155</v>
      </c>
    </row>
    <row r="135" spans="1:65" s="2" customFormat="1" ht="21.75" customHeight="1">
      <c r="A135" s="38"/>
      <c r="B135" s="39"/>
      <c r="C135" s="212" t="s">
        <v>8</v>
      </c>
      <c r="D135" s="212" t="s">
        <v>157</v>
      </c>
      <c r="E135" s="213" t="s">
        <v>388</v>
      </c>
      <c r="F135" s="214" t="s">
        <v>389</v>
      </c>
      <c r="G135" s="215" t="s">
        <v>193</v>
      </c>
      <c r="H135" s="216">
        <v>0.653</v>
      </c>
      <c r="I135" s="217"/>
      <c r="J135" s="218">
        <f>ROUND(I135*H135,2)</f>
        <v>0</v>
      </c>
      <c r="K135" s="214" t="s">
        <v>161</v>
      </c>
      <c r="L135" s="44"/>
      <c r="M135" s="219" t="s">
        <v>19</v>
      </c>
      <c r="N135" s="220" t="s">
        <v>47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162</v>
      </c>
      <c r="AT135" s="223" t="s">
        <v>157</v>
      </c>
      <c r="AU135" s="223" t="s">
        <v>84</v>
      </c>
      <c r="AY135" s="17" t="s">
        <v>155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84</v>
      </c>
      <c r="BK135" s="224">
        <f>ROUND(I135*H135,2)</f>
        <v>0</v>
      </c>
      <c r="BL135" s="17" t="s">
        <v>162</v>
      </c>
      <c r="BM135" s="223" t="s">
        <v>1129</v>
      </c>
    </row>
    <row r="136" spans="1:47" s="2" customFormat="1" ht="12">
      <c r="A136" s="38"/>
      <c r="B136" s="39"/>
      <c r="C136" s="40"/>
      <c r="D136" s="225" t="s">
        <v>164</v>
      </c>
      <c r="E136" s="40"/>
      <c r="F136" s="226" t="s">
        <v>391</v>
      </c>
      <c r="G136" s="40"/>
      <c r="H136" s="40"/>
      <c r="I136" s="227"/>
      <c r="J136" s="40"/>
      <c r="K136" s="40"/>
      <c r="L136" s="44"/>
      <c r="M136" s="228"/>
      <c r="N136" s="229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164</v>
      </c>
      <c r="AU136" s="17" t="s">
        <v>84</v>
      </c>
    </row>
    <row r="137" spans="1:65" s="2" customFormat="1" ht="21.75" customHeight="1">
      <c r="A137" s="38"/>
      <c r="B137" s="39"/>
      <c r="C137" s="253" t="s">
        <v>250</v>
      </c>
      <c r="D137" s="253" t="s">
        <v>190</v>
      </c>
      <c r="E137" s="254" t="s">
        <v>393</v>
      </c>
      <c r="F137" s="255" t="s">
        <v>394</v>
      </c>
      <c r="G137" s="256" t="s">
        <v>193</v>
      </c>
      <c r="H137" s="257">
        <v>0.056</v>
      </c>
      <c r="I137" s="258"/>
      <c r="J137" s="259">
        <f>ROUND(I137*H137,2)</f>
        <v>0</v>
      </c>
      <c r="K137" s="255" t="s">
        <v>161</v>
      </c>
      <c r="L137" s="260"/>
      <c r="M137" s="261" t="s">
        <v>19</v>
      </c>
      <c r="N137" s="262" t="s">
        <v>47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194</v>
      </c>
      <c r="AT137" s="223" t="s">
        <v>190</v>
      </c>
      <c r="AU137" s="223" t="s">
        <v>84</v>
      </c>
      <c r="AY137" s="17" t="s">
        <v>155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84</v>
      </c>
      <c r="BK137" s="224">
        <f>ROUND(I137*H137,2)</f>
        <v>0</v>
      </c>
      <c r="BL137" s="17" t="s">
        <v>162</v>
      </c>
      <c r="BM137" s="223" t="s">
        <v>1130</v>
      </c>
    </row>
    <row r="138" spans="1:65" s="2" customFormat="1" ht="16.5" customHeight="1">
      <c r="A138" s="38"/>
      <c r="B138" s="39"/>
      <c r="C138" s="253" t="s">
        <v>258</v>
      </c>
      <c r="D138" s="253" t="s">
        <v>190</v>
      </c>
      <c r="E138" s="254" t="s">
        <v>405</v>
      </c>
      <c r="F138" s="255" t="s">
        <v>406</v>
      </c>
      <c r="G138" s="256" t="s">
        <v>193</v>
      </c>
      <c r="H138" s="257">
        <v>0.597</v>
      </c>
      <c r="I138" s="258"/>
      <c r="J138" s="259">
        <f>ROUND(I138*H138,2)</f>
        <v>0</v>
      </c>
      <c r="K138" s="255" t="s">
        <v>161</v>
      </c>
      <c r="L138" s="260"/>
      <c r="M138" s="261" t="s">
        <v>19</v>
      </c>
      <c r="N138" s="262" t="s">
        <v>47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194</v>
      </c>
      <c r="AT138" s="223" t="s">
        <v>190</v>
      </c>
      <c r="AU138" s="223" t="s">
        <v>84</v>
      </c>
      <c r="AY138" s="17" t="s">
        <v>155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84</v>
      </c>
      <c r="BK138" s="224">
        <f>ROUND(I138*H138,2)</f>
        <v>0</v>
      </c>
      <c r="BL138" s="17" t="s">
        <v>162</v>
      </c>
      <c r="BM138" s="223" t="s">
        <v>1131</v>
      </c>
    </row>
    <row r="139" spans="1:63" s="12" customFormat="1" ht="22.8" customHeight="1">
      <c r="A139" s="12"/>
      <c r="B139" s="196"/>
      <c r="C139" s="197"/>
      <c r="D139" s="198" t="s">
        <v>74</v>
      </c>
      <c r="E139" s="210" t="s">
        <v>408</v>
      </c>
      <c r="F139" s="210" t="s">
        <v>409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SUM(P140:P141)</f>
        <v>0</v>
      </c>
      <c r="Q139" s="204"/>
      <c r="R139" s="205">
        <f>SUM(R140:R141)</f>
        <v>0</v>
      </c>
      <c r="S139" s="204"/>
      <c r="T139" s="206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82</v>
      </c>
      <c r="AT139" s="208" t="s">
        <v>74</v>
      </c>
      <c r="AU139" s="208" t="s">
        <v>82</v>
      </c>
      <c r="AY139" s="207" t="s">
        <v>155</v>
      </c>
      <c r="BK139" s="209">
        <f>SUM(BK140:BK141)</f>
        <v>0</v>
      </c>
    </row>
    <row r="140" spans="1:65" s="2" customFormat="1" ht="33" customHeight="1">
      <c r="A140" s="38"/>
      <c r="B140" s="39"/>
      <c r="C140" s="212" t="s">
        <v>266</v>
      </c>
      <c r="D140" s="212" t="s">
        <v>157</v>
      </c>
      <c r="E140" s="213" t="s">
        <v>811</v>
      </c>
      <c r="F140" s="214" t="s">
        <v>812</v>
      </c>
      <c r="G140" s="215" t="s">
        <v>193</v>
      </c>
      <c r="H140" s="216">
        <v>0.324</v>
      </c>
      <c r="I140" s="217"/>
      <c r="J140" s="218">
        <f>ROUND(I140*H140,2)</f>
        <v>0</v>
      </c>
      <c r="K140" s="214" t="s">
        <v>161</v>
      </c>
      <c r="L140" s="44"/>
      <c r="M140" s="219" t="s">
        <v>19</v>
      </c>
      <c r="N140" s="220" t="s">
        <v>47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162</v>
      </c>
      <c r="AT140" s="223" t="s">
        <v>157</v>
      </c>
      <c r="AU140" s="223" t="s">
        <v>84</v>
      </c>
      <c r="AY140" s="17" t="s">
        <v>155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84</v>
      </c>
      <c r="BK140" s="224">
        <f>ROUND(I140*H140,2)</f>
        <v>0</v>
      </c>
      <c r="BL140" s="17" t="s">
        <v>162</v>
      </c>
      <c r="BM140" s="223" t="s">
        <v>1132</v>
      </c>
    </row>
    <row r="141" spans="1:47" s="2" customFormat="1" ht="12">
      <c r="A141" s="38"/>
      <c r="B141" s="39"/>
      <c r="C141" s="40"/>
      <c r="D141" s="225" t="s">
        <v>164</v>
      </c>
      <c r="E141" s="40"/>
      <c r="F141" s="226" t="s">
        <v>814</v>
      </c>
      <c r="G141" s="40"/>
      <c r="H141" s="40"/>
      <c r="I141" s="227"/>
      <c r="J141" s="40"/>
      <c r="K141" s="40"/>
      <c r="L141" s="44"/>
      <c r="M141" s="228"/>
      <c r="N141" s="229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164</v>
      </c>
      <c r="AU141" s="17" t="s">
        <v>84</v>
      </c>
    </row>
    <row r="142" spans="1:63" s="12" customFormat="1" ht="25.9" customHeight="1">
      <c r="A142" s="12"/>
      <c r="B142" s="196"/>
      <c r="C142" s="197"/>
      <c r="D142" s="198" t="s">
        <v>74</v>
      </c>
      <c r="E142" s="199" t="s">
        <v>415</v>
      </c>
      <c r="F142" s="199" t="s">
        <v>416</v>
      </c>
      <c r="G142" s="197"/>
      <c r="H142" s="197"/>
      <c r="I142" s="200"/>
      <c r="J142" s="201">
        <f>BK142</f>
        <v>0</v>
      </c>
      <c r="K142" s="197"/>
      <c r="L142" s="202"/>
      <c r="M142" s="203"/>
      <c r="N142" s="204"/>
      <c r="O142" s="204"/>
      <c r="P142" s="205">
        <f>P143+P161</f>
        <v>0</v>
      </c>
      <c r="Q142" s="204"/>
      <c r="R142" s="205">
        <f>R143+R161</f>
        <v>0.12879</v>
      </c>
      <c r="S142" s="204"/>
      <c r="T142" s="206">
        <f>T143+T161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84</v>
      </c>
      <c r="AT142" s="208" t="s">
        <v>74</v>
      </c>
      <c r="AU142" s="208" t="s">
        <v>75</v>
      </c>
      <c r="AY142" s="207" t="s">
        <v>155</v>
      </c>
      <c r="BK142" s="209">
        <f>BK143+BK161</f>
        <v>0</v>
      </c>
    </row>
    <row r="143" spans="1:63" s="12" customFormat="1" ht="22.8" customHeight="1">
      <c r="A143" s="12"/>
      <c r="B143" s="196"/>
      <c r="C143" s="197"/>
      <c r="D143" s="198" t="s">
        <v>74</v>
      </c>
      <c r="E143" s="210" t="s">
        <v>504</v>
      </c>
      <c r="F143" s="210" t="s">
        <v>505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SUM(P144:P160)</f>
        <v>0</v>
      </c>
      <c r="Q143" s="204"/>
      <c r="R143" s="205">
        <f>SUM(R144:R160)</f>
        <v>0.12879</v>
      </c>
      <c r="S143" s="204"/>
      <c r="T143" s="206">
        <f>SUM(T144:T160)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84</v>
      </c>
      <c r="AT143" s="208" t="s">
        <v>74</v>
      </c>
      <c r="AU143" s="208" t="s">
        <v>82</v>
      </c>
      <c r="AY143" s="207" t="s">
        <v>155</v>
      </c>
      <c r="BK143" s="209">
        <f>SUM(BK144:BK160)</f>
        <v>0</v>
      </c>
    </row>
    <row r="144" spans="1:65" s="2" customFormat="1" ht="16.5" customHeight="1">
      <c r="A144" s="38"/>
      <c r="B144" s="39"/>
      <c r="C144" s="212" t="s">
        <v>271</v>
      </c>
      <c r="D144" s="212" t="s">
        <v>157</v>
      </c>
      <c r="E144" s="213" t="s">
        <v>976</v>
      </c>
      <c r="F144" s="214" t="s">
        <v>977</v>
      </c>
      <c r="G144" s="215" t="s">
        <v>223</v>
      </c>
      <c r="H144" s="216">
        <v>1</v>
      </c>
      <c r="I144" s="217"/>
      <c r="J144" s="218">
        <f>ROUND(I144*H144,2)</f>
        <v>0</v>
      </c>
      <c r="K144" s="214" t="s">
        <v>274</v>
      </c>
      <c r="L144" s="44"/>
      <c r="M144" s="219" t="s">
        <v>19</v>
      </c>
      <c r="N144" s="220" t="s">
        <v>47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250</v>
      </c>
      <c r="AT144" s="223" t="s">
        <v>157</v>
      </c>
      <c r="AU144" s="223" t="s">
        <v>84</v>
      </c>
      <c r="AY144" s="17" t="s">
        <v>155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84</v>
      </c>
      <c r="BK144" s="224">
        <f>ROUND(I144*H144,2)</f>
        <v>0</v>
      </c>
      <c r="BL144" s="17" t="s">
        <v>250</v>
      </c>
      <c r="BM144" s="223" t="s">
        <v>1133</v>
      </c>
    </row>
    <row r="145" spans="1:65" s="2" customFormat="1" ht="16.5" customHeight="1">
      <c r="A145" s="38"/>
      <c r="B145" s="39"/>
      <c r="C145" s="212" t="s">
        <v>279</v>
      </c>
      <c r="D145" s="212" t="s">
        <v>157</v>
      </c>
      <c r="E145" s="213" t="s">
        <v>979</v>
      </c>
      <c r="F145" s="214" t="s">
        <v>980</v>
      </c>
      <c r="G145" s="215" t="s">
        <v>308</v>
      </c>
      <c r="H145" s="216">
        <v>15</v>
      </c>
      <c r="I145" s="217"/>
      <c r="J145" s="218">
        <f>ROUND(I145*H145,2)</f>
        <v>0</v>
      </c>
      <c r="K145" s="214" t="s">
        <v>161</v>
      </c>
      <c r="L145" s="44"/>
      <c r="M145" s="219" t="s">
        <v>19</v>
      </c>
      <c r="N145" s="220" t="s">
        <v>47</v>
      </c>
      <c r="O145" s="84"/>
      <c r="P145" s="221">
        <f>O145*H145</f>
        <v>0</v>
      </c>
      <c r="Q145" s="221">
        <v>0.0015</v>
      </c>
      <c r="R145" s="221">
        <f>Q145*H145</f>
        <v>0.0225</v>
      </c>
      <c r="S145" s="221">
        <v>0</v>
      </c>
      <c r="T145" s="22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250</v>
      </c>
      <c r="AT145" s="223" t="s">
        <v>157</v>
      </c>
      <c r="AU145" s="223" t="s">
        <v>84</v>
      </c>
      <c r="AY145" s="17" t="s">
        <v>155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84</v>
      </c>
      <c r="BK145" s="224">
        <f>ROUND(I145*H145,2)</f>
        <v>0</v>
      </c>
      <c r="BL145" s="17" t="s">
        <v>250</v>
      </c>
      <c r="BM145" s="223" t="s">
        <v>1134</v>
      </c>
    </row>
    <row r="146" spans="1:47" s="2" customFormat="1" ht="12">
      <c r="A146" s="38"/>
      <c r="B146" s="39"/>
      <c r="C146" s="40"/>
      <c r="D146" s="225" t="s">
        <v>164</v>
      </c>
      <c r="E146" s="40"/>
      <c r="F146" s="226" t="s">
        <v>982</v>
      </c>
      <c r="G146" s="40"/>
      <c r="H146" s="40"/>
      <c r="I146" s="227"/>
      <c r="J146" s="40"/>
      <c r="K146" s="40"/>
      <c r="L146" s="44"/>
      <c r="M146" s="228"/>
      <c r="N146" s="229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164</v>
      </c>
      <c r="AU146" s="17" t="s">
        <v>84</v>
      </c>
    </row>
    <row r="147" spans="1:65" s="2" customFormat="1" ht="16.5" customHeight="1">
      <c r="A147" s="38"/>
      <c r="B147" s="39"/>
      <c r="C147" s="212" t="s">
        <v>7</v>
      </c>
      <c r="D147" s="212" t="s">
        <v>157</v>
      </c>
      <c r="E147" s="213" t="s">
        <v>983</v>
      </c>
      <c r="F147" s="214" t="s">
        <v>984</v>
      </c>
      <c r="G147" s="215" t="s">
        <v>308</v>
      </c>
      <c r="H147" s="216">
        <v>20</v>
      </c>
      <c r="I147" s="217"/>
      <c r="J147" s="218">
        <f>ROUND(I147*H147,2)</f>
        <v>0</v>
      </c>
      <c r="K147" s="214" t="s">
        <v>161</v>
      </c>
      <c r="L147" s="44"/>
      <c r="M147" s="219" t="s">
        <v>19</v>
      </c>
      <c r="N147" s="220" t="s">
        <v>47</v>
      </c>
      <c r="O147" s="84"/>
      <c r="P147" s="221">
        <f>O147*H147</f>
        <v>0</v>
      </c>
      <c r="Q147" s="221">
        <v>0.00195</v>
      </c>
      <c r="R147" s="221">
        <f>Q147*H147</f>
        <v>0.039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250</v>
      </c>
      <c r="AT147" s="223" t="s">
        <v>157</v>
      </c>
      <c r="AU147" s="223" t="s">
        <v>84</v>
      </c>
      <c r="AY147" s="17" t="s">
        <v>155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84</v>
      </c>
      <c r="BK147" s="224">
        <f>ROUND(I147*H147,2)</f>
        <v>0</v>
      </c>
      <c r="BL147" s="17" t="s">
        <v>250</v>
      </c>
      <c r="BM147" s="223" t="s">
        <v>1135</v>
      </c>
    </row>
    <row r="148" spans="1:47" s="2" customFormat="1" ht="12">
      <c r="A148" s="38"/>
      <c r="B148" s="39"/>
      <c r="C148" s="40"/>
      <c r="D148" s="225" t="s">
        <v>164</v>
      </c>
      <c r="E148" s="40"/>
      <c r="F148" s="226" t="s">
        <v>986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164</v>
      </c>
      <c r="AU148" s="17" t="s">
        <v>84</v>
      </c>
    </row>
    <row r="149" spans="1:65" s="2" customFormat="1" ht="33" customHeight="1">
      <c r="A149" s="38"/>
      <c r="B149" s="39"/>
      <c r="C149" s="212" t="s">
        <v>291</v>
      </c>
      <c r="D149" s="212" t="s">
        <v>157</v>
      </c>
      <c r="E149" s="213" t="s">
        <v>987</v>
      </c>
      <c r="F149" s="214" t="s">
        <v>988</v>
      </c>
      <c r="G149" s="215" t="s">
        <v>308</v>
      </c>
      <c r="H149" s="216">
        <v>35</v>
      </c>
      <c r="I149" s="217"/>
      <c r="J149" s="218">
        <f>ROUND(I149*H149,2)</f>
        <v>0</v>
      </c>
      <c r="K149" s="214" t="s">
        <v>161</v>
      </c>
      <c r="L149" s="44"/>
      <c r="M149" s="219" t="s">
        <v>19</v>
      </c>
      <c r="N149" s="220" t="s">
        <v>47</v>
      </c>
      <c r="O149" s="84"/>
      <c r="P149" s="221">
        <f>O149*H149</f>
        <v>0</v>
      </c>
      <c r="Q149" s="221">
        <v>7E-05</v>
      </c>
      <c r="R149" s="221">
        <f>Q149*H149</f>
        <v>0.00245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250</v>
      </c>
      <c r="AT149" s="223" t="s">
        <v>157</v>
      </c>
      <c r="AU149" s="223" t="s">
        <v>84</v>
      </c>
      <c r="AY149" s="17" t="s">
        <v>155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84</v>
      </c>
      <c r="BK149" s="224">
        <f>ROUND(I149*H149,2)</f>
        <v>0</v>
      </c>
      <c r="BL149" s="17" t="s">
        <v>250</v>
      </c>
      <c r="BM149" s="223" t="s">
        <v>1136</v>
      </c>
    </row>
    <row r="150" spans="1:47" s="2" customFormat="1" ht="12">
      <c r="A150" s="38"/>
      <c r="B150" s="39"/>
      <c r="C150" s="40"/>
      <c r="D150" s="225" t="s">
        <v>164</v>
      </c>
      <c r="E150" s="40"/>
      <c r="F150" s="226" t="s">
        <v>990</v>
      </c>
      <c r="G150" s="40"/>
      <c r="H150" s="40"/>
      <c r="I150" s="227"/>
      <c r="J150" s="40"/>
      <c r="K150" s="40"/>
      <c r="L150" s="44"/>
      <c r="M150" s="228"/>
      <c r="N150" s="229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164</v>
      </c>
      <c r="AU150" s="17" t="s">
        <v>84</v>
      </c>
    </row>
    <row r="151" spans="1:65" s="2" customFormat="1" ht="21.75" customHeight="1">
      <c r="A151" s="38"/>
      <c r="B151" s="39"/>
      <c r="C151" s="212" t="s">
        <v>298</v>
      </c>
      <c r="D151" s="212" t="s">
        <v>157</v>
      </c>
      <c r="E151" s="213" t="s">
        <v>991</v>
      </c>
      <c r="F151" s="214" t="s">
        <v>992</v>
      </c>
      <c r="G151" s="215" t="s">
        <v>223</v>
      </c>
      <c r="H151" s="216">
        <v>1</v>
      </c>
      <c r="I151" s="217"/>
      <c r="J151" s="218">
        <f>ROUND(I151*H151,2)</f>
        <v>0</v>
      </c>
      <c r="K151" s="214" t="s">
        <v>161</v>
      </c>
      <c r="L151" s="44"/>
      <c r="M151" s="219" t="s">
        <v>19</v>
      </c>
      <c r="N151" s="220" t="s">
        <v>47</v>
      </c>
      <c r="O151" s="84"/>
      <c r="P151" s="221">
        <f>O151*H151</f>
        <v>0</v>
      </c>
      <c r="Q151" s="221">
        <v>0.0008</v>
      </c>
      <c r="R151" s="221">
        <f>Q151*H151</f>
        <v>0.0008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250</v>
      </c>
      <c r="AT151" s="223" t="s">
        <v>157</v>
      </c>
      <c r="AU151" s="223" t="s">
        <v>84</v>
      </c>
      <c r="AY151" s="17" t="s">
        <v>155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84</v>
      </c>
      <c r="BK151" s="224">
        <f>ROUND(I151*H151,2)</f>
        <v>0</v>
      </c>
      <c r="BL151" s="17" t="s">
        <v>250</v>
      </c>
      <c r="BM151" s="223" t="s">
        <v>1137</v>
      </c>
    </row>
    <row r="152" spans="1:47" s="2" customFormat="1" ht="12">
      <c r="A152" s="38"/>
      <c r="B152" s="39"/>
      <c r="C152" s="40"/>
      <c r="D152" s="225" t="s">
        <v>164</v>
      </c>
      <c r="E152" s="40"/>
      <c r="F152" s="226" t="s">
        <v>994</v>
      </c>
      <c r="G152" s="40"/>
      <c r="H152" s="40"/>
      <c r="I152" s="227"/>
      <c r="J152" s="40"/>
      <c r="K152" s="40"/>
      <c r="L152" s="44"/>
      <c r="M152" s="228"/>
      <c r="N152" s="229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164</v>
      </c>
      <c r="AU152" s="17" t="s">
        <v>84</v>
      </c>
    </row>
    <row r="153" spans="1:65" s="2" customFormat="1" ht="24.15" customHeight="1">
      <c r="A153" s="38"/>
      <c r="B153" s="39"/>
      <c r="C153" s="212" t="s">
        <v>305</v>
      </c>
      <c r="D153" s="212" t="s">
        <v>157</v>
      </c>
      <c r="E153" s="213" t="s">
        <v>995</v>
      </c>
      <c r="F153" s="214" t="s">
        <v>996</v>
      </c>
      <c r="G153" s="215" t="s">
        <v>603</v>
      </c>
      <c r="H153" s="216">
        <v>2</v>
      </c>
      <c r="I153" s="217"/>
      <c r="J153" s="218">
        <f>ROUND(I153*H153,2)</f>
        <v>0</v>
      </c>
      <c r="K153" s="214" t="s">
        <v>161</v>
      </c>
      <c r="L153" s="44"/>
      <c r="M153" s="219" t="s">
        <v>19</v>
      </c>
      <c r="N153" s="220" t="s">
        <v>47</v>
      </c>
      <c r="O153" s="84"/>
      <c r="P153" s="221">
        <f>O153*H153</f>
        <v>0</v>
      </c>
      <c r="Q153" s="221">
        <v>0.02852</v>
      </c>
      <c r="R153" s="221">
        <f>Q153*H153</f>
        <v>0.05704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162</v>
      </c>
      <c r="AT153" s="223" t="s">
        <v>157</v>
      </c>
      <c r="AU153" s="223" t="s">
        <v>84</v>
      </c>
      <c r="AY153" s="17" t="s">
        <v>155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84</v>
      </c>
      <c r="BK153" s="224">
        <f>ROUND(I153*H153,2)</f>
        <v>0</v>
      </c>
      <c r="BL153" s="17" t="s">
        <v>162</v>
      </c>
      <c r="BM153" s="223" t="s">
        <v>1138</v>
      </c>
    </row>
    <row r="154" spans="1:47" s="2" customFormat="1" ht="12">
      <c r="A154" s="38"/>
      <c r="B154" s="39"/>
      <c r="C154" s="40"/>
      <c r="D154" s="225" t="s">
        <v>164</v>
      </c>
      <c r="E154" s="40"/>
      <c r="F154" s="226" t="s">
        <v>998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164</v>
      </c>
      <c r="AU154" s="17" t="s">
        <v>84</v>
      </c>
    </row>
    <row r="155" spans="1:65" s="2" customFormat="1" ht="24.15" customHeight="1">
      <c r="A155" s="38"/>
      <c r="B155" s="39"/>
      <c r="C155" s="212" t="s">
        <v>311</v>
      </c>
      <c r="D155" s="212" t="s">
        <v>157</v>
      </c>
      <c r="E155" s="213" t="s">
        <v>584</v>
      </c>
      <c r="F155" s="214" t="s">
        <v>585</v>
      </c>
      <c r="G155" s="215" t="s">
        <v>308</v>
      </c>
      <c r="H155" s="216">
        <v>35</v>
      </c>
      <c r="I155" s="217"/>
      <c r="J155" s="218">
        <f>ROUND(I155*H155,2)</f>
        <v>0</v>
      </c>
      <c r="K155" s="214" t="s">
        <v>161</v>
      </c>
      <c r="L155" s="44"/>
      <c r="M155" s="219" t="s">
        <v>19</v>
      </c>
      <c r="N155" s="220" t="s">
        <v>47</v>
      </c>
      <c r="O155" s="84"/>
      <c r="P155" s="221">
        <f>O155*H155</f>
        <v>0</v>
      </c>
      <c r="Q155" s="221">
        <v>0.00019</v>
      </c>
      <c r="R155" s="221">
        <f>Q155*H155</f>
        <v>0.0066500000000000005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250</v>
      </c>
      <c r="AT155" s="223" t="s">
        <v>157</v>
      </c>
      <c r="AU155" s="223" t="s">
        <v>84</v>
      </c>
      <c r="AY155" s="17" t="s">
        <v>155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84</v>
      </c>
      <c r="BK155" s="224">
        <f>ROUND(I155*H155,2)</f>
        <v>0</v>
      </c>
      <c r="BL155" s="17" t="s">
        <v>250</v>
      </c>
      <c r="BM155" s="223" t="s">
        <v>1139</v>
      </c>
    </row>
    <row r="156" spans="1:47" s="2" customFormat="1" ht="12">
      <c r="A156" s="38"/>
      <c r="B156" s="39"/>
      <c r="C156" s="40"/>
      <c r="D156" s="225" t="s">
        <v>164</v>
      </c>
      <c r="E156" s="40"/>
      <c r="F156" s="226" t="s">
        <v>587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164</v>
      </c>
      <c r="AU156" s="17" t="s">
        <v>84</v>
      </c>
    </row>
    <row r="157" spans="1:65" s="2" customFormat="1" ht="21.75" customHeight="1">
      <c r="A157" s="38"/>
      <c r="B157" s="39"/>
      <c r="C157" s="212" t="s">
        <v>316</v>
      </c>
      <c r="D157" s="212" t="s">
        <v>157</v>
      </c>
      <c r="E157" s="213" t="s">
        <v>589</v>
      </c>
      <c r="F157" s="214" t="s">
        <v>590</v>
      </c>
      <c r="G157" s="215" t="s">
        <v>308</v>
      </c>
      <c r="H157" s="216">
        <v>35</v>
      </c>
      <c r="I157" s="217"/>
      <c r="J157" s="218">
        <f>ROUND(I157*H157,2)</f>
        <v>0</v>
      </c>
      <c r="K157" s="214" t="s">
        <v>161</v>
      </c>
      <c r="L157" s="44"/>
      <c r="M157" s="219" t="s">
        <v>19</v>
      </c>
      <c r="N157" s="220" t="s">
        <v>47</v>
      </c>
      <c r="O157" s="84"/>
      <c r="P157" s="221">
        <f>O157*H157</f>
        <v>0</v>
      </c>
      <c r="Q157" s="221">
        <v>1E-05</v>
      </c>
      <c r="R157" s="221">
        <f>Q157*H157</f>
        <v>0.00035000000000000005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250</v>
      </c>
      <c r="AT157" s="223" t="s">
        <v>157</v>
      </c>
      <c r="AU157" s="223" t="s">
        <v>84</v>
      </c>
      <c r="AY157" s="17" t="s">
        <v>155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84</v>
      </c>
      <c r="BK157" s="224">
        <f>ROUND(I157*H157,2)</f>
        <v>0</v>
      </c>
      <c r="BL157" s="17" t="s">
        <v>250</v>
      </c>
      <c r="BM157" s="223" t="s">
        <v>1140</v>
      </c>
    </row>
    <row r="158" spans="1:47" s="2" customFormat="1" ht="12">
      <c r="A158" s="38"/>
      <c r="B158" s="39"/>
      <c r="C158" s="40"/>
      <c r="D158" s="225" t="s">
        <v>164</v>
      </c>
      <c r="E158" s="40"/>
      <c r="F158" s="226" t="s">
        <v>592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164</v>
      </c>
      <c r="AU158" s="17" t="s">
        <v>84</v>
      </c>
    </row>
    <row r="159" spans="1:65" s="2" customFormat="1" ht="24.15" customHeight="1">
      <c r="A159" s="38"/>
      <c r="B159" s="39"/>
      <c r="C159" s="212" t="s">
        <v>321</v>
      </c>
      <c r="D159" s="212" t="s">
        <v>157</v>
      </c>
      <c r="E159" s="213" t="s">
        <v>874</v>
      </c>
      <c r="F159" s="214" t="s">
        <v>875</v>
      </c>
      <c r="G159" s="215" t="s">
        <v>193</v>
      </c>
      <c r="H159" s="216">
        <v>0.072</v>
      </c>
      <c r="I159" s="217"/>
      <c r="J159" s="218">
        <f>ROUND(I159*H159,2)</f>
        <v>0</v>
      </c>
      <c r="K159" s="214" t="s">
        <v>161</v>
      </c>
      <c r="L159" s="44"/>
      <c r="M159" s="219" t="s">
        <v>19</v>
      </c>
      <c r="N159" s="220" t="s">
        <v>47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250</v>
      </c>
      <c r="AT159" s="223" t="s">
        <v>157</v>
      </c>
      <c r="AU159" s="223" t="s">
        <v>84</v>
      </c>
      <c r="AY159" s="17" t="s">
        <v>155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84</v>
      </c>
      <c r="BK159" s="224">
        <f>ROUND(I159*H159,2)</f>
        <v>0</v>
      </c>
      <c r="BL159" s="17" t="s">
        <v>250</v>
      </c>
      <c r="BM159" s="223" t="s">
        <v>1141</v>
      </c>
    </row>
    <row r="160" spans="1:47" s="2" customFormat="1" ht="12">
      <c r="A160" s="38"/>
      <c r="B160" s="39"/>
      <c r="C160" s="40"/>
      <c r="D160" s="225" t="s">
        <v>164</v>
      </c>
      <c r="E160" s="40"/>
      <c r="F160" s="226" t="s">
        <v>877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164</v>
      </c>
      <c r="AU160" s="17" t="s">
        <v>84</v>
      </c>
    </row>
    <row r="161" spans="1:63" s="12" customFormat="1" ht="22.8" customHeight="1">
      <c r="A161" s="12"/>
      <c r="B161" s="196"/>
      <c r="C161" s="197"/>
      <c r="D161" s="198" t="s">
        <v>74</v>
      </c>
      <c r="E161" s="210" t="s">
        <v>611</v>
      </c>
      <c r="F161" s="210" t="s">
        <v>612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SUM(P162:P163)</f>
        <v>0</v>
      </c>
      <c r="Q161" s="204"/>
      <c r="R161" s="205">
        <f>SUM(R162:R163)</f>
        <v>0</v>
      </c>
      <c r="S161" s="204"/>
      <c r="T161" s="206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84</v>
      </c>
      <c r="AT161" s="208" t="s">
        <v>74</v>
      </c>
      <c r="AU161" s="208" t="s">
        <v>82</v>
      </c>
      <c r="AY161" s="207" t="s">
        <v>155</v>
      </c>
      <c r="BK161" s="209">
        <f>SUM(BK162:BK163)</f>
        <v>0</v>
      </c>
    </row>
    <row r="162" spans="1:65" s="2" customFormat="1" ht="24.15" customHeight="1">
      <c r="A162" s="38"/>
      <c r="B162" s="39"/>
      <c r="C162" s="212" t="s">
        <v>326</v>
      </c>
      <c r="D162" s="212" t="s">
        <v>157</v>
      </c>
      <c r="E162" s="213" t="s">
        <v>614</v>
      </c>
      <c r="F162" s="214" t="s">
        <v>615</v>
      </c>
      <c r="G162" s="215" t="s">
        <v>223</v>
      </c>
      <c r="H162" s="216">
        <v>2</v>
      </c>
      <c r="I162" s="217"/>
      <c r="J162" s="218">
        <f>ROUND(I162*H162,2)</f>
        <v>0</v>
      </c>
      <c r="K162" s="214" t="s">
        <v>274</v>
      </c>
      <c r="L162" s="44"/>
      <c r="M162" s="219" t="s">
        <v>19</v>
      </c>
      <c r="N162" s="220" t="s">
        <v>47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250</v>
      </c>
      <c r="AT162" s="223" t="s">
        <v>157</v>
      </c>
      <c r="AU162" s="223" t="s">
        <v>84</v>
      </c>
      <c r="AY162" s="17" t="s">
        <v>155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84</v>
      </c>
      <c r="BK162" s="224">
        <f>ROUND(I162*H162,2)</f>
        <v>0</v>
      </c>
      <c r="BL162" s="17" t="s">
        <v>250</v>
      </c>
      <c r="BM162" s="223" t="s">
        <v>1142</v>
      </c>
    </row>
    <row r="163" spans="1:47" s="2" customFormat="1" ht="12">
      <c r="A163" s="38"/>
      <c r="B163" s="39"/>
      <c r="C163" s="40"/>
      <c r="D163" s="232" t="s">
        <v>296</v>
      </c>
      <c r="E163" s="40"/>
      <c r="F163" s="263" t="s">
        <v>617</v>
      </c>
      <c r="G163" s="40"/>
      <c r="H163" s="40"/>
      <c r="I163" s="227"/>
      <c r="J163" s="40"/>
      <c r="K163" s="40"/>
      <c r="L163" s="44"/>
      <c r="M163" s="264"/>
      <c r="N163" s="265"/>
      <c r="O163" s="266"/>
      <c r="P163" s="266"/>
      <c r="Q163" s="266"/>
      <c r="R163" s="266"/>
      <c r="S163" s="266"/>
      <c r="T163" s="267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296</v>
      </c>
      <c r="AU163" s="17" t="s">
        <v>84</v>
      </c>
    </row>
    <row r="164" spans="1:31" s="2" customFormat="1" ht="6.95" customHeight="1">
      <c r="A164" s="38"/>
      <c r="B164" s="59"/>
      <c r="C164" s="60"/>
      <c r="D164" s="60"/>
      <c r="E164" s="60"/>
      <c r="F164" s="60"/>
      <c r="G164" s="60"/>
      <c r="H164" s="60"/>
      <c r="I164" s="60"/>
      <c r="J164" s="60"/>
      <c r="K164" s="60"/>
      <c r="L164" s="44"/>
      <c r="M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</row>
  </sheetData>
  <sheetProtection password="CC35" sheet="1" objects="1" scenarios="1" formatColumns="0" formatRows="0" autoFilter="0"/>
  <autoFilter ref="C96:K16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2_01/340235212"/>
    <hyperlink ref="F104" r:id="rId2" display="https://podminky.urs.cz/item/CS_URS_2022_01/411388621"/>
    <hyperlink ref="F107" r:id="rId3" display="https://podminky.urs.cz/item/CS_URS_2022_01/611325221"/>
    <hyperlink ref="F109" r:id="rId4" display="https://podminky.urs.cz/item/CS_URS_2022_01/612325221"/>
    <hyperlink ref="F112" r:id="rId5" display="https://podminky.urs.cz/item/CS_URS_2022_01/949101111"/>
    <hyperlink ref="F116" r:id="rId6" display="https://podminky.urs.cz/item/CS_URS_2022_01/952902021"/>
    <hyperlink ref="F119" r:id="rId7" display="https://podminky.urs.cz/item/CS_URS_2022_01/722130802"/>
    <hyperlink ref="F121" r:id="rId8" display="https://podminky.urs.cz/item/CS_URS_2022_01/722220864"/>
    <hyperlink ref="F123" r:id="rId9" display="https://podminky.urs.cz/item/CS_URS_2022_01/971052231"/>
    <hyperlink ref="F125" r:id="rId10" display="https://podminky.urs.cz/item/CS_URS_2022_01/972054141"/>
    <hyperlink ref="F129" r:id="rId11" display="https://podminky.urs.cz/item/CS_URS_2022_01/997013217"/>
    <hyperlink ref="F131" r:id="rId12" display="https://podminky.urs.cz/item/CS_URS_2022_01/997013501"/>
    <hyperlink ref="F133" r:id="rId13" display="https://podminky.urs.cz/item/CS_URS_2022_01/997013509"/>
    <hyperlink ref="F136" r:id="rId14" display="https://podminky.urs.cz/item/CS_URS_2022_01/997013511"/>
    <hyperlink ref="F141" r:id="rId15" display="https://podminky.urs.cz/item/CS_URS_2022_01/998018003"/>
    <hyperlink ref="F146" r:id="rId16" display="https://podminky.urs.cz/item/CS_URS_2022_01/722140115"/>
    <hyperlink ref="F148" r:id="rId17" display="https://podminky.urs.cz/item/CS_URS_2022_01/722140116"/>
    <hyperlink ref="F150" r:id="rId18" display="https://podminky.urs.cz/item/CS_URS_2022_01/722181222"/>
    <hyperlink ref="F152" r:id="rId19" display="https://podminky.urs.cz/item/CS_URS_2022_01/722232064"/>
    <hyperlink ref="F154" r:id="rId20" display="https://podminky.urs.cz/item/CS_URS_2022_01/722254126"/>
    <hyperlink ref="F156" r:id="rId21" display="https://podminky.urs.cz/item/CS_URS_2022_01/722290226"/>
    <hyperlink ref="F158" r:id="rId22" display="https://podminky.urs.cz/item/CS_URS_2022_01/722290234"/>
    <hyperlink ref="F160" r:id="rId23" display="https://podminky.urs.cz/item/CS_URS_2022_01/998722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84</v>
      </c>
    </row>
    <row r="4" spans="2:46" s="1" customFormat="1" ht="24.95" customHeight="1">
      <c r="B4" s="20"/>
      <c r="D4" s="140" t="s">
        <v>108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Objekt Přímá 397 a 398, Děčín – Boletice, výměna instalací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109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138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18. 9. 2022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27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28</v>
      </c>
      <c r="F15" s="38"/>
      <c r="G15" s="38"/>
      <c r="H15" s="38"/>
      <c r="I15" s="142" t="s">
        <v>29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29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2" t="s">
        <v>26</v>
      </c>
      <c r="J20" s="133" t="s">
        <v>33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34</v>
      </c>
      <c r="F21" s="38"/>
      <c r="G21" s="38"/>
      <c r="H21" s="38"/>
      <c r="I21" s="142" t="s">
        <v>29</v>
      </c>
      <c r="J21" s="133" t="s">
        <v>35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29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41</v>
      </c>
      <c r="E30" s="38"/>
      <c r="F30" s="38"/>
      <c r="G30" s="38"/>
      <c r="H30" s="38"/>
      <c r="I30" s="38"/>
      <c r="J30" s="153">
        <f>ROUND(J81,2)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43</v>
      </c>
      <c r="G32" s="38"/>
      <c r="H32" s="38"/>
      <c r="I32" s="154" t="s">
        <v>42</v>
      </c>
      <c r="J32" s="154" t="s">
        <v>44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45</v>
      </c>
      <c r="E33" s="142" t="s">
        <v>46</v>
      </c>
      <c r="F33" s="156">
        <f>ROUND((SUM(BE81:BE85)),2)</f>
        <v>0</v>
      </c>
      <c r="G33" s="38"/>
      <c r="H33" s="38"/>
      <c r="I33" s="157">
        <v>0.21</v>
      </c>
      <c r="J33" s="156">
        <f>ROUND(((SUM(BE81:BE85))*I33),2)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47</v>
      </c>
      <c r="F34" s="156">
        <f>ROUND((SUM(BF81:BF85)),2)</f>
        <v>0</v>
      </c>
      <c r="G34" s="38"/>
      <c r="H34" s="38"/>
      <c r="I34" s="157">
        <v>0.15</v>
      </c>
      <c r="J34" s="156">
        <f>ROUND(((SUM(BF81:BF85))*I34),2)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48</v>
      </c>
      <c r="F35" s="156">
        <f>ROUND((SUM(BG81:BG85)),2)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49</v>
      </c>
      <c r="F36" s="156">
        <f>ROUND((SUM(BH81:BH85)),2)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50</v>
      </c>
      <c r="F37" s="156">
        <f>ROUND((SUM(BI81:BI85)),2)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51</v>
      </c>
      <c r="E39" s="160"/>
      <c r="F39" s="160"/>
      <c r="G39" s="161" t="s">
        <v>52</v>
      </c>
      <c r="H39" s="162" t="s">
        <v>53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113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Objekt Přímá 397 a 398, Děčín – Boletice, výměna instalací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109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VRN - Vedlejší rozpočtové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Děčín - Boletice nad Labem</v>
      </c>
      <c r="G52" s="40"/>
      <c r="H52" s="40"/>
      <c r="I52" s="32" t="s">
        <v>23</v>
      </c>
      <c r="J52" s="72" t="str">
        <f>IF(J12="","",J12)</f>
        <v>18. 9. 2022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Děčín</v>
      </c>
      <c r="G54" s="40"/>
      <c r="H54" s="40"/>
      <c r="I54" s="32" t="s">
        <v>32</v>
      </c>
      <c r="J54" s="36" t="str">
        <f>E21</f>
        <v>Vladimír Vidai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37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114</v>
      </c>
      <c r="D57" s="171"/>
      <c r="E57" s="171"/>
      <c r="F57" s="171"/>
      <c r="G57" s="171"/>
      <c r="H57" s="171"/>
      <c r="I57" s="171"/>
      <c r="J57" s="172" t="s">
        <v>115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73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116</v>
      </c>
    </row>
    <row r="60" spans="1:31" s="9" customFormat="1" ht="24.95" customHeight="1">
      <c r="A60" s="9"/>
      <c r="B60" s="174"/>
      <c r="C60" s="175"/>
      <c r="D60" s="176" t="s">
        <v>138</v>
      </c>
      <c r="E60" s="177"/>
      <c r="F60" s="177"/>
      <c r="G60" s="177"/>
      <c r="H60" s="177"/>
      <c r="I60" s="177"/>
      <c r="J60" s="178">
        <f>J82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1143</v>
      </c>
      <c r="E61" s="182"/>
      <c r="F61" s="182"/>
      <c r="G61" s="182"/>
      <c r="H61" s="182"/>
      <c r="I61" s="182"/>
      <c r="J61" s="183">
        <f>J83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140</v>
      </c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9" t="str">
        <f>E7</f>
        <v>Objekt Přímá 397 a 398, Děčín – Boletice, výměna instalací</v>
      </c>
      <c r="F71" s="32"/>
      <c r="G71" s="32"/>
      <c r="H71" s="32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109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VRN - Vedlejší rozpočtové náklady</v>
      </c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Děčín - Boletice nad Labem</v>
      </c>
      <c r="G75" s="40"/>
      <c r="H75" s="40"/>
      <c r="I75" s="32" t="s">
        <v>23</v>
      </c>
      <c r="J75" s="72" t="str">
        <f>IF(J12="","",J12)</f>
        <v>18. 9. 2022</v>
      </c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Statutární město Děčín</v>
      </c>
      <c r="G77" s="40"/>
      <c r="H77" s="40"/>
      <c r="I77" s="32" t="s">
        <v>32</v>
      </c>
      <c r="J77" s="36" t="str">
        <f>E21</f>
        <v>Vladimír Vidai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37</v>
      </c>
      <c r="J78" s="36" t="str">
        <f>E24</f>
        <v xml:space="preserve"> 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85"/>
      <c r="B80" s="186"/>
      <c r="C80" s="187" t="s">
        <v>141</v>
      </c>
      <c r="D80" s="188" t="s">
        <v>60</v>
      </c>
      <c r="E80" s="188" t="s">
        <v>56</v>
      </c>
      <c r="F80" s="188" t="s">
        <v>57</v>
      </c>
      <c r="G80" s="188" t="s">
        <v>142</v>
      </c>
      <c r="H80" s="188" t="s">
        <v>143</v>
      </c>
      <c r="I80" s="188" t="s">
        <v>144</v>
      </c>
      <c r="J80" s="188" t="s">
        <v>115</v>
      </c>
      <c r="K80" s="189" t="s">
        <v>145</v>
      </c>
      <c r="L80" s="190"/>
      <c r="M80" s="92" t="s">
        <v>19</v>
      </c>
      <c r="N80" s="93" t="s">
        <v>45</v>
      </c>
      <c r="O80" s="93" t="s">
        <v>146</v>
      </c>
      <c r="P80" s="93" t="s">
        <v>147</v>
      </c>
      <c r="Q80" s="93" t="s">
        <v>148</v>
      </c>
      <c r="R80" s="93" t="s">
        <v>149</v>
      </c>
      <c r="S80" s="93" t="s">
        <v>150</v>
      </c>
      <c r="T80" s="94" t="s">
        <v>151</v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</row>
    <row r="81" spans="1:63" s="2" customFormat="1" ht="22.8" customHeight="1">
      <c r="A81" s="38"/>
      <c r="B81" s="39"/>
      <c r="C81" s="99" t="s">
        <v>152</v>
      </c>
      <c r="D81" s="40"/>
      <c r="E81" s="40"/>
      <c r="F81" s="40"/>
      <c r="G81" s="40"/>
      <c r="H81" s="40"/>
      <c r="I81" s="40"/>
      <c r="J81" s="191">
        <f>BK81</f>
        <v>0</v>
      </c>
      <c r="K81" s="40"/>
      <c r="L81" s="44"/>
      <c r="M81" s="95"/>
      <c r="N81" s="192"/>
      <c r="O81" s="96"/>
      <c r="P81" s="193">
        <f>P82</f>
        <v>0</v>
      </c>
      <c r="Q81" s="96"/>
      <c r="R81" s="193">
        <f>R82</f>
        <v>0</v>
      </c>
      <c r="S81" s="96"/>
      <c r="T81" s="194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74</v>
      </c>
      <c r="AU81" s="17" t="s">
        <v>116</v>
      </c>
      <c r="BK81" s="195">
        <f>BK82</f>
        <v>0</v>
      </c>
    </row>
    <row r="82" spans="1:63" s="12" customFormat="1" ht="25.9" customHeight="1">
      <c r="A82" s="12"/>
      <c r="B82" s="196"/>
      <c r="C82" s="197"/>
      <c r="D82" s="198" t="s">
        <v>74</v>
      </c>
      <c r="E82" s="199" t="s">
        <v>105</v>
      </c>
      <c r="F82" s="199" t="s">
        <v>106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0</v>
      </c>
      <c r="S82" s="204"/>
      <c r="T82" s="20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7" t="s">
        <v>183</v>
      </c>
      <c r="AT82" s="208" t="s">
        <v>74</v>
      </c>
      <c r="AU82" s="208" t="s">
        <v>75</v>
      </c>
      <c r="AY82" s="207" t="s">
        <v>155</v>
      </c>
      <c r="BK82" s="209">
        <f>BK83</f>
        <v>0</v>
      </c>
    </row>
    <row r="83" spans="1:63" s="12" customFormat="1" ht="22.8" customHeight="1">
      <c r="A83" s="12"/>
      <c r="B83" s="196"/>
      <c r="C83" s="197"/>
      <c r="D83" s="198" t="s">
        <v>74</v>
      </c>
      <c r="E83" s="210" t="s">
        <v>1144</v>
      </c>
      <c r="F83" s="210" t="s">
        <v>1145</v>
      </c>
      <c r="G83" s="197"/>
      <c r="H83" s="197"/>
      <c r="I83" s="200"/>
      <c r="J83" s="211">
        <f>BK83</f>
        <v>0</v>
      </c>
      <c r="K83" s="197"/>
      <c r="L83" s="202"/>
      <c r="M83" s="203"/>
      <c r="N83" s="204"/>
      <c r="O83" s="204"/>
      <c r="P83" s="205">
        <f>SUM(P84:P85)</f>
        <v>0</v>
      </c>
      <c r="Q83" s="204"/>
      <c r="R83" s="205">
        <f>SUM(R84:R85)</f>
        <v>0</v>
      </c>
      <c r="S83" s="204"/>
      <c r="T83" s="206">
        <f>SUM(T84:T85)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7" t="s">
        <v>183</v>
      </c>
      <c r="AT83" s="208" t="s">
        <v>74</v>
      </c>
      <c r="AU83" s="208" t="s">
        <v>82</v>
      </c>
      <c r="AY83" s="207" t="s">
        <v>155</v>
      </c>
      <c r="BK83" s="209">
        <f>SUM(BK84:BK85)</f>
        <v>0</v>
      </c>
    </row>
    <row r="84" spans="1:65" s="2" customFormat="1" ht="24.15" customHeight="1">
      <c r="A84" s="38"/>
      <c r="B84" s="39"/>
      <c r="C84" s="212" t="s">
        <v>82</v>
      </c>
      <c r="D84" s="212" t="s">
        <v>157</v>
      </c>
      <c r="E84" s="213" t="s">
        <v>1146</v>
      </c>
      <c r="F84" s="214" t="s">
        <v>1147</v>
      </c>
      <c r="G84" s="215" t="s">
        <v>757</v>
      </c>
      <c r="H84" s="216">
        <v>1</v>
      </c>
      <c r="I84" s="217"/>
      <c r="J84" s="218">
        <f>ROUND(I84*H84,2)</f>
        <v>0</v>
      </c>
      <c r="K84" s="214" t="s">
        <v>161</v>
      </c>
      <c r="L84" s="44"/>
      <c r="M84" s="219" t="s">
        <v>19</v>
      </c>
      <c r="N84" s="220" t="s">
        <v>46</v>
      </c>
      <c r="O84" s="84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3" t="s">
        <v>758</v>
      </c>
      <c r="AT84" s="223" t="s">
        <v>157</v>
      </c>
      <c r="AU84" s="223" t="s">
        <v>84</v>
      </c>
      <c r="AY84" s="17" t="s">
        <v>155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82</v>
      </c>
      <c r="BK84" s="224">
        <f>ROUND(I84*H84,2)</f>
        <v>0</v>
      </c>
      <c r="BL84" s="17" t="s">
        <v>758</v>
      </c>
      <c r="BM84" s="223" t="s">
        <v>1148</v>
      </c>
    </row>
    <row r="85" spans="1:47" s="2" customFormat="1" ht="12">
      <c r="A85" s="38"/>
      <c r="B85" s="39"/>
      <c r="C85" s="40"/>
      <c r="D85" s="225" t="s">
        <v>164</v>
      </c>
      <c r="E85" s="40"/>
      <c r="F85" s="226" t="s">
        <v>1149</v>
      </c>
      <c r="G85" s="40"/>
      <c r="H85" s="40"/>
      <c r="I85" s="227"/>
      <c r="J85" s="40"/>
      <c r="K85" s="40"/>
      <c r="L85" s="44"/>
      <c r="M85" s="264"/>
      <c r="N85" s="265"/>
      <c r="O85" s="266"/>
      <c r="P85" s="266"/>
      <c r="Q85" s="266"/>
      <c r="R85" s="266"/>
      <c r="S85" s="266"/>
      <c r="T85" s="267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164</v>
      </c>
      <c r="AU85" s="17" t="s">
        <v>84</v>
      </c>
    </row>
    <row r="86" spans="1:31" s="2" customFormat="1" ht="6.95" customHeight="1">
      <c r="A86" s="38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44"/>
      <c r="M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</sheetData>
  <sheetProtection password="CC35" sheet="1" objects="1" scenarios="1" formatColumns="0" formatRows="0" autoFilter="0"/>
  <autoFilter ref="C80:K8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5" r:id="rId1" display="https://podminky.urs.cz/item/CS_URS_2022_01/033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273" t="s">
        <v>1150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1151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1152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1153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1154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1155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1156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1157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1158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1159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1160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81</v>
      </c>
      <c r="F18" s="279" t="s">
        <v>1161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1162</v>
      </c>
      <c r="F19" s="279" t="s">
        <v>1163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1164</v>
      </c>
      <c r="F20" s="279" t="s">
        <v>1165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1166</v>
      </c>
      <c r="F21" s="279" t="s">
        <v>1167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1168</v>
      </c>
      <c r="F22" s="279" t="s">
        <v>1169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88</v>
      </c>
      <c r="F23" s="279" t="s">
        <v>1170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1171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1172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1173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1174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1175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1176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1177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1178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1179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141</v>
      </c>
      <c r="F36" s="279"/>
      <c r="G36" s="279" t="s">
        <v>1180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1181</v>
      </c>
      <c r="F37" s="279"/>
      <c r="G37" s="279" t="s">
        <v>1182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56</v>
      </c>
      <c r="F38" s="279"/>
      <c r="G38" s="279" t="s">
        <v>1183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57</v>
      </c>
      <c r="F39" s="279"/>
      <c r="G39" s="279" t="s">
        <v>1184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142</v>
      </c>
      <c r="F40" s="279"/>
      <c r="G40" s="279" t="s">
        <v>1185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143</v>
      </c>
      <c r="F41" s="279"/>
      <c r="G41" s="279" t="s">
        <v>1186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1187</v>
      </c>
      <c r="F42" s="279"/>
      <c r="G42" s="279" t="s">
        <v>1188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1189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1190</v>
      </c>
      <c r="F44" s="279"/>
      <c r="G44" s="279" t="s">
        <v>1191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145</v>
      </c>
      <c r="F45" s="279"/>
      <c r="G45" s="279" t="s">
        <v>1192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1193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1194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1195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1196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1197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1198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1199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1200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1201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1202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1203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1204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1205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1206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1207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1208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1209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1210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1211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1212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1213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1214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1215</v>
      </c>
      <c r="D76" s="297"/>
      <c r="E76" s="297"/>
      <c r="F76" s="297" t="s">
        <v>1216</v>
      </c>
      <c r="G76" s="298"/>
      <c r="H76" s="297" t="s">
        <v>57</v>
      </c>
      <c r="I76" s="297" t="s">
        <v>60</v>
      </c>
      <c r="J76" s="297" t="s">
        <v>1217</v>
      </c>
      <c r="K76" s="296"/>
    </row>
    <row r="77" spans="2:11" s="1" customFormat="1" ht="17.25" customHeight="1">
      <c r="B77" s="294"/>
      <c r="C77" s="299" t="s">
        <v>1218</v>
      </c>
      <c r="D77" s="299"/>
      <c r="E77" s="299"/>
      <c r="F77" s="300" t="s">
        <v>1219</v>
      </c>
      <c r="G77" s="301"/>
      <c r="H77" s="299"/>
      <c r="I77" s="299"/>
      <c r="J77" s="299" t="s">
        <v>1220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56</v>
      </c>
      <c r="D79" s="304"/>
      <c r="E79" s="304"/>
      <c r="F79" s="305" t="s">
        <v>1221</v>
      </c>
      <c r="G79" s="306"/>
      <c r="H79" s="282" t="s">
        <v>1222</v>
      </c>
      <c r="I79" s="282" t="s">
        <v>1223</v>
      </c>
      <c r="J79" s="282">
        <v>20</v>
      </c>
      <c r="K79" s="296"/>
    </row>
    <row r="80" spans="2:11" s="1" customFormat="1" ht="15" customHeight="1">
      <c r="B80" s="294"/>
      <c r="C80" s="282" t="s">
        <v>1224</v>
      </c>
      <c r="D80" s="282"/>
      <c r="E80" s="282"/>
      <c r="F80" s="305" t="s">
        <v>1221</v>
      </c>
      <c r="G80" s="306"/>
      <c r="H80" s="282" t="s">
        <v>1225</v>
      </c>
      <c r="I80" s="282" t="s">
        <v>1223</v>
      </c>
      <c r="J80" s="282">
        <v>120</v>
      </c>
      <c r="K80" s="296"/>
    </row>
    <row r="81" spans="2:11" s="1" customFormat="1" ht="15" customHeight="1">
      <c r="B81" s="307"/>
      <c r="C81" s="282" t="s">
        <v>1226</v>
      </c>
      <c r="D81" s="282"/>
      <c r="E81" s="282"/>
      <c r="F81" s="305" t="s">
        <v>1227</v>
      </c>
      <c r="G81" s="306"/>
      <c r="H81" s="282" t="s">
        <v>1228</v>
      </c>
      <c r="I81" s="282" t="s">
        <v>1223</v>
      </c>
      <c r="J81" s="282">
        <v>50</v>
      </c>
      <c r="K81" s="296"/>
    </row>
    <row r="82" spans="2:11" s="1" customFormat="1" ht="15" customHeight="1">
      <c r="B82" s="307"/>
      <c r="C82" s="282" t="s">
        <v>1229</v>
      </c>
      <c r="D82" s="282"/>
      <c r="E82" s="282"/>
      <c r="F82" s="305" t="s">
        <v>1221</v>
      </c>
      <c r="G82" s="306"/>
      <c r="H82" s="282" t="s">
        <v>1230</v>
      </c>
      <c r="I82" s="282" t="s">
        <v>1231</v>
      </c>
      <c r="J82" s="282"/>
      <c r="K82" s="296"/>
    </row>
    <row r="83" spans="2:11" s="1" customFormat="1" ht="15" customHeight="1">
      <c r="B83" s="307"/>
      <c r="C83" s="308" t="s">
        <v>1232</v>
      </c>
      <c r="D83" s="308"/>
      <c r="E83" s="308"/>
      <c r="F83" s="309" t="s">
        <v>1227</v>
      </c>
      <c r="G83" s="308"/>
      <c r="H83" s="308" t="s">
        <v>1233</v>
      </c>
      <c r="I83" s="308" t="s">
        <v>1223</v>
      </c>
      <c r="J83" s="308">
        <v>15</v>
      </c>
      <c r="K83" s="296"/>
    </row>
    <row r="84" spans="2:11" s="1" customFormat="1" ht="15" customHeight="1">
      <c r="B84" s="307"/>
      <c r="C84" s="308" t="s">
        <v>1234</v>
      </c>
      <c r="D84" s="308"/>
      <c r="E84" s="308"/>
      <c r="F84" s="309" t="s">
        <v>1227</v>
      </c>
      <c r="G84" s="308"/>
      <c r="H84" s="308" t="s">
        <v>1235</v>
      </c>
      <c r="I84" s="308" t="s">
        <v>1223</v>
      </c>
      <c r="J84" s="308">
        <v>15</v>
      </c>
      <c r="K84" s="296"/>
    </row>
    <row r="85" spans="2:11" s="1" customFormat="1" ht="15" customHeight="1">
      <c r="B85" s="307"/>
      <c r="C85" s="308" t="s">
        <v>1236</v>
      </c>
      <c r="D85" s="308"/>
      <c r="E85" s="308"/>
      <c r="F85" s="309" t="s">
        <v>1227</v>
      </c>
      <c r="G85" s="308"/>
      <c r="H85" s="308" t="s">
        <v>1237</v>
      </c>
      <c r="I85" s="308" t="s">
        <v>1223</v>
      </c>
      <c r="J85" s="308">
        <v>20</v>
      </c>
      <c r="K85" s="296"/>
    </row>
    <row r="86" spans="2:11" s="1" customFormat="1" ht="15" customHeight="1">
      <c r="B86" s="307"/>
      <c r="C86" s="308" t="s">
        <v>1238</v>
      </c>
      <c r="D86" s="308"/>
      <c r="E86" s="308"/>
      <c r="F86" s="309" t="s">
        <v>1227</v>
      </c>
      <c r="G86" s="308"/>
      <c r="H86" s="308" t="s">
        <v>1239</v>
      </c>
      <c r="I86" s="308" t="s">
        <v>1223</v>
      </c>
      <c r="J86" s="308">
        <v>20</v>
      </c>
      <c r="K86" s="296"/>
    </row>
    <row r="87" spans="2:11" s="1" customFormat="1" ht="15" customHeight="1">
      <c r="B87" s="307"/>
      <c r="C87" s="282" t="s">
        <v>1240</v>
      </c>
      <c r="D87" s="282"/>
      <c r="E87" s="282"/>
      <c r="F87" s="305" t="s">
        <v>1227</v>
      </c>
      <c r="G87" s="306"/>
      <c r="H87" s="282" t="s">
        <v>1241</v>
      </c>
      <c r="I87" s="282" t="s">
        <v>1223</v>
      </c>
      <c r="J87" s="282">
        <v>50</v>
      </c>
      <c r="K87" s="296"/>
    </row>
    <row r="88" spans="2:11" s="1" customFormat="1" ht="15" customHeight="1">
      <c r="B88" s="307"/>
      <c r="C88" s="282" t="s">
        <v>1242</v>
      </c>
      <c r="D88" s="282"/>
      <c r="E88" s="282"/>
      <c r="F88" s="305" t="s">
        <v>1227</v>
      </c>
      <c r="G88" s="306"/>
      <c r="H88" s="282" t="s">
        <v>1243</v>
      </c>
      <c r="I88" s="282" t="s">
        <v>1223</v>
      </c>
      <c r="J88" s="282">
        <v>20</v>
      </c>
      <c r="K88" s="296"/>
    </row>
    <row r="89" spans="2:11" s="1" customFormat="1" ht="15" customHeight="1">
      <c r="B89" s="307"/>
      <c r="C89" s="282" t="s">
        <v>1244</v>
      </c>
      <c r="D89" s="282"/>
      <c r="E89" s="282"/>
      <c r="F89" s="305" t="s">
        <v>1227</v>
      </c>
      <c r="G89" s="306"/>
      <c r="H89" s="282" t="s">
        <v>1245</v>
      </c>
      <c r="I89" s="282" t="s">
        <v>1223</v>
      </c>
      <c r="J89" s="282">
        <v>20</v>
      </c>
      <c r="K89" s="296"/>
    </row>
    <row r="90" spans="2:11" s="1" customFormat="1" ht="15" customHeight="1">
      <c r="B90" s="307"/>
      <c r="C90" s="282" t="s">
        <v>1246</v>
      </c>
      <c r="D90" s="282"/>
      <c r="E90" s="282"/>
      <c r="F90" s="305" t="s">
        <v>1227</v>
      </c>
      <c r="G90" s="306"/>
      <c r="H90" s="282" t="s">
        <v>1247</v>
      </c>
      <c r="I90" s="282" t="s">
        <v>1223</v>
      </c>
      <c r="J90" s="282">
        <v>50</v>
      </c>
      <c r="K90" s="296"/>
    </row>
    <row r="91" spans="2:11" s="1" customFormat="1" ht="15" customHeight="1">
      <c r="B91" s="307"/>
      <c r="C91" s="282" t="s">
        <v>1248</v>
      </c>
      <c r="D91" s="282"/>
      <c r="E91" s="282"/>
      <c r="F91" s="305" t="s">
        <v>1227</v>
      </c>
      <c r="G91" s="306"/>
      <c r="H91" s="282" t="s">
        <v>1248</v>
      </c>
      <c r="I91" s="282" t="s">
        <v>1223</v>
      </c>
      <c r="J91" s="282">
        <v>50</v>
      </c>
      <c r="K91" s="296"/>
    </row>
    <row r="92" spans="2:11" s="1" customFormat="1" ht="15" customHeight="1">
      <c r="B92" s="307"/>
      <c r="C92" s="282" t="s">
        <v>1249</v>
      </c>
      <c r="D92" s="282"/>
      <c r="E92" s="282"/>
      <c r="F92" s="305" t="s">
        <v>1227</v>
      </c>
      <c r="G92" s="306"/>
      <c r="H92" s="282" t="s">
        <v>1250</v>
      </c>
      <c r="I92" s="282" t="s">
        <v>1223</v>
      </c>
      <c r="J92" s="282">
        <v>255</v>
      </c>
      <c r="K92" s="296"/>
    </row>
    <row r="93" spans="2:11" s="1" customFormat="1" ht="15" customHeight="1">
      <c r="B93" s="307"/>
      <c r="C93" s="282" t="s">
        <v>1251</v>
      </c>
      <c r="D93" s="282"/>
      <c r="E93" s="282"/>
      <c r="F93" s="305" t="s">
        <v>1221</v>
      </c>
      <c r="G93" s="306"/>
      <c r="H93" s="282" t="s">
        <v>1252</v>
      </c>
      <c r="I93" s="282" t="s">
        <v>1253</v>
      </c>
      <c r="J93" s="282"/>
      <c r="K93" s="296"/>
    </row>
    <row r="94" spans="2:11" s="1" customFormat="1" ht="15" customHeight="1">
      <c r="B94" s="307"/>
      <c r="C94" s="282" t="s">
        <v>1254</v>
      </c>
      <c r="D94" s="282"/>
      <c r="E94" s="282"/>
      <c r="F94" s="305" t="s">
        <v>1221</v>
      </c>
      <c r="G94" s="306"/>
      <c r="H94" s="282" t="s">
        <v>1255</v>
      </c>
      <c r="I94" s="282" t="s">
        <v>1256</v>
      </c>
      <c r="J94" s="282"/>
      <c r="K94" s="296"/>
    </row>
    <row r="95" spans="2:11" s="1" customFormat="1" ht="15" customHeight="1">
      <c r="B95" s="307"/>
      <c r="C95" s="282" t="s">
        <v>1257</v>
      </c>
      <c r="D95" s="282"/>
      <c r="E95" s="282"/>
      <c r="F95" s="305" t="s">
        <v>1221</v>
      </c>
      <c r="G95" s="306"/>
      <c r="H95" s="282" t="s">
        <v>1257</v>
      </c>
      <c r="I95" s="282" t="s">
        <v>1256</v>
      </c>
      <c r="J95" s="282"/>
      <c r="K95" s="296"/>
    </row>
    <row r="96" spans="2:11" s="1" customFormat="1" ht="15" customHeight="1">
      <c r="B96" s="307"/>
      <c r="C96" s="282" t="s">
        <v>41</v>
      </c>
      <c r="D96" s="282"/>
      <c r="E96" s="282"/>
      <c r="F96" s="305" t="s">
        <v>1221</v>
      </c>
      <c r="G96" s="306"/>
      <c r="H96" s="282" t="s">
        <v>1258</v>
      </c>
      <c r="I96" s="282" t="s">
        <v>1256</v>
      </c>
      <c r="J96" s="282"/>
      <c r="K96" s="296"/>
    </row>
    <row r="97" spans="2:11" s="1" customFormat="1" ht="15" customHeight="1">
      <c r="B97" s="307"/>
      <c r="C97" s="282" t="s">
        <v>51</v>
      </c>
      <c r="D97" s="282"/>
      <c r="E97" s="282"/>
      <c r="F97" s="305" t="s">
        <v>1221</v>
      </c>
      <c r="G97" s="306"/>
      <c r="H97" s="282" t="s">
        <v>1259</v>
      </c>
      <c r="I97" s="282" t="s">
        <v>1256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1260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1215</v>
      </c>
      <c r="D103" s="297"/>
      <c r="E103" s="297"/>
      <c r="F103" s="297" t="s">
        <v>1216</v>
      </c>
      <c r="G103" s="298"/>
      <c r="H103" s="297" t="s">
        <v>57</v>
      </c>
      <c r="I103" s="297" t="s">
        <v>60</v>
      </c>
      <c r="J103" s="297" t="s">
        <v>1217</v>
      </c>
      <c r="K103" s="296"/>
    </row>
    <row r="104" spans="2:11" s="1" customFormat="1" ht="17.25" customHeight="1">
      <c r="B104" s="294"/>
      <c r="C104" s="299" t="s">
        <v>1218</v>
      </c>
      <c r="D104" s="299"/>
      <c r="E104" s="299"/>
      <c r="F104" s="300" t="s">
        <v>1219</v>
      </c>
      <c r="G104" s="301"/>
      <c r="H104" s="299"/>
      <c r="I104" s="299"/>
      <c r="J104" s="299" t="s">
        <v>1220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56</v>
      </c>
      <c r="D106" s="304"/>
      <c r="E106" s="304"/>
      <c r="F106" s="305" t="s">
        <v>1221</v>
      </c>
      <c r="G106" s="282"/>
      <c r="H106" s="282" t="s">
        <v>1261</v>
      </c>
      <c r="I106" s="282" t="s">
        <v>1223</v>
      </c>
      <c r="J106" s="282">
        <v>20</v>
      </c>
      <c r="K106" s="296"/>
    </row>
    <row r="107" spans="2:11" s="1" customFormat="1" ht="15" customHeight="1">
      <c r="B107" s="294"/>
      <c r="C107" s="282" t="s">
        <v>1224</v>
      </c>
      <c r="D107" s="282"/>
      <c r="E107" s="282"/>
      <c r="F107" s="305" t="s">
        <v>1221</v>
      </c>
      <c r="G107" s="282"/>
      <c r="H107" s="282" t="s">
        <v>1261</v>
      </c>
      <c r="I107" s="282" t="s">
        <v>1223</v>
      </c>
      <c r="J107" s="282">
        <v>120</v>
      </c>
      <c r="K107" s="296"/>
    </row>
    <row r="108" spans="2:11" s="1" customFormat="1" ht="15" customHeight="1">
      <c r="B108" s="307"/>
      <c r="C108" s="282" t="s">
        <v>1226</v>
      </c>
      <c r="D108" s="282"/>
      <c r="E108" s="282"/>
      <c r="F108" s="305" t="s">
        <v>1227</v>
      </c>
      <c r="G108" s="282"/>
      <c r="H108" s="282" t="s">
        <v>1261</v>
      </c>
      <c r="I108" s="282" t="s">
        <v>1223</v>
      </c>
      <c r="J108" s="282">
        <v>50</v>
      </c>
      <c r="K108" s="296"/>
    </row>
    <row r="109" spans="2:11" s="1" customFormat="1" ht="15" customHeight="1">
      <c r="B109" s="307"/>
      <c r="C109" s="282" t="s">
        <v>1229</v>
      </c>
      <c r="D109" s="282"/>
      <c r="E109" s="282"/>
      <c r="F109" s="305" t="s">
        <v>1221</v>
      </c>
      <c r="G109" s="282"/>
      <c r="H109" s="282" t="s">
        <v>1261</v>
      </c>
      <c r="I109" s="282" t="s">
        <v>1231</v>
      </c>
      <c r="J109" s="282"/>
      <c r="K109" s="296"/>
    </row>
    <row r="110" spans="2:11" s="1" customFormat="1" ht="15" customHeight="1">
      <c r="B110" s="307"/>
      <c r="C110" s="282" t="s">
        <v>1240</v>
      </c>
      <c r="D110" s="282"/>
      <c r="E110" s="282"/>
      <c r="F110" s="305" t="s">
        <v>1227</v>
      </c>
      <c r="G110" s="282"/>
      <c r="H110" s="282" t="s">
        <v>1261</v>
      </c>
      <c r="I110" s="282" t="s">
        <v>1223</v>
      </c>
      <c r="J110" s="282">
        <v>50</v>
      </c>
      <c r="K110" s="296"/>
    </row>
    <row r="111" spans="2:11" s="1" customFormat="1" ht="15" customHeight="1">
      <c r="B111" s="307"/>
      <c r="C111" s="282" t="s">
        <v>1248</v>
      </c>
      <c r="D111" s="282"/>
      <c r="E111" s="282"/>
      <c r="F111" s="305" t="s">
        <v>1227</v>
      </c>
      <c r="G111" s="282"/>
      <c r="H111" s="282" t="s">
        <v>1261</v>
      </c>
      <c r="I111" s="282" t="s">
        <v>1223</v>
      </c>
      <c r="J111" s="282">
        <v>50</v>
      </c>
      <c r="K111" s="296"/>
    </row>
    <row r="112" spans="2:11" s="1" customFormat="1" ht="15" customHeight="1">
      <c r="B112" s="307"/>
      <c r="C112" s="282" t="s">
        <v>1246</v>
      </c>
      <c r="D112" s="282"/>
      <c r="E112" s="282"/>
      <c r="F112" s="305" t="s">
        <v>1227</v>
      </c>
      <c r="G112" s="282"/>
      <c r="H112" s="282" t="s">
        <v>1261</v>
      </c>
      <c r="I112" s="282" t="s">
        <v>1223</v>
      </c>
      <c r="J112" s="282">
        <v>50</v>
      </c>
      <c r="K112" s="296"/>
    </row>
    <row r="113" spans="2:11" s="1" customFormat="1" ht="15" customHeight="1">
      <c r="B113" s="307"/>
      <c r="C113" s="282" t="s">
        <v>56</v>
      </c>
      <c r="D113" s="282"/>
      <c r="E113" s="282"/>
      <c r="F113" s="305" t="s">
        <v>1221</v>
      </c>
      <c r="G113" s="282"/>
      <c r="H113" s="282" t="s">
        <v>1262</v>
      </c>
      <c r="I113" s="282" t="s">
        <v>1223</v>
      </c>
      <c r="J113" s="282">
        <v>20</v>
      </c>
      <c r="K113" s="296"/>
    </row>
    <row r="114" spans="2:11" s="1" customFormat="1" ht="15" customHeight="1">
      <c r="B114" s="307"/>
      <c r="C114" s="282" t="s">
        <v>1263</v>
      </c>
      <c r="D114" s="282"/>
      <c r="E114" s="282"/>
      <c r="F114" s="305" t="s">
        <v>1221</v>
      </c>
      <c r="G114" s="282"/>
      <c r="H114" s="282" t="s">
        <v>1264</v>
      </c>
      <c r="I114" s="282" t="s">
        <v>1223</v>
      </c>
      <c r="J114" s="282">
        <v>120</v>
      </c>
      <c r="K114" s="296"/>
    </row>
    <row r="115" spans="2:11" s="1" customFormat="1" ht="15" customHeight="1">
      <c r="B115" s="307"/>
      <c r="C115" s="282" t="s">
        <v>41</v>
      </c>
      <c r="D115" s="282"/>
      <c r="E115" s="282"/>
      <c r="F115" s="305" t="s">
        <v>1221</v>
      </c>
      <c r="G115" s="282"/>
      <c r="H115" s="282" t="s">
        <v>1265</v>
      </c>
      <c r="I115" s="282" t="s">
        <v>1256</v>
      </c>
      <c r="J115" s="282"/>
      <c r="K115" s="296"/>
    </row>
    <row r="116" spans="2:11" s="1" customFormat="1" ht="15" customHeight="1">
      <c r="B116" s="307"/>
      <c r="C116" s="282" t="s">
        <v>51</v>
      </c>
      <c r="D116" s="282"/>
      <c r="E116" s="282"/>
      <c r="F116" s="305" t="s">
        <v>1221</v>
      </c>
      <c r="G116" s="282"/>
      <c r="H116" s="282" t="s">
        <v>1266</v>
      </c>
      <c r="I116" s="282" t="s">
        <v>1256</v>
      </c>
      <c r="J116" s="282"/>
      <c r="K116" s="296"/>
    </row>
    <row r="117" spans="2:11" s="1" customFormat="1" ht="15" customHeight="1">
      <c r="B117" s="307"/>
      <c r="C117" s="282" t="s">
        <v>60</v>
      </c>
      <c r="D117" s="282"/>
      <c r="E117" s="282"/>
      <c r="F117" s="305" t="s">
        <v>1221</v>
      </c>
      <c r="G117" s="282"/>
      <c r="H117" s="282" t="s">
        <v>1267</v>
      </c>
      <c r="I117" s="282" t="s">
        <v>1268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1269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1215</v>
      </c>
      <c r="D123" s="297"/>
      <c r="E123" s="297"/>
      <c r="F123" s="297" t="s">
        <v>1216</v>
      </c>
      <c r="G123" s="298"/>
      <c r="H123" s="297" t="s">
        <v>57</v>
      </c>
      <c r="I123" s="297" t="s">
        <v>60</v>
      </c>
      <c r="J123" s="297" t="s">
        <v>1217</v>
      </c>
      <c r="K123" s="326"/>
    </row>
    <row r="124" spans="2:11" s="1" customFormat="1" ht="17.25" customHeight="1">
      <c r="B124" s="325"/>
      <c r="C124" s="299" t="s">
        <v>1218</v>
      </c>
      <c r="D124" s="299"/>
      <c r="E124" s="299"/>
      <c r="F124" s="300" t="s">
        <v>1219</v>
      </c>
      <c r="G124" s="301"/>
      <c r="H124" s="299"/>
      <c r="I124" s="299"/>
      <c r="J124" s="299" t="s">
        <v>1220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1224</v>
      </c>
      <c r="D126" s="304"/>
      <c r="E126" s="304"/>
      <c r="F126" s="305" t="s">
        <v>1221</v>
      </c>
      <c r="G126" s="282"/>
      <c r="H126" s="282" t="s">
        <v>1261</v>
      </c>
      <c r="I126" s="282" t="s">
        <v>1223</v>
      </c>
      <c r="J126" s="282">
        <v>120</v>
      </c>
      <c r="K126" s="330"/>
    </row>
    <row r="127" spans="2:11" s="1" customFormat="1" ht="15" customHeight="1">
      <c r="B127" s="327"/>
      <c r="C127" s="282" t="s">
        <v>1270</v>
      </c>
      <c r="D127" s="282"/>
      <c r="E127" s="282"/>
      <c r="F127" s="305" t="s">
        <v>1221</v>
      </c>
      <c r="G127" s="282"/>
      <c r="H127" s="282" t="s">
        <v>1271</v>
      </c>
      <c r="I127" s="282" t="s">
        <v>1223</v>
      </c>
      <c r="J127" s="282" t="s">
        <v>1272</v>
      </c>
      <c r="K127" s="330"/>
    </row>
    <row r="128" spans="2:11" s="1" customFormat="1" ht="15" customHeight="1">
      <c r="B128" s="327"/>
      <c r="C128" s="282" t="s">
        <v>88</v>
      </c>
      <c r="D128" s="282"/>
      <c r="E128" s="282"/>
      <c r="F128" s="305" t="s">
        <v>1221</v>
      </c>
      <c r="G128" s="282"/>
      <c r="H128" s="282" t="s">
        <v>1273</v>
      </c>
      <c r="I128" s="282" t="s">
        <v>1223</v>
      </c>
      <c r="J128" s="282" t="s">
        <v>1272</v>
      </c>
      <c r="K128" s="330"/>
    </row>
    <row r="129" spans="2:11" s="1" customFormat="1" ht="15" customHeight="1">
      <c r="B129" s="327"/>
      <c r="C129" s="282" t="s">
        <v>1232</v>
      </c>
      <c r="D129" s="282"/>
      <c r="E129" s="282"/>
      <c r="F129" s="305" t="s">
        <v>1227</v>
      </c>
      <c r="G129" s="282"/>
      <c r="H129" s="282" t="s">
        <v>1233</v>
      </c>
      <c r="I129" s="282" t="s">
        <v>1223</v>
      </c>
      <c r="J129" s="282">
        <v>15</v>
      </c>
      <c r="K129" s="330"/>
    </row>
    <row r="130" spans="2:11" s="1" customFormat="1" ht="15" customHeight="1">
      <c r="B130" s="327"/>
      <c r="C130" s="308" t="s">
        <v>1234</v>
      </c>
      <c r="D130" s="308"/>
      <c r="E130" s="308"/>
      <c r="F130" s="309" t="s">
        <v>1227</v>
      </c>
      <c r="G130" s="308"/>
      <c r="H130" s="308" t="s">
        <v>1235</v>
      </c>
      <c r="I130" s="308" t="s">
        <v>1223</v>
      </c>
      <c r="J130" s="308">
        <v>15</v>
      </c>
      <c r="K130" s="330"/>
    </row>
    <row r="131" spans="2:11" s="1" customFormat="1" ht="15" customHeight="1">
      <c r="B131" s="327"/>
      <c r="C131" s="308" t="s">
        <v>1236</v>
      </c>
      <c r="D131" s="308"/>
      <c r="E131" s="308"/>
      <c r="F131" s="309" t="s">
        <v>1227</v>
      </c>
      <c r="G131" s="308"/>
      <c r="H131" s="308" t="s">
        <v>1237</v>
      </c>
      <c r="I131" s="308" t="s">
        <v>1223</v>
      </c>
      <c r="J131" s="308">
        <v>20</v>
      </c>
      <c r="K131" s="330"/>
    </row>
    <row r="132" spans="2:11" s="1" customFormat="1" ht="15" customHeight="1">
      <c r="B132" s="327"/>
      <c r="C132" s="308" t="s">
        <v>1238</v>
      </c>
      <c r="D132" s="308"/>
      <c r="E132" s="308"/>
      <c r="F132" s="309" t="s">
        <v>1227</v>
      </c>
      <c r="G132" s="308"/>
      <c r="H132" s="308" t="s">
        <v>1239</v>
      </c>
      <c r="I132" s="308" t="s">
        <v>1223</v>
      </c>
      <c r="J132" s="308">
        <v>20</v>
      </c>
      <c r="K132" s="330"/>
    </row>
    <row r="133" spans="2:11" s="1" customFormat="1" ht="15" customHeight="1">
      <c r="B133" s="327"/>
      <c r="C133" s="282" t="s">
        <v>1226</v>
      </c>
      <c r="D133" s="282"/>
      <c r="E133" s="282"/>
      <c r="F133" s="305" t="s">
        <v>1227</v>
      </c>
      <c r="G133" s="282"/>
      <c r="H133" s="282" t="s">
        <v>1261</v>
      </c>
      <c r="I133" s="282" t="s">
        <v>1223</v>
      </c>
      <c r="J133" s="282">
        <v>50</v>
      </c>
      <c r="K133" s="330"/>
    </row>
    <row r="134" spans="2:11" s="1" customFormat="1" ht="15" customHeight="1">
      <c r="B134" s="327"/>
      <c r="C134" s="282" t="s">
        <v>1240</v>
      </c>
      <c r="D134" s="282"/>
      <c r="E134" s="282"/>
      <c r="F134" s="305" t="s">
        <v>1227</v>
      </c>
      <c r="G134" s="282"/>
      <c r="H134" s="282" t="s">
        <v>1261</v>
      </c>
      <c r="I134" s="282" t="s">
        <v>1223</v>
      </c>
      <c r="J134" s="282">
        <v>50</v>
      </c>
      <c r="K134" s="330"/>
    </row>
    <row r="135" spans="2:11" s="1" customFormat="1" ht="15" customHeight="1">
      <c r="B135" s="327"/>
      <c r="C135" s="282" t="s">
        <v>1246</v>
      </c>
      <c r="D135" s="282"/>
      <c r="E135" s="282"/>
      <c r="F135" s="305" t="s">
        <v>1227</v>
      </c>
      <c r="G135" s="282"/>
      <c r="H135" s="282" t="s">
        <v>1261</v>
      </c>
      <c r="I135" s="282" t="s">
        <v>1223</v>
      </c>
      <c r="J135" s="282">
        <v>50</v>
      </c>
      <c r="K135" s="330"/>
    </row>
    <row r="136" spans="2:11" s="1" customFormat="1" ht="15" customHeight="1">
      <c r="B136" s="327"/>
      <c r="C136" s="282" t="s">
        <v>1248</v>
      </c>
      <c r="D136" s="282"/>
      <c r="E136" s="282"/>
      <c r="F136" s="305" t="s">
        <v>1227</v>
      </c>
      <c r="G136" s="282"/>
      <c r="H136" s="282" t="s">
        <v>1261</v>
      </c>
      <c r="I136" s="282" t="s">
        <v>1223</v>
      </c>
      <c r="J136" s="282">
        <v>50</v>
      </c>
      <c r="K136" s="330"/>
    </row>
    <row r="137" spans="2:11" s="1" customFormat="1" ht="15" customHeight="1">
      <c r="B137" s="327"/>
      <c r="C137" s="282" t="s">
        <v>1249</v>
      </c>
      <c r="D137" s="282"/>
      <c r="E137" s="282"/>
      <c r="F137" s="305" t="s">
        <v>1227</v>
      </c>
      <c r="G137" s="282"/>
      <c r="H137" s="282" t="s">
        <v>1274</v>
      </c>
      <c r="I137" s="282" t="s">
        <v>1223</v>
      </c>
      <c r="J137" s="282">
        <v>255</v>
      </c>
      <c r="K137" s="330"/>
    </row>
    <row r="138" spans="2:11" s="1" customFormat="1" ht="15" customHeight="1">
      <c r="B138" s="327"/>
      <c r="C138" s="282" t="s">
        <v>1251</v>
      </c>
      <c r="D138" s="282"/>
      <c r="E138" s="282"/>
      <c r="F138" s="305" t="s">
        <v>1221</v>
      </c>
      <c r="G138" s="282"/>
      <c r="H138" s="282" t="s">
        <v>1275</v>
      </c>
      <c r="I138" s="282" t="s">
        <v>1253</v>
      </c>
      <c r="J138" s="282"/>
      <c r="K138" s="330"/>
    </row>
    <row r="139" spans="2:11" s="1" customFormat="1" ht="15" customHeight="1">
      <c r="B139" s="327"/>
      <c r="C139" s="282" t="s">
        <v>1254</v>
      </c>
      <c r="D139" s="282"/>
      <c r="E139" s="282"/>
      <c r="F139" s="305" t="s">
        <v>1221</v>
      </c>
      <c r="G139" s="282"/>
      <c r="H139" s="282" t="s">
        <v>1276</v>
      </c>
      <c r="I139" s="282" t="s">
        <v>1256</v>
      </c>
      <c r="J139" s="282"/>
      <c r="K139" s="330"/>
    </row>
    <row r="140" spans="2:11" s="1" customFormat="1" ht="15" customHeight="1">
      <c r="B140" s="327"/>
      <c r="C140" s="282" t="s">
        <v>1257</v>
      </c>
      <c r="D140" s="282"/>
      <c r="E140" s="282"/>
      <c r="F140" s="305" t="s">
        <v>1221</v>
      </c>
      <c r="G140" s="282"/>
      <c r="H140" s="282" t="s">
        <v>1257</v>
      </c>
      <c r="I140" s="282" t="s">
        <v>1256</v>
      </c>
      <c r="J140" s="282"/>
      <c r="K140" s="330"/>
    </row>
    <row r="141" spans="2:11" s="1" customFormat="1" ht="15" customHeight="1">
      <c r="B141" s="327"/>
      <c r="C141" s="282" t="s">
        <v>41</v>
      </c>
      <c r="D141" s="282"/>
      <c r="E141" s="282"/>
      <c r="F141" s="305" t="s">
        <v>1221</v>
      </c>
      <c r="G141" s="282"/>
      <c r="H141" s="282" t="s">
        <v>1277</v>
      </c>
      <c r="I141" s="282" t="s">
        <v>1256</v>
      </c>
      <c r="J141" s="282"/>
      <c r="K141" s="330"/>
    </row>
    <row r="142" spans="2:11" s="1" customFormat="1" ht="15" customHeight="1">
      <c r="B142" s="327"/>
      <c r="C142" s="282" t="s">
        <v>1278</v>
      </c>
      <c r="D142" s="282"/>
      <c r="E142" s="282"/>
      <c r="F142" s="305" t="s">
        <v>1221</v>
      </c>
      <c r="G142" s="282"/>
      <c r="H142" s="282" t="s">
        <v>1279</v>
      </c>
      <c r="I142" s="282" t="s">
        <v>1256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1280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1215</v>
      </c>
      <c r="D148" s="297"/>
      <c r="E148" s="297"/>
      <c r="F148" s="297" t="s">
        <v>1216</v>
      </c>
      <c r="G148" s="298"/>
      <c r="H148" s="297" t="s">
        <v>57</v>
      </c>
      <c r="I148" s="297" t="s">
        <v>60</v>
      </c>
      <c r="J148" s="297" t="s">
        <v>1217</v>
      </c>
      <c r="K148" s="296"/>
    </row>
    <row r="149" spans="2:11" s="1" customFormat="1" ht="17.25" customHeight="1">
      <c r="B149" s="294"/>
      <c r="C149" s="299" t="s">
        <v>1218</v>
      </c>
      <c r="D149" s="299"/>
      <c r="E149" s="299"/>
      <c r="F149" s="300" t="s">
        <v>1219</v>
      </c>
      <c r="G149" s="301"/>
      <c r="H149" s="299"/>
      <c r="I149" s="299"/>
      <c r="J149" s="299" t="s">
        <v>1220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1224</v>
      </c>
      <c r="D151" s="282"/>
      <c r="E151" s="282"/>
      <c r="F151" s="335" t="s">
        <v>1221</v>
      </c>
      <c r="G151" s="282"/>
      <c r="H151" s="334" t="s">
        <v>1261</v>
      </c>
      <c r="I151" s="334" t="s">
        <v>1223</v>
      </c>
      <c r="J151" s="334">
        <v>120</v>
      </c>
      <c r="K151" s="330"/>
    </row>
    <row r="152" spans="2:11" s="1" customFormat="1" ht="15" customHeight="1">
      <c r="B152" s="307"/>
      <c r="C152" s="334" t="s">
        <v>1270</v>
      </c>
      <c r="D152" s="282"/>
      <c r="E152" s="282"/>
      <c r="F152" s="335" t="s">
        <v>1221</v>
      </c>
      <c r="G152" s="282"/>
      <c r="H152" s="334" t="s">
        <v>1281</v>
      </c>
      <c r="I152" s="334" t="s">
        <v>1223</v>
      </c>
      <c r="J152" s="334" t="s">
        <v>1272</v>
      </c>
      <c r="K152" s="330"/>
    </row>
    <row r="153" spans="2:11" s="1" customFormat="1" ht="15" customHeight="1">
      <c r="B153" s="307"/>
      <c r="C153" s="334" t="s">
        <v>88</v>
      </c>
      <c r="D153" s="282"/>
      <c r="E153" s="282"/>
      <c r="F153" s="335" t="s">
        <v>1221</v>
      </c>
      <c r="G153" s="282"/>
      <c r="H153" s="334" t="s">
        <v>1282</v>
      </c>
      <c r="I153" s="334" t="s">
        <v>1223</v>
      </c>
      <c r="J153" s="334" t="s">
        <v>1272</v>
      </c>
      <c r="K153" s="330"/>
    </row>
    <row r="154" spans="2:11" s="1" customFormat="1" ht="15" customHeight="1">
      <c r="B154" s="307"/>
      <c r="C154" s="334" t="s">
        <v>1226</v>
      </c>
      <c r="D154" s="282"/>
      <c r="E154" s="282"/>
      <c r="F154" s="335" t="s">
        <v>1227</v>
      </c>
      <c r="G154" s="282"/>
      <c r="H154" s="334" t="s">
        <v>1261</v>
      </c>
      <c r="I154" s="334" t="s">
        <v>1223</v>
      </c>
      <c r="J154" s="334">
        <v>50</v>
      </c>
      <c r="K154" s="330"/>
    </row>
    <row r="155" spans="2:11" s="1" customFormat="1" ht="15" customHeight="1">
      <c r="B155" s="307"/>
      <c r="C155" s="334" t="s">
        <v>1229</v>
      </c>
      <c r="D155" s="282"/>
      <c r="E155" s="282"/>
      <c r="F155" s="335" t="s">
        <v>1221</v>
      </c>
      <c r="G155" s="282"/>
      <c r="H155" s="334" t="s">
        <v>1261</v>
      </c>
      <c r="I155" s="334" t="s">
        <v>1231</v>
      </c>
      <c r="J155" s="334"/>
      <c r="K155" s="330"/>
    </row>
    <row r="156" spans="2:11" s="1" customFormat="1" ht="15" customHeight="1">
      <c r="B156" s="307"/>
      <c r="C156" s="334" t="s">
        <v>1240</v>
      </c>
      <c r="D156" s="282"/>
      <c r="E156" s="282"/>
      <c r="F156" s="335" t="s">
        <v>1227</v>
      </c>
      <c r="G156" s="282"/>
      <c r="H156" s="334" t="s">
        <v>1261</v>
      </c>
      <c r="I156" s="334" t="s">
        <v>1223</v>
      </c>
      <c r="J156" s="334">
        <v>50</v>
      </c>
      <c r="K156" s="330"/>
    </row>
    <row r="157" spans="2:11" s="1" customFormat="1" ht="15" customHeight="1">
      <c r="B157" s="307"/>
      <c r="C157" s="334" t="s">
        <v>1248</v>
      </c>
      <c r="D157" s="282"/>
      <c r="E157" s="282"/>
      <c r="F157" s="335" t="s">
        <v>1227</v>
      </c>
      <c r="G157" s="282"/>
      <c r="H157" s="334" t="s">
        <v>1261</v>
      </c>
      <c r="I157" s="334" t="s">
        <v>1223</v>
      </c>
      <c r="J157" s="334">
        <v>50</v>
      </c>
      <c r="K157" s="330"/>
    </row>
    <row r="158" spans="2:11" s="1" customFormat="1" ht="15" customHeight="1">
      <c r="B158" s="307"/>
      <c r="C158" s="334" t="s">
        <v>1246</v>
      </c>
      <c r="D158" s="282"/>
      <c r="E158" s="282"/>
      <c r="F158" s="335" t="s">
        <v>1227</v>
      </c>
      <c r="G158" s="282"/>
      <c r="H158" s="334" t="s">
        <v>1261</v>
      </c>
      <c r="I158" s="334" t="s">
        <v>1223</v>
      </c>
      <c r="J158" s="334">
        <v>50</v>
      </c>
      <c r="K158" s="330"/>
    </row>
    <row r="159" spans="2:11" s="1" customFormat="1" ht="15" customHeight="1">
      <c r="B159" s="307"/>
      <c r="C159" s="334" t="s">
        <v>114</v>
      </c>
      <c r="D159" s="282"/>
      <c r="E159" s="282"/>
      <c r="F159" s="335" t="s">
        <v>1221</v>
      </c>
      <c r="G159" s="282"/>
      <c r="H159" s="334" t="s">
        <v>1283</v>
      </c>
      <c r="I159" s="334" t="s">
        <v>1223</v>
      </c>
      <c r="J159" s="334" t="s">
        <v>1284</v>
      </c>
      <c r="K159" s="330"/>
    </row>
    <row r="160" spans="2:11" s="1" customFormat="1" ht="15" customHeight="1">
      <c r="B160" s="307"/>
      <c r="C160" s="334" t="s">
        <v>1285</v>
      </c>
      <c r="D160" s="282"/>
      <c r="E160" s="282"/>
      <c r="F160" s="335" t="s">
        <v>1221</v>
      </c>
      <c r="G160" s="282"/>
      <c r="H160" s="334" t="s">
        <v>1286</v>
      </c>
      <c r="I160" s="334" t="s">
        <v>1256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1287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1215</v>
      </c>
      <c r="D166" s="297"/>
      <c r="E166" s="297"/>
      <c r="F166" s="297" t="s">
        <v>1216</v>
      </c>
      <c r="G166" s="339"/>
      <c r="H166" s="340" t="s">
        <v>57</v>
      </c>
      <c r="I166" s="340" t="s">
        <v>60</v>
      </c>
      <c r="J166" s="297" t="s">
        <v>1217</v>
      </c>
      <c r="K166" s="274"/>
    </row>
    <row r="167" spans="2:11" s="1" customFormat="1" ht="17.25" customHeight="1">
      <c r="B167" s="275"/>
      <c r="C167" s="299" t="s">
        <v>1218</v>
      </c>
      <c r="D167" s="299"/>
      <c r="E167" s="299"/>
      <c r="F167" s="300" t="s">
        <v>1219</v>
      </c>
      <c r="G167" s="341"/>
      <c r="H167" s="342"/>
      <c r="I167" s="342"/>
      <c r="J167" s="299" t="s">
        <v>1220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1224</v>
      </c>
      <c r="D169" s="282"/>
      <c r="E169" s="282"/>
      <c r="F169" s="305" t="s">
        <v>1221</v>
      </c>
      <c r="G169" s="282"/>
      <c r="H169" s="282" t="s">
        <v>1261</v>
      </c>
      <c r="I169" s="282" t="s">
        <v>1223</v>
      </c>
      <c r="J169" s="282">
        <v>120</v>
      </c>
      <c r="K169" s="330"/>
    </row>
    <row r="170" spans="2:11" s="1" customFormat="1" ht="15" customHeight="1">
      <c r="B170" s="307"/>
      <c r="C170" s="282" t="s">
        <v>1270</v>
      </c>
      <c r="D170" s="282"/>
      <c r="E170" s="282"/>
      <c r="F170" s="305" t="s">
        <v>1221</v>
      </c>
      <c r="G170" s="282"/>
      <c r="H170" s="282" t="s">
        <v>1271</v>
      </c>
      <c r="I170" s="282" t="s">
        <v>1223</v>
      </c>
      <c r="J170" s="282" t="s">
        <v>1272</v>
      </c>
      <c r="K170" s="330"/>
    </row>
    <row r="171" spans="2:11" s="1" customFormat="1" ht="15" customHeight="1">
      <c r="B171" s="307"/>
      <c r="C171" s="282" t="s">
        <v>88</v>
      </c>
      <c r="D171" s="282"/>
      <c r="E171" s="282"/>
      <c r="F171" s="305" t="s">
        <v>1221</v>
      </c>
      <c r="G171" s="282"/>
      <c r="H171" s="282" t="s">
        <v>1288</v>
      </c>
      <c r="I171" s="282" t="s">
        <v>1223</v>
      </c>
      <c r="J171" s="282" t="s">
        <v>1272</v>
      </c>
      <c r="K171" s="330"/>
    </row>
    <row r="172" spans="2:11" s="1" customFormat="1" ht="15" customHeight="1">
      <c r="B172" s="307"/>
      <c r="C172" s="282" t="s">
        <v>1226</v>
      </c>
      <c r="D172" s="282"/>
      <c r="E172" s="282"/>
      <c r="F172" s="305" t="s">
        <v>1227</v>
      </c>
      <c r="G172" s="282"/>
      <c r="H172" s="282" t="s">
        <v>1288</v>
      </c>
      <c r="I172" s="282" t="s">
        <v>1223</v>
      </c>
      <c r="J172" s="282">
        <v>50</v>
      </c>
      <c r="K172" s="330"/>
    </row>
    <row r="173" spans="2:11" s="1" customFormat="1" ht="15" customHeight="1">
      <c r="B173" s="307"/>
      <c r="C173" s="282" t="s">
        <v>1229</v>
      </c>
      <c r="D173" s="282"/>
      <c r="E173" s="282"/>
      <c r="F173" s="305" t="s">
        <v>1221</v>
      </c>
      <c r="G173" s="282"/>
      <c r="H173" s="282" t="s">
        <v>1288</v>
      </c>
      <c r="I173" s="282" t="s">
        <v>1231</v>
      </c>
      <c r="J173" s="282"/>
      <c r="K173" s="330"/>
    </row>
    <row r="174" spans="2:11" s="1" customFormat="1" ht="15" customHeight="1">
      <c r="B174" s="307"/>
      <c r="C174" s="282" t="s">
        <v>1240</v>
      </c>
      <c r="D174" s="282"/>
      <c r="E174" s="282"/>
      <c r="F174" s="305" t="s">
        <v>1227</v>
      </c>
      <c r="G174" s="282"/>
      <c r="H174" s="282" t="s">
        <v>1288</v>
      </c>
      <c r="I174" s="282" t="s">
        <v>1223</v>
      </c>
      <c r="J174" s="282">
        <v>50</v>
      </c>
      <c r="K174" s="330"/>
    </row>
    <row r="175" spans="2:11" s="1" customFormat="1" ht="15" customHeight="1">
      <c r="B175" s="307"/>
      <c r="C175" s="282" t="s">
        <v>1248</v>
      </c>
      <c r="D175" s="282"/>
      <c r="E175" s="282"/>
      <c r="F175" s="305" t="s">
        <v>1227</v>
      </c>
      <c r="G175" s="282"/>
      <c r="H175" s="282" t="s">
        <v>1288</v>
      </c>
      <c r="I175" s="282" t="s">
        <v>1223</v>
      </c>
      <c r="J175" s="282">
        <v>50</v>
      </c>
      <c r="K175" s="330"/>
    </row>
    <row r="176" spans="2:11" s="1" customFormat="1" ht="15" customHeight="1">
      <c r="B176" s="307"/>
      <c r="C176" s="282" t="s">
        <v>1246</v>
      </c>
      <c r="D176" s="282"/>
      <c r="E176" s="282"/>
      <c r="F176" s="305" t="s">
        <v>1227</v>
      </c>
      <c r="G176" s="282"/>
      <c r="H176" s="282" t="s">
        <v>1288</v>
      </c>
      <c r="I176" s="282" t="s">
        <v>1223</v>
      </c>
      <c r="J176" s="282">
        <v>50</v>
      </c>
      <c r="K176" s="330"/>
    </row>
    <row r="177" spans="2:11" s="1" customFormat="1" ht="15" customHeight="1">
      <c r="B177" s="307"/>
      <c r="C177" s="282" t="s">
        <v>141</v>
      </c>
      <c r="D177" s="282"/>
      <c r="E177" s="282"/>
      <c r="F177" s="305" t="s">
        <v>1221</v>
      </c>
      <c r="G177" s="282"/>
      <c r="H177" s="282" t="s">
        <v>1289</v>
      </c>
      <c r="I177" s="282" t="s">
        <v>1290</v>
      </c>
      <c r="J177" s="282"/>
      <c r="K177" s="330"/>
    </row>
    <row r="178" spans="2:11" s="1" customFormat="1" ht="15" customHeight="1">
      <c r="B178" s="307"/>
      <c r="C178" s="282" t="s">
        <v>60</v>
      </c>
      <c r="D178" s="282"/>
      <c r="E178" s="282"/>
      <c r="F178" s="305" t="s">
        <v>1221</v>
      </c>
      <c r="G178" s="282"/>
      <c r="H178" s="282" t="s">
        <v>1291</v>
      </c>
      <c r="I178" s="282" t="s">
        <v>1292</v>
      </c>
      <c r="J178" s="282">
        <v>1</v>
      </c>
      <c r="K178" s="330"/>
    </row>
    <row r="179" spans="2:11" s="1" customFormat="1" ht="15" customHeight="1">
      <c r="B179" s="307"/>
      <c r="C179" s="282" t="s">
        <v>56</v>
      </c>
      <c r="D179" s="282"/>
      <c r="E179" s="282"/>
      <c r="F179" s="305" t="s">
        <v>1221</v>
      </c>
      <c r="G179" s="282"/>
      <c r="H179" s="282" t="s">
        <v>1293</v>
      </c>
      <c r="I179" s="282" t="s">
        <v>1223</v>
      </c>
      <c r="J179" s="282">
        <v>20</v>
      </c>
      <c r="K179" s="330"/>
    </row>
    <row r="180" spans="2:11" s="1" customFormat="1" ht="15" customHeight="1">
      <c r="B180" s="307"/>
      <c r="C180" s="282" t="s">
        <v>57</v>
      </c>
      <c r="D180" s="282"/>
      <c r="E180" s="282"/>
      <c r="F180" s="305" t="s">
        <v>1221</v>
      </c>
      <c r="G180" s="282"/>
      <c r="H180" s="282" t="s">
        <v>1294</v>
      </c>
      <c r="I180" s="282" t="s">
        <v>1223</v>
      </c>
      <c r="J180" s="282">
        <v>255</v>
      </c>
      <c r="K180" s="330"/>
    </row>
    <row r="181" spans="2:11" s="1" customFormat="1" ht="15" customHeight="1">
      <c r="B181" s="307"/>
      <c r="C181" s="282" t="s">
        <v>142</v>
      </c>
      <c r="D181" s="282"/>
      <c r="E181" s="282"/>
      <c r="F181" s="305" t="s">
        <v>1221</v>
      </c>
      <c r="G181" s="282"/>
      <c r="H181" s="282" t="s">
        <v>1185</v>
      </c>
      <c r="I181" s="282" t="s">
        <v>1223</v>
      </c>
      <c r="J181" s="282">
        <v>10</v>
      </c>
      <c r="K181" s="330"/>
    </row>
    <row r="182" spans="2:11" s="1" customFormat="1" ht="15" customHeight="1">
      <c r="B182" s="307"/>
      <c r="C182" s="282" t="s">
        <v>143</v>
      </c>
      <c r="D182" s="282"/>
      <c r="E182" s="282"/>
      <c r="F182" s="305" t="s">
        <v>1221</v>
      </c>
      <c r="G182" s="282"/>
      <c r="H182" s="282" t="s">
        <v>1295</v>
      </c>
      <c r="I182" s="282" t="s">
        <v>1256</v>
      </c>
      <c r="J182" s="282"/>
      <c r="K182" s="330"/>
    </row>
    <row r="183" spans="2:11" s="1" customFormat="1" ht="15" customHeight="1">
      <c r="B183" s="307"/>
      <c r="C183" s="282" t="s">
        <v>1296</v>
      </c>
      <c r="D183" s="282"/>
      <c r="E183" s="282"/>
      <c r="F183" s="305" t="s">
        <v>1221</v>
      </c>
      <c r="G183" s="282"/>
      <c r="H183" s="282" t="s">
        <v>1297</v>
      </c>
      <c r="I183" s="282" t="s">
        <v>1256</v>
      </c>
      <c r="J183" s="282"/>
      <c r="K183" s="330"/>
    </row>
    <row r="184" spans="2:11" s="1" customFormat="1" ht="15" customHeight="1">
      <c r="B184" s="307"/>
      <c r="C184" s="282" t="s">
        <v>1285</v>
      </c>
      <c r="D184" s="282"/>
      <c r="E184" s="282"/>
      <c r="F184" s="305" t="s">
        <v>1221</v>
      </c>
      <c r="G184" s="282"/>
      <c r="H184" s="282" t="s">
        <v>1298</v>
      </c>
      <c r="I184" s="282" t="s">
        <v>1256</v>
      </c>
      <c r="J184" s="282"/>
      <c r="K184" s="330"/>
    </row>
    <row r="185" spans="2:11" s="1" customFormat="1" ht="15" customHeight="1">
      <c r="B185" s="307"/>
      <c r="C185" s="282" t="s">
        <v>145</v>
      </c>
      <c r="D185" s="282"/>
      <c r="E185" s="282"/>
      <c r="F185" s="305" t="s">
        <v>1227</v>
      </c>
      <c r="G185" s="282"/>
      <c r="H185" s="282" t="s">
        <v>1299</v>
      </c>
      <c r="I185" s="282" t="s">
        <v>1223</v>
      </c>
      <c r="J185" s="282">
        <v>50</v>
      </c>
      <c r="K185" s="330"/>
    </row>
    <row r="186" spans="2:11" s="1" customFormat="1" ht="15" customHeight="1">
      <c r="B186" s="307"/>
      <c r="C186" s="282" t="s">
        <v>1300</v>
      </c>
      <c r="D186" s="282"/>
      <c r="E186" s="282"/>
      <c r="F186" s="305" t="s">
        <v>1227</v>
      </c>
      <c r="G186" s="282"/>
      <c r="H186" s="282" t="s">
        <v>1301</v>
      </c>
      <c r="I186" s="282" t="s">
        <v>1302</v>
      </c>
      <c r="J186" s="282"/>
      <c r="K186" s="330"/>
    </row>
    <row r="187" spans="2:11" s="1" customFormat="1" ht="15" customHeight="1">
      <c r="B187" s="307"/>
      <c r="C187" s="282" t="s">
        <v>1303</v>
      </c>
      <c r="D187" s="282"/>
      <c r="E187" s="282"/>
      <c r="F187" s="305" t="s">
        <v>1227</v>
      </c>
      <c r="G187" s="282"/>
      <c r="H187" s="282" t="s">
        <v>1304</v>
      </c>
      <c r="I187" s="282" t="s">
        <v>1302</v>
      </c>
      <c r="J187" s="282"/>
      <c r="K187" s="330"/>
    </row>
    <row r="188" spans="2:11" s="1" customFormat="1" ht="15" customHeight="1">
      <c r="B188" s="307"/>
      <c r="C188" s="282" t="s">
        <v>1305</v>
      </c>
      <c r="D188" s="282"/>
      <c r="E188" s="282"/>
      <c r="F188" s="305" t="s">
        <v>1227</v>
      </c>
      <c r="G188" s="282"/>
      <c r="H188" s="282" t="s">
        <v>1306</v>
      </c>
      <c r="I188" s="282" t="s">
        <v>1302</v>
      </c>
      <c r="J188" s="282"/>
      <c r="K188" s="330"/>
    </row>
    <row r="189" spans="2:11" s="1" customFormat="1" ht="15" customHeight="1">
      <c r="B189" s="307"/>
      <c r="C189" s="343" t="s">
        <v>1307</v>
      </c>
      <c r="D189" s="282"/>
      <c r="E189" s="282"/>
      <c r="F189" s="305" t="s">
        <v>1227</v>
      </c>
      <c r="G189" s="282"/>
      <c r="H189" s="282" t="s">
        <v>1308</v>
      </c>
      <c r="I189" s="282" t="s">
        <v>1309</v>
      </c>
      <c r="J189" s="344" t="s">
        <v>1310</v>
      </c>
      <c r="K189" s="330"/>
    </row>
    <row r="190" spans="2:11" s="1" customFormat="1" ht="15" customHeight="1">
      <c r="B190" s="307"/>
      <c r="C190" s="343" t="s">
        <v>45</v>
      </c>
      <c r="D190" s="282"/>
      <c r="E190" s="282"/>
      <c r="F190" s="305" t="s">
        <v>1221</v>
      </c>
      <c r="G190" s="282"/>
      <c r="H190" s="279" t="s">
        <v>1311</v>
      </c>
      <c r="I190" s="282" t="s">
        <v>1312</v>
      </c>
      <c r="J190" s="282"/>
      <c r="K190" s="330"/>
    </row>
    <row r="191" spans="2:11" s="1" customFormat="1" ht="15" customHeight="1">
      <c r="B191" s="307"/>
      <c r="C191" s="343" t="s">
        <v>1313</v>
      </c>
      <c r="D191" s="282"/>
      <c r="E191" s="282"/>
      <c r="F191" s="305" t="s">
        <v>1221</v>
      </c>
      <c r="G191" s="282"/>
      <c r="H191" s="282" t="s">
        <v>1314</v>
      </c>
      <c r="I191" s="282" t="s">
        <v>1256</v>
      </c>
      <c r="J191" s="282"/>
      <c r="K191" s="330"/>
    </row>
    <row r="192" spans="2:11" s="1" customFormat="1" ht="15" customHeight="1">
      <c r="B192" s="307"/>
      <c r="C192" s="343" t="s">
        <v>1315</v>
      </c>
      <c r="D192" s="282"/>
      <c r="E192" s="282"/>
      <c r="F192" s="305" t="s">
        <v>1221</v>
      </c>
      <c r="G192" s="282"/>
      <c r="H192" s="282" t="s">
        <v>1316</v>
      </c>
      <c r="I192" s="282" t="s">
        <v>1256</v>
      </c>
      <c r="J192" s="282"/>
      <c r="K192" s="330"/>
    </row>
    <row r="193" spans="2:11" s="1" customFormat="1" ht="15" customHeight="1">
      <c r="B193" s="307"/>
      <c r="C193" s="343" t="s">
        <v>1317</v>
      </c>
      <c r="D193" s="282"/>
      <c r="E193" s="282"/>
      <c r="F193" s="305" t="s">
        <v>1227</v>
      </c>
      <c r="G193" s="282"/>
      <c r="H193" s="282" t="s">
        <v>1318</v>
      </c>
      <c r="I193" s="282" t="s">
        <v>1256</v>
      </c>
      <c r="J193" s="282"/>
      <c r="K193" s="330"/>
    </row>
    <row r="194" spans="2:11" s="1" customFormat="1" ht="15" customHeight="1">
      <c r="B194" s="336"/>
      <c r="C194" s="345"/>
      <c r="D194" s="316"/>
      <c r="E194" s="316"/>
      <c r="F194" s="316"/>
      <c r="G194" s="316"/>
      <c r="H194" s="316"/>
      <c r="I194" s="316"/>
      <c r="J194" s="316"/>
      <c r="K194" s="337"/>
    </row>
    <row r="195" spans="2:11" s="1" customFormat="1" ht="18.75" customHeight="1">
      <c r="B195" s="318"/>
      <c r="C195" s="328"/>
      <c r="D195" s="328"/>
      <c r="E195" s="328"/>
      <c r="F195" s="338"/>
      <c r="G195" s="328"/>
      <c r="H195" s="328"/>
      <c r="I195" s="328"/>
      <c r="J195" s="328"/>
      <c r="K195" s="318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spans="2:11" s="1" customFormat="1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spans="2:11" s="1" customFormat="1" ht="21">
      <c r="B199" s="272"/>
      <c r="C199" s="273" t="s">
        <v>1319</v>
      </c>
      <c r="D199" s="273"/>
      <c r="E199" s="273"/>
      <c r="F199" s="273"/>
      <c r="G199" s="273"/>
      <c r="H199" s="273"/>
      <c r="I199" s="273"/>
      <c r="J199" s="273"/>
      <c r="K199" s="274"/>
    </row>
    <row r="200" spans="2:11" s="1" customFormat="1" ht="25.5" customHeight="1">
      <c r="B200" s="272"/>
      <c r="C200" s="346" t="s">
        <v>1320</v>
      </c>
      <c r="D200" s="346"/>
      <c r="E200" s="346"/>
      <c r="F200" s="346" t="s">
        <v>1321</v>
      </c>
      <c r="G200" s="347"/>
      <c r="H200" s="346" t="s">
        <v>1322</v>
      </c>
      <c r="I200" s="346"/>
      <c r="J200" s="346"/>
      <c r="K200" s="274"/>
    </row>
    <row r="201" spans="2:11" s="1" customFormat="1" ht="5.25" customHeight="1">
      <c r="B201" s="307"/>
      <c r="C201" s="302"/>
      <c r="D201" s="302"/>
      <c r="E201" s="302"/>
      <c r="F201" s="302"/>
      <c r="G201" s="328"/>
      <c r="H201" s="302"/>
      <c r="I201" s="302"/>
      <c r="J201" s="302"/>
      <c r="K201" s="330"/>
    </row>
    <row r="202" spans="2:11" s="1" customFormat="1" ht="15" customHeight="1">
      <c r="B202" s="307"/>
      <c r="C202" s="282" t="s">
        <v>1312</v>
      </c>
      <c r="D202" s="282"/>
      <c r="E202" s="282"/>
      <c r="F202" s="305" t="s">
        <v>46</v>
      </c>
      <c r="G202" s="282"/>
      <c r="H202" s="282" t="s">
        <v>1323</v>
      </c>
      <c r="I202" s="282"/>
      <c r="J202" s="282"/>
      <c r="K202" s="330"/>
    </row>
    <row r="203" spans="2:11" s="1" customFormat="1" ht="15" customHeight="1">
      <c r="B203" s="307"/>
      <c r="C203" s="282"/>
      <c r="D203" s="282"/>
      <c r="E203" s="282"/>
      <c r="F203" s="305" t="s">
        <v>47</v>
      </c>
      <c r="G203" s="282"/>
      <c r="H203" s="282" t="s">
        <v>1324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50</v>
      </c>
      <c r="G204" s="282"/>
      <c r="H204" s="282" t="s">
        <v>1325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48</v>
      </c>
      <c r="G205" s="282"/>
      <c r="H205" s="282" t="s">
        <v>1326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49</v>
      </c>
      <c r="G206" s="282"/>
      <c r="H206" s="282" t="s">
        <v>1327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/>
      <c r="G207" s="282"/>
      <c r="H207" s="282"/>
      <c r="I207" s="282"/>
      <c r="J207" s="282"/>
      <c r="K207" s="330"/>
    </row>
    <row r="208" spans="2:11" s="1" customFormat="1" ht="15" customHeight="1">
      <c r="B208" s="307"/>
      <c r="C208" s="282" t="s">
        <v>1268</v>
      </c>
      <c r="D208" s="282"/>
      <c r="E208" s="282"/>
      <c r="F208" s="305" t="s">
        <v>81</v>
      </c>
      <c r="G208" s="282"/>
      <c r="H208" s="282" t="s">
        <v>1328</v>
      </c>
      <c r="I208" s="282"/>
      <c r="J208" s="282"/>
      <c r="K208" s="330"/>
    </row>
    <row r="209" spans="2:11" s="1" customFormat="1" ht="15" customHeight="1">
      <c r="B209" s="307"/>
      <c r="C209" s="282"/>
      <c r="D209" s="282"/>
      <c r="E209" s="282"/>
      <c r="F209" s="305" t="s">
        <v>1164</v>
      </c>
      <c r="G209" s="282"/>
      <c r="H209" s="282" t="s">
        <v>1165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1162</v>
      </c>
      <c r="G210" s="282"/>
      <c r="H210" s="282" t="s">
        <v>1329</v>
      </c>
      <c r="I210" s="282"/>
      <c r="J210" s="282"/>
      <c r="K210" s="330"/>
    </row>
    <row r="211" spans="2:11" s="1" customFormat="1" ht="15" customHeight="1">
      <c r="B211" s="348"/>
      <c r="C211" s="282"/>
      <c r="D211" s="282"/>
      <c r="E211" s="282"/>
      <c r="F211" s="305" t="s">
        <v>1166</v>
      </c>
      <c r="G211" s="343"/>
      <c r="H211" s="334" t="s">
        <v>1167</v>
      </c>
      <c r="I211" s="334"/>
      <c r="J211" s="334"/>
      <c r="K211" s="349"/>
    </row>
    <row r="212" spans="2:11" s="1" customFormat="1" ht="15" customHeight="1">
      <c r="B212" s="348"/>
      <c r="C212" s="282"/>
      <c r="D212" s="282"/>
      <c r="E212" s="282"/>
      <c r="F212" s="305" t="s">
        <v>1168</v>
      </c>
      <c r="G212" s="343"/>
      <c r="H212" s="334" t="s">
        <v>1330</v>
      </c>
      <c r="I212" s="334"/>
      <c r="J212" s="334"/>
      <c r="K212" s="349"/>
    </row>
    <row r="213" spans="2:11" s="1" customFormat="1" ht="15" customHeight="1">
      <c r="B213" s="348"/>
      <c r="C213" s="282"/>
      <c r="D213" s="282"/>
      <c r="E213" s="282"/>
      <c r="F213" s="305"/>
      <c r="G213" s="343"/>
      <c r="H213" s="334"/>
      <c r="I213" s="334"/>
      <c r="J213" s="334"/>
      <c r="K213" s="349"/>
    </row>
    <row r="214" spans="2:11" s="1" customFormat="1" ht="15" customHeight="1">
      <c r="B214" s="348"/>
      <c r="C214" s="282" t="s">
        <v>1292</v>
      </c>
      <c r="D214" s="282"/>
      <c r="E214" s="282"/>
      <c r="F214" s="305">
        <v>1</v>
      </c>
      <c r="G214" s="343"/>
      <c r="H214" s="334" t="s">
        <v>1331</v>
      </c>
      <c r="I214" s="334"/>
      <c r="J214" s="334"/>
      <c r="K214" s="349"/>
    </row>
    <row r="215" spans="2:11" s="1" customFormat="1" ht="15" customHeight="1">
      <c r="B215" s="348"/>
      <c r="C215" s="282"/>
      <c r="D215" s="282"/>
      <c r="E215" s="282"/>
      <c r="F215" s="305">
        <v>2</v>
      </c>
      <c r="G215" s="343"/>
      <c r="H215" s="334" t="s">
        <v>1332</v>
      </c>
      <c r="I215" s="334"/>
      <c r="J215" s="334"/>
      <c r="K215" s="349"/>
    </row>
    <row r="216" spans="2:11" s="1" customFormat="1" ht="15" customHeight="1">
      <c r="B216" s="348"/>
      <c r="C216" s="282"/>
      <c r="D216" s="282"/>
      <c r="E216" s="282"/>
      <c r="F216" s="305">
        <v>3</v>
      </c>
      <c r="G216" s="343"/>
      <c r="H216" s="334" t="s">
        <v>1333</v>
      </c>
      <c r="I216" s="334"/>
      <c r="J216" s="334"/>
      <c r="K216" s="349"/>
    </row>
    <row r="217" spans="2:11" s="1" customFormat="1" ht="15" customHeight="1">
      <c r="B217" s="348"/>
      <c r="C217" s="282"/>
      <c r="D217" s="282"/>
      <c r="E217" s="282"/>
      <c r="F217" s="305">
        <v>4</v>
      </c>
      <c r="G217" s="343"/>
      <c r="H217" s="334" t="s">
        <v>1334</v>
      </c>
      <c r="I217" s="334"/>
      <c r="J217" s="334"/>
      <c r="K217" s="349"/>
    </row>
    <row r="218" spans="2:11" s="1" customFormat="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2022-10-31T08:25:56Z</dcterms:created>
  <dcterms:modified xsi:type="dcterms:W3CDTF">2022-10-31T08:26:12Z</dcterms:modified>
  <cp:category/>
  <cp:version/>
  <cp:contentType/>
  <cp:contentStatus/>
</cp:coreProperties>
</file>