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203" sheetId="1" r:id="rId1"/>
  </sheets>
  <definedNames/>
  <calcPr/>
  <webPublishing/>
</workbook>
</file>

<file path=xl/sharedStrings.xml><?xml version="1.0" encoding="utf-8"?>
<sst xmlns="http://schemas.openxmlformats.org/spreadsheetml/2006/main" count="311" uniqueCount="147">
  <si>
    <t>ASPE10</t>
  </si>
  <si>
    <t>S</t>
  </si>
  <si>
    <t>Firma: Firma</t>
  </si>
  <si>
    <t>Soupis prací objektu</t>
  </si>
  <si>
    <t xml:space="preserve">Stavba: </t>
  </si>
  <si>
    <t>23-02-013</t>
  </si>
  <si>
    <t>Děčín Tyršův most ev.č.DC-100</t>
  </si>
  <si>
    <t>O</t>
  </si>
  <si>
    <t>Rozpočet:</t>
  </si>
  <si>
    <t>0,00</t>
  </si>
  <si>
    <t>15,00</t>
  </si>
  <si>
    <t>21,00</t>
  </si>
  <si>
    <t>3</t>
  </si>
  <si>
    <t>2</t>
  </si>
  <si>
    <t>203</t>
  </si>
  <si>
    <t>Podepření - pravobřežní pilíř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</si>
  <si>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</si>
  <si>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</si>
  <si>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</si>
  <si>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</si>
  <si>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</si>
  <si>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</si>
  <si>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</si>
  <si>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</si>
  <si>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</si>
  <si>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</si>
  <si>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</si>
  <si>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</si>
  <si>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</si>
  <si>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</si>
  <si>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</si>
  <si>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</si>
  <si>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</si>
  <si>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</si>
  <si>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</si>
  <si>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</si>
  <si>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014121</t>
  </si>
  <si>
    <t/>
  </si>
  <si>
    <t>POPLATKY ZA SKLÁDKU TYP S-OO (OSTATNÍ ODPAD)</t>
  </si>
  <si>
    <t>M3</t>
  </si>
  <si>
    <t>PP</t>
  </si>
  <si>
    <t>odpad charakteru stavební suti s příměsí cementu</t>
  </si>
  <si>
    <t>VV</t>
  </si>
  <si>
    <t>krycí mazanina v koruně úložného prahu 4.0*16.0*0.2=12,800 [A]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</si>
  <si>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</si>
  <si>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</si>
  <si>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</si>
  <si>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</si>
  <si>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</si>
  <si>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omezení provozu na podchozích komunikacích</t>
  </si>
  <si>
    <t>dopravní opatření při montáži lěšení a dopravě materiálu</t>
  </si>
  <si>
    <t>zahrnuje veškeré náklady spojené s objednatelem požadovanými zařízeními</t>
  </si>
  <si>
    <t>02750</t>
  </si>
  <si>
    <t>POMOC PRÁCE ZŘÍZ NEBO ZAJIŠŤ LEŠENÍ</t>
  </si>
  <si>
    <t>systémové lešení se všemi bezpečnostními prvky, doprava, montáž, demontáž, nájemné</t>
  </si>
  <si>
    <t>lešení u pilíře včetně zábradlí okolo úložného prahu</t>
  </si>
  <si>
    <t>02851</t>
  </si>
  <si>
    <t>PRŮZKUMNÉ PRÁCE DIAGNOSTIKY KONSTRUKCÍ NA POVRCHU</t>
  </si>
  <si>
    <t>přesné doměření konstrukce jako podklad pro VTD</t>
  </si>
  <si>
    <t>změření volných délek pro VTD a výrobu vzpěr</t>
  </si>
  <si>
    <t>zahrnuje veškeré náklady spojené s objednatelem požadovanými pracemi</t>
  </si>
  <si>
    <t>02940</t>
  </si>
  <si>
    <t>OSTATNÍ POŽADAVKY - VYPRACOVÁNÍ DOKUMENTACE</t>
  </si>
  <si>
    <t>VTD</t>
  </si>
  <si>
    <t>výrobně technická dokumentace vzpěr - rektifikovatelných kyvných stojek včetně čepových ložisek</t>
  </si>
  <si>
    <t>02943</t>
  </si>
  <si>
    <t>OSTATNÍ POŽADAVKY - VYPRACOVÁNÍ RDS</t>
  </si>
  <si>
    <t>RDS</t>
  </si>
  <si>
    <t>realizační dokumentace stavby: 
-tvar a výztuž krycí desky úložného prahu 
-tvar a výztuž roznášecích desek podepření příčníků 
-tvar a výztuž rozšížení ložiskových bloků podepření nosníku</t>
  </si>
  <si>
    <t>7</t>
  </si>
  <si>
    <t>02953</t>
  </si>
  <si>
    <t>OSTATNÍ POŽADAVKY - HLAVNÍ MOSTNÍ PROHLÍDKA</t>
  </si>
  <si>
    <t>KUS</t>
  </si>
  <si>
    <t>HMP</t>
  </si>
  <si>
    <t>prohlídka zaměřená na provedení podepření</t>
  </si>
  <si>
    <t>položka zahrnuje : 
- úkony dle ČSN 73 6221 
- provedení hlavní mostní prohlídky oprávněnou fyzickou nebo právnickou osobou 
- vyhotovení záznamu (protokolu), který jednoznačně definuje stav mostu</t>
  </si>
  <si>
    <t>8</t>
  </si>
  <si>
    <t>02960</t>
  </si>
  <si>
    <t>OSTATNÍ POŽADAVKY - ODBORNÝ DOZOR</t>
  </si>
  <si>
    <t>konzultační a kontrolní činnost projektanta a dozoru pro zhotovitele nad rámec AD a TDS</t>
  </si>
  <si>
    <t>konzultační činnost AD a TDS pro řešení VTD a realizace</t>
  </si>
  <si>
    <t>zahrnuje veškeré náklady spojené s objednatelem požadovaným dozorem</t>
  </si>
  <si>
    <t>03100</t>
  </si>
  <si>
    <t>ZAŘÍZENÍ STAVENIŠTĚ - ZŘÍZENÍ, PROVOZ, DEMONTÁŽ</t>
  </si>
  <si>
    <t>rozsakh dle potřeb zhotovuitele</t>
  </si>
  <si>
    <t>stavební buňka, WC, oplocení skládky materiálu, ...</t>
  </si>
  <si>
    <t>zahrnuje objednatelem povolené náklady na pořízení (event. pronájem), provozování, udržování a likvidaci zhotovitelova zařízení</t>
  </si>
  <si>
    <t>Základy</t>
  </si>
  <si>
    <t>261312</t>
  </si>
  <si>
    <t>VRTY PRO KOTVENÍ A INJEKTÁŽ TŘ III NA POVRCHU D DO 16MM</t>
  </si>
  <si>
    <t>M</t>
  </si>
  <si>
    <t>do kamenné koruny úložného prahu po odstranění mazaniny, včetně kotevního tmelu</t>
  </si>
  <si>
    <t>vrty pro kotvení  nové krycí desky v koruně úložného prahu 5 kotev R12/m2 4.0*16.0*5*0.3=96,000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</si>
  <si>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</si>
  <si>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11</t>
  </si>
  <si>
    <t>261513</t>
  </si>
  <si>
    <t>VRTY PRO KOTVENÍ A INJEKTÁŽ TŘ V NA POVRCHU D DO 25MM</t>
  </si>
  <si>
    <t>vrty do žuly, včetně kotevního tmelu</t>
  </si>
  <si>
    <t>vrty pro kotvení rozšíření úložného bloku pod ložiskem 4 trny R12/m 2 řady 2.5*4*4*2*0.25=20,000 [A]</t>
  </si>
  <si>
    <t>12</t>
  </si>
  <si>
    <t>261613</t>
  </si>
  <si>
    <t>VRTY PRO KOTVENÍ A INJEKTÁŽ TŘ VI NA POVRCHU D DO 25MM</t>
  </si>
  <si>
    <t>vrty do betonu, včetně jkotevního tmelu</t>
  </si>
  <si>
    <t>vrty pro osazení vzpěr pod příčníkem 4*4*0.2=3,200 [D] 
vrty pro osazení vzpěry pod nosníkem 4*0.2=0,800 [B] 
Celkem: D+B=4,000 [E]</t>
  </si>
  <si>
    <t>Svislé konstrukce</t>
  </si>
  <si>
    <t>13</t>
  </si>
  <si>
    <t>333324</t>
  </si>
  <si>
    <t>MOSTNÍ OPĚRY A KŘÍDLA ZE ŽELEZOVÉHO BETONU DO C25/30</t>
  </si>
  <si>
    <t>včetně zavěšeného bednění okrajů</t>
  </si>
  <si>
    <t>betonová deska jako ochrana koruny úložného prahu proti zatékání 4.0*16.0*0.2=12,800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</si>
  <si>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</si>
  <si>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14</t>
  </si>
  <si>
    <t>333325</t>
  </si>
  <si>
    <t>MOSTNÍ OPĚRY A KŘÍDLA ZE ŽELEZOVÉHO BETONU DO C30/37</t>
  </si>
  <si>
    <t>roznášecí deska pod podepřením příčníků 2.0*1.0*0.25*2=1,000 [B]</t>
  </si>
  <si>
    <t>15</t>
  </si>
  <si>
    <t>333326</t>
  </si>
  <si>
    <t>MOSTNÍ OPĚRY A KŘÍDLA ZE ŽELEZOVÉHO BETONU DO C40/50</t>
  </si>
  <si>
    <t>vysokopevnostní polymerbeton</t>
  </si>
  <si>
    <t>rozšíření horního stupně úložného bloku pod ložiskem pro osazení stojky podepření nosníku 2.5*4*0.6*0.3=1,800 [A]</t>
  </si>
  <si>
    <t>16</t>
  </si>
  <si>
    <t>333365</t>
  </si>
  <si>
    <t>VÝZTUŽ MOSTNÍCH OPĚR A KŘÍDEL Z OCELI 10505, B500B</t>
  </si>
  <si>
    <t>T</t>
  </si>
  <si>
    <t>odhad stupně vyztužení (včetně vlepovaných kotevních trnů): 
roznášecí deska pod podepřením příčníků 2.0*1.0*0.25*2*0.04*7.85=0,314 [B] 
rozšíření horního stupně úložného bloku pod ložiskem pro osazení stojky podepření nosníku 2.5*4*0.6*0.3*0.04*7.85=0,565 [A] 
Celkem: B+A=0,879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</si>
  <si>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</si>
  <si>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17</t>
  </si>
  <si>
    <t>333366</t>
  </si>
  <si>
    <t>VÝZTUŽ MOSTNÍCH OPĚR A KŘÍDEL Z KARI SÍTÍ</t>
  </si>
  <si>
    <t>betonová deska jako ochrana koruny úložného prahu proti zatékání KARI 100/100/8 ve dvou vrstvách, 20% na přesahy a prostřihy 4.0*16.0*20*2*0.395/1000*1.2=1,213 [A]</t>
  </si>
  <si>
    <t>Ostatní konstrukce a práce</t>
  </si>
  <si>
    <t>18</t>
  </si>
  <si>
    <t>936501</t>
  </si>
  <si>
    <t>DROBNÉ DOPLŇK KONSTR KOVOVÉ NEREZ</t>
  </si>
  <si>
    <t>KG</t>
  </si>
  <si>
    <t>kotvy kyvných stojek a vzpěr 5*4*0.3*3.853=23,118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</si>
  <si>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</si>
  <si>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19</t>
  </si>
  <si>
    <t>936502</t>
  </si>
  <si>
    <t>DROBNÉ DOPLŇK KONSTR KOVOVÉ POZINK</t>
  </si>
  <si>
    <t>ocel S235, EXC3</t>
  </si>
  <si>
    <t>vzpěry pod příčníky TR 219/10 se závity 4*1.7*51.5=350,200 [A] 
koncovky se závity a čepovým uložením cca 2*4*30.0=240,000 [B] 
vzpěra pod nosníkem TR 219/20 se závity 0.7*98.2=68,740 [C] 
koncovky se závity a čepovým uložením cca 2*40.0=80,000 [D] 
Celkem: A+B+C+D=738,940 [E]</t>
  </si>
  <si>
    <t>20</t>
  </si>
  <si>
    <t>966168</t>
  </si>
  <si>
    <t>BOURÁNÍ KONSTRUKCÍ ZE ŽELEZOBETONU S ODVOZEM DO 20KM</t>
  </si>
  <si>
    <t>předpoklad jen minimální výztuže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</si>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</sst>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0+O8+O45+O58+O79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7">
        <f>0+I8+I45+I58+I79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</f>
      </c>
      <c>
        <f>0+O9+O13+O17+O21+O25+O29+O33+O37+O41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12.8</v>
      </c>
      <c s="27">
        <v>0</v>
      </c>
      <c s="28">
        <f>ROUND(ROUND(H9,2)*ROUND(G9,3),2)</f>
      </c>
      <c r="O9">
        <f>(I9*21)/100</f>
      </c>
      <c t="s">
        <v>13</v>
      </c>
    </row>
    <row r="10" spans="1:5" ht="12.75">
      <c r="A10" s="29" t="s">
        <v>40</v>
      </c>
      <c r="E10" s="30" t="s">
        <v>41</v>
      </c>
    </row>
    <row r="11" spans="1:5" ht="12.75">
      <c r="A11" s="31" t="s">
        <v>42</v>
      </c>
      <c r="E11" s="32" t="s">
        <v>43</v>
      </c>
    </row>
    <row r="12" spans="1:5" ht="25.5">
      <c r="A12" t="s">
        <v>44</v>
      </c>
      <c r="E12" s="30" t="s">
        <v>45</v>
      </c>
    </row>
    <row r="13" spans="1:16" ht="12.75">
      <c r="A13" s="19" t="s">
        <v>35</v>
      </c>
      <c s="23" t="s">
        <v>13</v>
      </c>
      <c s="23" t="s">
        <v>46</v>
      </c>
      <c s="19" t="s">
        <v>37</v>
      </c>
      <c s="24" t="s">
        <v>47</v>
      </c>
      <c s="25" t="s">
        <v>48</v>
      </c>
      <c s="26">
        <v>1</v>
      </c>
      <c s="27">
        <v>0</v>
      </c>
      <c s="28">
        <f>ROUND(ROUND(H13,2)*ROUND(G13,3),2)</f>
      </c>
      <c r="O13">
        <f>(I13*21)/100</f>
      </c>
      <c t="s">
        <v>13</v>
      </c>
    </row>
    <row r="14" spans="1:5" ht="12.75">
      <c r="A14" s="29" t="s">
        <v>40</v>
      </c>
      <c r="E14" s="30" t="s">
        <v>49</v>
      </c>
    </row>
    <row r="15" spans="1:5" ht="12.75">
      <c r="A15" s="31" t="s">
        <v>42</v>
      </c>
      <c r="E15" s="32" t="s">
        <v>50</v>
      </c>
    </row>
    <row r="16" spans="1:5" ht="12.75">
      <c r="A16" t="s">
        <v>44</v>
      </c>
      <c r="E16" s="30" t="s">
        <v>51</v>
      </c>
    </row>
    <row r="17" spans="1:16" ht="12.75">
      <c r="A17" s="19" t="s">
        <v>35</v>
      </c>
      <c s="23" t="s">
        <v>12</v>
      </c>
      <c s="23" t="s">
        <v>52</v>
      </c>
      <c s="19" t="s">
        <v>37</v>
      </c>
      <c s="24" t="s">
        <v>53</v>
      </c>
      <c s="25" t="s">
        <v>48</v>
      </c>
      <c s="26">
        <v>1</v>
      </c>
      <c s="27">
        <v>0</v>
      </c>
      <c s="28">
        <f>ROUND(ROUND(H17,2)*ROUND(G17,3),2)</f>
      </c>
      <c r="O17">
        <f>(I17*21)/100</f>
      </c>
      <c t="s">
        <v>13</v>
      </c>
    </row>
    <row r="18" spans="1:5" ht="25.5">
      <c r="A18" s="29" t="s">
        <v>40</v>
      </c>
      <c r="E18" s="30" t="s">
        <v>54</v>
      </c>
    </row>
    <row r="19" spans="1:5" ht="12.75">
      <c r="A19" s="31" t="s">
        <v>42</v>
      </c>
      <c r="E19" s="32" t="s">
        <v>55</v>
      </c>
    </row>
    <row r="20" spans="1:5" ht="12.75">
      <c r="A20" t="s">
        <v>44</v>
      </c>
      <c r="E20" s="30" t="s">
        <v>51</v>
      </c>
    </row>
    <row r="21" spans="1:16" ht="12.75">
      <c r="A21" s="19" t="s">
        <v>35</v>
      </c>
      <c s="23" t="s">
        <v>23</v>
      </c>
      <c s="23" t="s">
        <v>56</v>
      </c>
      <c s="19" t="s">
        <v>37</v>
      </c>
      <c s="24" t="s">
        <v>57</v>
      </c>
      <c s="25" t="s">
        <v>48</v>
      </c>
      <c s="26">
        <v>1</v>
      </c>
      <c s="27">
        <v>0</v>
      </c>
      <c s="28">
        <f>ROUND(ROUND(H21,2)*ROUND(G21,3),2)</f>
      </c>
      <c r="O21">
        <f>(I21*21)/100</f>
      </c>
      <c t="s">
        <v>13</v>
      </c>
    </row>
    <row r="22" spans="1:5" ht="12.75">
      <c r="A22" s="29" t="s">
        <v>40</v>
      </c>
      <c r="E22" s="30" t="s">
        <v>58</v>
      </c>
    </row>
    <row r="23" spans="1:5" ht="12.75">
      <c r="A23" s="31" t="s">
        <v>42</v>
      </c>
      <c r="E23" s="32" t="s">
        <v>59</v>
      </c>
    </row>
    <row r="24" spans="1:5" ht="12.75">
      <c r="A24" t="s">
        <v>44</v>
      </c>
      <c r="E24" s="30" t="s">
        <v>60</v>
      </c>
    </row>
    <row r="25" spans="1:16" ht="12.75">
      <c r="A25" s="19" t="s">
        <v>35</v>
      </c>
      <c s="23" t="s">
        <v>25</v>
      </c>
      <c s="23" t="s">
        <v>61</v>
      </c>
      <c s="19" t="s">
        <v>37</v>
      </c>
      <c s="24" t="s">
        <v>62</v>
      </c>
      <c s="25" t="s">
        <v>48</v>
      </c>
      <c s="26">
        <v>1</v>
      </c>
      <c s="27">
        <v>0</v>
      </c>
      <c s="28">
        <f>ROUND(ROUND(H25,2)*ROUND(G25,3),2)</f>
      </c>
      <c r="O25">
        <f>(I25*21)/100</f>
      </c>
      <c t="s">
        <v>13</v>
      </c>
    </row>
    <row r="26" spans="1:5" ht="12.75">
      <c r="A26" s="29" t="s">
        <v>40</v>
      </c>
      <c r="E26" s="30" t="s">
        <v>63</v>
      </c>
    </row>
    <row r="27" spans="1:5" ht="25.5">
      <c r="A27" s="31" t="s">
        <v>42</v>
      </c>
      <c r="E27" s="32" t="s">
        <v>64</v>
      </c>
    </row>
    <row r="28" spans="1:5" ht="12.75">
      <c r="A28" t="s">
        <v>44</v>
      </c>
      <c r="E28" s="30" t="s">
        <v>60</v>
      </c>
    </row>
    <row r="29" spans="1:16" ht="12.75">
      <c r="A29" s="19" t="s">
        <v>35</v>
      </c>
      <c s="23" t="s">
        <v>27</v>
      </c>
      <c s="23" t="s">
        <v>65</v>
      </c>
      <c s="19" t="s">
        <v>37</v>
      </c>
      <c s="24" t="s">
        <v>66</v>
      </c>
      <c s="25" t="s">
        <v>48</v>
      </c>
      <c s="26">
        <v>1</v>
      </c>
      <c s="27">
        <v>0</v>
      </c>
      <c s="28">
        <f>ROUND(ROUND(H29,2)*ROUND(G29,3),2)</f>
      </c>
      <c r="O29">
        <f>(I29*21)/100</f>
      </c>
      <c t="s">
        <v>13</v>
      </c>
    </row>
    <row r="30" spans="1:5" ht="12.75">
      <c r="A30" s="29" t="s">
        <v>40</v>
      </c>
      <c r="E30" s="30" t="s">
        <v>67</v>
      </c>
    </row>
    <row r="31" spans="1:5" ht="51">
      <c r="A31" s="31" t="s">
        <v>42</v>
      </c>
      <c r="E31" s="32" t="s">
        <v>68</v>
      </c>
    </row>
    <row r="32" spans="1:5" ht="12.75">
      <c r="A32" t="s">
        <v>44</v>
      </c>
      <c r="E32" s="30" t="s">
        <v>60</v>
      </c>
    </row>
    <row r="33" spans="1:16" ht="12.75">
      <c r="A33" s="19" t="s">
        <v>35</v>
      </c>
      <c s="23" t="s">
        <v>69</v>
      </c>
      <c s="23" t="s">
        <v>70</v>
      </c>
      <c s="19" t="s">
        <v>37</v>
      </c>
      <c s="24" t="s">
        <v>71</v>
      </c>
      <c s="25" t="s">
        <v>72</v>
      </c>
      <c s="26">
        <v>1</v>
      </c>
      <c s="27">
        <v>0</v>
      </c>
      <c s="28">
        <f>ROUND(ROUND(H33,2)*ROUND(G33,3),2)</f>
      </c>
      <c r="O33">
        <f>(I33*21)/100</f>
      </c>
      <c t="s">
        <v>13</v>
      </c>
    </row>
    <row r="34" spans="1:5" ht="12.75">
      <c r="A34" s="29" t="s">
        <v>40</v>
      </c>
      <c r="E34" s="30" t="s">
        <v>73</v>
      </c>
    </row>
    <row r="35" spans="1:5" ht="12.75">
      <c r="A35" s="31" t="s">
        <v>42</v>
      </c>
      <c r="E35" s="32" t="s">
        <v>74</v>
      </c>
    </row>
    <row r="36" spans="1:5" ht="51">
      <c r="A36" t="s">
        <v>44</v>
      </c>
      <c r="E36" s="30" t="s">
        <v>75</v>
      </c>
    </row>
    <row r="37" spans="1:16" ht="12.75">
      <c r="A37" s="19" t="s">
        <v>35</v>
      </c>
      <c s="23" t="s">
        <v>76</v>
      </c>
      <c s="23" t="s">
        <v>77</v>
      </c>
      <c s="19" t="s">
        <v>37</v>
      </c>
      <c s="24" t="s">
        <v>78</v>
      </c>
      <c s="25" t="s">
        <v>48</v>
      </c>
      <c s="26">
        <v>1</v>
      </c>
      <c s="27">
        <v>0</v>
      </c>
      <c s="28">
        <f>ROUND(ROUND(H37,2)*ROUND(G37,3),2)</f>
      </c>
      <c r="O37">
        <f>(I37*21)/100</f>
      </c>
      <c t="s">
        <v>13</v>
      </c>
    </row>
    <row r="38" spans="1:5" ht="25.5">
      <c r="A38" s="29" t="s">
        <v>40</v>
      </c>
      <c r="E38" s="30" t="s">
        <v>79</v>
      </c>
    </row>
    <row r="39" spans="1:5" ht="12.75">
      <c r="A39" s="31" t="s">
        <v>42</v>
      </c>
      <c r="E39" s="32" t="s">
        <v>80</v>
      </c>
    </row>
    <row r="40" spans="1:5" ht="12.75">
      <c r="A40" t="s">
        <v>44</v>
      </c>
      <c r="E40" s="30" t="s">
        <v>81</v>
      </c>
    </row>
    <row r="41" spans="1:16" ht="12.75">
      <c r="A41" s="19" t="s">
        <v>35</v>
      </c>
      <c s="23" t="s">
        <v>30</v>
      </c>
      <c s="23" t="s">
        <v>82</v>
      </c>
      <c s="19" t="s">
        <v>37</v>
      </c>
      <c s="24" t="s">
        <v>83</v>
      </c>
      <c s="25" t="s">
        <v>48</v>
      </c>
      <c s="26">
        <v>1</v>
      </c>
      <c s="27">
        <v>0</v>
      </c>
      <c s="28">
        <f>ROUND(ROUND(H41,2)*ROUND(G41,3),2)</f>
      </c>
      <c r="O41">
        <f>(I41*21)/100</f>
      </c>
      <c t="s">
        <v>13</v>
      </c>
    </row>
    <row r="42" spans="1:5" ht="12.75">
      <c r="A42" s="29" t="s">
        <v>40</v>
      </c>
      <c r="E42" s="30" t="s">
        <v>84</v>
      </c>
    </row>
    <row r="43" spans="1:5" ht="12.75">
      <c r="A43" s="31" t="s">
        <v>42</v>
      </c>
      <c r="E43" s="32" t="s">
        <v>85</v>
      </c>
    </row>
    <row r="44" spans="1:5" ht="25.5">
      <c r="A44" t="s">
        <v>44</v>
      </c>
      <c r="E44" s="30" t="s">
        <v>86</v>
      </c>
    </row>
    <row r="45" spans="1:18" ht="12.75" customHeight="1">
      <c r="A45" s="5" t="s">
        <v>33</v>
      </c>
      <c s="5"/>
      <c s="35" t="s">
        <v>13</v>
      </c>
      <c s="5"/>
      <c s="21" t="s">
        <v>87</v>
      </c>
      <c s="5"/>
      <c s="5"/>
      <c s="5"/>
      <c s="36">
        <f>0+Q45</f>
      </c>
      <c r="O45">
        <f>0+R45</f>
      </c>
      <c r="Q45">
        <f>0+I46+I50+I54</f>
      </c>
      <c>
        <f>0+O46+O50+O54</f>
      </c>
    </row>
    <row r="46" spans="1:16" ht="12.75">
      <c r="A46" s="19" t="s">
        <v>35</v>
      </c>
      <c s="23" t="s">
        <v>32</v>
      </c>
      <c s="23" t="s">
        <v>88</v>
      </c>
      <c s="19" t="s">
        <v>37</v>
      </c>
      <c s="24" t="s">
        <v>89</v>
      </c>
      <c s="25" t="s">
        <v>90</v>
      </c>
      <c s="26">
        <v>96</v>
      </c>
      <c s="27">
        <v>0</v>
      </c>
      <c s="28">
        <f>ROUND(ROUND(H46,2)*ROUND(G46,3),2)</f>
      </c>
      <c r="O46">
        <f>(I46*21)/100</f>
      </c>
      <c t="s">
        <v>13</v>
      </c>
    </row>
    <row r="47" spans="1:5" ht="12.75">
      <c r="A47" s="29" t="s">
        <v>40</v>
      </c>
      <c r="E47" s="30" t="s">
        <v>91</v>
      </c>
    </row>
    <row r="48" spans="1:5" ht="25.5">
      <c r="A48" s="31" t="s">
        <v>42</v>
      </c>
      <c r="E48" s="32" t="s">
        <v>92</v>
      </c>
    </row>
    <row r="49" spans="1:5" ht="63.75">
      <c r="A49" t="s">
        <v>44</v>
      </c>
      <c r="E49" s="30" t="s">
        <v>93</v>
      </c>
    </row>
    <row r="50" spans="1:16" ht="12.75">
      <c r="A50" s="19" t="s">
        <v>35</v>
      </c>
      <c s="23" t="s">
        <v>94</v>
      </c>
      <c s="23" t="s">
        <v>95</v>
      </c>
      <c s="19" t="s">
        <v>37</v>
      </c>
      <c s="24" t="s">
        <v>96</v>
      </c>
      <c s="25" t="s">
        <v>90</v>
      </c>
      <c s="26">
        <v>20</v>
      </c>
      <c s="27">
        <v>0</v>
      </c>
      <c s="28">
        <f>ROUND(ROUND(H50,2)*ROUND(G50,3),2)</f>
      </c>
      <c r="O50">
        <f>(I50*21)/100</f>
      </c>
      <c t="s">
        <v>13</v>
      </c>
    </row>
    <row r="51" spans="1:5" ht="12.75">
      <c r="A51" s="29" t="s">
        <v>40</v>
      </c>
      <c r="E51" s="30" t="s">
        <v>97</v>
      </c>
    </row>
    <row r="52" spans="1:5" ht="25.5">
      <c r="A52" s="31" t="s">
        <v>42</v>
      </c>
      <c r="E52" s="32" t="s">
        <v>98</v>
      </c>
    </row>
    <row r="53" spans="1:5" ht="63.75">
      <c r="A53" t="s">
        <v>44</v>
      </c>
      <c r="E53" s="30" t="s">
        <v>93</v>
      </c>
    </row>
    <row r="54" spans="1:16" ht="12.75">
      <c r="A54" s="19" t="s">
        <v>35</v>
      </c>
      <c s="23" t="s">
        <v>99</v>
      </c>
      <c s="23" t="s">
        <v>100</v>
      </c>
      <c s="19" t="s">
        <v>37</v>
      </c>
      <c s="24" t="s">
        <v>101</v>
      </c>
      <c s="25" t="s">
        <v>90</v>
      </c>
      <c s="26">
        <v>4</v>
      </c>
      <c s="27">
        <v>0</v>
      </c>
      <c s="28">
        <f>ROUND(ROUND(H54,2)*ROUND(G54,3),2)</f>
      </c>
      <c r="O54">
        <f>(I54*21)/100</f>
      </c>
      <c t="s">
        <v>13</v>
      </c>
    </row>
    <row r="55" spans="1:5" ht="12.75">
      <c r="A55" s="29" t="s">
        <v>40</v>
      </c>
      <c r="E55" s="30" t="s">
        <v>102</v>
      </c>
    </row>
    <row r="56" spans="1:5" ht="38.25">
      <c r="A56" s="31" t="s">
        <v>42</v>
      </c>
      <c r="E56" s="32" t="s">
        <v>103</v>
      </c>
    </row>
    <row r="57" spans="1:5" ht="63.75">
      <c r="A57" t="s">
        <v>44</v>
      </c>
      <c r="E57" s="30" t="s">
        <v>93</v>
      </c>
    </row>
    <row r="58" spans="1:18" ht="12.75" customHeight="1">
      <c r="A58" s="5" t="s">
        <v>33</v>
      </c>
      <c s="5"/>
      <c s="35" t="s">
        <v>12</v>
      </c>
      <c s="5"/>
      <c s="21" t="s">
        <v>104</v>
      </c>
      <c s="5"/>
      <c s="5"/>
      <c s="5"/>
      <c s="36">
        <f>0+Q58</f>
      </c>
      <c r="O58">
        <f>0+R58</f>
      </c>
      <c r="Q58">
        <f>0+I59+I63+I67+I71+I75</f>
      </c>
      <c>
        <f>0+O59+O63+O67+O71+O75</f>
      </c>
    </row>
    <row r="59" spans="1:16" ht="12.75">
      <c r="A59" s="19" t="s">
        <v>35</v>
      </c>
      <c s="23" t="s">
        <v>105</v>
      </c>
      <c s="23" t="s">
        <v>106</v>
      </c>
      <c s="19" t="s">
        <v>37</v>
      </c>
      <c s="24" t="s">
        <v>107</v>
      </c>
      <c s="25" t="s">
        <v>39</v>
      </c>
      <c s="26">
        <v>12.8</v>
      </c>
      <c s="27">
        <v>0</v>
      </c>
      <c s="28">
        <f>ROUND(ROUND(H59,2)*ROUND(G59,3),2)</f>
      </c>
      <c r="O59">
        <f>(I59*21)/100</f>
      </c>
      <c t="s">
        <v>13</v>
      </c>
    </row>
    <row r="60" spans="1:5" ht="12.75">
      <c r="A60" s="29" t="s">
        <v>40</v>
      </c>
      <c r="E60" s="30" t="s">
        <v>108</v>
      </c>
    </row>
    <row r="61" spans="1:5" ht="25.5">
      <c r="A61" s="31" t="s">
        <v>42</v>
      </c>
      <c r="E61" s="32" t="s">
        <v>109</v>
      </c>
    </row>
    <row r="62" spans="1:5" ht="369.75">
      <c r="A62" t="s">
        <v>44</v>
      </c>
      <c r="E62" s="30" t="s">
        <v>110</v>
      </c>
    </row>
    <row r="63" spans="1:16" ht="12.75">
      <c r="A63" s="19" t="s">
        <v>35</v>
      </c>
      <c s="23" t="s">
        <v>111</v>
      </c>
      <c s="23" t="s">
        <v>112</v>
      </c>
      <c s="19" t="s">
        <v>37</v>
      </c>
      <c s="24" t="s">
        <v>113</v>
      </c>
      <c s="25" t="s">
        <v>39</v>
      </c>
      <c s="26">
        <v>1</v>
      </c>
      <c s="27">
        <v>0</v>
      </c>
      <c s="28">
        <f>ROUND(ROUND(H63,2)*ROUND(G63,3),2)</f>
      </c>
      <c r="O63">
        <f>(I63*21)/100</f>
      </c>
      <c t="s">
        <v>13</v>
      </c>
    </row>
    <row r="64" spans="1:5" ht="12.75">
      <c r="A64" s="29" t="s">
        <v>40</v>
      </c>
      <c r="E64" s="30" t="s">
        <v>37</v>
      </c>
    </row>
    <row r="65" spans="1:5" ht="12.75">
      <c r="A65" s="31" t="s">
        <v>42</v>
      </c>
      <c r="E65" s="32" t="s">
        <v>114</v>
      </c>
    </row>
    <row r="66" spans="1:5" ht="369.75">
      <c r="A66" t="s">
        <v>44</v>
      </c>
      <c r="E66" s="30" t="s">
        <v>110</v>
      </c>
    </row>
    <row r="67" spans="1:16" ht="12.75">
      <c r="A67" s="19" t="s">
        <v>35</v>
      </c>
      <c s="23" t="s">
        <v>115</v>
      </c>
      <c s="23" t="s">
        <v>116</v>
      </c>
      <c s="19" t="s">
        <v>37</v>
      </c>
      <c s="24" t="s">
        <v>117</v>
      </c>
      <c s="25" t="s">
        <v>39</v>
      </c>
      <c s="26">
        <v>1.8</v>
      </c>
      <c s="27">
        <v>0</v>
      </c>
      <c s="28">
        <f>ROUND(ROUND(H67,2)*ROUND(G67,3),2)</f>
      </c>
      <c r="O67">
        <f>(I67*21)/100</f>
      </c>
      <c t="s">
        <v>13</v>
      </c>
    </row>
    <row r="68" spans="1:5" ht="12.75">
      <c r="A68" s="29" t="s">
        <v>40</v>
      </c>
      <c r="E68" s="30" t="s">
        <v>118</v>
      </c>
    </row>
    <row r="69" spans="1:5" ht="25.5">
      <c r="A69" s="31" t="s">
        <v>42</v>
      </c>
      <c r="E69" s="32" t="s">
        <v>119</v>
      </c>
    </row>
    <row r="70" spans="1:5" ht="369.75">
      <c r="A70" t="s">
        <v>44</v>
      </c>
      <c r="E70" s="30" t="s">
        <v>110</v>
      </c>
    </row>
    <row r="71" spans="1:16" ht="12.75">
      <c r="A71" s="19" t="s">
        <v>35</v>
      </c>
      <c s="23" t="s">
        <v>120</v>
      </c>
      <c s="23" t="s">
        <v>121</v>
      </c>
      <c s="19" t="s">
        <v>37</v>
      </c>
      <c s="24" t="s">
        <v>122</v>
      </c>
      <c s="25" t="s">
        <v>123</v>
      </c>
      <c s="26">
        <v>0.879</v>
      </c>
      <c s="27">
        <v>0</v>
      </c>
      <c s="28">
        <f>ROUND(ROUND(H71,2)*ROUND(G71,3),2)</f>
      </c>
      <c r="O71">
        <f>(I71*21)/100</f>
      </c>
      <c t="s">
        <v>13</v>
      </c>
    </row>
    <row r="72" spans="1:5" ht="12.75">
      <c r="A72" s="29" t="s">
        <v>40</v>
      </c>
      <c r="E72" s="30" t="s">
        <v>37</v>
      </c>
    </row>
    <row r="73" spans="1:5" ht="63.75">
      <c r="A73" s="31" t="s">
        <v>42</v>
      </c>
      <c r="E73" s="32" t="s">
        <v>124</v>
      </c>
    </row>
    <row r="74" spans="1:5" ht="267.75">
      <c r="A74" t="s">
        <v>44</v>
      </c>
      <c r="E74" s="30" t="s">
        <v>125</v>
      </c>
    </row>
    <row r="75" spans="1:16" ht="12.75">
      <c r="A75" s="19" t="s">
        <v>35</v>
      </c>
      <c s="23" t="s">
        <v>126</v>
      </c>
      <c s="23" t="s">
        <v>127</v>
      </c>
      <c s="19" t="s">
        <v>37</v>
      </c>
      <c s="24" t="s">
        <v>128</v>
      </c>
      <c s="25" t="s">
        <v>123</v>
      </c>
      <c s="26">
        <v>1.213</v>
      </c>
      <c s="27">
        <v>0</v>
      </c>
      <c s="28">
        <f>ROUND(ROUND(H75,2)*ROUND(G75,3),2)</f>
      </c>
      <c r="O75">
        <f>(I75*21)/100</f>
      </c>
      <c t="s">
        <v>13</v>
      </c>
    </row>
    <row r="76" spans="1:5" ht="12.75">
      <c r="A76" s="29" t="s">
        <v>40</v>
      </c>
      <c r="E76" s="30" t="s">
        <v>37</v>
      </c>
    </row>
    <row r="77" spans="1:5" ht="38.25">
      <c r="A77" s="31" t="s">
        <v>42</v>
      </c>
      <c r="E77" s="32" t="s">
        <v>129</v>
      </c>
    </row>
    <row r="78" spans="1:5" ht="267.75">
      <c r="A78" t="s">
        <v>44</v>
      </c>
      <c r="E78" s="30" t="s">
        <v>125</v>
      </c>
    </row>
    <row r="79" spans="1:18" ht="12.75" customHeight="1">
      <c r="A79" s="5" t="s">
        <v>33</v>
      </c>
      <c s="5"/>
      <c s="35" t="s">
        <v>30</v>
      </c>
      <c s="5"/>
      <c s="21" t="s">
        <v>130</v>
      </c>
      <c s="5"/>
      <c s="5"/>
      <c s="5"/>
      <c s="36">
        <f>0+Q79</f>
      </c>
      <c r="O79">
        <f>0+R79</f>
      </c>
      <c r="Q79">
        <f>0+I80+I84+I88</f>
      </c>
      <c>
        <f>0+O80+O84+O88</f>
      </c>
    </row>
    <row r="80" spans="1:16" ht="12.75">
      <c r="A80" s="19" t="s">
        <v>35</v>
      </c>
      <c s="23" t="s">
        <v>131</v>
      </c>
      <c s="23" t="s">
        <v>132</v>
      </c>
      <c s="19" t="s">
        <v>37</v>
      </c>
      <c s="24" t="s">
        <v>133</v>
      </c>
      <c s="25" t="s">
        <v>134</v>
      </c>
      <c s="26">
        <v>23.118</v>
      </c>
      <c s="27">
        <v>0</v>
      </c>
      <c s="28">
        <f>ROUND(ROUND(H80,2)*ROUND(G80,3),2)</f>
      </c>
      <c r="O80">
        <f>(I80*21)/100</f>
      </c>
      <c t="s">
        <v>13</v>
      </c>
    </row>
    <row r="81" spans="1:5" ht="12.75">
      <c r="A81" s="29" t="s">
        <v>40</v>
      </c>
      <c r="E81" s="30" t="s">
        <v>37</v>
      </c>
    </row>
    <row r="82" spans="1:5" ht="12.75">
      <c r="A82" s="31" t="s">
        <v>42</v>
      </c>
      <c r="E82" s="32" t="s">
        <v>135</v>
      </c>
    </row>
    <row r="83" spans="1:5" ht="357">
      <c r="A83" t="s">
        <v>44</v>
      </c>
      <c r="E83" s="30" t="s">
        <v>136</v>
      </c>
    </row>
    <row r="84" spans="1:16" ht="12.75">
      <c r="A84" s="19" t="s">
        <v>35</v>
      </c>
      <c s="23" t="s">
        <v>137</v>
      </c>
      <c s="23" t="s">
        <v>138</v>
      </c>
      <c s="19" t="s">
        <v>37</v>
      </c>
      <c s="24" t="s">
        <v>139</v>
      </c>
      <c s="25" t="s">
        <v>134</v>
      </c>
      <c s="26">
        <v>738.94</v>
      </c>
      <c s="27">
        <v>0</v>
      </c>
      <c s="28">
        <f>ROUND(ROUND(H84,2)*ROUND(G84,3),2)</f>
      </c>
      <c r="O84">
        <f>(I84*21)/100</f>
      </c>
      <c t="s">
        <v>13</v>
      </c>
    </row>
    <row r="85" spans="1:5" ht="12.75">
      <c r="A85" s="29" t="s">
        <v>40</v>
      </c>
      <c r="E85" s="30" t="s">
        <v>140</v>
      </c>
    </row>
    <row r="86" spans="1:5" ht="63.75">
      <c r="A86" s="31" t="s">
        <v>42</v>
      </c>
      <c r="E86" s="32" t="s">
        <v>141</v>
      </c>
    </row>
    <row r="87" spans="1:5" ht="357">
      <c r="A87" t="s">
        <v>44</v>
      </c>
      <c r="E87" s="30" t="s">
        <v>136</v>
      </c>
    </row>
    <row r="88" spans="1:16" ht="12.75">
      <c r="A88" s="19" t="s">
        <v>35</v>
      </c>
      <c s="23" t="s">
        <v>142</v>
      </c>
      <c s="23" t="s">
        <v>143</v>
      </c>
      <c s="19" t="s">
        <v>37</v>
      </c>
      <c s="24" t="s">
        <v>144</v>
      </c>
      <c s="25" t="s">
        <v>39</v>
      </c>
      <c s="26">
        <v>12.8</v>
      </c>
      <c s="27">
        <v>0</v>
      </c>
      <c s="28">
        <f>ROUND(ROUND(H88,2)*ROUND(G88,3),2)</f>
      </c>
      <c r="O88">
        <f>(I88*21)/100</f>
      </c>
      <c t="s">
        <v>13</v>
      </c>
    </row>
    <row r="89" spans="1:5" ht="12.75">
      <c r="A89" s="29" t="s">
        <v>40</v>
      </c>
      <c r="E89" s="30" t="s">
        <v>145</v>
      </c>
    </row>
    <row r="90" spans="1:5" ht="12.75">
      <c r="A90" s="31" t="s">
        <v>42</v>
      </c>
      <c r="E90" s="32" t="s">
        <v>43</v>
      </c>
    </row>
    <row r="91" spans="1:5" ht="102">
      <c r="A91" t="s">
        <v>44</v>
      </c>
      <c r="E91" s="30" t="s">
        <v>146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