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- Stavební část" sheetId="2" r:id="rId2"/>
    <sheet name="EL - Elektroinstalace" sheetId="3" r:id="rId3"/>
    <sheet name="ÚT - Vytápění" sheetId="4" r:id="rId4"/>
    <sheet name="ZTI - Zdravotně technické..." sheetId="5" r:id="rId5"/>
    <sheet name="VRN - Vedlejší a ostatní ..." sheetId="6" r:id="rId6"/>
    <sheet name="Seznam figur" sheetId="7" r:id="rId7"/>
  </sheets>
  <definedNames>
    <definedName name="_xlnm.Print_Area" localSheetId="0">'Rekapitulace stavby'!$D$4:$AO$76,'Rekapitulace stavby'!$C$82:$AQ$100</definedName>
    <definedName name="_xlnm._FilterDatabase" localSheetId="1" hidden="1">'SO - Stavební část'!$C$134:$K$320</definedName>
    <definedName name="_xlnm.Print_Area" localSheetId="1">'SO - Stavební část'!$C$4:$J$76,'SO - Stavební část'!$C$82:$J$116,'SO - Stavební část'!$C$122:$J$320</definedName>
    <definedName name="_xlnm._FilterDatabase" localSheetId="2" hidden="1">'EL - Elektroinstalace'!$C$125:$K$183</definedName>
    <definedName name="_xlnm.Print_Area" localSheetId="2">'EL - Elektroinstalace'!$C$4:$J$76,'EL - Elektroinstalace'!$C$82:$J$107,'EL - Elektroinstalace'!$C$113:$J$183</definedName>
    <definedName name="_xlnm._FilterDatabase" localSheetId="3" hidden="1">'ÚT - Vytápění'!$C$120:$K$135</definedName>
    <definedName name="_xlnm.Print_Area" localSheetId="3">'ÚT - Vytápění'!$C$4:$J$76,'ÚT - Vytápění'!$C$82:$J$102,'ÚT - Vytápění'!$C$108:$J$135</definedName>
    <definedName name="_xlnm._FilterDatabase" localSheetId="4" hidden="1">'ZTI - Zdravotně technické...'!$C$123:$K$182</definedName>
    <definedName name="_xlnm.Print_Area" localSheetId="4">'ZTI - Zdravotně technické...'!$C$4:$J$76,'ZTI - Zdravotně technické...'!$C$82:$J$105,'ZTI - Zdravotně technické...'!$C$111:$J$182</definedName>
    <definedName name="_xlnm._FilterDatabase" localSheetId="5" hidden="1">'VRN - Vedlejší a ostatní ...'!$C$119:$K$127</definedName>
    <definedName name="_xlnm.Print_Area" localSheetId="5">'VRN - Vedlejší a ostatní ...'!$C$4:$J$76,'VRN - Vedlejší a ostatní ...'!$C$82:$J$101,'VRN - Vedlejší a ostatní ...'!$C$107:$J$127</definedName>
    <definedName name="_xlnm.Print_Area" localSheetId="6">'Seznam figur'!$C$4:$G$89</definedName>
    <definedName name="_xlnm.Print_Titles" localSheetId="0">'Rekapitulace stavby'!$92:$92</definedName>
    <definedName name="_xlnm.Print_Titles" localSheetId="1">'SO - Stavební část'!$134:$134</definedName>
    <definedName name="_xlnm.Print_Titles" localSheetId="2">'EL - Elektroinstalace'!$125:$125</definedName>
    <definedName name="_xlnm.Print_Titles" localSheetId="3">'ÚT - Vytápění'!$120:$120</definedName>
    <definedName name="_xlnm.Print_Titles" localSheetId="4">'ZTI - Zdravotně technické...'!$123:$123</definedName>
    <definedName name="_xlnm.Print_Titles" localSheetId="5">'VRN - Vedlejší a ostatní ...'!$119:$119</definedName>
    <definedName name="_xlnm.Print_Titles" localSheetId="6">'Seznam figur'!$9:$9</definedName>
  </definedNames>
  <calcPr fullCalcOnLoad="1"/>
</workbook>
</file>

<file path=xl/sharedStrings.xml><?xml version="1.0" encoding="utf-8"?>
<sst xmlns="http://schemas.openxmlformats.org/spreadsheetml/2006/main" count="4658" uniqueCount="859">
  <si>
    <t>Export Komplet</t>
  </si>
  <si>
    <t/>
  </si>
  <si>
    <t>2.0</t>
  </si>
  <si>
    <t>ZAMOK</t>
  </si>
  <si>
    <t>False</t>
  </si>
  <si>
    <t>{c56175b9-3b90-448c-8672-b04190fa3cc3}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</si>
  <si>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</si>
  <si>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</si>
  <si>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</si>
  <si>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</si>
  <si>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</si>
  <si>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</si>
  <si>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</si>
  <si>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</si>
  <si>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23-65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</si>
  <si>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</si>
  <si>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</si>
  <si>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WC VE 2.N.P. A 3.N.P. BUDOVY MAGISTRÁTU - DĚČÍN</t>
  </si>
  <si>
    <t>KSO:</t>
  </si>
  <si>
    <t>CC-CZ:</t>
  </si>
  <si>
    <t>Místo:</t>
  </si>
  <si>
    <t>st.p.č.1012</t>
  </si>
  <si>
    <t>Datum:</t>
  </si>
  <si>
    <t>31. 7. 2023</t>
  </si>
  <si>
    <t>Zadavatel:</t>
  </si>
  <si>
    <t>IČ:</t>
  </si>
  <si>
    <t>STATUTÁRNÍ MĚSTO DĚČÍN</t>
  </si>
  <si>
    <t>DIČ:</t>
  </si>
  <si>
    <t>Uchazeč:</t>
  </si>
  <si>
    <t>Vyplň údaj</t>
  </si>
  <si>
    <t>Projektant:</t>
  </si>
  <si>
    <t>Ing. Vladimír POLDA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</si>
  <si>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</si>
  <si>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</si>
  <si>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</si>
  <si>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</si>
  <si>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</si>
  <si>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</si>
  <si>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</si>
  <si>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</si>
  <si>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</si>
  <si>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</si>
  <si>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</si>
  <si>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</si>
  <si>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</si>
  <si>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</si>
  <si>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</si>
  <si>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</si>
  <si>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</si>
  <si>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</si>
  <si>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</si>
  <si>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</si>
  <si>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</si>
  <si>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</si>
  <si>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</si>
  <si>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</si>
  <si>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</si>
  <si>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</si>
  <si>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</si>
  <si>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</si>
  <si>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</si>
  <si>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</si>
  <si>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</si>
  <si>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</si>
  <si>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</si>
  <si>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</si>
  <si>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</si>
  <si>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</si>
  <si>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</si>
  <si>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</si>
  <si>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</si>
  <si>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</si>
  <si>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</si>
  <si>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</si>
  <si>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</si>
  <si>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</si>
  <si>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</si>
  <si>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</si>
  <si>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</si>
  <si>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</si>
  <si>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</si>
  <si>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</t>
  </si>
  <si>
    <t>Stavební část</t>
  </si>
  <si>
    <t>STA</t>
  </si>
  <si>
    <t>1</t>
  </si>
  <si>
    <t>{8591db4e-4bee-49c1-b4ac-421e3558a8d0}</t>
  </si>
  <si>
    <t>2</t>
  </si>
  <si>
    <t>EL</t>
  </si>
  <si>
    <t>Elektroinstalace</t>
  </si>
  <si>
    <t>{3224979e-262f-4ffa-8240-d869b643418d}</t>
  </si>
  <si>
    <t>ÚT</t>
  </si>
  <si>
    <t>Vytápění</t>
  </si>
  <si>
    <t>{745ffc78-06fd-4963-ac65-b474f7e44d3c}</t>
  </si>
  <si>
    <t>ZTI</t>
  </si>
  <si>
    <t>Zdravotně technické instalace</t>
  </si>
  <si>
    <t>{a1337229-edc5-4365-a43f-59fd4050ade1}</t>
  </si>
  <si>
    <t>VRN</t>
  </si>
  <si>
    <t>Vedlejší a ostatní náklady</t>
  </si>
  <si>
    <t>{31bd861c-9abe-4789-adc3-c53b2650119f}</t>
  </si>
  <si>
    <t>BP1</t>
  </si>
  <si>
    <t>22</t>
  </si>
  <si>
    <t>BP2</t>
  </si>
  <si>
    <t>26,3</t>
  </si>
  <si>
    <t>KRYCÍ LIST SOUPISU PRACÍ</t>
  </si>
  <si>
    <t>bomít</t>
  </si>
  <si>
    <t>161,972</t>
  </si>
  <si>
    <t>P1</t>
  </si>
  <si>
    <t>26,8</t>
  </si>
  <si>
    <t>P2</t>
  </si>
  <si>
    <t>22,2</t>
  </si>
  <si>
    <t>nomít</t>
  </si>
  <si>
    <t>58,334</t>
  </si>
  <si>
    <t>Objekt:</t>
  </si>
  <si>
    <t>sdkpodh</t>
  </si>
  <si>
    <t>49</t>
  </si>
  <si>
    <t>SO - Stavební část</t>
  </si>
  <si>
    <t>opromít</t>
  </si>
  <si>
    <t>60,215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</si>
  <si>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</si>
  <si>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</si>
  <si>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</si>
  <si>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</si>
  <si>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</si>
  <si>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</si>
  <si>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</si>
  <si>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</si>
  <si>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</si>
  <si>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</si>
  <si>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</si>
  <si>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</si>
  <si>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</si>
  <si>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</si>
  <si>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</si>
  <si>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</si>
  <si>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</si>
  <si>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</si>
  <si>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</si>
  <si>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</si>
  <si>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</si>
  <si>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</si>
  <si>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</si>
  <si>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</si>
  <si>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</si>
  <si>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</si>
  <si>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</si>
  <si>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</si>
  <si>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</si>
  <si>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</si>
  <si>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</si>
  <si>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</si>
  <si>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</si>
  <si>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</si>
  <si>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</si>
  <si>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</si>
  <si>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</si>
  <si>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</si>
  <si>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</si>
  <si>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</si>
  <si>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</si>
  <si>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</si>
  <si>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</si>
  <si>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317941121</t>
  </si>
  <si>
    <t>Osazování ocelových válcovaných nosníků na zdivu I, IE, U, UE nebo L do č. 12 nebo výšky do 120 mm</t>
  </si>
  <si>
    <t>t</t>
  </si>
  <si>
    <t>4</t>
  </si>
  <si>
    <t>551463489</t>
  </si>
  <si>
    <t>VV</t>
  </si>
  <si>
    <t>"2.NP - U100" 4*1*10,6*0,001</t>
  </si>
  <si>
    <t>"3.NP - U100" 5*1*10,6*0,001</t>
  </si>
  <si>
    <t>Součet</t>
  </si>
  <si>
    <t>M</t>
  </si>
  <si>
    <t>13010816</t>
  </si>
  <si>
    <t>ocel profilová jakost S235JR (11 375) průřez U (UPN) 100</t>
  </si>
  <si>
    <t>8</t>
  </si>
  <si>
    <t>1302966917</t>
  </si>
  <si>
    <t>342272225</t>
  </si>
  <si>
    <t>Příčka z pórobetonových hladkých tvárnic na tenkovrstvou maltu tl 100 mm</t>
  </si>
  <si>
    <t>m2</t>
  </si>
  <si>
    <t>-851151311</t>
  </si>
  <si>
    <t>"2.NP" 3,31*(2,8+0,96*2)-0,6*1,97*2+3,21*(2,32+1,4+0,57+0,12)-0,6*1,97*2+1,8*0,6</t>
  </si>
  <si>
    <t>"3.NP" 3,23*(2,8+0,96*2)-0,6*1,97*2+3,19*(0,6*2+0,8+2,32+1,4+0,57+0,12)-0,6*1,97*3</t>
  </si>
  <si>
    <t>příč100</t>
  </si>
  <si>
    <t>346272256</t>
  </si>
  <si>
    <t>Přizdívka z pórobetonových tvárnic tl 150 mm</t>
  </si>
  <si>
    <t>1294046782</t>
  </si>
  <si>
    <t>"2.NP" 1,2*(0,96*2+1,01+0,74)</t>
  </si>
  <si>
    <t>"3.NP" 1,2*(0,96*2+1,01+0,74)</t>
  </si>
  <si>
    <t>6</t>
  </si>
  <si>
    <t>Úpravy povrchů, podlahy a osazování výplní</t>
  </si>
  <si>
    <t>5</t>
  </si>
  <si>
    <t>612321141</t>
  </si>
  <si>
    <t>Vápenocementová omítka štuková dvouvrstvá vnitřních stěn nanášená ručně</t>
  </si>
  <si>
    <t>-2147203511</t>
  </si>
  <si>
    <t>"2.NP" 2*((3,31-1,8)*(2,8+0,96*2)-0,6*(1,97-1,8)*2+(3,21-1,8)*(2,32+1,4+0,57+0,12)-0,6*(1,97-1,8)*2+1,8*0,6)</t>
  </si>
  <si>
    <t>"3.NP" 2*((3,23-1,8)*(2,8+0,96*2)-0,6*(1,97-1,8)*2+(3,19-1,8)*(0,6*2+0,8+2,32+1,4+0,57+0,12)-0,6*(1,97-1,8)*3)</t>
  </si>
  <si>
    <t>612325416</t>
  </si>
  <si>
    <t>Oprava vnitřní vápenocementové hladké omítky stěn v rozsahu plochy do 10 % s celoplošným přeštukováním</t>
  </si>
  <si>
    <t>-1660625840</t>
  </si>
  <si>
    <t>"2.NP" (2,95-1,8)*(4,82+1,3+2,36+2,02+1,3*2+0,96)-(0,6*(1,97-1,8)+1,3*(2,95-1,8)+0,6*(2,75-1,8))</t>
  </si>
  <si>
    <t>"2.NP" (2,9-1,8)*(1,7+3,16+1,77+2,26+0,87+2,64+1,4*2+1,01+0,74)-(0,6*(1,97-1,8)+1,15*(2,76-1,8)+0,6*(2,74-1,8))</t>
  </si>
  <si>
    <t>"3.NP" (2,85-1,8)*(4,82+1,3+2,36+2,02+1,3*2+0,96)-(0,6*(1,97-1,8)+1,3*(2,85-1,8)+0,6*(2,75-1,8))</t>
  </si>
  <si>
    <t>"3.NP" (2,9-1,8)*(1,5+0,8+2,32+1,77+2,26+0,87+2,64+1,4*2+1,01+0,74)-(0,6*(1,97-1,8)+1,15*(2,77-1,8)+0,6*(2,72-1,8))</t>
  </si>
  <si>
    <t>7</t>
  </si>
  <si>
    <t>632441216</t>
  </si>
  <si>
    <t>Potěr anhydritový samonivelační litý C25 přes 25 do 30 mm</t>
  </si>
  <si>
    <t>537545204</t>
  </si>
  <si>
    <t>"dle výpisu skladeb - P1" 10,4+1,4+1,6+9,9+1,4+1,6+0,5</t>
  </si>
  <si>
    <t>632441218</t>
  </si>
  <si>
    <t>Potěr anhydritový samonivelační litý C25 přes 35 do 40 mm</t>
  </si>
  <si>
    <t>-2109643449</t>
  </si>
  <si>
    <t>"dle výpisu skladeb - P2" 8,5+1,3+1,3+8,5+1,3+1,3</t>
  </si>
  <si>
    <t>9</t>
  </si>
  <si>
    <t>Ostatní konstrukce a práce, bourání</t>
  </si>
  <si>
    <t>962031132</t>
  </si>
  <si>
    <t>Bourání příček z cihel pálených na MVC tl do 100 mm</t>
  </si>
  <si>
    <t>16</t>
  </si>
  <si>
    <t>1742782044</t>
  </si>
  <si>
    <t>"2.NP" (3,09+0,14)*(4,51+0,96*2)-0,6*1,97*3+(3,12+0,07)*(1,43+2,23+0,79+0,8+2,7+1,05+0,25+0,3)-0,6*1,97*4</t>
  </si>
  <si>
    <t>"3.NP" (3,09+0,14)*(4,51+0,96*2)-0,6*1,97*3+(3,12+0,07)*(1,43+2,23+0,79+0,8+2,7+1,05+0,25+0,3)-0,6*1,97*4</t>
  </si>
  <si>
    <t>10</t>
  </si>
  <si>
    <t>965042141</t>
  </si>
  <si>
    <t>Bourání podkladů pod dlažby nebo mazanin betonových nebo z litého asfaltu tl do 100 mm pl přes 4 m2</t>
  </si>
  <si>
    <t>m3</t>
  </si>
  <si>
    <t>-709328252</t>
  </si>
  <si>
    <t>"dle stávajících skladeb P1" BP1*0,06</t>
  </si>
  <si>
    <t>"dle stávajících skladeb P2" BP2*0,06</t>
  </si>
  <si>
    <t>11</t>
  </si>
  <si>
    <t>965082923</t>
  </si>
  <si>
    <t>Odstranění násypů pod podlahami tl do 100 mm pl přes 2 m2</t>
  </si>
  <si>
    <t>-534557026</t>
  </si>
  <si>
    <t>"dle stávajících skladeb P1" BP1*0,07</t>
  </si>
  <si>
    <t>12</t>
  </si>
  <si>
    <t>968072455</t>
  </si>
  <si>
    <t>Vybourání kovových dveřních zárubní pl do 2 m2</t>
  </si>
  <si>
    <t>1788908146</t>
  </si>
  <si>
    <t>"2.NP" 0,6*1,97*7</t>
  </si>
  <si>
    <t>"3.NP" 0,6*1,97*7</t>
  </si>
  <si>
    <t>13</t>
  </si>
  <si>
    <t>978013111</t>
  </si>
  <si>
    <t>Otlučení (osekání) vnitřní vápenné nebo vápenocementové omítky stěn v rozsahu do 5 %</t>
  </si>
  <si>
    <t>-871367998</t>
  </si>
  <si>
    <t>"2.NP" (3,16-1,59)*(4,51*2+1,3*2)-(1,3*(2,95-1,59)+4*0,6*(1,97-1,59))+(3,16-1,61)*(0,96*4+1,6*2+1,38*2)-(0,6*(2,75-1,61)+2*0,6*(1,97-1,61))</t>
  </si>
  <si>
    <t>(3,16-2)*(0,96*2+1,62*2)</t>
  </si>
  <si>
    <t>(3,14-1,61)*(1,81+4,51+0,87+2,7+1,05+1,43)-(1,15*(2,8-1,61)+4*0,6*(1,97-1,61))+(3,14-2)*(1,68*2+0,8*2)</t>
  </si>
  <si>
    <t>(3,14-1,61)*(2,23*2+1,43*2+0,79*2+1,49*2)-(0,6*(2,72-1,61)*2+2*0,6*(1,97-1,61))</t>
  </si>
  <si>
    <t>(3,14-1,61)*(1,57+1,26+0,85+0,73+1,05)-0,6*(1,97-1,61)</t>
  </si>
  <si>
    <t>"2.NP" (3,09-1,61)*(4,51*2+1,34*2)-(1,3*(2,95-1,61)+4*0,6*(1,97-1,61))+(3,09-1,61)*(0,92*4+1,56*2+1,37*2)-(0,6*(2,75-1,61)+2*0,6*(1,97-1,61))</t>
  </si>
  <si>
    <t>(3,09-2)*(0,92*2+1,67*2)</t>
  </si>
  <si>
    <t>(3,12-1,61)*(1,87+4,51+0,88+2,7+1,05+1,43)-(1,15*(2,8-1,61)+4*0,6*(1,97-1,61))+(3,12-2)*(1,7*2+0,79*2)</t>
  </si>
  <si>
    <t>(3,12-1,61)*(2,17*2+1,43*2+0,79*2+1,47*2)-(0,6*(2,72-1,61)*2+2*0,6*(1,97-1,61))</t>
  </si>
  <si>
    <t>(3,12-1,61)*(1,58+1,25+0,85+0,73+1,05)-0,6*(1,97-1,61)</t>
  </si>
  <si>
    <t>997</t>
  </si>
  <si>
    <t>Přesun sutě</t>
  </si>
  <si>
    <t>14</t>
  </si>
  <si>
    <t>997013212</t>
  </si>
  <si>
    <t>Vnitrostaveništní doprava suti a vybouraných hmot pro budovy v přes 6 do 9 m ručně</t>
  </si>
  <si>
    <t>1690503901</t>
  </si>
  <si>
    <t>997013501</t>
  </si>
  <si>
    <t>Odvoz suti a vybouraných hmot na skládku nebo meziskládku do 1 km se složením</t>
  </si>
  <si>
    <t>-364211348</t>
  </si>
  <si>
    <t>997013509</t>
  </si>
  <si>
    <t>Příplatek k odvozu suti a vybouraných hmot na skládku ZKD 1 km přes 1 km</t>
  </si>
  <si>
    <t>143742591</t>
  </si>
  <si>
    <t>41,811*8 'Přepočtené koeficientem množství</t>
  </si>
  <si>
    <t>17</t>
  </si>
  <si>
    <t>997013631</t>
  </si>
  <si>
    <t>Poplatek za uložení na skládce (skládkovné) stavebního odpadu směsného kód odpadu 17 09 04</t>
  </si>
  <si>
    <t>-1213280301</t>
  </si>
  <si>
    <t>998</t>
  </si>
  <si>
    <t>Přesun hmot</t>
  </si>
  <si>
    <t>18</t>
  </si>
  <si>
    <t>998011002</t>
  </si>
  <si>
    <t>Přesun hmot pro budovy zděné v přes 6 do 12 m</t>
  </si>
  <si>
    <t>-692709771</t>
  </si>
  <si>
    <t>PSV</t>
  </si>
  <si>
    <t>Práce a dodávky PSV</t>
  </si>
  <si>
    <t>711</t>
  </si>
  <si>
    <t>Izolace proti vodě, vlhkosti a plynům</t>
  </si>
  <si>
    <t>19</t>
  </si>
  <si>
    <t>711493112</t>
  </si>
  <si>
    <t>Izolace proti podpovrchové a tlakové vodě vodorovná těsnicí stěrkou jednosložkovou na bázi cementu</t>
  </si>
  <si>
    <t>-2004675344</t>
  </si>
  <si>
    <t>"dle výpisu skladeb - P1" P1</t>
  </si>
  <si>
    <t>"dle výpisu skladeb - P2" P2</t>
  </si>
  <si>
    <t>20</t>
  </si>
  <si>
    <t>998711102</t>
  </si>
  <si>
    <t>Přesun hmot tonážní pro izolace proti vodě, vlhkosti a plynům v objektech v přes 6 do 12 m</t>
  </si>
  <si>
    <t>-1911019459</t>
  </si>
  <si>
    <t>713</t>
  </si>
  <si>
    <t>Izolace tepelné</t>
  </si>
  <si>
    <t>713121111</t>
  </si>
  <si>
    <t>Montáž izolace tepelné podlah volně kladenými rohožemi, pásy, dílci, deskami 1 vrstva</t>
  </si>
  <si>
    <t>-226153412</t>
  </si>
  <si>
    <t>28372306</t>
  </si>
  <si>
    <t>deska EPS 100 pro konstrukce s běžným zatížením λ=0,037 tl 60mm</t>
  </si>
  <si>
    <t>32</t>
  </si>
  <si>
    <t>627610152</t>
  </si>
  <si>
    <t>22,2*1,05 'Přepočtené koeficientem množství</t>
  </si>
  <si>
    <t>23</t>
  </si>
  <si>
    <t>998713102</t>
  </si>
  <si>
    <t>Přesun hmot tonážní pro izolace tepelné v objektech v přes 6 do 12 m</t>
  </si>
  <si>
    <t>-1296072090</t>
  </si>
  <si>
    <t>721</t>
  </si>
  <si>
    <t>Zdravotechnika - vnitřní kanalizace</t>
  </si>
  <si>
    <t>24</t>
  </si>
  <si>
    <t>72111080R</t>
  </si>
  <si>
    <t>Demontáž stávajících rozvodů ZTI včetně odvozu a následné likvidace</t>
  </si>
  <si>
    <t>Kč</t>
  </si>
  <si>
    <t>1106285634</t>
  </si>
  <si>
    <t>725</t>
  </si>
  <si>
    <t>Zdravotechnika - zařizovací předměty</t>
  </si>
  <si>
    <t>25</t>
  </si>
  <si>
    <t>725110811</t>
  </si>
  <si>
    <t>Demontáž klozetů splachovací s nádrží</t>
  </si>
  <si>
    <t>soubor</t>
  </si>
  <si>
    <t>-1715450466</t>
  </si>
  <si>
    <t>26</t>
  </si>
  <si>
    <t>725122813</t>
  </si>
  <si>
    <t>Demontáž pisoárových stání s nádrží a jedním záchodkem</t>
  </si>
  <si>
    <t>1309761679</t>
  </si>
  <si>
    <t>27</t>
  </si>
  <si>
    <t>725210821</t>
  </si>
  <si>
    <t>Demontáž umyvadel bez výtokových armatur</t>
  </si>
  <si>
    <t>-889203472</t>
  </si>
  <si>
    <t>28</t>
  </si>
  <si>
    <t>725240811</t>
  </si>
  <si>
    <t>Demontáž kabin sprchových bez výtokových armatur</t>
  </si>
  <si>
    <t>946540292</t>
  </si>
  <si>
    <t>29</t>
  </si>
  <si>
    <t>725291511</t>
  </si>
  <si>
    <t>Doplňky zařízení koupelen a záchodů plastové dávkovač tekutého mýdla na 350 ml</t>
  </si>
  <si>
    <t>-1795226073</t>
  </si>
  <si>
    <t>30</t>
  </si>
  <si>
    <t>725291621</t>
  </si>
  <si>
    <t>Doplňky zařízení koupelen a záchodů nerezové zásobník toaletních papírů</t>
  </si>
  <si>
    <t>1478958337</t>
  </si>
  <si>
    <t>31</t>
  </si>
  <si>
    <t>725291631</t>
  </si>
  <si>
    <t>Doplňky zařízení koupelen a záchodů nerezové zásobník papírových ručníků</t>
  </si>
  <si>
    <t>78169499</t>
  </si>
  <si>
    <t>72529999R</t>
  </si>
  <si>
    <t xml:space="preserve">Osoušeč rukou elektrický </t>
  </si>
  <si>
    <t>1455818886</t>
  </si>
  <si>
    <t>33</t>
  </si>
  <si>
    <t>725330820</t>
  </si>
  <si>
    <t>Demontáž výlevka diturvitová</t>
  </si>
  <si>
    <t>-1357056688</t>
  </si>
  <si>
    <t>34</t>
  </si>
  <si>
    <t>725530826</t>
  </si>
  <si>
    <t>Demontáž ohřívač elektrický akumulační do 800 l</t>
  </si>
  <si>
    <t>953803133</t>
  </si>
  <si>
    <t>35</t>
  </si>
  <si>
    <t>72590095D</t>
  </si>
  <si>
    <t>Demontáž doplňků koupelen</t>
  </si>
  <si>
    <t>kus</t>
  </si>
  <si>
    <t>-1551860785</t>
  </si>
  <si>
    <t>"dávkovač mýdla" 10</t>
  </si>
  <si>
    <t>"držák ručníku" 4</t>
  </si>
  <si>
    <t>"sušák" 4</t>
  </si>
  <si>
    <t>"toaletní papír" 5</t>
  </si>
  <si>
    <t>"koš" 4</t>
  </si>
  <si>
    <t>36</t>
  </si>
  <si>
    <t>998725102</t>
  </si>
  <si>
    <t>Přesun hmot tonážní pro zařizovací předměty v objektech v přes 6 do 12 m</t>
  </si>
  <si>
    <t>1688867634</t>
  </si>
  <si>
    <t>735</t>
  </si>
  <si>
    <t>Ústřední vytápění - otopná tělesa</t>
  </si>
  <si>
    <t>37</t>
  </si>
  <si>
    <t>735151821</t>
  </si>
  <si>
    <t>Demontáž otopného tělesa panelového dvouřadého dl do 1500 mm</t>
  </si>
  <si>
    <t>831848288</t>
  </si>
  <si>
    <t>2+2</t>
  </si>
  <si>
    <t>741</t>
  </si>
  <si>
    <t>Elektroinstalace - silnoproud</t>
  </si>
  <si>
    <t>38</t>
  </si>
  <si>
    <t>74112081R</t>
  </si>
  <si>
    <t>Demontáž stávajících rozvodů elektro včetně odvozu a následné likvidace</t>
  </si>
  <si>
    <t>609347533</t>
  </si>
  <si>
    <t>751</t>
  </si>
  <si>
    <t>Vzduchotechnika</t>
  </si>
  <si>
    <t>39</t>
  </si>
  <si>
    <t>751122051</t>
  </si>
  <si>
    <t>Montáž ventilátoru radiálního nízkotlakého podhledového základního D do 100 mm</t>
  </si>
  <si>
    <t>-1136529090</t>
  </si>
  <si>
    <t>40</t>
  </si>
  <si>
    <t>54233103</t>
  </si>
  <si>
    <t>ventilátor radiální malý plastový 100 H snímač vlhkosti a časový</t>
  </si>
  <si>
    <t>13662208</t>
  </si>
  <si>
    <t>41</t>
  </si>
  <si>
    <t>751322011</t>
  </si>
  <si>
    <t>Montáž talířového ventilu D do 100 mm</t>
  </si>
  <si>
    <t>-990315279</t>
  </si>
  <si>
    <t>42</t>
  </si>
  <si>
    <t>42972212</t>
  </si>
  <si>
    <t>ventil talířový pro odvod vzduchu kovový D 100mm</t>
  </si>
  <si>
    <t>703823841</t>
  </si>
  <si>
    <t>43</t>
  </si>
  <si>
    <t>751510041</t>
  </si>
  <si>
    <t>Vzduchotechnické potrubí z pozinkovaného plechu kruhové spirálně vinutá trouba bez příruby D do 100 mm</t>
  </si>
  <si>
    <t>m</t>
  </si>
  <si>
    <t>1851378116</t>
  </si>
  <si>
    <t>"2.NP" 2,4</t>
  </si>
  <si>
    <t>"3.NP" 2,4</t>
  </si>
  <si>
    <t>44</t>
  </si>
  <si>
    <t>751572031</t>
  </si>
  <si>
    <t>Uchycení potrubí kruhového na montovanou konstrukci z nosníků kotvenou do betonu D do 100 mm</t>
  </si>
  <si>
    <t>374990678</t>
  </si>
  <si>
    <t>45</t>
  </si>
  <si>
    <t>998751101</t>
  </si>
  <si>
    <t>Přesun hmot tonážní pro vzduchotechniku v objektech výšky do 12 m</t>
  </si>
  <si>
    <t>20766168</t>
  </si>
  <si>
    <t>763</t>
  </si>
  <si>
    <t>Konstrukce suché výstavby</t>
  </si>
  <si>
    <t>46</t>
  </si>
  <si>
    <t>763135101</t>
  </si>
  <si>
    <t>Montáž SDK kazetového podhledu z kazet 600x600 mm na zavěšenou viditelnou nosnou konstrukci</t>
  </si>
  <si>
    <t>1196475995</t>
  </si>
  <si>
    <t>"2.NP" 10,4+1,4+1,6+8,5+1,3+1,3</t>
  </si>
  <si>
    <t>"3.NP" 9,9+1,4+1,6+0,5+8,5+1,3+1,3</t>
  </si>
  <si>
    <t>47</t>
  </si>
  <si>
    <t>63126361</t>
  </si>
  <si>
    <t>panel akustický hygienický povrch porézní skelná tkanina hrana zatřená rovná αw=0,95 viditelný rastr š 24mm bílý tl 15mm</t>
  </si>
  <si>
    <t>-1927954095</t>
  </si>
  <si>
    <t>49*1,05 'Přepočtené koeficientem množství</t>
  </si>
  <si>
    <t>48</t>
  </si>
  <si>
    <t>763164541</t>
  </si>
  <si>
    <t>SDK obklad kcí tvaru L š do 0,8 m desky 1xH2 12,5</t>
  </si>
  <si>
    <t>-162932551</t>
  </si>
  <si>
    <t>763164791</t>
  </si>
  <si>
    <t>Montáž SDK obkladu kcí jednoduché opláštění</t>
  </si>
  <si>
    <t>913905258</t>
  </si>
  <si>
    <t>50</t>
  </si>
  <si>
    <t>59030025</t>
  </si>
  <si>
    <t>deska SDK impregnovaná H2 tl 12,5mm</t>
  </si>
  <si>
    <t>1807937898</t>
  </si>
  <si>
    <t>8,808*1,05 'Přepočtené koeficientem množství</t>
  </si>
  <si>
    <t>51</t>
  </si>
  <si>
    <t>998763301</t>
  </si>
  <si>
    <t>Přesun hmot tonážní pro sádrokartonové konstrukce v objektech v do 6 m</t>
  </si>
  <si>
    <t>-341411639</t>
  </si>
  <si>
    <t>52</t>
  </si>
  <si>
    <t>998763302</t>
  </si>
  <si>
    <t>Přesun hmot tonážní pro sádrokartonové konstrukce v objektech v přes 6 do 12 m</t>
  </si>
  <si>
    <t>1175451183</t>
  </si>
  <si>
    <t>766</t>
  </si>
  <si>
    <t>Konstrukce truhlářské</t>
  </si>
  <si>
    <t>53</t>
  </si>
  <si>
    <t>766660171</t>
  </si>
  <si>
    <t>Montáž dveřních křídel otvíravých jednokřídlových š do 0,8 m do obložkové zárubně</t>
  </si>
  <si>
    <t>-1226776864</t>
  </si>
  <si>
    <t>54</t>
  </si>
  <si>
    <t>61160050</t>
  </si>
  <si>
    <t>dveře jednokřídlé dřevěné bez povrchové úpravy plné 600x1970mm</t>
  </si>
  <si>
    <t>-589904699</t>
  </si>
  <si>
    <t>55</t>
  </si>
  <si>
    <t>766660728</t>
  </si>
  <si>
    <t>Montáž dveřního interiérového kování - zámku</t>
  </si>
  <si>
    <t>-585154198</t>
  </si>
  <si>
    <t>56</t>
  </si>
  <si>
    <t>54924002</t>
  </si>
  <si>
    <t>zámek zadlabací mezipokojový levý s dozickým klíčem rozteč 72x55mm</t>
  </si>
  <si>
    <t>-1702378193</t>
  </si>
  <si>
    <t>57</t>
  </si>
  <si>
    <t>766660729</t>
  </si>
  <si>
    <t>Montáž dveřního interiérového kování - štítku s klikou</t>
  </si>
  <si>
    <t>-1600881724</t>
  </si>
  <si>
    <t>58</t>
  </si>
  <si>
    <t>54914123</t>
  </si>
  <si>
    <t>kování rozetové klika/klika</t>
  </si>
  <si>
    <t>1423088970</t>
  </si>
  <si>
    <t>59</t>
  </si>
  <si>
    <t>766682111</t>
  </si>
  <si>
    <t>Montáž zárubní obložkových pro dveře jednokřídlové tl stěny do 170 mm</t>
  </si>
  <si>
    <t>2053403185</t>
  </si>
  <si>
    <t>60</t>
  </si>
  <si>
    <t>61181101</t>
  </si>
  <si>
    <t>zárubeň jednokřídlá obložková s dýhovaným povrchem tl stěny 60-150mm rozměru 600-900/1970mm</t>
  </si>
  <si>
    <t>1140337346</t>
  </si>
  <si>
    <t>61</t>
  </si>
  <si>
    <t>76681284R</t>
  </si>
  <si>
    <t>Demontáž kuchyňské linky a zpětné osazení po realizaci nové kanalizace a přívodu vody</t>
  </si>
  <si>
    <t>-563978415</t>
  </si>
  <si>
    <t>"pro další použití, včetně stavebních úprav v místě osazení" 1</t>
  </si>
  <si>
    <t>62</t>
  </si>
  <si>
    <t>998766102</t>
  </si>
  <si>
    <t>Přesun hmot tonážní pro kce truhlářské v objektech v přes 6 do 12 m</t>
  </si>
  <si>
    <t>-2026600593</t>
  </si>
  <si>
    <t>771</t>
  </si>
  <si>
    <t>Podlahy z dlaždic</t>
  </si>
  <si>
    <t>63</t>
  </si>
  <si>
    <t>771571810</t>
  </si>
  <si>
    <t>Demontáž podlah z dlaždic keramických kladených do malty</t>
  </si>
  <si>
    <t>1967845511</t>
  </si>
  <si>
    <t>"dle stávajících skladeb P1" 6,4+1,6+1,4+1,6+6,6+1,5+1,3+1,6</t>
  </si>
  <si>
    <t>"dle stávajících skladeb P2" 5,9+1,4+1,5+3,1+1,2+6+1,4+1,5+3,1+1,2</t>
  </si>
  <si>
    <t>64</t>
  </si>
  <si>
    <t>771574413</t>
  </si>
  <si>
    <t>Montáž podlah keramických hladkých lepených cementovým flexibilním lepidlem přes 2 do 4 ks/m2</t>
  </si>
  <si>
    <t>-1793596629</t>
  </si>
  <si>
    <t>65</t>
  </si>
  <si>
    <t>59761116</t>
  </si>
  <si>
    <t>dlažba keramická slinutá mrazuvzdorná do interiéru i exteriéru R9 povrch hladký/matný tl do 10mm přes 2 do 4ks/m2</t>
  </si>
  <si>
    <t>-1352565352</t>
  </si>
  <si>
    <t>49*1,1 'Přepočtené koeficientem množství</t>
  </si>
  <si>
    <t>66</t>
  </si>
  <si>
    <t>998771102</t>
  </si>
  <si>
    <t>Přesun hmot tonážní pro podlahy z dlaždic v objektech v přes 6 do 12 m</t>
  </si>
  <si>
    <t>2099376464</t>
  </si>
  <si>
    <t>781</t>
  </si>
  <si>
    <t>Dokončovací práce - obklady</t>
  </si>
  <si>
    <t>67</t>
  </si>
  <si>
    <t>781471810</t>
  </si>
  <si>
    <t>Demontáž obkladů z obkladaček keramických kladených do malty</t>
  </si>
  <si>
    <t>-2138509792</t>
  </si>
  <si>
    <t>"2.NP" 1,59*(4,51*2+1,3*2-0,6*4)-1,3*(1,59-1,02)+1,61*(0,96*4+1,6*2+1,38*2-0,6*2)-0,6*(1,61-1,45)+2*(0,96*2+1,62*2)-0,6*1,97+0,26*(1,3+0,96)</t>
  </si>
  <si>
    <t>1,61*(1,81+4,51+0,87+2,7+1,05+1,43-0,6*4)-1,15*(1,61-0,92)+2*(1,68*2+0,8*2)-0,6*1,97+1,61*(2,23*2+1,43*2-0,6+0,79*2+1,49*2-0,6)-0,6*(1,61-1,47)*2</t>
  </si>
  <si>
    <t>1,61*(1,57+1,26+0,85+0,73+1,05-0,6)+0,26*(1,15+0,6*2)</t>
  </si>
  <si>
    <t>"3.NP" 1,61*(4,51*2+1,3*2-0,6*4)-1,3*(1,61-0,92)+1,61*(0,92*4+1,56*2+1,37*2-0,6*2)-0,6*(1,61-1,45)+2*(0,92*2+1,67*2)-0,6*1,97+0,26*(1,3+0,92)</t>
  </si>
  <si>
    <t>1,61*(1,87+4,51+0,88+2,7+1,05+1,43-0,6*4)-1,15*(1,61-0,93)+2*(1,7*2+0,79*2)-0,6*1,97+1,61*(2,17*2+1,43*2-0,6+0,79*2+1,47*2-0,6)-0,6*(1,61-1,42)*2</t>
  </si>
  <si>
    <t>1,61*(1,58+1,25+0,85+0,73+1,05-0,6)+0,26*(1,15+0,6*2)</t>
  </si>
  <si>
    <t>68</t>
  </si>
  <si>
    <t>781474112</t>
  </si>
  <si>
    <t>Montáž obkladů vnitřních keramických hladkých přes 9 do 12 ks/m2 lepených flexibilním lepidlem</t>
  </si>
  <si>
    <t>1727027889</t>
  </si>
  <si>
    <t>"2.NP" 1,8*(4,82*2+2,36*2+0,96*4+1,3*4-0,6*5)-(1,3*(1,8-1,02)+0,6*(1,8-1,45))</t>
  </si>
  <si>
    <t>1,8*(2,64*2+4,82*2+0,6*2+1,4*4+1,01*2+1,21*2-0,6*5)-(1,15*(1,8-0,92)+2*0,6*(1,8-1,47))</t>
  </si>
  <si>
    <t>"3.NP" 1,8*(4,82*2+2,36*2+0,96*4+1,3*4-0,6*5)-(1,3*(1,8-0,92)+0,6*(1,8-1,45))</t>
  </si>
  <si>
    <t>1,8*(2,64*2+4,82*2+0,6*2+1,4*4+1,01*2+1,21*2-0,6*5)-(1,15*(1,8-0,93)+2*0,6*(1,8-1,42))</t>
  </si>
  <si>
    <t>69</t>
  </si>
  <si>
    <t>59761026</t>
  </si>
  <si>
    <t>obklad keramický hladký do 12ks/m2</t>
  </si>
  <si>
    <t>-1861772979</t>
  </si>
  <si>
    <t>151,374*1,1 'Přepočtené koeficientem množství</t>
  </si>
  <si>
    <t>70</t>
  </si>
  <si>
    <t>78149102R</t>
  </si>
  <si>
    <t>Zrcadlo se zapuštěním do roviny s obkladem</t>
  </si>
  <si>
    <t>1947717687</t>
  </si>
  <si>
    <t>71</t>
  </si>
  <si>
    <t>781674113</t>
  </si>
  <si>
    <t>Montáž obkladů parapetů š přes 150 do 200 mm z dlaždic keramických lepených flexibilním lepidlem</t>
  </si>
  <si>
    <t>-882607458</t>
  </si>
  <si>
    <t>"2.NP" 1,3+0,96+1,15+0,6*2</t>
  </si>
  <si>
    <t>"3.NP" 1,3+0,96+1,15+0,6*2</t>
  </si>
  <si>
    <t>72</t>
  </si>
  <si>
    <t>-1890616143</t>
  </si>
  <si>
    <t>9,22*0,22 'Přepočtené koeficientem množství</t>
  </si>
  <si>
    <t>73</t>
  </si>
  <si>
    <t>998781102</t>
  </si>
  <si>
    <t>Přesun hmot tonážní pro obklady keramické v objektech v přes 6 do 12 m</t>
  </si>
  <si>
    <t>2028412029</t>
  </si>
  <si>
    <t>784</t>
  </si>
  <si>
    <t>Dokončovací práce - malby a tapety</t>
  </si>
  <si>
    <t>74</t>
  </si>
  <si>
    <t>784121001</t>
  </si>
  <si>
    <t>Oškrabání malby v místnostech v do 3,80 m</t>
  </si>
  <si>
    <t>695542602</t>
  </si>
  <si>
    <t>75</t>
  </si>
  <si>
    <t>784211001</t>
  </si>
  <si>
    <t>Jednonásobné bílé malby ze směsí za mokra výborně oděruvzdorných v místnostech v do 3,80 m</t>
  </si>
  <si>
    <t>725836563</t>
  </si>
  <si>
    <t>nomít+sdkpodh+opromít</t>
  </si>
  <si>
    <t>EL - Elektroinstalace</t>
  </si>
  <si>
    <t>D1 - Dodávky zařízení</t>
  </si>
  <si>
    <t>D2 - Materiál elektromontážní</t>
  </si>
  <si>
    <t>D3 - Elektromontáže</t>
  </si>
  <si>
    <t>D4 - Elektromontáže</t>
  </si>
  <si>
    <t>D5 -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</si>
  <si>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</si>
  <si>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</si>
  <si>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</si>
  <si>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</si>
  <si>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</si>
  <si>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D1</t>
  </si>
  <si>
    <t>Dodávky zařízení</t>
  </si>
  <si>
    <t>000715111</t>
  </si>
  <si>
    <t>rozvaděč RS5 2.NP dle v.č. D14-05 provedení EI30</t>
  </si>
  <si>
    <t>ks</t>
  </si>
  <si>
    <t>000715111.1</t>
  </si>
  <si>
    <t>rozvaděč RS6 3.NP dle v.č.D14-06 provedení EI30</t>
  </si>
  <si>
    <t>000509204</t>
  </si>
  <si>
    <t>svítidlo downlight EL1 LED15W 1500lm 4000K</t>
  </si>
  <si>
    <t>000509202</t>
  </si>
  <si>
    <t>svítidlo downlight EL3 LED10W 1000lm 4000K</t>
  </si>
  <si>
    <t>000509206</t>
  </si>
  <si>
    <t>svítidlo downlight EL2 LED20W 2100lm 4000K</t>
  </si>
  <si>
    <t>000498003</t>
  </si>
  <si>
    <t>IR splachovač 2 pisoáry včetně zdroje</t>
  </si>
  <si>
    <t>D101</t>
  </si>
  <si>
    <t>doprava dodávek</t>
  </si>
  <si>
    <t>%</t>
  </si>
  <si>
    <t>288360092</t>
  </si>
  <si>
    <t>D102</t>
  </si>
  <si>
    <t>přesun dodávek</t>
  </si>
  <si>
    <t>1398034404</t>
  </si>
  <si>
    <t>D2</t>
  </si>
  <si>
    <t>Materiál elektromontážní</t>
  </si>
  <si>
    <t>000101105</t>
  </si>
  <si>
    <t>kabel CYKY 3x1,5</t>
  </si>
  <si>
    <t>000101106</t>
  </si>
  <si>
    <t>kabel CYKY 3x2,5</t>
  </si>
  <si>
    <t>000311115</t>
  </si>
  <si>
    <t>krabice univerzální/přístrojová KU68-1901</t>
  </si>
  <si>
    <t>000410727</t>
  </si>
  <si>
    <t>SESTAVA  spínač+snímač pohybu Swing 3299U-A00007</t>
  </si>
  <si>
    <t>000409883</t>
  </si>
  <si>
    <t>strojek spínače automat/snímač poh/ 3299U-A00007</t>
  </si>
  <si>
    <t>000410735</t>
  </si>
  <si>
    <t>snímač pohybu spínače automatického 3299G-A02180</t>
  </si>
  <si>
    <t>000420191</t>
  </si>
  <si>
    <t>rámeček pro 1 přístroj Swing 3901G-A00010</t>
  </si>
  <si>
    <t>000409881</t>
  </si>
  <si>
    <t>snímač pohybu stropní vestavný 3299-22102</t>
  </si>
  <si>
    <t>000420163</t>
  </si>
  <si>
    <t>zásuvka 16A/250Vstř Swing 5518G-A02349(strojek)</t>
  </si>
  <si>
    <t>000363031</t>
  </si>
  <si>
    <t>Žlab MERKUR 2    50/50 GZ  rozteč podpěr cca.2,0m</t>
  </si>
  <si>
    <t>D201</t>
  </si>
  <si>
    <t>prořez</t>
  </si>
  <si>
    <t>256</t>
  </si>
  <si>
    <t>-992018123</t>
  </si>
  <si>
    <t>D202</t>
  </si>
  <si>
    <t>materiál podružný</t>
  </si>
  <si>
    <t>-400294914</t>
  </si>
  <si>
    <t>D3</t>
  </si>
  <si>
    <t>Elektromontáže</t>
  </si>
  <si>
    <t>210190002</t>
  </si>
  <si>
    <t>rozvodnice/elektrozařízení do hmotnosti 50kg</t>
  </si>
  <si>
    <t>210810048</t>
  </si>
  <si>
    <t>kabel(-CYKY) pevně uložený do 3x6/4x4/7x2,5</t>
  </si>
  <si>
    <t>210200032</t>
  </si>
  <si>
    <t>svítidlo žárovkové vestavné/více zdrojů</t>
  </si>
  <si>
    <t>210010301</t>
  </si>
  <si>
    <t>krabice přístrojová bez zapojení</t>
  </si>
  <si>
    <t>210110091</t>
  </si>
  <si>
    <t>spínač zapuštěný vč.zapojení s plynulou regulací</t>
  </si>
  <si>
    <t>210111011</t>
  </si>
  <si>
    <t>zásuvka domovní zapuštěná vč.zapojení</t>
  </si>
  <si>
    <t>210290751</t>
  </si>
  <si>
    <t>montáž ventilátoru/stáv konstr bez zapoj/do 1,5kW</t>
  </si>
  <si>
    <t>210290751.1</t>
  </si>
  <si>
    <t>montáž splachovačů</t>
  </si>
  <si>
    <t>210020133</t>
  </si>
  <si>
    <t>kabelový rošt do š.40cm</t>
  </si>
  <si>
    <t>D4</t>
  </si>
  <si>
    <t>210190002.1</t>
  </si>
  <si>
    <t>rozvodnice/elektrozařízení do hmotnosti 50kg /dmtž</t>
  </si>
  <si>
    <t>D401</t>
  </si>
  <si>
    <t>PPV pro elektromontáže</t>
  </si>
  <si>
    <t>1192138444</t>
  </si>
  <si>
    <t>D5</t>
  </si>
  <si>
    <t>Ostatní náklady</t>
  </si>
  <si>
    <t>219002271</t>
  </si>
  <si>
    <t>vysekání výklenku/zeď cihla/ plocha od 0,25m2</t>
  </si>
  <si>
    <t>219002633</t>
  </si>
  <si>
    <t>vysekání rýhy/zeď cihla/ hl.do 70mm/š.do 150mm</t>
  </si>
  <si>
    <t>219003694</t>
  </si>
  <si>
    <t>omítka hladká rýhy ve stěně do 150mm vč.malty MV</t>
  </si>
  <si>
    <t>219002611</t>
  </si>
  <si>
    <t>vysekání rýhy/zeď cihla/ hl.do 30mm/š.do 30mm</t>
  </si>
  <si>
    <t>219000101</t>
  </si>
  <si>
    <t>vyhledání stávajících obvodů</t>
  </si>
  <si>
    <t>hod</t>
  </si>
  <si>
    <t>219990011</t>
  </si>
  <si>
    <t>demontáže stávající elektroinstalace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</si>
  <si>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</si>
  <si>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</si>
  <si>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</si>
  <si>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</si>
  <si>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</si>
  <si>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</si>
  <si>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-1359689632</t>
  </si>
  <si>
    <t>VRN3</t>
  </si>
  <si>
    <t>Zařízení staveniště</t>
  </si>
  <si>
    <t>030001000</t>
  </si>
  <si>
    <t>-573027153</t>
  </si>
  <si>
    <t>VRN4</t>
  </si>
  <si>
    <t>Inženýrská činnost</t>
  </si>
  <si>
    <t>044002000</t>
  </si>
  <si>
    <t>Revize</t>
  </si>
  <si>
    <t>731649692</t>
  </si>
  <si>
    <t>045203000</t>
  </si>
  <si>
    <t>Kompletační činnost</t>
  </si>
  <si>
    <t>-2065784369</t>
  </si>
  <si>
    <t>VRN7</t>
  </si>
  <si>
    <t>Provozní vlivy</t>
  </si>
  <si>
    <t>071103000</t>
  </si>
  <si>
    <t>Investorská činnost</t>
  </si>
  <si>
    <t>2127971058</t>
  </si>
  <si>
    <t>ÚT - Vytápění</t>
  </si>
  <si>
    <t xml:space="preserve">    733 - Ústřední vytápění - rozvodné potrubí</t>
  </si>
  <si>
    <t>9710429UT</t>
  </si>
  <si>
    <t>Stavební přípomoci pro ÚT - vybourání otvorů a stěnových drážek pro rozvody - vč. odvozu suti na skládku a následného zapravení</t>
  </si>
  <si>
    <t>-1958311765</t>
  </si>
  <si>
    <t>733</t>
  </si>
  <si>
    <t>Ústřední vytápění - rozvodné potrubí</t>
  </si>
  <si>
    <t>73322330R</t>
  </si>
  <si>
    <t>Přeložení stávajícího potrubí do stěny</t>
  </si>
  <si>
    <t>-1681533529</t>
  </si>
  <si>
    <t>3,5*2</t>
  </si>
  <si>
    <t>735511008</t>
  </si>
  <si>
    <t>Podlahové vytápění - systémová deska s kombinovanou tepelnou a kročejovou izolací celkové výšky 50 až 53 mm</t>
  </si>
  <si>
    <t>1966687532</t>
  </si>
  <si>
    <t>735511064</t>
  </si>
  <si>
    <t>Podlahové vytápění - středový (spárový) dilatační profil</t>
  </si>
  <si>
    <t>-106111171</t>
  </si>
  <si>
    <t>735511068</t>
  </si>
  <si>
    <t>Podlahové vytápění - rozvodné potrubí polybutylen 16x2,0 mm pro vodící lištu rozteč 200 mm</t>
  </si>
  <si>
    <t>-1420073374</t>
  </si>
  <si>
    <t>7355110R1</t>
  </si>
  <si>
    <t>RTL ventil (nastavení regulačního prvku) - včetně stěnové skříňky a napojení na stávající rozvod</t>
  </si>
  <si>
    <t>671230643</t>
  </si>
  <si>
    <t>735999R01</t>
  </si>
  <si>
    <t>Vyregulování systému a revize</t>
  </si>
  <si>
    <t>-698278192</t>
  </si>
  <si>
    <t>998735102</t>
  </si>
  <si>
    <t>Přesun hmot tonážní pro otopná tělesa v objektech v přes 6 do 12 m</t>
  </si>
  <si>
    <t>1712281402</t>
  </si>
  <si>
    <t>ZTI - Zdravotně technické instalace</t>
  </si>
  <si>
    <t xml:space="preserve">    722 - Zdravotechnika - vnitřní vodovod</t>
  </si>
  <si>
    <t xml:space="preserve">    726 - Zdravotechnika - předstěnové instalace</t>
  </si>
  <si>
    <t>9710403ZT</t>
  </si>
  <si>
    <t>Stavební přípomoci pro ZTI - vybourání otvorů pro rozvody - vč. odvozu suti na skládku a následného zapravení</t>
  </si>
  <si>
    <t>106457384</t>
  </si>
  <si>
    <t>-130435210</t>
  </si>
  <si>
    <t>1042347937</t>
  </si>
  <si>
    <t>270238670</t>
  </si>
  <si>
    <t>0,21*8 'Přepočtené koeficientem množství</t>
  </si>
  <si>
    <t>-883717773</t>
  </si>
  <si>
    <t>721140802</t>
  </si>
  <si>
    <t>Demontáž potrubí litinové DN do 100</t>
  </si>
  <si>
    <t>-678736973</t>
  </si>
  <si>
    <t>3,5*4</t>
  </si>
  <si>
    <t>721174025</t>
  </si>
  <si>
    <t>Potrubí kanalizační z PP odpadní DN 110</t>
  </si>
  <si>
    <t>1654511810</t>
  </si>
  <si>
    <t>"včetně tvarovek" 3,5*4</t>
  </si>
  <si>
    <t>721174042</t>
  </si>
  <si>
    <t>Potrubí kanalizační z PP připojovací DN 40</t>
  </si>
  <si>
    <t>1701487634</t>
  </si>
  <si>
    <t>"včetně tvarovek" 10</t>
  </si>
  <si>
    <t>721174043</t>
  </si>
  <si>
    <t>Potrubí kanalizační z PP připojovací DN 50</t>
  </si>
  <si>
    <t>-1046357486</t>
  </si>
  <si>
    <t>"včetně tvarovek" 17</t>
  </si>
  <si>
    <t>721174044</t>
  </si>
  <si>
    <t>Potrubí kanalizační z PP připojovací DN 75</t>
  </si>
  <si>
    <t>-2131310964</t>
  </si>
  <si>
    <t>"včetně tvarovek" 1</t>
  </si>
  <si>
    <t>721174045</t>
  </si>
  <si>
    <t>Potrubí kanalizační z PP připojovací DN 110</t>
  </si>
  <si>
    <t>1004535463</t>
  </si>
  <si>
    <t>"včetně tvarovek" 11</t>
  </si>
  <si>
    <t>721290111</t>
  </si>
  <si>
    <t>Zkouška těsnosti potrubí kanalizace vodou DN do 125</t>
  </si>
  <si>
    <t>527998531</t>
  </si>
  <si>
    <t>14+10+17+1+11</t>
  </si>
  <si>
    <t>998721102</t>
  </si>
  <si>
    <t>Přesun hmot tonážní pro vnitřní kanalizace v objektech v přes 6 do 12 m</t>
  </si>
  <si>
    <t>1638046619</t>
  </si>
  <si>
    <t>722</t>
  </si>
  <si>
    <t>Zdravotechnika - vnitřní vodovod</t>
  </si>
  <si>
    <t>722174002</t>
  </si>
  <si>
    <t>Potrubí vodovodní plastové PPR svar polyfúze PN 16 D 20x2,8 mm</t>
  </si>
  <si>
    <t>-1750880365</t>
  </si>
  <si>
    <t>"včetně tvarovek" 31</t>
  </si>
  <si>
    <t>722174003</t>
  </si>
  <si>
    <t>Potrubí vodovodní plastové PPR svar polyfúze PN 16 D 25x3,5 mm</t>
  </si>
  <si>
    <t>-184740503</t>
  </si>
  <si>
    <t>"včetně tvarovek" 50</t>
  </si>
  <si>
    <t>722174004</t>
  </si>
  <si>
    <t>Potrubí vodovodní plastové PPR svar polyfúze PN 16 D 32x4,4 mm</t>
  </si>
  <si>
    <t>1612175650</t>
  </si>
  <si>
    <t>"včetně tvarovek" 5,5</t>
  </si>
  <si>
    <t>722181241</t>
  </si>
  <si>
    <t>Ochrana vodovodního potrubí přilepenými termoizolačními trubicemi z PE tl přes 13 do 20 mm DN do 22 mm</t>
  </si>
  <si>
    <t>437853704</t>
  </si>
  <si>
    <t>31+50</t>
  </si>
  <si>
    <t>722181242</t>
  </si>
  <si>
    <t>Ochrana vodovodního potrubí přilepenými termoizolačními trubicemi z PE tl přes 13 do 20 mm DN přes 22 do 45 mm</t>
  </si>
  <si>
    <t>-1218260014</t>
  </si>
  <si>
    <t>722232063</t>
  </si>
  <si>
    <t>Kohout kulový přímý G 1" PN 42 do 185°C vnitřní závit s vypouštěním</t>
  </si>
  <si>
    <t>237674358</t>
  </si>
  <si>
    <t>722290234</t>
  </si>
  <si>
    <t>Proplach a dezinfekce vodovodního potrubí DN do 80</t>
  </si>
  <si>
    <t>917349618</t>
  </si>
  <si>
    <t>31+50+5,5</t>
  </si>
  <si>
    <t>722290246</t>
  </si>
  <si>
    <t>Zkouška těsnosti vodovodního potrubí plastového DN do 40</t>
  </si>
  <si>
    <t>-1858515858</t>
  </si>
  <si>
    <t>998722101</t>
  </si>
  <si>
    <t>Přesun hmot tonážní pro vnitřní vodovod v objektech v do 6 m</t>
  </si>
  <si>
    <t>-1723631559</t>
  </si>
  <si>
    <t>725112022</t>
  </si>
  <si>
    <t>Klozet keramický závěsný na nosné stěny s hlubokým splachováním odpad vodorovný</t>
  </si>
  <si>
    <t>1922883616</t>
  </si>
  <si>
    <t>725121521</t>
  </si>
  <si>
    <t>Pisoárový záchodek automatický s infračerveným senzorem</t>
  </si>
  <si>
    <t>474844388</t>
  </si>
  <si>
    <t>725211617</t>
  </si>
  <si>
    <t>Umyvadlo keramické bílé šířky 600 mm s krytem na sifon připevněné na stěnu šrouby</t>
  </si>
  <si>
    <t>1121303835</t>
  </si>
  <si>
    <t>725331111</t>
  </si>
  <si>
    <t>Výlevka bez výtokových armatur keramická se sklopnou plastovou mřížkou 500 mm</t>
  </si>
  <si>
    <t>83057917</t>
  </si>
  <si>
    <t>725531101</t>
  </si>
  <si>
    <t>Elektrický ohřívač zásobníkový přepadový beztlakový 5 l / 2 kW</t>
  </si>
  <si>
    <t>1375429984</t>
  </si>
  <si>
    <t>725532111</t>
  </si>
  <si>
    <t>Elektrický ohřívač zásobníkový akumulační závěsný svislý 20 l / 2 kW</t>
  </si>
  <si>
    <t>253858231</t>
  </si>
  <si>
    <t>725532213</t>
  </si>
  <si>
    <t>Elektrický ohřívač zásobníkový akumulační závěsný vodorovný 80 l / 2 kW</t>
  </si>
  <si>
    <t>93824562</t>
  </si>
  <si>
    <t>725813111</t>
  </si>
  <si>
    <t>Ventil rohový bez připojovací trubičky nebo flexi hadičky G 1/2"</t>
  </si>
  <si>
    <t>-954227949</t>
  </si>
  <si>
    <t>725822611</t>
  </si>
  <si>
    <t>Baterie umyvadlová stojánková páková bez výpusti</t>
  </si>
  <si>
    <t>-1271234296</t>
  </si>
  <si>
    <t>725829121</t>
  </si>
  <si>
    <t>Montáž baterie umyvadlové nástěnné pákové a klasické ostatní typ</t>
  </si>
  <si>
    <t>2082688594</t>
  </si>
  <si>
    <t>55145615</t>
  </si>
  <si>
    <t>baterie umyvadlová nástěnná páková 150mm chrom</t>
  </si>
  <si>
    <t>228066761</t>
  </si>
  <si>
    <t>-828486122</t>
  </si>
  <si>
    <t>726</t>
  </si>
  <si>
    <t>Zdravotechnika - předstěnové instalace</t>
  </si>
  <si>
    <t>726111031</t>
  </si>
  <si>
    <t>Instalační předstěna pro klozet s ovládáním zepředu v 1080 mm závěsný do masivní zděné kce</t>
  </si>
  <si>
    <t>-485810111</t>
  </si>
  <si>
    <t>998726112</t>
  </si>
  <si>
    <t>Přesun hmot tonážní pro instalační prefabrikáty v objektech v přes 6 do 12 m</t>
  </si>
  <si>
    <t>237180614</t>
  </si>
  <si>
    <t>VRN - Vedlejší a ostatní náklady</t>
  </si>
  <si>
    <t xml:space="preserve">    VRN6 - Územní vlivy</t>
  </si>
  <si>
    <t>1505826162</t>
  </si>
  <si>
    <t>VRN6</t>
  </si>
  <si>
    <t>Územní vlivy</t>
  </si>
  <si>
    <t>060001000</t>
  </si>
  <si>
    <t>841042152</t>
  </si>
  <si>
    <t>070001000</t>
  </si>
  <si>
    <t>-549133197</t>
  </si>
  <si>
    <t>SEZNAM FIGUR</t>
  </si>
  <si>
    <t>Výměra</t>
  </si>
  <si>
    <t xml:space="preserve"> SO</t>
  </si>
  <si>
    <t>Použití figury:</t>
  </si>
  <si>
    <t>bstrop</t>
  </si>
  <si>
    <t>"2.NP" 5,9+1,4+1,5+3,1+1,2+6,4+1,6+1,4+1,6</t>
  </si>
  <si>
    <t>"3.NP" 6+1,4+1,5+3,1+1,2+6,6+1,5+1,3+1,6</t>
  </si>
  <si>
    <t xml:space="preserve"> ZTI</t>
  </si>
  <si>
    <t>odkop</t>
  </si>
  <si>
    <t>rýhy</t>
  </si>
  <si>
    <t>15*0,8*1,2</t>
  </si>
  <si>
    <t>zásyp</t>
  </si>
  <si>
    <t>0,8*0,8*(0,79+1,8)-3,14*0,3*0,3*(0,79+1,8)</t>
  </si>
  <si>
    <t>3,1*0,8*(1,2-0,1-0,16-0,3)</t>
  </si>
  <si>
    <t>10*0,8*(1,2-0,1-0,11-0,3)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</si>
</sst>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167" fontId="36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23-65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WC VE 2.N.P. A 3.N.P. BUDOVY MAGISTRÁTU - DĚČÍN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st.p.č.1012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31. 7. 2023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STATUTÁRNÍ MĚSTO DĚČÍN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Vladimír POLDA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Ing. Jan Duben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ROUND(SUM(AG95:AG99),2)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ROUND(SUM(AS95:AS99),2)</f>
        <v>0</v>
      </c>
      <c r="AT94" s="113">
        <f>ROUND(SUM(AV94:AW94),2)</f>
        <v>0</v>
      </c>
      <c r="AU94" s="114">
        <f>ROUND(SUM(AU95:AU99),5)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ROUND(SUM(AZ95:AZ99),2)</f>
        <v>0</v>
      </c>
      <c r="BA94" s="113">
        <f>ROUND(SUM(BA95:BA99),2)</f>
        <v>0</v>
      </c>
      <c r="BB94" s="113">
        <f>ROUND(SUM(BB95:BB99),2)</f>
        <v>0</v>
      </c>
      <c r="BC94" s="113">
        <f>ROUND(SUM(BC95:BC99),2)</f>
        <v>0</v>
      </c>
      <c r="BD94" s="115">
        <f>ROUND(SUM(BD95:BD99),2)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- Stavební část'!J30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- Stavební část'!P135</f>
        <v>0</v>
      </c>
      <c r="AV95" s="127">
        <f>'SO - Stavební část'!J33</f>
        <v>0</v>
      </c>
      <c r="AW95" s="127">
        <f>'SO - Stavební část'!J34</f>
        <v>0</v>
      </c>
      <c r="AX95" s="127">
        <f>'SO - Stavební část'!J35</f>
        <v>0</v>
      </c>
      <c r="AY95" s="127">
        <f>'SO - Stavební část'!J36</f>
        <v>0</v>
      </c>
      <c r="AZ95" s="127">
        <f>'SO - Stavební část'!F33</f>
        <v>0</v>
      </c>
      <c r="BA95" s="127">
        <f>'SO - Stavební část'!F34</f>
        <v>0</v>
      </c>
      <c r="BB95" s="127">
        <f>'SO - Stavební část'!F35</f>
        <v>0</v>
      </c>
      <c r="BC95" s="127">
        <f>'SO - Stavební část'!F36</f>
        <v>0</v>
      </c>
      <c r="BD95" s="129">
        <f>'SO - Stavební část'!F37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'EL - Elektroinstalace'!J30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'EL - Elektroinstalace'!P126</f>
        <v>0</v>
      </c>
      <c r="AV96" s="127">
        <f>'EL - Elektroinstalace'!J33</f>
        <v>0</v>
      </c>
      <c r="AW96" s="127">
        <f>'EL - Elektroinstalace'!J34</f>
        <v>0</v>
      </c>
      <c r="AX96" s="127">
        <f>'EL - Elektroinstalace'!J35</f>
        <v>0</v>
      </c>
      <c r="AY96" s="127">
        <f>'EL - Elektroinstalace'!J36</f>
        <v>0</v>
      </c>
      <c r="AZ96" s="127">
        <f>'EL - Elektroinstalace'!F33</f>
        <v>0</v>
      </c>
      <c r="BA96" s="127">
        <f>'EL - Elektroinstalace'!F34</f>
        <v>0</v>
      </c>
      <c r="BB96" s="127">
        <f>'EL - Elektroinstalace'!F35</f>
        <v>0</v>
      </c>
      <c r="BC96" s="127">
        <f>'EL - Elektroinstalace'!F36</f>
        <v>0</v>
      </c>
      <c r="BD96" s="129">
        <f>'EL - Elektroinstalace'!F37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'ÚT - Vytápění'!J30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'ÚT - Vytápění'!P121</f>
        <v>0</v>
      </c>
      <c r="AV97" s="127">
        <f>'ÚT - Vytápění'!J33</f>
        <v>0</v>
      </c>
      <c r="AW97" s="127">
        <f>'ÚT - Vytápění'!J34</f>
        <v>0</v>
      </c>
      <c r="AX97" s="127">
        <f>'ÚT - Vytápění'!J35</f>
        <v>0</v>
      </c>
      <c r="AY97" s="127">
        <f>'ÚT - Vytápění'!J36</f>
        <v>0</v>
      </c>
      <c r="AZ97" s="127">
        <f>'ÚT - Vytápění'!F33</f>
        <v>0</v>
      </c>
      <c r="BA97" s="127">
        <f>'ÚT - Vytápění'!F34</f>
        <v>0</v>
      </c>
      <c r="BB97" s="127">
        <f>'ÚT - Vytápění'!F35</f>
        <v>0</v>
      </c>
      <c r="BC97" s="127">
        <f>'ÚT - Vytápění'!F36</f>
        <v>0</v>
      </c>
      <c r="BD97" s="129">
        <f>'ÚT - Vytápění'!F37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'ZTI - Zdravotně technické...'!J30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26">
        <v>0</v>
      </c>
      <c r="AT98" s="127">
        <f>ROUND(SUM(AV98:AW98),2)</f>
        <v>0</v>
      </c>
      <c r="AU98" s="128">
        <f>'ZTI - Zdravotně technické...'!P124</f>
        <v>0</v>
      </c>
      <c r="AV98" s="127">
        <f>'ZTI - Zdravotně technické...'!J33</f>
        <v>0</v>
      </c>
      <c r="AW98" s="127">
        <f>'ZTI - Zdravotně technické...'!J34</f>
        <v>0</v>
      </c>
      <c r="AX98" s="127">
        <f>'ZTI - Zdravotně technické...'!J35</f>
        <v>0</v>
      </c>
      <c r="AY98" s="127">
        <f>'ZTI - Zdravotně technické...'!J36</f>
        <v>0</v>
      </c>
      <c r="AZ98" s="127">
        <f>'ZTI - Zdravotně technické...'!F33</f>
        <v>0</v>
      </c>
      <c r="BA98" s="127">
        <f>'ZTI - Zdravotně technické...'!F34</f>
        <v>0</v>
      </c>
      <c r="BB98" s="127">
        <f>'ZTI - Zdravotně technické...'!F35</f>
        <v>0</v>
      </c>
      <c r="BC98" s="127">
        <f>'ZTI - Zdravotně technické...'!F36</f>
        <v>0</v>
      </c>
      <c r="BD98" s="129">
        <f>'ZTI - Zdravotně technické...'!F37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91" s="7" customFormat="1" ht="16.5" customHeight="1">
      <c r="A99" s="118" t="s">
        <v>80</v>
      </c>
      <c r="B99" s="119"/>
      <c r="C99" s="120"/>
      <c r="D99" s="121" t="s">
        <v>96</v>
      </c>
      <c r="E99" s="121"/>
      <c r="F99" s="121"/>
      <c r="G99" s="121"/>
      <c r="H99" s="121"/>
      <c r="I99" s="122"/>
      <c r="J99" s="121" t="s">
        <v>97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'VRN - Vedlejší a ostatní 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83</v>
      </c>
      <c r="AR99" s="125"/>
      <c r="AS99" s="131">
        <v>0</v>
      </c>
      <c r="AT99" s="132">
        <f>ROUND(SUM(AV99:AW99),2)</f>
        <v>0</v>
      </c>
      <c r="AU99" s="133">
        <f>'VRN - Vedlejší a ostatní ...'!P120</f>
        <v>0</v>
      </c>
      <c r="AV99" s="132">
        <f>'VRN - Vedlejší a ostatní ...'!J33</f>
        <v>0</v>
      </c>
      <c r="AW99" s="132">
        <f>'VRN - Vedlejší a ostatní ...'!J34</f>
        <v>0</v>
      </c>
      <c r="AX99" s="132">
        <f>'VRN - Vedlejší a ostatní ...'!J35</f>
        <v>0</v>
      </c>
      <c r="AY99" s="132">
        <f>'VRN - Vedlejší a ostatní ...'!J36</f>
        <v>0</v>
      </c>
      <c r="AZ99" s="132">
        <f>'VRN - Vedlejší a ostatní ...'!F33</f>
        <v>0</v>
      </c>
      <c r="BA99" s="132">
        <f>'VRN - Vedlejší a ostatní ...'!F34</f>
        <v>0</v>
      </c>
      <c r="BB99" s="132">
        <f>'VRN - Vedlejší a ostatní ...'!F35</f>
        <v>0</v>
      </c>
      <c r="BC99" s="132">
        <f>'VRN - Vedlejší a ostatní ...'!F36</f>
        <v>0</v>
      </c>
      <c r="BD99" s="134">
        <f>'VRN - Vedlejší a ostatní ...'!F37</f>
        <v>0</v>
      </c>
      <c r="BE99" s="7"/>
      <c r="BT99" s="130" t="s">
        <v>84</v>
      </c>
      <c r="BV99" s="130" t="s">
        <v>78</v>
      </c>
      <c r="BW99" s="130" t="s">
        <v>98</v>
      </c>
      <c r="BX99" s="130" t="s">
        <v>5</v>
      </c>
      <c r="CL99" s="130" t="s">
        <v>1</v>
      </c>
      <c r="CM99" s="130" t="s">
        <v>84</v>
      </c>
    </row>
    <row r="100" spans="1:57" s="2" customFormat="1" ht="30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- Stavební část'!C2" display="/"/>
    <hyperlink ref="A96" location="'EL - Elektroinstalace'!C2" display="/"/>
    <hyperlink ref="A97" location="'ÚT - Vytápění'!C2" display="/"/>
    <hyperlink ref="A98" location="'ZTI - Zdravotně technické...'!C2" display="/"/>
    <hyperlink ref="A99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  <c r="AZ2" s="135" t="s">
        <v>99</v>
      </c>
      <c r="BA2" s="135" t="s">
        <v>1</v>
      </c>
      <c r="BB2" s="135" t="s">
        <v>1</v>
      </c>
      <c r="BC2" s="135" t="s">
        <v>100</v>
      </c>
      <c r="BD2" s="135" t="s">
        <v>86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  <c r="AZ3" s="135" t="s">
        <v>101</v>
      </c>
      <c r="BA3" s="135" t="s">
        <v>1</v>
      </c>
      <c r="BB3" s="135" t="s">
        <v>1</v>
      </c>
      <c r="BC3" s="135" t="s">
        <v>102</v>
      </c>
      <c r="BD3" s="135" t="s">
        <v>86</v>
      </c>
    </row>
    <row r="4" spans="2:56" s="1" customFormat="1" ht="24.95" customHeight="1">
      <c r="B4" s="19"/>
      <c r="D4" s="138" t="s">
        <v>103</v>
      </c>
      <c r="L4" s="19"/>
      <c r="M4" s="139" t="s">
        <v>10</v>
      </c>
      <c r="AT4" s="16" t="s">
        <v>4</v>
      </c>
      <c r="AZ4" s="135" t="s">
        <v>104</v>
      </c>
      <c r="BA4" s="135" t="s">
        <v>1</v>
      </c>
      <c r="BB4" s="135" t="s">
        <v>1</v>
      </c>
      <c r="BC4" s="135" t="s">
        <v>105</v>
      </c>
      <c r="BD4" s="135" t="s">
        <v>86</v>
      </c>
    </row>
    <row r="5" spans="2:56" s="1" customFormat="1" ht="6.95" customHeight="1">
      <c r="B5" s="19"/>
      <c r="L5" s="19"/>
      <c r="AZ5" s="135" t="s">
        <v>106</v>
      </c>
      <c r="BA5" s="135" t="s">
        <v>1</v>
      </c>
      <c r="BB5" s="135" t="s">
        <v>1</v>
      </c>
      <c r="BC5" s="135" t="s">
        <v>107</v>
      </c>
      <c r="BD5" s="135" t="s">
        <v>86</v>
      </c>
    </row>
    <row r="6" spans="2:56" s="1" customFormat="1" ht="12" customHeight="1">
      <c r="B6" s="19"/>
      <c r="D6" s="140" t="s">
        <v>16</v>
      </c>
      <c r="L6" s="19"/>
      <c r="AZ6" s="135" t="s">
        <v>108</v>
      </c>
      <c r="BA6" s="135" t="s">
        <v>1</v>
      </c>
      <c r="BB6" s="135" t="s">
        <v>1</v>
      </c>
      <c r="BC6" s="135" t="s">
        <v>109</v>
      </c>
      <c r="BD6" s="135" t="s">
        <v>86</v>
      </c>
    </row>
    <row r="7" spans="2:56" s="1" customFormat="1" ht="26.25" customHeight="1">
      <c r="B7" s="19"/>
      <c r="E7" s="141" t="str">
        <f>'Rekapitulace stavby'!K6</f>
        <v>REKONSTRUKCE WC VE 2.N.P. A 3.N.P. BUDOVY MAGISTRÁTU - DĚČÍN</v>
      </c>
      <c r="F7" s="140"/>
      <c r="G7" s="140"/>
      <c r="H7" s="140"/>
      <c r="L7" s="19"/>
      <c r="AZ7" s="135" t="s">
        <v>110</v>
      </c>
      <c r="BA7" s="135" t="s">
        <v>1</v>
      </c>
      <c r="BB7" s="135" t="s">
        <v>1</v>
      </c>
      <c r="BC7" s="135" t="s">
        <v>111</v>
      </c>
      <c r="BD7" s="135" t="s">
        <v>86</v>
      </c>
    </row>
    <row r="8" spans="1:56" s="2" customFormat="1" ht="12" customHeight="1">
      <c r="A8" s="37"/>
      <c r="B8" s="43"/>
      <c r="C8" s="37"/>
      <c r="D8" s="140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113</v>
      </c>
      <c r="BA8" s="135" t="s">
        <v>1</v>
      </c>
      <c r="BB8" s="135" t="s">
        <v>1</v>
      </c>
      <c r="BC8" s="135" t="s">
        <v>114</v>
      </c>
      <c r="BD8" s="135" t="s">
        <v>86</v>
      </c>
    </row>
    <row r="9" spans="1:56" s="2" customFormat="1" ht="16.5" customHeight="1">
      <c r="A9" s="37"/>
      <c r="B9" s="43"/>
      <c r="C9" s="37"/>
      <c r="D9" s="37"/>
      <c r="E9" s="142" t="s">
        <v>115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116</v>
      </c>
      <c r="BA9" s="135" t="s">
        <v>1</v>
      </c>
      <c r="BB9" s="135" t="s">
        <v>1</v>
      </c>
      <c r="BC9" s="135" t="s">
        <v>117</v>
      </c>
      <c r="BD9" s="135" t="s">
        <v>86</v>
      </c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31. 7. 2023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ROUND(J135,2)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ROUND((SUM(BE135:BE320)),2)</f>
        <v>0</v>
      </c>
      <c r="G33" s="37"/>
      <c r="H33" s="37"/>
      <c r="I33" s="155">
        <v>0.21</v>
      </c>
      <c r="J33" s="154">
        <f>ROUND(((SUM(BE135:BE320))*I33),2)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ROUND((SUM(BF135:BF320)),2)</f>
        <v>0</v>
      </c>
      <c r="G34" s="37"/>
      <c r="H34" s="37"/>
      <c r="I34" s="155">
        <v>0.15</v>
      </c>
      <c r="J34" s="154">
        <f>ROUND(((SUM(BF135:BF320))*I34),2)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ROUND((SUM(BG135:BG320)),2)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ROUND((SUM(BH135:BH320)),2)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ROUND((SUM(BI135:BI320)),2)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4" t="str">
        <f>E7</f>
        <v>REKONSTRUKCE WC VE 2.N.P. A 3.N.P. BUDOVY MAGISTRÁTU - DĚČÍN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- Stavební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st.p.č.1012</v>
      </c>
      <c r="G89" s="39"/>
      <c r="H89" s="39"/>
      <c r="I89" s="31" t="s">
        <v>22</v>
      </c>
      <c r="J89" s="78" t="str">
        <f>IF(J12="","",J12)</f>
        <v>31. 7. 2023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Ing. Vladimír POLDA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Jan 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119</v>
      </c>
      <c r="D94" s="176"/>
      <c r="E94" s="176"/>
      <c r="F94" s="176"/>
      <c r="G94" s="176"/>
      <c r="H94" s="176"/>
      <c r="I94" s="176"/>
      <c r="J94" s="177" t="s">
        <v>120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121</v>
      </c>
      <c r="D96" s="39"/>
      <c r="E96" s="39"/>
      <c r="F96" s="39"/>
      <c r="G96" s="39"/>
      <c r="H96" s="39"/>
      <c r="I96" s="39"/>
      <c r="J96" s="109">
        <f>J135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122</v>
      </c>
    </row>
    <row r="97" spans="1:31" s="9" customFormat="1" ht="24.95" customHeight="1">
      <c r="A97" s="9"/>
      <c r="B97" s="179"/>
      <c r="C97" s="180"/>
      <c r="D97" s="181" t="s">
        <v>123</v>
      </c>
      <c r="E97" s="182"/>
      <c r="F97" s="182"/>
      <c r="G97" s="182"/>
      <c r="H97" s="182"/>
      <c r="I97" s="182"/>
      <c r="J97" s="183">
        <f>J136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124</v>
      </c>
      <c r="E98" s="188"/>
      <c r="F98" s="188"/>
      <c r="G98" s="188"/>
      <c r="H98" s="188"/>
      <c r="I98" s="188"/>
      <c r="J98" s="189">
        <f>J137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125</v>
      </c>
      <c r="E99" s="188"/>
      <c r="F99" s="188"/>
      <c r="G99" s="188"/>
      <c r="H99" s="188"/>
      <c r="I99" s="188"/>
      <c r="J99" s="189">
        <f>J151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126</v>
      </c>
      <c r="E100" s="188"/>
      <c r="F100" s="188"/>
      <c r="G100" s="188"/>
      <c r="H100" s="188"/>
      <c r="I100" s="188"/>
      <c r="J100" s="189">
        <f>J166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127</v>
      </c>
      <c r="E101" s="188"/>
      <c r="F101" s="188"/>
      <c r="G101" s="188"/>
      <c r="H101" s="188"/>
      <c r="I101" s="188"/>
      <c r="J101" s="189">
        <f>J193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128</v>
      </c>
      <c r="E102" s="188"/>
      <c r="F102" s="188"/>
      <c r="G102" s="188"/>
      <c r="H102" s="188"/>
      <c r="I102" s="188"/>
      <c r="J102" s="189">
        <f>J199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129</v>
      </c>
      <c r="E103" s="182"/>
      <c r="F103" s="182"/>
      <c r="G103" s="182"/>
      <c r="H103" s="182"/>
      <c r="I103" s="182"/>
      <c r="J103" s="183">
        <f>J201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130</v>
      </c>
      <c r="E104" s="188"/>
      <c r="F104" s="188"/>
      <c r="G104" s="188"/>
      <c r="H104" s="188"/>
      <c r="I104" s="188"/>
      <c r="J104" s="189">
        <f>J202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131</v>
      </c>
      <c r="E105" s="188"/>
      <c r="F105" s="188"/>
      <c r="G105" s="188"/>
      <c r="H105" s="188"/>
      <c r="I105" s="188"/>
      <c r="J105" s="189">
        <f>J208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132</v>
      </c>
      <c r="E106" s="188"/>
      <c r="F106" s="188"/>
      <c r="G106" s="188"/>
      <c r="H106" s="188"/>
      <c r="I106" s="188"/>
      <c r="J106" s="189">
        <f>J214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133</v>
      </c>
      <c r="E107" s="188"/>
      <c r="F107" s="188"/>
      <c r="G107" s="188"/>
      <c r="H107" s="188"/>
      <c r="I107" s="188"/>
      <c r="J107" s="189">
        <f>J216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134</v>
      </c>
      <c r="E108" s="188"/>
      <c r="F108" s="188"/>
      <c r="G108" s="188"/>
      <c r="H108" s="188"/>
      <c r="I108" s="188"/>
      <c r="J108" s="189">
        <f>J235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135</v>
      </c>
      <c r="E109" s="188"/>
      <c r="F109" s="188"/>
      <c r="G109" s="188"/>
      <c r="H109" s="188"/>
      <c r="I109" s="188"/>
      <c r="J109" s="189">
        <f>J238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136</v>
      </c>
      <c r="E110" s="188"/>
      <c r="F110" s="188"/>
      <c r="G110" s="188"/>
      <c r="H110" s="188"/>
      <c r="I110" s="188"/>
      <c r="J110" s="189">
        <f>J240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137</v>
      </c>
      <c r="E111" s="188"/>
      <c r="F111" s="188"/>
      <c r="G111" s="188"/>
      <c r="H111" s="188"/>
      <c r="I111" s="188"/>
      <c r="J111" s="189">
        <f>J251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138</v>
      </c>
      <c r="E112" s="188"/>
      <c r="F112" s="188"/>
      <c r="G112" s="188"/>
      <c r="H112" s="188"/>
      <c r="I112" s="188"/>
      <c r="J112" s="189">
        <f>J267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5"/>
      <c r="C113" s="186"/>
      <c r="D113" s="187" t="s">
        <v>139</v>
      </c>
      <c r="E113" s="188"/>
      <c r="F113" s="188"/>
      <c r="G113" s="188"/>
      <c r="H113" s="188"/>
      <c r="I113" s="188"/>
      <c r="J113" s="189">
        <f>J279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5"/>
      <c r="C114" s="186"/>
      <c r="D114" s="187" t="s">
        <v>140</v>
      </c>
      <c r="E114" s="188"/>
      <c r="F114" s="188"/>
      <c r="G114" s="188"/>
      <c r="H114" s="188"/>
      <c r="I114" s="188"/>
      <c r="J114" s="189">
        <f>J291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5"/>
      <c r="C115" s="186"/>
      <c r="D115" s="187" t="s">
        <v>141</v>
      </c>
      <c r="E115" s="188"/>
      <c r="F115" s="188"/>
      <c r="G115" s="188"/>
      <c r="H115" s="188"/>
      <c r="I115" s="188"/>
      <c r="J115" s="189">
        <f>J316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pans="1:31" s="2" customFormat="1" ht="6.95" customHeight="1">
      <c r="A121" s="37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142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6.25" customHeight="1">
      <c r="A125" s="37"/>
      <c r="B125" s="38"/>
      <c r="C125" s="39"/>
      <c r="D125" s="39"/>
      <c r="E125" s="174" t="str">
        <f>E7</f>
        <v>REKONSTRUKCE WC VE 2.N.P. A 3.N.P. BUDOVY MAGISTRÁTU - DĚČÍN</v>
      </c>
      <c r="F125" s="31"/>
      <c r="G125" s="31"/>
      <c r="H125" s="31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112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75" t="str">
        <f>E9</f>
        <v>SO - Stavební část</v>
      </c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20</v>
      </c>
      <c r="D129" s="39"/>
      <c r="E129" s="39"/>
      <c r="F129" s="26" t="str">
        <f>F12</f>
        <v>st.p.č.1012</v>
      </c>
      <c r="G129" s="39"/>
      <c r="H129" s="39"/>
      <c r="I129" s="31" t="s">
        <v>22</v>
      </c>
      <c r="J129" s="78" t="str">
        <f>IF(J12="","",J12)</f>
        <v>31. 7. 2023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24</v>
      </c>
      <c r="D131" s="39"/>
      <c r="E131" s="39"/>
      <c r="F131" s="26" t="str">
        <f>E15</f>
        <v>STATUTÁRNÍ MĚSTO DĚČÍN</v>
      </c>
      <c r="G131" s="39"/>
      <c r="H131" s="39"/>
      <c r="I131" s="31" t="s">
        <v>30</v>
      </c>
      <c r="J131" s="35" t="str">
        <f>E21</f>
        <v>Ing. Vladimír POLDA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28</v>
      </c>
      <c r="D132" s="39"/>
      <c r="E132" s="39"/>
      <c r="F132" s="26" t="str">
        <f>IF(E18="","",E18)</f>
        <v>Vyplň údaj</v>
      </c>
      <c r="G132" s="39"/>
      <c r="H132" s="39"/>
      <c r="I132" s="31" t="s">
        <v>33</v>
      </c>
      <c r="J132" s="35" t="str">
        <f>E24</f>
        <v>Ing. Jan Duben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0.3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1" customFormat="1" ht="29.25" customHeight="1">
      <c r="A134" s="191"/>
      <c r="B134" s="192"/>
      <c r="C134" s="193" t="s">
        <v>143</v>
      </c>
      <c r="D134" s="194" t="s">
        <v>61</v>
      </c>
      <c r="E134" s="194" t="s">
        <v>57</v>
      </c>
      <c r="F134" s="194" t="s">
        <v>58</v>
      </c>
      <c r="G134" s="194" t="s">
        <v>144</v>
      </c>
      <c r="H134" s="194" t="s">
        <v>145</v>
      </c>
      <c r="I134" s="194" t="s">
        <v>146</v>
      </c>
      <c r="J134" s="195" t="s">
        <v>120</v>
      </c>
      <c r="K134" s="196" t="s">
        <v>147</v>
      </c>
      <c r="L134" s="197"/>
      <c r="M134" s="99" t="s">
        <v>1</v>
      </c>
      <c r="N134" s="100" t="s">
        <v>40</v>
      </c>
      <c r="O134" s="100" t="s">
        <v>148</v>
      </c>
      <c r="P134" s="100" t="s">
        <v>149</v>
      </c>
      <c r="Q134" s="100" t="s">
        <v>150</v>
      </c>
      <c r="R134" s="100" t="s">
        <v>151</v>
      </c>
      <c r="S134" s="100" t="s">
        <v>152</v>
      </c>
      <c r="T134" s="101" t="s">
        <v>153</v>
      </c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</row>
    <row r="135" spans="1:63" s="2" customFormat="1" ht="22.8" customHeight="1">
      <c r="A135" s="37"/>
      <c r="B135" s="38"/>
      <c r="C135" s="106" t="s">
        <v>154</v>
      </c>
      <c r="D135" s="39"/>
      <c r="E135" s="39"/>
      <c r="F135" s="39"/>
      <c r="G135" s="39"/>
      <c r="H135" s="39"/>
      <c r="I135" s="39"/>
      <c r="J135" s="198">
        <f>BK135</f>
        <v>0</v>
      </c>
      <c r="K135" s="39"/>
      <c r="L135" s="43"/>
      <c r="M135" s="102"/>
      <c r="N135" s="199"/>
      <c r="O135" s="103"/>
      <c r="P135" s="200">
        <f>P136+P201</f>
        <v>0</v>
      </c>
      <c r="Q135" s="103"/>
      <c r="R135" s="200">
        <f>R136+R201</f>
        <v>15.25223333</v>
      </c>
      <c r="S135" s="103"/>
      <c r="T135" s="201">
        <f>T136+T201</f>
        <v>41.81149182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75</v>
      </c>
      <c r="AU135" s="16" t="s">
        <v>122</v>
      </c>
      <c r="BK135" s="202">
        <f>BK136+BK201</f>
        <v>0</v>
      </c>
    </row>
    <row r="136" spans="1:63" s="12" customFormat="1" ht="25.9" customHeight="1">
      <c r="A136" s="12"/>
      <c r="B136" s="203"/>
      <c r="C136" s="204"/>
      <c r="D136" s="205" t="s">
        <v>75</v>
      </c>
      <c r="E136" s="206" t="s">
        <v>155</v>
      </c>
      <c r="F136" s="206" t="s">
        <v>156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P137+P151+P166+P193+P199</f>
        <v>0</v>
      </c>
      <c r="Q136" s="211"/>
      <c r="R136" s="212">
        <f>R137+R151+R166+R193+R199</f>
        <v>9.7116318</v>
      </c>
      <c r="S136" s="211"/>
      <c r="T136" s="213">
        <f>T137+T151+T166+T193+T199</f>
        <v>21.368450000000003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84</v>
      </c>
      <c r="AT136" s="215" t="s">
        <v>75</v>
      </c>
      <c r="AU136" s="215" t="s">
        <v>76</v>
      </c>
      <c r="AY136" s="214" t="s">
        <v>157</v>
      </c>
      <c r="BK136" s="216">
        <f>BK137+BK151+BK166+BK193+BK199</f>
        <v>0</v>
      </c>
    </row>
    <row r="137" spans="1:63" s="12" customFormat="1" ht="22.8" customHeight="1">
      <c r="A137" s="12"/>
      <c r="B137" s="203"/>
      <c r="C137" s="204"/>
      <c r="D137" s="205" t="s">
        <v>75</v>
      </c>
      <c r="E137" s="217" t="s">
        <v>158</v>
      </c>
      <c r="F137" s="217" t="s">
        <v>159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SUM(P138:P150)</f>
        <v>0</v>
      </c>
      <c r="Q137" s="211"/>
      <c r="R137" s="212">
        <f>SUM(R138:R150)</f>
        <v>4.28260538</v>
      </c>
      <c r="S137" s="211"/>
      <c r="T137" s="213">
        <f>SUM(T138:T150)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84</v>
      </c>
      <c r="AY137" s="214" t="s">
        <v>157</v>
      </c>
      <c r="BK137" s="216">
        <f>SUM(BK138:BK150)</f>
        <v>0</v>
      </c>
    </row>
    <row r="138" spans="1:65" s="2" customFormat="1" ht="33" customHeight="1">
      <c r="A138" s="37"/>
      <c r="B138" s="38"/>
      <c r="C138" s="219" t="s">
        <v>84</v>
      </c>
      <c r="D138" s="219" t="s">
        <v>160</v>
      </c>
      <c r="E138" s="220" t="s">
        <v>161</v>
      </c>
      <c r="F138" s="221" t="s">
        <v>162</v>
      </c>
      <c r="G138" s="222" t="s">
        <v>163</v>
      </c>
      <c r="H138" s="223">
        <v>0.095</v>
      </c>
      <c r="I138" s="224"/>
      <c r="J138" s="225">
        <f>ROUND(I138*H138,2)</f>
        <v>0</v>
      </c>
      <c r="K138" s="226"/>
      <c r="L138" s="43"/>
      <c r="M138" s="227" t="s">
        <v>1</v>
      </c>
      <c r="N138" s="228" t="s">
        <v>41</v>
      </c>
      <c r="O138" s="90"/>
      <c r="P138" s="229">
        <f>O138*H138</f>
        <v>0</v>
      </c>
      <c r="Q138" s="229">
        <v>0.01954</v>
      </c>
      <c r="R138" s="229">
        <f>Q138*H138</f>
        <v>0.0018563</v>
      </c>
      <c r="S138" s="229">
        <v>0</v>
      </c>
      <c r="T138" s="23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1" t="s">
        <v>164</v>
      </c>
      <c r="AT138" s="231" t="s">
        <v>160</v>
      </c>
      <c r="AU138" s="231" t="s">
        <v>86</v>
      </c>
      <c r="AY138" s="16" t="s">
        <v>157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6" t="s">
        <v>84</v>
      </c>
      <c r="BK138" s="232">
        <f>ROUND(I138*H138,2)</f>
        <v>0</v>
      </c>
      <c r="BL138" s="16" t="s">
        <v>164</v>
      </c>
      <c r="BM138" s="231" t="s">
        <v>165</v>
      </c>
    </row>
    <row r="139" spans="1:51" s="13" customFormat="1" ht="12">
      <c r="A139" s="13"/>
      <c r="B139" s="233"/>
      <c r="C139" s="234"/>
      <c r="D139" s="235" t="s">
        <v>166</v>
      </c>
      <c r="E139" s="236" t="s">
        <v>1</v>
      </c>
      <c r="F139" s="237" t="s">
        <v>167</v>
      </c>
      <c r="G139" s="234"/>
      <c r="H139" s="238">
        <v>0.042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166</v>
      </c>
      <c r="AU139" s="244" t="s">
        <v>86</v>
      </c>
      <c r="AV139" s="13" t="s">
        <v>86</v>
      </c>
      <c r="AW139" s="13" t="s">
        <v>32</v>
      </c>
      <c r="AX139" s="13" t="s">
        <v>76</v>
      </c>
      <c r="AY139" s="244" t="s">
        <v>157</v>
      </c>
    </row>
    <row r="140" spans="1:51" s="13" customFormat="1" ht="12">
      <c r="A140" s="13"/>
      <c r="B140" s="233"/>
      <c r="C140" s="234"/>
      <c r="D140" s="235" t="s">
        <v>166</v>
      </c>
      <c r="E140" s="236" t="s">
        <v>1</v>
      </c>
      <c r="F140" s="237" t="s">
        <v>168</v>
      </c>
      <c r="G140" s="234"/>
      <c r="H140" s="238">
        <v>0.053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166</v>
      </c>
      <c r="AU140" s="244" t="s">
        <v>86</v>
      </c>
      <c r="AV140" s="13" t="s">
        <v>86</v>
      </c>
      <c r="AW140" s="13" t="s">
        <v>32</v>
      </c>
      <c r="AX140" s="13" t="s">
        <v>76</v>
      </c>
      <c r="AY140" s="244" t="s">
        <v>157</v>
      </c>
    </row>
    <row r="141" spans="1:51" s="14" customFormat="1" ht="12">
      <c r="A141" s="14"/>
      <c r="B141" s="245"/>
      <c r="C141" s="246"/>
      <c r="D141" s="235" t="s">
        <v>166</v>
      </c>
      <c r="E141" s="247" t="s">
        <v>1</v>
      </c>
      <c r="F141" s="248" t="s">
        <v>169</v>
      </c>
      <c r="G141" s="246"/>
      <c r="H141" s="249">
        <v>0.095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166</v>
      </c>
      <c r="AU141" s="255" t="s">
        <v>86</v>
      </c>
      <c r="AV141" s="14" t="s">
        <v>164</v>
      </c>
      <c r="AW141" s="14" t="s">
        <v>32</v>
      </c>
      <c r="AX141" s="14" t="s">
        <v>84</v>
      </c>
      <c r="AY141" s="255" t="s">
        <v>157</v>
      </c>
    </row>
    <row r="142" spans="1:65" s="2" customFormat="1" ht="24.15" customHeight="1">
      <c r="A142" s="37"/>
      <c r="B142" s="38"/>
      <c r="C142" s="256" t="s">
        <v>86</v>
      </c>
      <c r="D142" s="256" t="s">
        <v>170</v>
      </c>
      <c r="E142" s="257" t="s">
        <v>171</v>
      </c>
      <c r="F142" s="258" t="s">
        <v>172</v>
      </c>
      <c r="G142" s="259" t="s">
        <v>163</v>
      </c>
      <c r="H142" s="260">
        <v>0.095</v>
      </c>
      <c r="I142" s="261"/>
      <c r="J142" s="262">
        <f>ROUND(I142*H142,2)</f>
        <v>0</v>
      </c>
      <c r="K142" s="263"/>
      <c r="L142" s="264"/>
      <c r="M142" s="265" t="s">
        <v>1</v>
      </c>
      <c r="N142" s="266" t="s">
        <v>41</v>
      </c>
      <c r="O142" s="90"/>
      <c r="P142" s="229">
        <f>O142*H142</f>
        <v>0</v>
      </c>
      <c r="Q142" s="229">
        <v>1</v>
      </c>
      <c r="R142" s="229">
        <f>Q142*H142</f>
        <v>0.095</v>
      </c>
      <c r="S142" s="229">
        <v>0</v>
      </c>
      <c r="T142" s="23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1" t="s">
        <v>173</v>
      </c>
      <c r="AT142" s="231" t="s">
        <v>170</v>
      </c>
      <c r="AU142" s="231" t="s">
        <v>86</v>
      </c>
      <c r="AY142" s="16" t="s">
        <v>157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84</v>
      </c>
      <c r="BK142" s="232">
        <f>ROUND(I142*H142,2)</f>
        <v>0</v>
      </c>
      <c r="BL142" s="16" t="s">
        <v>164</v>
      </c>
      <c r="BM142" s="231" t="s">
        <v>174</v>
      </c>
    </row>
    <row r="143" spans="1:65" s="2" customFormat="1" ht="24.15" customHeight="1">
      <c r="A143" s="37"/>
      <c r="B143" s="38"/>
      <c r="C143" s="219" t="s">
        <v>158</v>
      </c>
      <c r="D143" s="219" t="s">
        <v>160</v>
      </c>
      <c r="E143" s="220" t="s">
        <v>175</v>
      </c>
      <c r="F143" s="221" t="s">
        <v>176</v>
      </c>
      <c r="G143" s="222" t="s">
        <v>177</v>
      </c>
      <c r="H143" s="223">
        <v>55.915</v>
      </c>
      <c r="I143" s="224"/>
      <c r="J143" s="225">
        <f>ROUND(I143*H143,2)</f>
        <v>0</v>
      </c>
      <c r="K143" s="226"/>
      <c r="L143" s="43"/>
      <c r="M143" s="227" t="s">
        <v>1</v>
      </c>
      <c r="N143" s="228" t="s">
        <v>41</v>
      </c>
      <c r="O143" s="90"/>
      <c r="P143" s="229">
        <f>O143*H143</f>
        <v>0</v>
      </c>
      <c r="Q143" s="229">
        <v>0.06172</v>
      </c>
      <c r="R143" s="229">
        <f>Q143*H143</f>
        <v>3.4510737999999996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164</v>
      </c>
      <c r="AT143" s="231" t="s">
        <v>160</v>
      </c>
      <c r="AU143" s="231" t="s">
        <v>86</v>
      </c>
      <c r="AY143" s="16" t="s">
        <v>157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84</v>
      </c>
      <c r="BK143" s="232">
        <f>ROUND(I143*H143,2)</f>
        <v>0</v>
      </c>
      <c r="BL143" s="16" t="s">
        <v>164</v>
      </c>
      <c r="BM143" s="231" t="s">
        <v>178</v>
      </c>
    </row>
    <row r="144" spans="1:51" s="13" customFormat="1" ht="12">
      <c r="A144" s="13"/>
      <c r="B144" s="233"/>
      <c r="C144" s="234"/>
      <c r="D144" s="235" t="s">
        <v>166</v>
      </c>
      <c r="E144" s="236" t="s">
        <v>1</v>
      </c>
      <c r="F144" s="237" t="s">
        <v>179</v>
      </c>
      <c r="G144" s="234"/>
      <c r="H144" s="238">
        <v>26.131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166</v>
      </c>
      <c r="AU144" s="244" t="s">
        <v>86</v>
      </c>
      <c r="AV144" s="13" t="s">
        <v>86</v>
      </c>
      <c r="AW144" s="13" t="s">
        <v>32</v>
      </c>
      <c r="AX144" s="13" t="s">
        <v>76</v>
      </c>
      <c r="AY144" s="244" t="s">
        <v>157</v>
      </c>
    </row>
    <row r="145" spans="1:51" s="13" customFormat="1" ht="12">
      <c r="A145" s="13"/>
      <c r="B145" s="233"/>
      <c r="C145" s="234"/>
      <c r="D145" s="235" t="s">
        <v>166</v>
      </c>
      <c r="E145" s="236" t="s">
        <v>1</v>
      </c>
      <c r="F145" s="237" t="s">
        <v>180</v>
      </c>
      <c r="G145" s="234"/>
      <c r="H145" s="238">
        <v>29.784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166</v>
      </c>
      <c r="AU145" s="244" t="s">
        <v>86</v>
      </c>
      <c r="AV145" s="13" t="s">
        <v>86</v>
      </c>
      <c r="AW145" s="13" t="s">
        <v>32</v>
      </c>
      <c r="AX145" s="13" t="s">
        <v>76</v>
      </c>
      <c r="AY145" s="244" t="s">
        <v>157</v>
      </c>
    </row>
    <row r="146" spans="1:51" s="14" customFormat="1" ht="12">
      <c r="A146" s="14"/>
      <c r="B146" s="245"/>
      <c r="C146" s="246"/>
      <c r="D146" s="235" t="s">
        <v>166</v>
      </c>
      <c r="E146" s="247" t="s">
        <v>181</v>
      </c>
      <c r="F146" s="248" t="s">
        <v>169</v>
      </c>
      <c r="G146" s="246"/>
      <c r="H146" s="249">
        <v>55.915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166</v>
      </c>
      <c r="AU146" s="255" t="s">
        <v>86</v>
      </c>
      <c r="AV146" s="14" t="s">
        <v>164</v>
      </c>
      <c r="AW146" s="14" t="s">
        <v>32</v>
      </c>
      <c r="AX146" s="14" t="s">
        <v>84</v>
      </c>
      <c r="AY146" s="255" t="s">
        <v>157</v>
      </c>
    </row>
    <row r="147" spans="1:65" s="2" customFormat="1" ht="16.5" customHeight="1">
      <c r="A147" s="37"/>
      <c r="B147" s="38"/>
      <c r="C147" s="219" t="s">
        <v>164</v>
      </c>
      <c r="D147" s="219" t="s">
        <v>160</v>
      </c>
      <c r="E147" s="220" t="s">
        <v>182</v>
      </c>
      <c r="F147" s="221" t="s">
        <v>183</v>
      </c>
      <c r="G147" s="222" t="s">
        <v>177</v>
      </c>
      <c r="H147" s="223">
        <v>8.808</v>
      </c>
      <c r="I147" s="224"/>
      <c r="J147" s="225">
        <f>ROUND(I147*H147,2)</f>
        <v>0</v>
      </c>
      <c r="K147" s="226"/>
      <c r="L147" s="43"/>
      <c r="M147" s="227" t="s">
        <v>1</v>
      </c>
      <c r="N147" s="228" t="s">
        <v>41</v>
      </c>
      <c r="O147" s="90"/>
      <c r="P147" s="229">
        <f>O147*H147</f>
        <v>0</v>
      </c>
      <c r="Q147" s="229">
        <v>0.08341</v>
      </c>
      <c r="R147" s="229">
        <f>Q147*H147</f>
        <v>0.7346752799999999</v>
      </c>
      <c r="S147" s="229">
        <v>0</v>
      </c>
      <c r="T147" s="23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1" t="s">
        <v>164</v>
      </c>
      <c r="AT147" s="231" t="s">
        <v>160</v>
      </c>
      <c r="AU147" s="231" t="s">
        <v>86</v>
      </c>
      <c r="AY147" s="16" t="s">
        <v>157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84</v>
      </c>
      <c r="BK147" s="232">
        <f>ROUND(I147*H147,2)</f>
        <v>0</v>
      </c>
      <c r="BL147" s="16" t="s">
        <v>164</v>
      </c>
      <c r="BM147" s="231" t="s">
        <v>184</v>
      </c>
    </row>
    <row r="148" spans="1:51" s="13" customFormat="1" ht="12">
      <c r="A148" s="13"/>
      <c r="B148" s="233"/>
      <c r="C148" s="234"/>
      <c r="D148" s="235" t="s">
        <v>166</v>
      </c>
      <c r="E148" s="236" t="s">
        <v>1</v>
      </c>
      <c r="F148" s="237" t="s">
        <v>185</v>
      </c>
      <c r="G148" s="234"/>
      <c r="H148" s="238">
        <v>4.404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166</v>
      </c>
      <c r="AU148" s="244" t="s">
        <v>86</v>
      </c>
      <c r="AV148" s="13" t="s">
        <v>86</v>
      </c>
      <c r="AW148" s="13" t="s">
        <v>32</v>
      </c>
      <c r="AX148" s="13" t="s">
        <v>76</v>
      </c>
      <c r="AY148" s="244" t="s">
        <v>157</v>
      </c>
    </row>
    <row r="149" spans="1:51" s="13" customFormat="1" ht="12">
      <c r="A149" s="13"/>
      <c r="B149" s="233"/>
      <c r="C149" s="234"/>
      <c r="D149" s="235" t="s">
        <v>166</v>
      </c>
      <c r="E149" s="236" t="s">
        <v>1</v>
      </c>
      <c r="F149" s="237" t="s">
        <v>186</v>
      </c>
      <c r="G149" s="234"/>
      <c r="H149" s="238">
        <v>4.404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166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157</v>
      </c>
    </row>
    <row r="150" spans="1:51" s="14" customFormat="1" ht="12">
      <c r="A150" s="14"/>
      <c r="B150" s="245"/>
      <c r="C150" s="246"/>
      <c r="D150" s="235" t="s">
        <v>166</v>
      </c>
      <c r="E150" s="247" t="s">
        <v>1</v>
      </c>
      <c r="F150" s="248" t="s">
        <v>169</v>
      </c>
      <c r="G150" s="246"/>
      <c r="H150" s="249">
        <v>8.808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166</v>
      </c>
      <c r="AU150" s="255" t="s">
        <v>86</v>
      </c>
      <c r="AV150" s="14" t="s">
        <v>164</v>
      </c>
      <c r="AW150" s="14" t="s">
        <v>32</v>
      </c>
      <c r="AX150" s="14" t="s">
        <v>84</v>
      </c>
      <c r="AY150" s="255" t="s">
        <v>157</v>
      </c>
    </row>
    <row r="151" spans="1:63" s="12" customFormat="1" ht="22.8" customHeight="1">
      <c r="A151" s="12"/>
      <c r="B151" s="203"/>
      <c r="C151" s="204"/>
      <c r="D151" s="205" t="s">
        <v>75</v>
      </c>
      <c r="E151" s="217" t="s">
        <v>187</v>
      </c>
      <c r="F151" s="217" t="s">
        <v>188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SUM(P152:P165)</f>
        <v>0</v>
      </c>
      <c r="Q151" s="211"/>
      <c r="R151" s="212">
        <f>SUM(R152:R165)</f>
        <v>5.4290264200000005</v>
      </c>
      <c r="S151" s="211"/>
      <c r="T151" s="213">
        <f>SUM(T152:T165)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84</v>
      </c>
      <c r="AT151" s="215" t="s">
        <v>75</v>
      </c>
      <c r="AU151" s="215" t="s">
        <v>84</v>
      </c>
      <c r="AY151" s="214" t="s">
        <v>157</v>
      </c>
      <c r="BK151" s="216">
        <f>SUM(BK152:BK165)</f>
        <v>0</v>
      </c>
    </row>
    <row r="152" spans="1:65" s="2" customFormat="1" ht="24.15" customHeight="1">
      <c r="A152" s="37"/>
      <c r="B152" s="38"/>
      <c r="C152" s="219" t="s">
        <v>189</v>
      </c>
      <c r="D152" s="219" t="s">
        <v>160</v>
      </c>
      <c r="E152" s="220" t="s">
        <v>190</v>
      </c>
      <c r="F152" s="221" t="s">
        <v>191</v>
      </c>
      <c r="G152" s="222" t="s">
        <v>177</v>
      </c>
      <c r="H152" s="223">
        <v>58.334</v>
      </c>
      <c r="I152" s="224"/>
      <c r="J152" s="225">
        <f>ROUND(I152*H152,2)</f>
        <v>0</v>
      </c>
      <c r="K152" s="226"/>
      <c r="L152" s="43"/>
      <c r="M152" s="227" t="s">
        <v>1</v>
      </c>
      <c r="N152" s="228" t="s">
        <v>41</v>
      </c>
      <c r="O152" s="90"/>
      <c r="P152" s="229">
        <f>O152*H152</f>
        <v>0</v>
      </c>
      <c r="Q152" s="229">
        <v>0.01838</v>
      </c>
      <c r="R152" s="229">
        <f>Q152*H152</f>
        <v>1.07217892</v>
      </c>
      <c r="S152" s="229">
        <v>0</v>
      </c>
      <c r="T152" s="23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1" t="s">
        <v>164</v>
      </c>
      <c r="AT152" s="231" t="s">
        <v>160</v>
      </c>
      <c r="AU152" s="231" t="s">
        <v>86</v>
      </c>
      <c r="AY152" s="16" t="s">
        <v>157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6" t="s">
        <v>84</v>
      </c>
      <c r="BK152" s="232">
        <f>ROUND(I152*H152,2)</f>
        <v>0</v>
      </c>
      <c r="BL152" s="16" t="s">
        <v>164</v>
      </c>
      <c r="BM152" s="231" t="s">
        <v>192</v>
      </c>
    </row>
    <row r="153" spans="1:51" s="13" customFormat="1" ht="12">
      <c r="A153" s="13"/>
      <c r="B153" s="233"/>
      <c r="C153" s="234"/>
      <c r="D153" s="235" t="s">
        <v>166</v>
      </c>
      <c r="E153" s="236" t="s">
        <v>1</v>
      </c>
      <c r="F153" s="237" t="s">
        <v>193</v>
      </c>
      <c r="G153" s="234"/>
      <c r="H153" s="238">
        <v>28.035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166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157</v>
      </c>
    </row>
    <row r="154" spans="1:51" s="13" customFormat="1" ht="12">
      <c r="A154" s="13"/>
      <c r="B154" s="233"/>
      <c r="C154" s="234"/>
      <c r="D154" s="235" t="s">
        <v>166</v>
      </c>
      <c r="E154" s="236" t="s">
        <v>1</v>
      </c>
      <c r="F154" s="237" t="s">
        <v>194</v>
      </c>
      <c r="G154" s="234"/>
      <c r="H154" s="238">
        <v>30.299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166</v>
      </c>
      <c r="AU154" s="244" t="s">
        <v>86</v>
      </c>
      <c r="AV154" s="13" t="s">
        <v>86</v>
      </c>
      <c r="AW154" s="13" t="s">
        <v>32</v>
      </c>
      <c r="AX154" s="13" t="s">
        <v>76</v>
      </c>
      <c r="AY154" s="244" t="s">
        <v>157</v>
      </c>
    </row>
    <row r="155" spans="1:51" s="14" customFormat="1" ht="12">
      <c r="A155" s="14"/>
      <c r="B155" s="245"/>
      <c r="C155" s="246"/>
      <c r="D155" s="235" t="s">
        <v>166</v>
      </c>
      <c r="E155" s="247" t="s">
        <v>110</v>
      </c>
      <c r="F155" s="248" t="s">
        <v>169</v>
      </c>
      <c r="G155" s="246"/>
      <c r="H155" s="249">
        <v>58.334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166</v>
      </c>
      <c r="AU155" s="255" t="s">
        <v>86</v>
      </c>
      <c r="AV155" s="14" t="s">
        <v>164</v>
      </c>
      <c r="AW155" s="14" t="s">
        <v>32</v>
      </c>
      <c r="AX155" s="14" t="s">
        <v>84</v>
      </c>
      <c r="AY155" s="255" t="s">
        <v>157</v>
      </c>
    </row>
    <row r="156" spans="1:65" s="2" customFormat="1" ht="33" customHeight="1">
      <c r="A156" s="37"/>
      <c r="B156" s="38"/>
      <c r="C156" s="219" t="s">
        <v>187</v>
      </c>
      <c r="D156" s="219" t="s">
        <v>160</v>
      </c>
      <c r="E156" s="220" t="s">
        <v>195</v>
      </c>
      <c r="F156" s="221" t="s">
        <v>196</v>
      </c>
      <c r="G156" s="222" t="s">
        <v>177</v>
      </c>
      <c r="H156" s="223">
        <v>60.215</v>
      </c>
      <c r="I156" s="224"/>
      <c r="J156" s="225">
        <f>ROUND(I156*H156,2)</f>
        <v>0</v>
      </c>
      <c r="K156" s="226"/>
      <c r="L156" s="43"/>
      <c r="M156" s="227" t="s">
        <v>1</v>
      </c>
      <c r="N156" s="228" t="s">
        <v>41</v>
      </c>
      <c r="O156" s="90"/>
      <c r="P156" s="229">
        <f>O156*H156</f>
        <v>0</v>
      </c>
      <c r="Q156" s="229">
        <v>0.0093</v>
      </c>
      <c r="R156" s="229">
        <f>Q156*H156</f>
        <v>0.5599995</v>
      </c>
      <c r="S156" s="229">
        <v>0</v>
      </c>
      <c r="T156" s="23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1" t="s">
        <v>164</v>
      </c>
      <c r="AT156" s="231" t="s">
        <v>160</v>
      </c>
      <c r="AU156" s="231" t="s">
        <v>86</v>
      </c>
      <c r="AY156" s="16" t="s">
        <v>157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6" t="s">
        <v>84</v>
      </c>
      <c r="BK156" s="232">
        <f>ROUND(I156*H156,2)</f>
        <v>0</v>
      </c>
      <c r="BL156" s="16" t="s">
        <v>164</v>
      </c>
      <c r="BM156" s="231" t="s">
        <v>197</v>
      </c>
    </row>
    <row r="157" spans="1:51" s="13" customFormat="1" ht="12">
      <c r="A157" s="13"/>
      <c r="B157" s="233"/>
      <c r="C157" s="234"/>
      <c r="D157" s="235" t="s">
        <v>166</v>
      </c>
      <c r="E157" s="236" t="s">
        <v>1</v>
      </c>
      <c r="F157" s="237" t="s">
        <v>198</v>
      </c>
      <c r="G157" s="234"/>
      <c r="H157" s="238">
        <v>14.002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166</v>
      </c>
      <c r="AU157" s="244" t="s">
        <v>86</v>
      </c>
      <c r="AV157" s="13" t="s">
        <v>86</v>
      </c>
      <c r="AW157" s="13" t="s">
        <v>32</v>
      </c>
      <c r="AX157" s="13" t="s">
        <v>76</v>
      </c>
      <c r="AY157" s="244" t="s">
        <v>157</v>
      </c>
    </row>
    <row r="158" spans="1:51" s="13" customFormat="1" ht="12">
      <c r="A158" s="13"/>
      <c r="B158" s="233"/>
      <c r="C158" s="234"/>
      <c r="D158" s="235" t="s">
        <v>166</v>
      </c>
      <c r="E158" s="236" t="s">
        <v>1</v>
      </c>
      <c r="F158" s="237" t="s">
        <v>199</v>
      </c>
      <c r="G158" s="234"/>
      <c r="H158" s="238">
        <v>16.875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166</v>
      </c>
      <c r="AU158" s="244" t="s">
        <v>86</v>
      </c>
      <c r="AV158" s="13" t="s">
        <v>86</v>
      </c>
      <c r="AW158" s="13" t="s">
        <v>32</v>
      </c>
      <c r="AX158" s="13" t="s">
        <v>76</v>
      </c>
      <c r="AY158" s="244" t="s">
        <v>157</v>
      </c>
    </row>
    <row r="159" spans="1:51" s="13" customFormat="1" ht="12">
      <c r="A159" s="13"/>
      <c r="B159" s="233"/>
      <c r="C159" s="234"/>
      <c r="D159" s="235" t="s">
        <v>166</v>
      </c>
      <c r="E159" s="236" t="s">
        <v>1</v>
      </c>
      <c r="F159" s="237" t="s">
        <v>200</v>
      </c>
      <c r="G159" s="234"/>
      <c r="H159" s="238">
        <v>12.726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166</v>
      </c>
      <c r="AU159" s="244" t="s">
        <v>86</v>
      </c>
      <c r="AV159" s="13" t="s">
        <v>86</v>
      </c>
      <c r="AW159" s="13" t="s">
        <v>32</v>
      </c>
      <c r="AX159" s="13" t="s">
        <v>76</v>
      </c>
      <c r="AY159" s="244" t="s">
        <v>157</v>
      </c>
    </row>
    <row r="160" spans="1:51" s="13" customFormat="1" ht="12">
      <c r="A160" s="13"/>
      <c r="B160" s="233"/>
      <c r="C160" s="234"/>
      <c r="D160" s="235" t="s">
        <v>166</v>
      </c>
      <c r="E160" s="236" t="s">
        <v>1</v>
      </c>
      <c r="F160" s="237" t="s">
        <v>201</v>
      </c>
      <c r="G160" s="234"/>
      <c r="H160" s="238">
        <v>16.612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166</v>
      </c>
      <c r="AU160" s="244" t="s">
        <v>86</v>
      </c>
      <c r="AV160" s="13" t="s">
        <v>86</v>
      </c>
      <c r="AW160" s="13" t="s">
        <v>32</v>
      </c>
      <c r="AX160" s="13" t="s">
        <v>76</v>
      </c>
      <c r="AY160" s="244" t="s">
        <v>157</v>
      </c>
    </row>
    <row r="161" spans="1:51" s="14" customFormat="1" ht="12">
      <c r="A161" s="14"/>
      <c r="B161" s="245"/>
      <c r="C161" s="246"/>
      <c r="D161" s="235" t="s">
        <v>166</v>
      </c>
      <c r="E161" s="247" t="s">
        <v>116</v>
      </c>
      <c r="F161" s="248" t="s">
        <v>169</v>
      </c>
      <c r="G161" s="246"/>
      <c r="H161" s="249">
        <v>60.215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166</v>
      </c>
      <c r="AU161" s="255" t="s">
        <v>86</v>
      </c>
      <c r="AV161" s="14" t="s">
        <v>164</v>
      </c>
      <c r="AW161" s="14" t="s">
        <v>32</v>
      </c>
      <c r="AX161" s="14" t="s">
        <v>84</v>
      </c>
      <c r="AY161" s="255" t="s">
        <v>157</v>
      </c>
    </row>
    <row r="162" spans="1:65" s="2" customFormat="1" ht="24.15" customHeight="1">
      <c r="A162" s="37"/>
      <c r="B162" s="38"/>
      <c r="C162" s="219" t="s">
        <v>202</v>
      </c>
      <c r="D162" s="219" t="s">
        <v>160</v>
      </c>
      <c r="E162" s="220" t="s">
        <v>203</v>
      </c>
      <c r="F162" s="221" t="s">
        <v>204</v>
      </c>
      <c r="G162" s="222" t="s">
        <v>177</v>
      </c>
      <c r="H162" s="223">
        <v>26.8</v>
      </c>
      <c r="I162" s="224"/>
      <c r="J162" s="225">
        <f>ROUND(I162*H162,2)</f>
        <v>0</v>
      </c>
      <c r="K162" s="226"/>
      <c r="L162" s="43"/>
      <c r="M162" s="227" t="s">
        <v>1</v>
      </c>
      <c r="N162" s="228" t="s">
        <v>41</v>
      </c>
      <c r="O162" s="90"/>
      <c r="P162" s="229">
        <f>O162*H162</f>
        <v>0</v>
      </c>
      <c r="Q162" s="229">
        <v>0.06732</v>
      </c>
      <c r="R162" s="229">
        <f>Q162*H162</f>
        <v>1.8041760000000002</v>
      </c>
      <c r="S162" s="229">
        <v>0</v>
      </c>
      <c r="T162" s="23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1" t="s">
        <v>164</v>
      </c>
      <c r="AT162" s="231" t="s">
        <v>160</v>
      </c>
      <c r="AU162" s="231" t="s">
        <v>86</v>
      </c>
      <c r="AY162" s="16" t="s">
        <v>157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84</v>
      </c>
      <c r="BK162" s="232">
        <f>ROUND(I162*H162,2)</f>
        <v>0</v>
      </c>
      <c r="BL162" s="16" t="s">
        <v>164</v>
      </c>
      <c r="BM162" s="231" t="s">
        <v>205</v>
      </c>
    </row>
    <row r="163" spans="1:51" s="13" customFormat="1" ht="12">
      <c r="A163" s="13"/>
      <c r="B163" s="233"/>
      <c r="C163" s="234"/>
      <c r="D163" s="235" t="s">
        <v>166</v>
      </c>
      <c r="E163" s="236" t="s">
        <v>106</v>
      </c>
      <c r="F163" s="237" t="s">
        <v>206</v>
      </c>
      <c r="G163" s="234"/>
      <c r="H163" s="238">
        <v>26.8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166</v>
      </c>
      <c r="AU163" s="244" t="s">
        <v>86</v>
      </c>
      <c r="AV163" s="13" t="s">
        <v>86</v>
      </c>
      <c r="AW163" s="13" t="s">
        <v>32</v>
      </c>
      <c r="AX163" s="13" t="s">
        <v>84</v>
      </c>
      <c r="AY163" s="244" t="s">
        <v>157</v>
      </c>
    </row>
    <row r="164" spans="1:65" s="2" customFormat="1" ht="24.15" customHeight="1">
      <c r="A164" s="37"/>
      <c r="B164" s="38"/>
      <c r="C164" s="219" t="s">
        <v>173</v>
      </c>
      <c r="D164" s="219" t="s">
        <v>160</v>
      </c>
      <c r="E164" s="220" t="s">
        <v>207</v>
      </c>
      <c r="F164" s="221" t="s">
        <v>208</v>
      </c>
      <c r="G164" s="222" t="s">
        <v>177</v>
      </c>
      <c r="H164" s="223">
        <v>22.2</v>
      </c>
      <c r="I164" s="224"/>
      <c r="J164" s="225">
        <f>ROUND(I164*H164,2)</f>
        <v>0</v>
      </c>
      <c r="K164" s="226"/>
      <c r="L164" s="43"/>
      <c r="M164" s="227" t="s">
        <v>1</v>
      </c>
      <c r="N164" s="228" t="s">
        <v>41</v>
      </c>
      <c r="O164" s="90"/>
      <c r="P164" s="229">
        <f>O164*H164</f>
        <v>0</v>
      </c>
      <c r="Q164" s="229">
        <v>0.08976</v>
      </c>
      <c r="R164" s="229">
        <f>Q164*H164</f>
        <v>1.992672</v>
      </c>
      <c r="S164" s="229">
        <v>0</v>
      </c>
      <c r="T164" s="23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1" t="s">
        <v>164</v>
      </c>
      <c r="AT164" s="231" t="s">
        <v>160</v>
      </c>
      <c r="AU164" s="231" t="s">
        <v>86</v>
      </c>
      <c r="AY164" s="16" t="s">
        <v>157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6" t="s">
        <v>84</v>
      </c>
      <c r="BK164" s="232">
        <f>ROUND(I164*H164,2)</f>
        <v>0</v>
      </c>
      <c r="BL164" s="16" t="s">
        <v>164</v>
      </c>
      <c r="BM164" s="231" t="s">
        <v>209</v>
      </c>
    </row>
    <row r="165" spans="1:51" s="13" customFormat="1" ht="12">
      <c r="A165" s="13"/>
      <c r="B165" s="233"/>
      <c r="C165" s="234"/>
      <c r="D165" s="235" t="s">
        <v>166</v>
      </c>
      <c r="E165" s="236" t="s">
        <v>108</v>
      </c>
      <c r="F165" s="237" t="s">
        <v>210</v>
      </c>
      <c r="G165" s="234"/>
      <c r="H165" s="238">
        <v>22.2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166</v>
      </c>
      <c r="AU165" s="244" t="s">
        <v>86</v>
      </c>
      <c r="AV165" s="13" t="s">
        <v>86</v>
      </c>
      <c r="AW165" s="13" t="s">
        <v>32</v>
      </c>
      <c r="AX165" s="13" t="s">
        <v>84</v>
      </c>
      <c r="AY165" s="244" t="s">
        <v>157</v>
      </c>
    </row>
    <row r="166" spans="1:63" s="12" customFormat="1" ht="22.8" customHeight="1">
      <c r="A166" s="12"/>
      <c r="B166" s="203"/>
      <c r="C166" s="204"/>
      <c r="D166" s="205" t="s">
        <v>75</v>
      </c>
      <c r="E166" s="217" t="s">
        <v>211</v>
      </c>
      <c r="F166" s="217" t="s">
        <v>212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SUM(P167:P192)</f>
        <v>0</v>
      </c>
      <c r="Q166" s="211"/>
      <c r="R166" s="212">
        <f>SUM(R167:R192)</f>
        <v>0</v>
      </c>
      <c r="S166" s="211"/>
      <c r="T166" s="213">
        <f>SUM(T167:T192)</f>
        <v>21.368450000000003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84</v>
      </c>
      <c r="AT166" s="215" t="s">
        <v>75</v>
      </c>
      <c r="AU166" s="215" t="s">
        <v>84</v>
      </c>
      <c r="AY166" s="214" t="s">
        <v>157</v>
      </c>
      <c r="BK166" s="216">
        <f>SUM(BK167:BK192)</f>
        <v>0</v>
      </c>
    </row>
    <row r="167" spans="1:65" s="2" customFormat="1" ht="21.75" customHeight="1">
      <c r="A167" s="37"/>
      <c r="B167" s="38"/>
      <c r="C167" s="219" t="s">
        <v>211</v>
      </c>
      <c r="D167" s="219" t="s">
        <v>160</v>
      </c>
      <c r="E167" s="220" t="s">
        <v>213</v>
      </c>
      <c r="F167" s="221" t="s">
        <v>214</v>
      </c>
      <c r="G167" s="222" t="s">
        <v>177</v>
      </c>
      <c r="H167" s="223">
        <v>85.918</v>
      </c>
      <c r="I167" s="224"/>
      <c r="J167" s="225">
        <f>ROUND(I167*H167,2)</f>
        <v>0</v>
      </c>
      <c r="K167" s="226"/>
      <c r="L167" s="43"/>
      <c r="M167" s="227" t="s">
        <v>1</v>
      </c>
      <c r="N167" s="228" t="s">
        <v>41</v>
      </c>
      <c r="O167" s="90"/>
      <c r="P167" s="229">
        <f>O167*H167</f>
        <v>0</v>
      </c>
      <c r="Q167" s="229">
        <v>0</v>
      </c>
      <c r="R167" s="229">
        <f>Q167*H167</f>
        <v>0</v>
      </c>
      <c r="S167" s="229">
        <v>0.131</v>
      </c>
      <c r="T167" s="230">
        <f>S167*H167</f>
        <v>11.255258000000001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1" t="s">
        <v>215</v>
      </c>
      <c r="AT167" s="231" t="s">
        <v>160</v>
      </c>
      <c r="AU167" s="231" t="s">
        <v>86</v>
      </c>
      <c r="AY167" s="16" t="s">
        <v>157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6" t="s">
        <v>84</v>
      </c>
      <c r="BK167" s="232">
        <f>ROUND(I167*H167,2)</f>
        <v>0</v>
      </c>
      <c r="BL167" s="16" t="s">
        <v>215</v>
      </c>
      <c r="BM167" s="231" t="s">
        <v>216</v>
      </c>
    </row>
    <row r="168" spans="1:51" s="13" customFormat="1" ht="12">
      <c r="A168" s="13"/>
      <c r="B168" s="233"/>
      <c r="C168" s="234"/>
      <c r="D168" s="235" t="s">
        <v>166</v>
      </c>
      <c r="E168" s="236" t="s">
        <v>1</v>
      </c>
      <c r="F168" s="237" t="s">
        <v>217</v>
      </c>
      <c r="G168" s="234"/>
      <c r="H168" s="238">
        <v>42.959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166</v>
      </c>
      <c r="AU168" s="244" t="s">
        <v>86</v>
      </c>
      <c r="AV168" s="13" t="s">
        <v>86</v>
      </c>
      <c r="AW168" s="13" t="s">
        <v>32</v>
      </c>
      <c r="AX168" s="13" t="s">
        <v>76</v>
      </c>
      <c r="AY168" s="244" t="s">
        <v>157</v>
      </c>
    </row>
    <row r="169" spans="1:51" s="13" customFormat="1" ht="12">
      <c r="A169" s="13"/>
      <c r="B169" s="233"/>
      <c r="C169" s="234"/>
      <c r="D169" s="235" t="s">
        <v>166</v>
      </c>
      <c r="E169" s="236" t="s">
        <v>1</v>
      </c>
      <c r="F169" s="237" t="s">
        <v>218</v>
      </c>
      <c r="G169" s="234"/>
      <c r="H169" s="238">
        <v>42.959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166</v>
      </c>
      <c r="AU169" s="244" t="s">
        <v>86</v>
      </c>
      <c r="AV169" s="13" t="s">
        <v>86</v>
      </c>
      <c r="AW169" s="13" t="s">
        <v>32</v>
      </c>
      <c r="AX169" s="13" t="s">
        <v>76</v>
      </c>
      <c r="AY169" s="244" t="s">
        <v>157</v>
      </c>
    </row>
    <row r="170" spans="1:51" s="14" customFormat="1" ht="12">
      <c r="A170" s="14"/>
      <c r="B170" s="245"/>
      <c r="C170" s="246"/>
      <c r="D170" s="235" t="s">
        <v>166</v>
      </c>
      <c r="E170" s="247" t="s">
        <v>1</v>
      </c>
      <c r="F170" s="248" t="s">
        <v>169</v>
      </c>
      <c r="G170" s="246"/>
      <c r="H170" s="249">
        <v>85.918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166</v>
      </c>
      <c r="AU170" s="255" t="s">
        <v>86</v>
      </c>
      <c r="AV170" s="14" t="s">
        <v>164</v>
      </c>
      <c r="AW170" s="14" t="s">
        <v>32</v>
      </c>
      <c r="AX170" s="14" t="s">
        <v>84</v>
      </c>
      <c r="AY170" s="255" t="s">
        <v>157</v>
      </c>
    </row>
    <row r="171" spans="1:65" s="2" customFormat="1" ht="37.8" customHeight="1">
      <c r="A171" s="37"/>
      <c r="B171" s="38"/>
      <c r="C171" s="219" t="s">
        <v>219</v>
      </c>
      <c r="D171" s="219" t="s">
        <v>160</v>
      </c>
      <c r="E171" s="220" t="s">
        <v>220</v>
      </c>
      <c r="F171" s="221" t="s">
        <v>221</v>
      </c>
      <c r="G171" s="222" t="s">
        <v>222</v>
      </c>
      <c r="H171" s="223">
        <v>2.898</v>
      </c>
      <c r="I171" s="224"/>
      <c r="J171" s="225">
        <f>ROUND(I171*H171,2)</f>
        <v>0</v>
      </c>
      <c r="K171" s="226"/>
      <c r="L171" s="43"/>
      <c r="M171" s="227" t="s">
        <v>1</v>
      </c>
      <c r="N171" s="228" t="s">
        <v>41</v>
      </c>
      <c r="O171" s="90"/>
      <c r="P171" s="229">
        <f>O171*H171</f>
        <v>0</v>
      </c>
      <c r="Q171" s="229">
        <v>0</v>
      </c>
      <c r="R171" s="229">
        <f>Q171*H171</f>
        <v>0</v>
      </c>
      <c r="S171" s="229">
        <v>2.2</v>
      </c>
      <c r="T171" s="230">
        <f>S171*H171</f>
        <v>6.3756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1" t="s">
        <v>164</v>
      </c>
      <c r="AT171" s="231" t="s">
        <v>160</v>
      </c>
      <c r="AU171" s="231" t="s">
        <v>86</v>
      </c>
      <c r="AY171" s="16" t="s">
        <v>157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6" t="s">
        <v>84</v>
      </c>
      <c r="BK171" s="232">
        <f>ROUND(I171*H171,2)</f>
        <v>0</v>
      </c>
      <c r="BL171" s="16" t="s">
        <v>164</v>
      </c>
      <c r="BM171" s="231" t="s">
        <v>223</v>
      </c>
    </row>
    <row r="172" spans="1:51" s="13" customFormat="1" ht="12">
      <c r="A172" s="13"/>
      <c r="B172" s="233"/>
      <c r="C172" s="234"/>
      <c r="D172" s="235" t="s">
        <v>166</v>
      </c>
      <c r="E172" s="236" t="s">
        <v>1</v>
      </c>
      <c r="F172" s="237" t="s">
        <v>224</v>
      </c>
      <c r="G172" s="234"/>
      <c r="H172" s="238">
        <v>1.32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166</v>
      </c>
      <c r="AU172" s="244" t="s">
        <v>86</v>
      </c>
      <c r="AV172" s="13" t="s">
        <v>86</v>
      </c>
      <c r="AW172" s="13" t="s">
        <v>32</v>
      </c>
      <c r="AX172" s="13" t="s">
        <v>76</v>
      </c>
      <c r="AY172" s="244" t="s">
        <v>157</v>
      </c>
    </row>
    <row r="173" spans="1:51" s="13" customFormat="1" ht="12">
      <c r="A173" s="13"/>
      <c r="B173" s="233"/>
      <c r="C173" s="234"/>
      <c r="D173" s="235" t="s">
        <v>166</v>
      </c>
      <c r="E173" s="236" t="s">
        <v>1</v>
      </c>
      <c r="F173" s="237" t="s">
        <v>225</v>
      </c>
      <c r="G173" s="234"/>
      <c r="H173" s="238">
        <v>1.578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166</v>
      </c>
      <c r="AU173" s="244" t="s">
        <v>86</v>
      </c>
      <c r="AV173" s="13" t="s">
        <v>86</v>
      </c>
      <c r="AW173" s="13" t="s">
        <v>32</v>
      </c>
      <c r="AX173" s="13" t="s">
        <v>76</v>
      </c>
      <c r="AY173" s="244" t="s">
        <v>157</v>
      </c>
    </row>
    <row r="174" spans="1:51" s="14" customFormat="1" ht="12">
      <c r="A174" s="14"/>
      <c r="B174" s="245"/>
      <c r="C174" s="246"/>
      <c r="D174" s="235" t="s">
        <v>166</v>
      </c>
      <c r="E174" s="247" t="s">
        <v>1</v>
      </c>
      <c r="F174" s="248" t="s">
        <v>169</v>
      </c>
      <c r="G174" s="246"/>
      <c r="H174" s="249">
        <v>2.898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166</v>
      </c>
      <c r="AU174" s="255" t="s">
        <v>86</v>
      </c>
      <c r="AV174" s="14" t="s">
        <v>164</v>
      </c>
      <c r="AW174" s="14" t="s">
        <v>32</v>
      </c>
      <c r="AX174" s="14" t="s">
        <v>84</v>
      </c>
      <c r="AY174" s="255" t="s">
        <v>157</v>
      </c>
    </row>
    <row r="175" spans="1:65" s="2" customFormat="1" ht="24.15" customHeight="1">
      <c r="A175" s="37"/>
      <c r="B175" s="38"/>
      <c r="C175" s="219" t="s">
        <v>226</v>
      </c>
      <c r="D175" s="219" t="s">
        <v>160</v>
      </c>
      <c r="E175" s="220" t="s">
        <v>227</v>
      </c>
      <c r="F175" s="221" t="s">
        <v>228</v>
      </c>
      <c r="G175" s="222" t="s">
        <v>222</v>
      </c>
      <c r="H175" s="223">
        <v>1.54</v>
      </c>
      <c r="I175" s="224"/>
      <c r="J175" s="225">
        <f>ROUND(I175*H175,2)</f>
        <v>0</v>
      </c>
      <c r="K175" s="226"/>
      <c r="L175" s="43"/>
      <c r="M175" s="227" t="s">
        <v>1</v>
      </c>
      <c r="N175" s="228" t="s">
        <v>41</v>
      </c>
      <c r="O175" s="90"/>
      <c r="P175" s="229">
        <f>O175*H175</f>
        <v>0</v>
      </c>
      <c r="Q175" s="229">
        <v>0</v>
      </c>
      <c r="R175" s="229">
        <f>Q175*H175</f>
        <v>0</v>
      </c>
      <c r="S175" s="229">
        <v>1.4</v>
      </c>
      <c r="T175" s="230">
        <f>S175*H175</f>
        <v>2.1559999999999997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1" t="s">
        <v>164</v>
      </c>
      <c r="AT175" s="231" t="s">
        <v>160</v>
      </c>
      <c r="AU175" s="231" t="s">
        <v>86</v>
      </c>
      <c r="AY175" s="16" t="s">
        <v>157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6" t="s">
        <v>84</v>
      </c>
      <c r="BK175" s="232">
        <f>ROUND(I175*H175,2)</f>
        <v>0</v>
      </c>
      <c r="BL175" s="16" t="s">
        <v>164</v>
      </c>
      <c r="BM175" s="231" t="s">
        <v>229</v>
      </c>
    </row>
    <row r="176" spans="1:51" s="13" customFormat="1" ht="12">
      <c r="A176" s="13"/>
      <c r="B176" s="233"/>
      <c r="C176" s="234"/>
      <c r="D176" s="235" t="s">
        <v>166</v>
      </c>
      <c r="E176" s="236" t="s">
        <v>1</v>
      </c>
      <c r="F176" s="237" t="s">
        <v>230</v>
      </c>
      <c r="G176" s="234"/>
      <c r="H176" s="238">
        <v>1.54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166</v>
      </c>
      <c r="AU176" s="244" t="s">
        <v>86</v>
      </c>
      <c r="AV176" s="13" t="s">
        <v>86</v>
      </c>
      <c r="AW176" s="13" t="s">
        <v>32</v>
      </c>
      <c r="AX176" s="13" t="s">
        <v>84</v>
      </c>
      <c r="AY176" s="244" t="s">
        <v>157</v>
      </c>
    </row>
    <row r="177" spans="1:65" s="2" customFormat="1" ht="21.75" customHeight="1">
      <c r="A177" s="37"/>
      <c r="B177" s="38"/>
      <c r="C177" s="219" t="s">
        <v>231</v>
      </c>
      <c r="D177" s="219" t="s">
        <v>160</v>
      </c>
      <c r="E177" s="220" t="s">
        <v>232</v>
      </c>
      <c r="F177" s="221" t="s">
        <v>233</v>
      </c>
      <c r="G177" s="222" t="s">
        <v>177</v>
      </c>
      <c r="H177" s="223">
        <v>16.548</v>
      </c>
      <c r="I177" s="224"/>
      <c r="J177" s="225">
        <f>ROUND(I177*H177,2)</f>
        <v>0</v>
      </c>
      <c r="K177" s="226"/>
      <c r="L177" s="43"/>
      <c r="M177" s="227" t="s">
        <v>1</v>
      </c>
      <c r="N177" s="228" t="s">
        <v>41</v>
      </c>
      <c r="O177" s="90"/>
      <c r="P177" s="229">
        <f>O177*H177</f>
        <v>0</v>
      </c>
      <c r="Q177" s="229">
        <v>0</v>
      </c>
      <c r="R177" s="229">
        <f>Q177*H177</f>
        <v>0</v>
      </c>
      <c r="S177" s="229">
        <v>0.076</v>
      </c>
      <c r="T177" s="230">
        <f>S177*H177</f>
        <v>1.2576479999999999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1" t="s">
        <v>164</v>
      </c>
      <c r="AT177" s="231" t="s">
        <v>160</v>
      </c>
      <c r="AU177" s="231" t="s">
        <v>86</v>
      </c>
      <c r="AY177" s="16" t="s">
        <v>157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6" t="s">
        <v>84</v>
      </c>
      <c r="BK177" s="232">
        <f>ROUND(I177*H177,2)</f>
        <v>0</v>
      </c>
      <c r="BL177" s="16" t="s">
        <v>164</v>
      </c>
      <c r="BM177" s="231" t="s">
        <v>234</v>
      </c>
    </row>
    <row r="178" spans="1:51" s="13" customFormat="1" ht="12">
      <c r="A178" s="13"/>
      <c r="B178" s="233"/>
      <c r="C178" s="234"/>
      <c r="D178" s="235" t="s">
        <v>166</v>
      </c>
      <c r="E178" s="236" t="s">
        <v>1</v>
      </c>
      <c r="F178" s="237" t="s">
        <v>235</v>
      </c>
      <c r="G178" s="234"/>
      <c r="H178" s="238">
        <v>8.274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166</v>
      </c>
      <c r="AU178" s="244" t="s">
        <v>86</v>
      </c>
      <c r="AV178" s="13" t="s">
        <v>86</v>
      </c>
      <c r="AW178" s="13" t="s">
        <v>32</v>
      </c>
      <c r="AX178" s="13" t="s">
        <v>76</v>
      </c>
      <c r="AY178" s="244" t="s">
        <v>157</v>
      </c>
    </row>
    <row r="179" spans="1:51" s="13" customFormat="1" ht="12">
      <c r="A179" s="13"/>
      <c r="B179" s="233"/>
      <c r="C179" s="234"/>
      <c r="D179" s="235" t="s">
        <v>166</v>
      </c>
      <c r="E179" s="236" t="s">
        <v>1</v>
      </c>
      <c r="F179" s="237" t="s">
        <v>236</v>
      </c>
      <c r="G179" s="234"/>
      <c r="H179" s="238">
        <v>8.274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166</v>
      </c>
      <c r="AU179" s="244" t="s">
        <v>86</v>
      </c>
      <c r="AV179" s="13" t="s">
        <v>86</v>
      </c>
      <c r="AW179" s="13" t="s">
        <v>32</v>
      </c>
      <c r="AX179" s="13" t="s">
        <v>76</v>
      </c>
      <c r="AY179" s="244" t="s">
        <v>157</v>
      </c>
    </row>
    <row r="180" spans="1:51" s="14" customFormat="1" ht="12">
      <c r="A180" s="14"/>
      <c r="B180" s="245"/>
      <c r="C180" s="246"/>
      <c r="D180" s="235" t="s">
        <v>166</v>
      </c>
      <c r="E180" s="247" t="s">
        <v>1</v>
      </c>
      <c r="F180" s="248" t="s">
        <v>169</v>
      </c>
      <c r="G180" s="246"/>
      <c r="H180" s="249">
        <v>16.548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166</v>
      </c>
      <c r="AU180" s="255" t="s">
        <v>86</v>
      </c>
      <c r="AV180" s="14" t="s">
        <v>164</v>
      </c>
      <c r="AW180" s="14" t="s">
        <v>32</v>
      </c>
      <c r="AX180" s="14" t="s">
        <v>84</v>
      </c>
      <c r="AY180" s="255" t="s">
        <v>157</v>
      </c>
    </row>
    <row r="181" spans="1:65" s="2" customFormat="1" ht="33" customHeight="1">
      <c r="A181" s="37"/>
      <c r="B181" s="38"/>
      <c r="C181" s="219" t="s">
        <v>237</v>
      </c>
      <c r="D181" s="219" t="s">
        <v>160</v>
      </c>
      <c r="E181" s="220" t="s">
        <v>238</v>
      </c>
      <c r="F181" s="221" t="s">
        <v>239</v>
      </c>
      <c r="G181" s="222" t="s">
        <v>177</v>
      </c>
      <c r="H181" s="223">
        <v>161.972</v>
      </c>
      <c r="I181" s="224"/>
      <c r="J181" s="225">
        <f>ROUND(I181*H181,2)</f>
        <v>0</v>
      </c>
      <c r="K181" s="226"/>
      <c r="L181" s="43"/>
      <c r="M181" s="227" t="s">
        <v>1</v>
      </c>
      <c r="N181" s="228" t="s">
        <v>41</v>
      </c>
      <c r="O181" s="90"/>
      <c r="P181" s="229">
        <f>O181*H181</f>
        <v>0</v>
      </c>
      <c r="Q181" s="229">
        <v>0</v>
      </c>
      <c r="R181" s="229">
        <f>Q181*H181</f>
        <v>0</v>
      </c>
      <c r="S181" s="229">
        <v>0.002</v>
      </c>
      <c r="T181" s="230">
        <f>S181*H181</f>
        <v>0.323944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1" t="s">
        <v>164</v>
      </c>
      <c r="AT181" s="231" t="s">
        <v>160</v>
      </c>
      <c r="AU181" s="231" t="s">
        <v>86</v>
      </c>
      <c r="AY181" s="16" t="s">
        <v>157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6" t="s">
        <v>84</v>
      </c>
      <c r="BK181" s="232">
        <f>ROUND(I181*H181,2)</f>
        <v>0</v>
      </c>
      <c r="BL181" s="16" t="s">
        <v>164</v>
      </c>
      <c r="BM181" s="231" t="s">
        <v>240</v>
      </c>
    </row>
    <row r="182" spans="1:51" s="13" customFormat="1" ht="12">
      <c r="A182" s="13"/>
      <c r="B182" s="233"/>
      <c r="C182" s="234"/>
      <c r="D182" s="235" t="s">
        <v>166</v>
      </c>
      <c r="E182" s="236" t="s">
        <v>1</v>
      </c>
      <c r="F182" s="237" t="s">
        <v>241</v>
      </c>
      <c r="G182" s="234"/>
      <c r="H182" s="238">
        <v>29.637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166</v>
      </c>
      <c r="AU182" s="244" t="s">
        <v>86</v>
      </c>
      <c r="AV182" s="13" t="s">
        <v>86</v>
      </c>
      <c r="AW182" s="13" t="s">
        <v>32</v>
      </c>
      <c r="AX182" s="13" t="s">
        <v>76</v>
      </c>
      <c r="AY182" s="244" t="s">
        <v>157</v>
      </c>
    </row>
    <row r="183" spans="1:51" s="13" customFormat="1" ht="12">
      <c r="A183" s="13"/>
      <c r="B183" s="233"/>
      <c r="C183" s="234"/>
      <c r="D183" s="235" t="s">
        <v>166</v>
      </c>
      <c r="E183" s="236" t="s">
        <v>1</v>
      </c>
      <c r="F183" s="237" t="s">
        <v>242</v>
      </c>
      <c r="G183" s="234"/>
      <c r="H183" s="238">
        <v>5.986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166</v>
      </c>
      <c r="AU183" s="244" t="s">
        <v>86</v>
      </c>
      <c r="AV183" s="13" t="s">
        <v>86</v>
      </c>
      <c r="AW183" s="13" t="s">
        <v>32</v>
      </c>
      <c r="AX183" s="13" t="s">
        <v>76</v>
      </c>
      <c r="AY183" s="244" t="s">
        <v>157</v>
      </c>
    </row>
    <row r="184" spans="1:51" s="13" customFormat="1" ht="12">
      <c r="A184" s="13"/>
      <c r="B184" s="233"/>
      <c r="C184" s="234"/>
      <c r="D184" s="235" t="s">
        <v>166</v>
      </c>
      <c r="E184" s="236" t="s">
        <v>1</v>
      </c>
      <c r="F184" s="237" t="s">
        <v>243</v>
      </c>
      <c r="G184" s="234"/>
      <c r="H184" s="238">
        <v>22.348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166</v>
      </c>
      <c r="AU184" s="244" t="s">
        <v>86</v>
      </c>
      <c r="AV184" s="13" t="s">
        <v>86</v>
      </c>
      <c r="AW184" s="13" t="s">
        <v>32</v>
      </c>
      <c r="AX184" s="13" t="s">
        <v>76</v>
      </c>
      <c r="AY184" s="244" t="s">
        <v>157</v>
      </c>
    </row>
    <row r="185" spans="1:51" s="13" customFormat="1" ht="12">
      <c r="A185" s="13"/>
      <c r="B185" s="233"/>
      <c r="C185" s="234"/>
      <c r="D185" s="235" t="s">
        <v>166</v>
      </c>
      <c r="E185" s="236" t="s">
        <v>1</v>
      </c>
      <c r="F185" s="237" t="s">
        <v>244</v>
      </c>
      <c r="G185" s="234"/>
      <c r="H185" s="238">
        <v>16.412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166</v>
      </c>
      <c r="AU185" s="244" t="s">
        <v>86</v>
      </c>
      <c r="AV185" s="13" t="s">
        <v>86</v>
      </c>
      <c r="AW185" s="13" t="s">
        <v>32</v>
      </c>
      <c r="AX185" s="13" t="s">
        <v>76</v>
      </c>
      <c r="AY185" s="244" t="s">
        <v>157</v>
      </c>
    </row>
    <row r="186" spans="1:51" s="13" customFormat="1" ht="12">
      <c r="A186" s="13"/>
      <c r="B186" s="233"/>
      <c r="C186" s="234"/>
      <c r="D186" s="235" t="s">
        <v>166</v>
      </c>
      <c r="E186" s="236" t="s">
        <v>1</v>
      </c>
      <c r="F186" s="237" t="s">
        <v>245</v>
      </c>
      <c r="G186" s="234"/>
      <c r="H186" s="238">
        <v>8.138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166</v>
      </c>
      <c r="AU186" s="244" t="s">
        <v>86</v>
      </c>
      <c r="AV186" s="13" t="s">
        <v>86</v>
      </c>
      <c r="AW186" s="13" t="s">
        <v>32</v>
      </c>
      <c r="AX186" s="13" t="s">
        <v>76</v>
      </c>
      <c r="AY186" s="244" t="s">
        <v>157</v>
      </c>
    </row>
    <row r="187" spans="1:51" s="13" customFormat="1" ht="12">
      <c r="A187" s="13"/>
      <c r="B187" s="233"/>
      <c r="C187" s="234"/>
      <c r="D187" s="235" t="s">
        <v>166</v>
      </c>
      <c r="E187" s="236" t="s">
        <v>1</v>
      </c>
      <c r="F187" s="237" t="s">
        <v>246</v>
      </c>
      <c r="G187" s="234"/>
      <c r="H187" s="238">
        <v>27.713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166</v>
      </c>
      <c r="AU187" s="244" t="s">
        <v>86</v>
      </c>
      <c r="AV187" s="13" t="s">
        <v>86</v>
      </c>
      <c r="AW187" s="13" t="s">
        <v>32</v>
      </c>
      <c r="AX187" s="13" t="s">
        <v>76</v>
      </c>
      <c r="AY187" s="244" t="s">
        <v>157</v>
      </c>
    </row>
    <row r="188" spans="1:51" s="13" customFormat="1" ht="12">
      <c r="A188" s="13"/>
      <c r="B188" s="233"/>
      <c r="C188" s="234"/>
      <c r="D188" s="235" t="s">
        <v>166</v>
      </c>
      <c r="E188" s="236" t="s">
        <v>1</v>
      </c>
      <c r="F188" s="237" t="s">
        <v>247</v>
      </c>
      <c r="G188" s="234"/>
      <c r="H188" s="238">
        <v>5.646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166</v>
      </c>
      <c r="AU188" s="244" t="s">
        <v>86</v>
      </c>
      <c r="AV188" s="13" t="s">
        <v>86</v>
      </c>
      <c r="AW188" s="13" t="s">
        <v>32</v>
      </c>
      <c r="AX188" s="13" t="s">
        <v>76</v>
      </c>
      <c r="AY188" s="244" t="s">
        <v>157</v>
      </c>
    </row>
    <row r="189" spans="1:51" s="13" customFormat="1" ht="12">
      <c r="A189" s="13"/>
      <c r="B189" s="233"/>
      <c r="C189" s="234"/>
      <c r="D189" s="235" t="s">
        <v>166</v>
      </c>
      <c r="E189" s="236" t="s">
        <v>1</v>
      </c>
      <c r="F189" s="237" t="s">
        <v>248</v>
      </c>
      <c r="G189" s="234"/>
      <c r="H189" s="238">
        <v>22.13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166</v>
      </c>
      <c r="AU189" s="244" t="s">
        <v>86</v>
      </c>
      <c r="AV189" s="13" t="s">
        <v>86</v>
      </c>
      <c r="AW189" s="13" t="s">
        <v>32</v>
      </c>
      <c r="AX189" s="13" t="s">
        <v>76</v>
      </c>
      <c r="AY189" s="244" t="s">
        <v>157</v>
      </c>
    </row>
    <row r="190" spans="1:51" s="13" customFormat="1" ht="12">
      <c r="A190" s="13"/>
      <c r="B190" s="233"/>
      <c r="C190" s="234"/>
      <c r="D190" s="235" t="s">
        <v>166</v>
      </c>
      <c r="E190" s="236" t="s">
        <v>1</v>
      </c>
      <c r="F190" s="237" t="s">
        <v>249</v>
      </c>
      <c r="G190" s="234"/>
      <c r="H190" s="238">
        <v>15.933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166</v>
      </c>
      <c r="AU190" s="244" t="s">
        <v>86</v>
      </c>
      <c r="AV190" s="13" t="s">
        <v>86</v>
      </c>
      <c r="AW190" s="13" t="s">
        <v>32</v>
      </c>
      <c r="AX190" s="13" t="s">
        <v>76</v>
      </c>
      <c r="AY190" s="244" t="s">
        <v>157</v>
      </c>
    </row>
    <row r="191" spans="1:51" s="13" customFormat="1" ht="12">
      <c r="A191" s="13"/>
      <c r="B191" s="233"/>
      <c r="C191" s="234"/>
      <c r="D191" s="235" t="s">
        <v>166</v>
      </c>
      <c r="E191" s="236" t="s">
        <v>1</v>
      </c>
      <c r="F191" s="237" t="s">
        <v>250</v>
      </c>
      <c r="G191" s="234"/>
      <c r="H191" s="238">
        <v>8.029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166</v>
      </c>
      <c r="AU191" s="244" t="s">
        <v>86</v>
      </c>
      <c r="AV191" s="13" t="s">
        <v>86</v>
      </c>
      <c r="AW191" s="13" t="s">
        <v>32</v>
      </c>
      <c r="AX191" s="13" t="s">
        <v>76</v>
      </c>
      <c r="AY191" s="244" t="s">
        <v>157</v>
      </c>
    </row>
    <row r="192" spans="1:51" s="14" customFormat="1" ht="12">
      <c r="A192" s="14"/>
      <c r="B192" s="245"/>
      <c r="C192" s="246"/>
      <c r="D192" s="235" t="s">
        <v>166</v>
      </c>
      <c r="E192" s="247" t="s">
        <v>104</v>
      </c>
      <c r="F192" s="248" t="s">
        <v>169</v>
      </c>
      <c r="G192" s="246"/>
      <c r="H192" s="249">
        <v>161.972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166</v>
      </c>
      <c r="AU192" s="255" t="s">
        <v>86</v>
      </c>
      <c r="AV192" s="14" t="s">
        <v>164</v>
      </c>
      <c r="AW192" s="14" t="s">
        <v>32</v>
      </c>
      <c r="AX192" s="14" t="s">
        <v>84</v>
      </c>
      <c r="AY192" s="255" t="s">
        <v>157</v>
      </c>
    </row>
    <row r="193" spans="1:63" s="12" customFormat="1" ht="22.8" customHeight="1">
      <c r="A193" s="12"/>
      <c r="B193" s="203"/>
      <c r="C193" s="204"/>
      <c r="D193" s="205" t="s">
        <v>75</v>
      </c>
      <c r="E193" s="217" t="s">
        <v>251</v>
      </c>
      <c r="F193" s="217" t="s">
        <v>252</v>
      </c>
      <c r="G193" s="204"/>
      <c r="H193" s="204"/>
      <c r="I193" s="207"/>
      <c r="J193" s="218">
        <f>BK193</f>
        <v>0</v>
      </c>
      <c r="K193" s="204"/>
      <c r="L193" s="209"/>
      <c r="M193" s="210"/>
      <c r="N193" s="211"/>
      <c r="O193" s="211"/>
      <c r="P193" s="212">
        <f>SUM(P194:P198)</f>
        <v>0</v>
      </c>
      <c r="Q193" s="211"/>
      <c r="R193" s="212">
        <f>SUM(R194:R198)</f>
        <v>0</v>
      </c>
      <c r="S193" s="211"/>
      <c r="T193" s="213">
        <f>SUM(T194:T198)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84</v>
      </c>
      <c r="AT193" s="215" t="s">
        <v>75</v>
      </c>
      <c r="AU193" s="215" t="s">
        <v>84</v>
      </c>
      <c r="AY193" s="214" t="s">
        <v>157</v>
      </c>
      <c r="BK193" s="216">
        <f>SUM(BK194:BK198)</f>
        <v>0</v>
      </c>
    </row>
    <row r="194" spans="1:65" s="2" customFormat="1" ht="24.15" customHeight="1">
      <c r="A194" s="37"/>
      <c r="B194" s="38"/>
      <c r="C194" s="219" t="s">
        <v>253</v>
      </c>
      <c r="D194" s="219" t="s">
        <v>160</v>
      </c>
      <c r="E194" s="220" t="s">
        <v>254</v>
      </c>
      <c r="F194" s="221" t="s">
        <v>255</v>
      </c>
      <c r="G194" s="222" t="s">
        <v>163</v>
      </c>
      <c r="H194" s="223">
        <v>41.811</v>
      </c>
      <c r="I194" s="224"/>
      <c r="J194" s="225">
        <f>ROUND(I194*H194,2)</f>
        <v>0</v>
      </c>
      <c r="K194" s="226"/>
      <c r="L194" s="43"/>
      <c r="M194" s="227" t="s">
        <v>1</v>
      </c>
      <c r="N194" s="228" t="s">
        <v>41</v>
      </c>
      <c r="O194" s="90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1" t="s">
        <v>164</v>
      </c>
      <c r="AT194" s="231" t="s">
        <v>160</v>
      </c>
      <c r="AU194" s="231" t="s">
        <v>86</v>
      </c>
      <c r="AY194" s="16" t="s">
        <v>157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6" t="s">
        <v>84</v>
      </c>
      <c r="BK194" s="232">
        <f>ROUND(I194*H194,2)</f>
        <v>0</v>
      </c>
      <c r="BL194" s="16" t="s">
        <v>164</v>
      </c>
      <c r="BM194" s="231" t="s">
        <v>256</v>
      </c>
    </row>
    <row r="195" spans="1:65" s="2" customFormat="1" ht="24.15" customHeight="1">
      <c r="A195" s="37"/>
      <c r="B195" s="38"/>
      <c r="C195" s="219" t="s">
        <v>8</v>
      </c>
      <c r="D195" s="219" t="s">
        <v>160</v>
      </c>
      <c r="E195" s="220" t="s">
        <v>257</v>
      </c>
      <c r="F195" s="221" t="s">
        <v>258</v>
      </c>
      <c r="G195" s="222" t="s">
        <v>163</v>
      </c>
      <c r="H195" s="223">
        <v>41.811</v>
      </c>
      <c r="I195" s="224"/>
      <c r="J195" s="225">
        <f>ROUND(I195*H195,2)</f>
        <v>0</v>
      </c>
      <c r="K195" s="226"/>
      <c r="L195" s="43"/>
      <c r="M195" s="227" t="s">
        <v>1</v>
      </c>
      <c r="N195" s="228" t="s">
        <v>41</v>
      </c>
      <c r="O195" s="90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1" t="s">
        <v>164</v>
      </c>
      <c r="AT195" s="231" t="s">
        <v>160</v>
      </c>
      <c r="AU195" s="231" t="s">
        <v>86</v>
      </c>
      <c r="AY195" s="16" t="s">
        <v>157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6" t="s">
        <v>84</v>
      </c>
      <c r="BK195" s="232">
        <f>ROUND(I195*H195,2)</f>
        <v>0</v>
      </c>
      <c r="BL195" s="16" t="s">
        <v>164</v>
      </c>
      <c r="BM195" s="231" t="s">
        <v>259</v>
      </c>
    </row>
    <row r="196" spans="1:65" s="2" customFormat="1" ht="24.15" customHeight="1">
      <c r="A196" s="37"/>
      <c r="B196" s="38"/>
      <c r="C196" s="219" t="s">
        <v>215</v>
      </c>
      <c r="D196" s="219" t="s">
        <v>160</v>
      </c>
      <c r="E196" s="220" t="s">
        <v>260</v>
      </c>
      <c r="F196" s="221" t="s">
        <v>261</v>
      </c>
      <c r="G196" s="222" t="s">
        <v>163</v>
      </c>
      <c r="H196" s="223">
        <v>334.488</v>
      </c>
      <c r="I196" s="224"/>
      <c r="J196" s="225">
        <f>ROUND(I196*H196,2)</f>
        <v>0</v>
      </c>
      <c r="K196" s="226"/>
      <c r="L196" s="43"/>
      <c r="M196" s="227" t="s">
        <v>1</v>
      </c>
      <c r="N196" s="228" t="s">
        <v>41</v>
      </c>
      <c r="O196" s="90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1" t="s">
        <v>164</v>
      </c>
      <c r="AT196" s="231" t="s">
        <v>160</v>
      </c>
      <c r="AU196" s="231" t="s">
        <v>86</v>
      </c>
      <c r="AY196" s="16" t="s">
        <v>157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6" t="s">
        <v>84</v>
      </c>
      <c r="BK196" s="232">
        <f>ROUND(I196*H196,2)</f>
        <v>0</v>
      </c>
      <c r="BL196" s="16" t="s">
        <v>164</v>
      </c>
      <c r="BM196" s="231" t="s">
        <v>262</v>
      </c>
    </row>
    <row r="197" spans="1:51" s="13" customFormat="1" ht="12">
      <c r="A197" s="13"/>
      <c r="B197" s="233"/>
      <c r="C197" s="234"/>
      <c r="D197" s="235" t="s">
        <v>166</v>
      </c>
      <c r="E197" s="234"/>
      <c r="F197" s="237" t="s">
        <v>263</v>
      </c>
      <c r="G197" s="234"/>
      <c r="H197" s="238">
        <v>334.488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166</v>
      </c>
      <c r="AU197" s="244" t="s">
        <v>86</v>
      </c>
      <c r="AV197" s="13" t="s">
        <v>86</v>
      </c>
      <c r="AW197" s="13" t="s">
        <v>4</v>
      </c>
      <c r="AX197" s="13" t="s">
        <v>84</v>
      </c>
      <c r="AY197" s="244" t="s">
        <v>157</v>
      </c>
    </row>
    <row r="198" spans="1:65" s="2" customFormat="1" ht="33" customHeight="1">
      <c r="A198" s="37"/>
      <c r="B198" s="38"/>
      <c r="C198" s="219" t="s">
        <v>264</v>
      </c>
      <c r="D198" s="219" t="s">
        <v>160</v>
      </c>
      <c r="E198" s="220" t="s">
        <v>265</v>
      </c>
      <c r="F198" s="221" t="s">
        <v>266</v>
      </c>
      <c r="G198" s="222" t="s">
        <v>163</v>
      </c>
      <c r="H198" s="223">
        <v>41.811</v>
      </c>
      <c r="I198" s="224"/>
      <c r="J198" s="225">
        <f>ROUND(I198*H198,2)</f>
        <v>0</v>
      </c>
      <c r="K198" s="226"/>
      <c r="L198" s="43"/>
      <c r="M198" s="227" t="s">
        <v>1</v>
      </c>
      <c r="N198" s="228" t="s">
        <v>41</v>
      </c>
      <c r="O198" s="90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1" t="s">
        <v>164</v>
      </c>
      <c r="AT198" s="231" t="s">
        <v>160</v>
      </c>
      <c r="AU198" s="231" t="s">
        <v>86</v>
      </c>
      <c r="AY198" s="16" t="s">
        <v>157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6" t="s">
        <v>84</v>
      </c>
      <c r="BK198" s="232">
        <f>ROUND(I198*H198,2)</f>
        <v>0</v>
      </c>
      <c r="BL198" s="16" t="s">
        <v>164</v>
      </c>
      <c r="BM198" s="231" t="s">
        <v>267</v>
      </c>
    </row>
    <row r="199" spans="1:63" s="12" customFormat="1" ht="22.8" customHeight="1">
      <c r="A199" s="12"/>
      <c r="B199" s="203"/>
      <c r="C199" s="204"/>
      <c r="D199" s="205" t="s">
        <v>75</v>
      </c>
      <c r="E199" s="217" t="s">
        <v>268</v>
      </c>
      <c r="F199" s="217" t="s">
        <v>269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P200</f>
        <v>0</v>
      </c>
      <c r="Q199" s="211"/>
      <c r="R199" s="212">
        <f>R200</f>
        <v>0</v>
      </c>
      <c r="S199" s="211"/>
      <c r="T199" s="213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84</v>
      </c>
      <c r="AT199" s="215" t="s">
        <v>75</v>
      </c>
      <c r="AU199" s="215" t="s">
        <v>84</v>
      </c>
      <c r="AY199" s="214" t="s">
        <v>157</v>
      </c>
      <c r="BK199" s="216">
        <f>BK200</f>
        <v>0</v>
      </c>
    </row>
    <row r="200" spans="1:65" s="2" customFormat="1" ht="21.75" customHeight="1">
      <c r="A200" s="37"/>
      <c r="B200" s="38"/>
      <c r="C200" s="219" t="s">
        <v>270</v>
      </c>
      <c r="D200" s="219" t="s">
        <v>160</v>
      </c>
      <c r="E200" s="220" t="s">
        <v>271</v>
      </c>
      <c r="F200" s="221" t="s">
        <v>272</v>
      </c>
      <c r="G200" s="222" t="s">
        <v>163</v>
      </c>
      <c r="H200" s="223">
        <v>9.712</v>
      </c>
      <c r="I200" s="224"/>
      <c r="J200" s="225">
        <f>ROUND(I200*H200,2)</f>
        <v>0</v>
      </c>
      <c r="K200" s="226"/>
      <c r="L200" s="43"/>
      <c r="M200" s="227" t="s">
        <v>1</v>
      </c>
      <c r="N200" s="228" t="s">
        <v>41</v>
      </c>
      <c r="O200" s="90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1" t="s">
        <v>164</v>
      </c>
      <c r="AT200" s="231" t="s">
        <v>160</v>
      </c>
      <c r="AU200" s="231" t="s">
        <v>86</v>
      </c>
      <c r="AY200" s="16" t="s">
        <v>157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6" t="s">
        <v>84</v>
      </c>
      <c r="BK200" s="232">
        <f>ROUND(I200*H200,2)</f>
        <v>0</v>
      </c>
      <c r="BL200" s="16" t="s">
        <v>164</v>
      </c>
      <c r="BM200" s="231" t="s">
        <v>273</v>
      </c>
    </row>
    <row r="201" spans="1:63" s="12" customFormat="1" ht="25.9" customHeight="1">
      <c r="A201" s="12"/>
      <c r="B201" s="203"/>
      <c r="C201" s="204"/>
      <c r="D201" s="205" t="s">
        <v>75</v>
      </c>
      <c r="E201" s="206" t="s">
        <v>274</v>
      </c>
      <c r="F201" s="206" t="s">
        <v>275</v>
      </c>
      <c r="G201" s="204"/>
      <c r="H201" s="204"/>
      <c r="I201" s="207"/>
      <c r="J201" s="208">
        <f>BK201</f>
        <v>0</v>
      </c>
      <c r="K201" s="204"/>
      <c r="L201" s="209"/>
      <c r="M201" s="210"/>
      <c r="N201" s="211"/>
      <c r="O201" s="211"/>
      <c r="P201" s="212">
        <f>P202+P208+P214+P216+P235+P238+P240+P251+P267+P279+P291+P316</f>
        <v>0</v>
      </c>
      <c r="Q201" s="211"/>
      <c r="R201" s="212">
        <f>R202+R208+R214+R216+R235+R238+R240+R251+R267+R279+R291+R316</f>
        <v>5.540601529999999</v>
      </c>
      <c r="S201" s="211"/>
      <c r="T201" s="213">
        <f>T202+T208+T214+T216+T235+T238+T240+T251+T267+T279+T291+T316</f>
        <v>20.44304182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86</v>
      </c>
      <c r="AT201" s="215" t="s">
        <v>75</v>
      </c>
      <c r="AU201" s="215" t="s">
        <v>76</v>
      </c>
      <c r="AY201" s="214" t="s">
        <v>157</v>
      </c>
      <c r="BK201" s="216">
        <f>BK202+BK208+BK214+BK216+BK235+BK238+BK240+BK251+BK267+BK279+BK291+BK316</f>
        <v>0</v>
      </c>
    </row>
    <row r="202" spans="1:63" s="12" customFormat="1" ht="22.8" customHeight="1">
      <c r="A202" s="12"/>
      <c r="B202" s="203"/>
      <c r="C202" s="204"/>
      <c r="D202" s="205" t="s">
        <v>75</v>
      </c>
      <c r="E202" s="217" t="s">
        <v>276</v>
      </c>
      <c r="F202" s="217" t="s">
        <v>277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SUM(P203:P207)</f>
        <v>0</v>
      </c>
      <c r="Q202" s="211"/>
      <c r="R202" s="212">
        <f>SUM(R203:R207)</f>
        <v>0.22049999999999997</v>
      </c>
      <c r="S202" s="211"/>
      <c r="T202" s="213">
        <f>SUM(T203:T207)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4" t="s">
        <v>86</v>
      </c>
      <c r="AT202" s="215" t="s">
        <v>75</v>
      </c>
      <c r="AU202" s="215" t="s">
        <v>84</v>
      </c>
      <c r="AY202" s="214" t="s">
        <v>157</v>
      </c>
      <c r="BK202" s="216">
        <f>SUM(BK203:BK207)</f>
        <v>0</v>
      </c>
    </row>
    <row r="203" spans="1:65" s="2" customFormat="1" ht="33" customHeight="1">
      <c r="A203" s="37"/>
      <c r="B203" s="38"/>
      <c r="C203" s="219" t="s">
        <v>278</v>
      </c>
      <c r="D203" s="219" t="s">
        <v>160</v>
      </c>
      <c r="E203" s="220" t="s">
        <v>279</v>
      </c>
      <c r="F203" s="221" t="s">
        <v>280</v>
      </c>
      <c r="G203" s="222" t="s">
        <v>177</v>
      </c>
      <c r="H203" s="223">
        <v>49</v>
      </c>
      <c r="I203" s="224"/>
      <c r="J203" s="225">
        <f>ROUND(I203*H203,2)</f>
        <v>0</v>
      </c>
      <c r="K203" s="226"/>
      <c r="L203" s="43"/>
      <c r="M203" s="227" t="s">
        <v>1</v>
      </c>
      <c r="N203" s="228" t="s">
        <v>41</v>
      </c>
      <c r="O203" s="90"/>
      <c r="P203" s="229">
        <f>O203*H203</f>
        <v>0</v>
      </c>
      <c r="Q203" s="229">
        <v>0.0045</v>
      </c>
      <c r="R203" s="229">
        <f>Q203*H203</f>
        <v>0.22049999999999997</v>
      </c>
      <c r="S203" s="229">
        <v>0</v>
      </c>
      <c r="T203" s="23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1" t="s">
        <v>215</v>
      </c>
      <c r="AT203" s="231" t="s">
        <v>160</v>
      </c>
      <c r="AU203" s="231" t="s">
        <v>86</v>
      </c>
      <c r="AY203" s="16" t="s">
        <v>157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6" t="s">
        <v>84</v>
      </c>
      <c r="BK203" s="232">
        <f>ROUND(I203*H203,2)</f>
        <v>0</v>
      </c>
      <c r="BL203" s="16" t="s">
        <v>215</v>
      </c>
      <c r="BM203" s="231" t="s">
        <v>281</v>
      </c>
    </row>
    <row r="204" spans="1:51" s="13" customFormat="1" ht="12">
      <c r="A204" s="13"/>
      <c r="B204" s="233"/>
      <c r="C204" s="234"/>
      <c r="D204" s="235" t="s">
        <v>166</v>
      </c>
      <c r="E204" s="236" t="s">
        <v>1</v>
      </c>
      <c r="F204" s="237" t="s">
        <v>282</v>
      </c>
      <c r="G204" s="234"/>
      <c r="H204" s="238">
        <v>26.8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166</v>
      </c>
      <c r="AU204" s="244" t="s">
        <v>86</v>
      </c>
      <c r="AV204" s="13" t="s">
        <v>86</v>
      </c>
      <c r="AW204" s="13" t="s">
        <v>32</v>
      </c>
      <c r="AX204" s="13" t="s">
        <v>76</v>
      </c>
      <c r="AY204" s="244" t="s">
        <v>157</v>
      </c>
    </row>
    <row r="205" spans="1:51" s="13" customFormat="1" ht="12">
      <c r="A205" s="13"/>
      <c r="B205" s="233"/>
      <c r="C205" s="234"/>
      <c r="D205" s="235" t="s">
        <v>166</v>
      </c>
      <c r="E205" s="236" t="s">
        <v>1</v>
      </c>
      <c r="F205" s="237" t="s">
        <v>283</v>
      </c>
      <c r="G205" s="234"/>
      <c r="H205" s="238">
        <v>22.2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166</v>
      </c>
      <c r="AU205" s="244" t="s">
        <v>86</v>
      </c>
      <c r="AV205" s="13" t="s">
        <v>86</v>
      </c>
      <c r="AW205" s="13" t="s">
        <v>32</v>
      </c>
      <c r="AX205" s="13" t="s">
        <v>76</v>
      </c>
      <c r="AY205" s="244" t="s">
        <v>157</v>
      </c>
    </row>
    <row r="206" spans="1:51" s="14" customFormat="1" ht="12">
      <c r="A206" s="14"/>
      <c r="B206" s="245"/>
      <c r="C206" s="246"/>
      <c r="D206" s="235" t="s">
        <v>166</v>
      </c>
      <c r="E206" s="247" t="s">
        <v>1</v>
      </c>
      <c r="F206" s="248" t="s">
        <v>169</v>
      </c>
      <c r="G206" s="246"/>
      <c r="H206" s="249">
        <v>49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166</v>
      </c>
      <c r="AU206" s="255" t="s">
        <v>86</v>
      </c>
      <c r="AV206" s="14" t="s">
        <v>164</v>
      </c>
      <c r="AW206" s="14" t="s">
        <v>32</v>
      </c>
      <c r="AX206" s="14" t="s">
        <v>84</v>
      </c>
      <c r="AY206" s="255" t="s">
        <v>157</v>
      </c>
    </row>
    <row r="207" spans="1:65" s="2" customFormat="1" ht="33" customHeight="1">
      <c r="A207" s="37"/>
      <c r="B207" s="38"/>
      <c r="C207" s="219" t="s">
        <v>284</v>
      </c>
      <c r="D207" s="219" t="s">
        <v>160</v>
      </c>
      <c r="E207" s="220" t="s">
        <v>285</v>
      </c>
      <c r="F207" s="221" t="s">
        <v>286</v>
      </c>
      <c r="G207" s="222" t="s">
        <v>163</v>
      </c>
      <c r="H207" s="223">
        <v>0.221</v>
      </c>
      <c r="I207" s="224"/>
      <c r="J207" s="225">
        <f>ROUND(I207*H207,2)</f>
        <v>0</v>
      </c>
      <c r="K207" s="226"/>
      <c r="L207" s="43"/>
      <c r="M207" s="227" t="s">
        <v>1</v>
      </c>
      <c r="N207" s="228" t="s">
        <v>41</v>
      </c>
      <c r="O207" s="90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1" t="s">
        <v>215</v>
      </c>
      <c r="AT207" s="231" t="s">
        <v>160</v>
      </c>
      <c r="AU207" s="231" t="s">
        <v>86</v>
      </c>
      <c r="AY207" s="16" t="s">
        <v>157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6" t="s">
        <v>84</v>
      </c>
      <c r="BK207" s="232">
        <f>ROUND(I207*H207,2)</f>
        <v>0</v>
      </c>
      <c r="BL207" s="16" t="s">
        <v>215</v>
      </c>
      <c r="BM207" s="231" t="s">
        <v>287</v>
      </c>
    </row>
    <row r="208" spans="1:63" s="12" customFormat="1" ht="22.8" customHeight="1">
      <c r="A208" s="12"/>
      <c r="B208" s="203"/>
      <c r="C208" s="204"/>
      <c r="D208" s="205" t="s">
        <v>75</v>
      </c>
      <c r="E208" s="217" t="s">
        <v>288</v>
      </c>
      <c r="F208" s="217" t="s">
        <v>289</v>
      </c>
      <c r="G208" s="204"/>
      <c r="H208" s="204"/>
      <c r="I208" s="207"/>
      <c r="J208" s="218">
        <f>BK208</f>
        <v>0</v>
      </c>
      <c r="K208" s="204"/>
      <c r="L208" s="209"/>
      <c r="M208" s="210"/>
      <c r="N208" s="211"/>
      <c r="O208" s="211"/>
      <c r="P208" s="212">
        <f>SUM(P209:P213)</f>
        <v>0</v>
      </c>
      <c r="Q208" s="211"/>
      <c r="R208" s="212">
        <f>SUM(R209:R213)</f>
        <v>0.034964999999999996</v>
      </c>
      <c r="S208" s="211"/>
      <c r="T208" s="213">
        <f>SUM(T209:T213)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4" t="s">
        <v>86</v>
      </c>
      <c r="AT208" s="215" t="s">
        <v>75</v>
      </c>
      <c r="AU208" s="215" t="s">
        <v>84</v>
      </c>
      <c r="AY208" s="214" t="s">
        <v>157</v>
      </c>
      <c r="BK208" s="216">
        <f>SUM(BK209:BK213)</f>
        <v>0</v>
      </c>
    </row>
    <row r="209" spans="1:65" s="2" customFormat="1" ht="24.15" customHeight="1">
      <c r="A209" s="37"/>
      <c r="B209" s="38"/>
      <c r="C209" s="219" t="s">
        <v>7</v>
      </c>
      <c r="D209" s="219" t="s">
        <v>160</v>
      </c>
      <c r="E209" s="220" t="s">
        <v>290</v>
      </c>
      <c r="F209" s="221" t="s">
        <v>291</v>
      </c>
      <c r="G209" s="222" t="s">
        <v>177</v>
      </c>
      <c r="H209" s="223">
        <v>22.2</v>
      </c>
      <c r="I209" s="224"/>
      <c r="J209" s="225">
        <f>ROUND(I209*H209,2)</f>
        <v>0</v>
      </c>
      <c r="K209" s="226"/>
      <c r="L209" s="43"/>
      <c r="M209" s="227" t="s">
        <v>1</v>
      </c>
      <c r="N209" s="228" t="s">
        <v>41</v>
      </c>
      <c r="O209" s="90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1" t="s">
        <v>215</v>
      </c>
      <c r="AT209" s="231" t="s">
        <v>160</v>
      </c>
      <c r="AU209" s="231" t="s">
        <v>86</v>
      </c>
      <c r="AY209" s="16" t="s">
        <v>157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6" t="s">
        <v>84</v>
      </c>
      <c r="BK209" s="232">
        <f>ROUND(I209*H209,2)</f>
        <v>0</v>
      </c>
      <c r="BL209" s="16" t="s">
        <v>215</v>
      </c>
      <c r="BM209" s="231" t="s">
        <v>292</v>
      </c>
    </row>
    <row r="210" spans="1:51" s="13" customFormat="1" ht="12">
      <c r="A210" s="13"/>
      <c r="B210" s="233"/>
      <c r="C210" s="234"/>
      <c r="D210" s="235" t="s">
        <v>166</v>
      </c>
      <c r="E210" s="236" t="s">
        <v>1</v>
      </c>
      <c r="F210" s="237" t="s">
        <v>283</v>
      </c>
      <c r="G210" s="234"/>
      <c r="H210" s="238">
        <v>22.2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166</v>
      </c>
      <c r="AU210" s="244" t="s">
        <v>86</v>
      </c>
      <c r="AV210" s="13" t="s">
        <v>86</v>
      </c>
      <c r="AW210" s="13" t="s">
        <v>32</v>
      </c>
      <c r="AX210" s="13" t="s">
        <v>84</v>
      </c>
      <c r="AY210" s="244" t="s">
        <v>157</v>
      </c>
    </row>
    <row r="211" spans="1:65" s="2" customFormat="1" ht="24.15" customHeight="1">
      <c r="A211" s="37"/>
      <c r="B211" s="38"/>
      <c r="C211" s="256" t="s">
        <v>100</v>
      </c>
      <c r="D211" s="256" t="s">
        <v>170</v>
      </c>
      <c r="E211" s="257" t="s">
        <v>293</v>
      </c>
      <c r="F211" s="258" t="s">
        <v>294</v>
      </c>
      <c r="G211" s="259" t="s">
        <v>177</v>
      </c>
      <c r="H211" s="260">
        <v>23.31</v>
      </c>
      <c r="I211" s="261"/>
      <c r="J211" s="262">
        <f>ROUND(I211*H211,2)</f>
        <v>0</v>
      </c>
      <c r="K211" s="263"/>
      <c r="L211" s="264"/>
      <c r="M211" s="265" t="s">
        <v>1</v>
      </c>
      <c r="N211" s="266" t="s">
        <v>41</v>
      </c>
      <c r="O211" s="90"/>
      <c r="P211" s="229">
        <f>O211*H211</f>
        <v>0</v>
      </c>
      <c r="Q211" s="229">
        <v>0.0015</v>
      </c>
      <c r="R211" s="229">
        <f>Q211*H211</f>
        <v>0.034964999999999996</v>
      </c>
      <c r="S211" s="229">
        <v>0</v>
      </c>
      <c r="T211" s="23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1" t="s">
        <v>295</v>
      </c>
      <c r="AT211" s="231" t="s">
        <v>170</v>
      </c>
      <c r="AU211" s="231" t="s">
        <v>86</v>
      </c>
      <c r="AY211" s="16" t="s">
        <v>157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6" t="s">
        <v>84</v>
      </c>
      <c r="BK211" s="232">
        <f>ROUND(I211*H211,2)</f>
        <v>0</v>
      </c>
      <c r="BL211" s="16" t="s">
        <v>215</v>
      </c>
      <c r="BM211" s="231" t="s">
        <v>296</v>
      </c>
    </row>
    <row r="212" spans="1:51" s="13" customFormat="1" ht="12">
      <c r="A212" s="13"/>
      <c r="B212" s="233"/>
      <c r="C212" s="234"/>
      <c r="D212" s="235" t="s">
        <v>166</v>
      </c>
      <c r="E212" s="234"/>
      <c r="F212" s="237" t="s">
        <v>297</v>
      </c>
      <c r="G212" s="234"/>
      <c r="H212" s="238">
        <v>23.31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166</v>
      </c>
      <c r="AU212" s="244" t="s">
        <v>86</v>
      </c>
      <c r="AV212" s="13" t="s">
        <v>86</v>
      </c>
      <c r="AW212" s="13" t="s">
        <v>4</v>
      </c>
      <c r="AX212" s="13" t="s">
        <v>84</v>
      </c>
      <c r="AY212" s="244" t="s">
        <v>157</v>
      </c>
    </row>
    <row r="213" spans="1:65" s="2" customFormat="1" ht="24.15" customHeight="1">
      <c r="A213" s="37"/>
      <c r="B213" s="38"/>
      <c r="C213" s="219" t="s">
        <v>298</v>
      </c>
      <c r="D213" s="219" t="s">
        <v>160</v>
      </c>
      <c r="E213" s="220" t="s">
        <v>299</v>
      </c>
      <c r="F213" s="221" t="s">
        <v>300</v>
      </c>
      <c r="G213" s="222" t="s">
        <v>163</v>
      </c>
      <c r="H213" s="223">
        <v>0.035</v>
      </c>
      <c r="I213" s="224"/>
      <c r="J213" s="225">
        <f>ROUND(I213*H213,2)</f>
        <v>0</v>
      </c>
      <c r="K213" s="226"/>
      <c r="L213" s="43"/>
      <c r="M213" s="227" t="s">
        <v>1</v>
      </c>
      <c r="N213" s="228" t="s">
        <v>41</v>
      </c>
      <c r="O213" s="90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1" t="s">
        <v>215</v>
      </c>
      <c r="AT213" s="231" t="s">
        <v>160</v>
      </c>
      <c r="AU213" s="231" t="s">
        <v>86</v>
      </c>
      <c r="AY213" s="16" t="s">
        <v>157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6" t="s">
        <v>84</v>
      </c>
      <c r="BK213" s="232">
        <f>ROUND(I213*H213,2)</f>
        <v>0</v>
      </c>
      <c r="BL213" s="16" t="s">
        <v>215</v>
      </c>
      <c r="BM213" s="231" t="s">
        <v>301</v>
      </c>
    </row>
    <row r="214" spans="1:63" s="12" customFormat="1" ht="22.8" customHeight="1">
      <c r="A214" s="12"/>
      <c r="B214" s="203"/>
      <c r="C214" s="204"/>
      <c r="D214" s="205" t="s">
        <v>75</v>
      </c>
      <c r="E214" s="217" t="s">
        <v>302</v>
      </c>
      <c r="F214" s="217" t="s">
        <v>303</v>
      </c>
      <c r="G214" s="204"/>
      <c r="H214" s="204"/>
      <c r="I214" s="207"/>
      <c r="J214" s="218">
        <f>BK214</f>
        <v>0</v>
      </c>
      <c r="K214" s="204"/>
      <c r="L214" s="209"/>
      <c r="M214" s="210"/>
      <c r="N214" s="211"/>
      <c r="O214" s="211"/>
      <c r="P214" s="212">
        <f>P215</f>
        <v>0</v>
      </c>
      <c r="Q214" s="211"/>
      <c r="R214" s="212">
        <f>R215</f>
        <v>0</v>
      </c>
      <c r="S214" s="211"/>
      <c r="T214" s="213">
        <f>T215</f>
        <v>0.00982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4" t="s">
        <v>86</v>
      </c>
      <c r="AT214" s="215" t="s">
        <v>75</v>
      </c>
      <c r="AU214" s="215" t="s">
        <v>84</v>
      </c>
      <c r="AY214" s="214" t="s">
        <v>157</v>
      </c>
      <c r="BK214" s="216">
        <f>BK215</f>
        <v>0</v>
      </c>
    </row>
    <row r="215" spans="1:65" s="2" customFormat="1" ht="24.15" customHeight="1">
      <c r="A215" s="37"/>
      <c r="B215" s="38"/>
      <c r="C215" s="219" t="s">
        <v>304</v>
      </c>
      <c r="D215" s="219" t="s">
        <v>160</v>
      </c>
      <c r="E215" s="220" t="s">
        <v>305</v>
      </c>
      <c r="F215" s="221" t="s">
        <v>306</v>
      </c>
      <c r="G215" s="222" t="s">
        <v>307</v>
      </c>
      <c r="H215" s="223">
        <v>1</v>
      </c>
      <c r="I215" s="224"/>
      <c r="J215" s="225">
        <f>ROUND(I215*H215,2)</f>
        <v>0</v>
      </c>
      <c r="K215" s="226"/>
      <c r="L215" s="43"/>
      <c r="M215" s="227" t="s">
        <v>1</v>
      </c>
      <c r="N215" s="228" t="s">
        <v>41</v>
      </c>
      <c r="O215" s="90"/>
      <c r="P215" s="229">
        <f>O215*H215</f>
        <v>0</v>
      </c>
      <c r="Q215" s="229">
        <v>0</v>
      </c>
      <c r="R215" s="229">
        <f>Q215*H215</f>
        <v>0</v>
      </c>
      <c r="S215" s="229">
        <v>0.00982</v>
      </c>
      <c r="T215" s="230">
        <f>S215*H215</f>
        <v>0.00982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1" t="s">
        <v>215</v>
      </c>
      <c r="AT215" s="231" t="s">
        <v>160</v>
      </c>
      <c r="AU215" s="231" t="s">
        <v>86</v>
      </c>
      <c r="AY215" s="16" t="s">
        <v>157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6" t="s">
        <v>84</v>
      </c>
      <c r="BK215" s="232">
        <f>ROUND(I215*H215,2)</f>
        <v>0</v>
      </c>
      <c r="BL215" s="16" t="s">
        <v>215</v>
      </c>
      <c r="BM215" s="231" t="s">
        <v>308</v>
      </c>
    </row>
    <row r="216" spans="1:63" s="12" customFormat="1" ht="22.8" customHeight="1">
      <c r="A216" s="12"/>
      <c r="B216" s="203"/>
      <c r="C216" s="204"/>
      <c r="D216" s="205" t="s">
        <v>75</v>
      </c>
      <c r="E216" s="217" t="s">
        <v>309</v>
      </c>
      <c r="F216" s="217" t="s">
        <v>310</v>
      </c>
      <c r="G216" s="204"/>
      <c r="H216" s="204"/>
      <c r="I216" s="207"/>
      <c r="J216" s="218">
        <f>BK216</f>
        <v>0</v>
      </c>
      <c r="K216" s="204"/>
      <c r="L216" s="209"/>
      <c r="M216" s="210"/>
      <c r="N216" s="211"/>
      <c r="O216" s="211"/>
      <c r="P216" s="212">
        <f>SUM(P217:P234)</f>
        <v>0</v>
      </c>
      <c r="Q216" s="211"/>
      <c r="R216" s="212">
        <f>SUM(R217:R234)</f>
        <v>0.01248</v>
      </c>
      <c r="S216" s="211"/>
      <c r="T216" s="213">
        <f>SUM(T217:T234)</f>
        <v>2.1488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4" t="s">
        <v>86</v>
      </c>
      <c r="AT216" s="215" t="s">
        <v>75</v>
      </c>
      <c r="AU216" s="215" t="s">
        <v>84</v>
      </c>
      <c r="AY216" s="214" t="s">
        <v>157</v>
      </c>
      <c r="BK216" s="216">
        <f>SUM(BK217:BK234)</f>
        <v>0</v>
      </c>
    </row>
    <row r="217" spans="1:65" s="2" customFormat="1" ht="16.5" customHeight="1">
      <c r="A217" s="37"/>
      <c r="B217" s="38"/>
      <c r="C217" s="219" t="s">
        <v>311</v>
      </c>
      <c r="D217" s="219" t="s">
        <v>160</v>
      </c>
      <c r="E217" s="220" t="s">
        <v>312</v>
      </c>
      <c r="F217" s="221" t="s">
        <v>313</v>
      </c>
      <c r="G217" s="222" t="s">
        <v>314</v>
      </c>
      <c r="H217" s="223">
        <v>6</v>
      </c>
      <c r="I217" s="224"/>
      <c r="J217" s="225">
        <f>ROUND(I217*H217,2)</f>
        <v>0</v>
      </c>
      <c r="K217" s="226"/>
      <c r="L217" s="43"/>
      <c r="M217" s="227" t="s">
        <v>1</v>
      </c>
      <c r="N217" s="228" t="s">
        <v>41</v>
      </c>
      <c r="O217" s="90"/>
      <c r="P217" s="229">
        <f>O217*H217</f>
        <v>0</v>
      </c>
      <c r="Q217" s="229">
        <v>0</v>
      </c>
      <c r="R217" s="229">
        <f>Q217*H217</f>
        <v>0</v>
      </c>
      <c r="S217" s="229">
        <v>0.01933</v>
      </c>
      <c r="T217" s="230">
        <f>S217*H217</f>
        <v>0.11598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1" t="s">
        <v>215</v>
      </c>
      <c r="AT217" s="231" t="s">
        <v>160</v>
      </c>
      <c r="AU217" s="231" t="s">
        <v>86</v>
      </c>
      <c r="AY217" s="16" t="s">
        <v>157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6" t="s">
        <v>84</v>
      </c>
      <c r="BK217" s="232">
        <f>ROUND(I217*H217,2)</f>
        <v>0</v>
      </c>
      <c r="BL217" s="16" t="s">
        <v>215</v>
      </c>
      <c r="BM217" s="231" t="s">
        <v>315</v>
      </c>
    </row>
    <row r="218" spans="1:65" s="2" customFormat="1" ht="24.15" customHeight="1">
      <c r="A218" s="37"/>
      <c r="B218" s="38"/>
      <c r="C218" s="219" t="s">
        <v>316</v>
      </c>
      <c r="D218" s="219" t="s">
        <v>160</v>
      </c>
      <c r="E218" s="220" t="s">
        <v>317</v>
      </c>
      <c r="F218" s="221" t="s">
        <v>318</v>
      </c>
      <c r="G218" s="222" t="s">
        <v>314</v>
      </c>
      <c r="H218" s="223">
        <v>4</v>
      </c>
      <c r="I218" s="224"/>
      <c r="J218" s="225">
        <f>ROUND(I218*H218,2)</f>
        <v>0</v>
      </c>
      <c r="K218" s="226"/>
      <c r="L218" s="43"/>
      <c r="M218" s="227" t="s">
        <v>1</v>
      </c>
      <c r="N218" s="228" t="s">
        <v>41</v>
      </c>
      <c r="O218" s="90"/>
      <c r="P218" s="229">
        <f>O218*H218</f>
        <v>0</v>
      </c>
      <c r="Q218" s="229">
        <v>0</v>
      </c>
      <c r="R218" s="229">
        <f>Q218*H218</f>
        <v>0</v>
      </c>
      <c r="S218" s="229">
        <v>0.0172</v>
      </c>
      <c r="T218" s="230">
        <f>S218*H218</f>
        <v>0.0688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1" t="s">
        <v>215</v>
      </c>
      <c r="AT218" s="231" t="s">
        <v>160</v>
      </c>
      <c r="AU218" s="231" t="s">
        <v>86</v>
      </c>
      <c r="AY218" s="16" t="s">
        <v>157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6" t="s">
        <v>84</v>
      </c>
      <c r="BK218" s="232">
        <f>ROUND(I218*H218,2)</f>
        <v>0</v>
      </c>
      <c r="BL218" s="16" t="s">
        <v>215</v>
      </c>
      <c r="BM218" s="231" t="s">
        <v>319</v>
      </c>
    </row>
    <row r="219" spans="1:65" s="2" customFormat="1" ht="16.5" customHeight="1">
      <c r="A219" s="37"/>
      <c r="B219" s="38"/>
      <c r="C219" s="219" t="s">
        <v>320</v>
      </c>
      <c r="D219" s="219" t="s">
        <v>160</v>
      </c>
      <c r="E219" s="220" t="s">
        <v>321</v>
      </c>
      <c r="F219" s="221" t="s">
        <v>322</v>
      </c>
      <c r="G219" s="222" t="s">
        <v>314</v>
      </c>
      <c r="H219" s="223">
        <v>8</v>
      </c>
      <c r="I219" s="224"/>
      <c r="J219" s="225">
        <f>ROUND(I219*H219,2)</f>
        <v>0</v>
      </c>
      <c r="K219" s="226"/>
      <c r="L219" s="43"/>
      <c r="M219" s="227" t="s">
        <v>1</v>
      </c>
      <c r="N219" s="228" t="s">
        <v>41</v>
      </c>
      <c r="O219" s="90"/>
      <c r="P219" s="229">
        <f>O219*H219</f>
        <v>0</v>
      </c>
      <c r="Q219" s="229">
        <v>0</v>
      </c>
      <c r="R219" s="229">
        <f>Q219*H219</f>
        <v>0</v>
      </c>
      <c r="S219" s="229">
        <v>0.01946</v>
      </c>
      <c r="T219" s="230">
        <f>S219*H219</f>
        <v>0.15568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1" t="s">
        <v>215</v>
      </c>
      <c r="AT219" s="231" t="s">
        <v>160</v>
      </c>
      <c r="AU219" s="231" t="s">
        <v>86</v>
      </c>
      <c r="AY219" s="16" t="s">
        <v>157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6" t="s">
        <v>84</v>
      </c>
      <c r="BK219" s="232">
        <f>ROUND(I219*H219,2)</f>
        <v>0</v>
      </c>
      <c r="BL219" s="16" t="s">
        <v>215</v>
      </c>
      <c r="BM219" s="231" t="s">
        <v>323</v>
      </c>
    </row>
    <row r="220" spans="1:65" s="2" customFormat="1" ht="21.75" customHeight="1">
      <c r="A220" s="37"/>
      <c r="B220" s="38"/>
      <c r="C220" s="219" t="s">
        <v>324</v>
      </c>
      <c r="D220" s="219" t="s">
        <v>160</v>
      </c>
      <c r="E220" s="220" t="s">
        <v>325</v>
      </c>
      <c r="F220" s="221" t="s">
        <v>326</v>
      </c>
      <c r="G220" s="222" t="s">
        <v>314</v>
      </c>
      <c r="H220" s="223">
        <v>4</v>
      </c>
      <c r="I220" s="224"/>
      <c r="J220" s="225">
        <f>ROUND(I220*H220,2)</f>
        <v>0</v>
      </c>
      <c r="K220" s="226"/>
      <c r="L220" s="43"/>
      <c r="M220" s="227" t="s">
        <v>1</v>
      </c>
      <c r="N220" s="228" t="s">
        <v>41</v>
      </c>
      <c r="O220" s="90"/>
      <c r="P220" s="229">
        <f>O220*H220</f>
        <v>0</v>
      </c>
      <c r="Q220" s="229">
        <v>0</v>
      </c>
      <c r="R220" s="229">
        <f>Q220*H220</f>
        <v>0</v>
      </c>
      <c r="S220" s="229">
        <v>0.088</v>
      </c>
      <c r="T220" s="230">
        <f>S220*H220</f>
        <v>0.352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1" t="s">
        <v>215</v>
      </c>
      <c r="AT220" s="231" t="s">
        <v>160</v>
      </c>
      <c r="AU220" s="231" t="s">
        <v>86</v>
      </c>
      <c r="AY220" s="16" t="s">
        <v>157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6" t="s">
        <v>84</v>
      </c>
      <c r="BK220" s="232">
        <f>ROUND(I220*H220,2)</f>
        <v>0</v>
      </c>
      <c r="BL220" s="16" t="s">
        <v>215</v>
      </c>
      <c r="BM220" s="231" t="s">
        <v>327</v>
      </c>
    </row>
    <row r="221" spans="1:65" s="2" customFormat="1" ht="24.15" customHeight="1">
      <c r="A221" s="37"/>
      <c r="B221" s="38"/>
      <c r="C221" s="219" t="s">
        <v>328</v>
      </c>
      <c r="D221" s="219" t="s">
        <v>160</v>
      </c>
      <c r="E221" s="220" t="s">
        <v>329</v>
      </c>
      <c r="F221" s="221" t="s">
        <v>330</v>
      </c>
      <c r="G221" s="222" t="s">
        <v>314</v>
      </c>
      <c r="H221" s="223">
        <v>8</v>
      </c>
      <c r="I221" s="224"/>
      <c r="J221" s="225">
        <f>ROUND(I221*H221,2)</f>
        <v>0</v>
      </c>
      <c r="K221" s="226"/>
      <c r="L221" s="43"/>
      <c r="M221" s="227" t="s">
        <v>1</v>
      </c>
      <c r="N221" s="228" t="s">
        <v>41</v>
      </c>
      <c r="O221" s="90"/>
      <c r="P221" s="229">
        <f>O221*H221</f>
        <v>0</v>
      </c>
      <c r="Q221" s="229">
        <v>0.00052</v>
      </c>
      <c r="R221" s="229">
        <f>Q221*H221</f>
        <v>0.00416</v>
      </c>
      <c r="S221" s="229">
        <v>0</v>
      </c>
      <c r="T221" s="23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1" t="s">
        <v>215</v>
      </c>
      <c r="AT221" s="231" t="s">
        <v>160</v>
      </c>
      <c r="AU221" s="231" t="s">
        <v>86</v>
      </c>
      <c r="AY221" s="16" t="s">
        <v>157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6" t="s">
        <v>84</v>
      </c>
      <c r="BK221" s="232">
        <f>ROUND(I221*H221,2)</f>
        <v>0</v>
      </c>
      <c r="BL221" s="16" t="s">
        <v>215</v>
      </c>
      <c r="BM221" s="231" t="s">
        <v>331</v>
      </c>
    </row>
    <row r="222" spans="1:65" s="2" customFormat="1" ht="24.15" customHeight="1">
      <c r="A222" s="37"/>
      <c r="B222" s="38"/>
      <c r="C222" s="219" t="s">
        <v>332</v>
      </c>
      <c r="D222" s="219" t="s">
        <v>160</v>
      </c>
      <c r="E222" s="220" t="s">
        <v>333</v>
      </c>
      <c r="F222" s="221" t="s">
        <v>334</v>
      </c>
      <c r="G222" s="222" t="s">
        <v>314</v>
      </c>
      <c r="H222" s="223">
        <v>8</v>
      </c>
      <c r="I222" s="224"/>
      <c r="J222" s="225">
        <f>ROUND(I222*H222,2)</f>
        <v>0</v>
      </c>
      <c r="K222" s="226"/>
      <c r="L222" s="43"/>
      <c r="M222" s="227" t="s">
        <v>1</v>
      </c>
      <c r="N222" s="228" t="s">
        <v>41</v>
      </c>
      <c r="O222" s="90"/>
      <c r="P222" s="229">
        <f>O222*H222</f>
        <v>0</v>
      </c>
      <c r="Q222" s="229">
        <v>0.00052</v>
      </c>
      <c r="R222" s="229">
        <f>Q222*H222</f>
        <v>0.00416</v>
      </c>
      <c r="S222" s="229">
        <v>0</v>
      </c>
      <c r="T222" s="23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1" t="s">
        <v>215</v>
      </c>
      <c r="AT222" s="231" t="s">
        <v>160</v>
      </c>
      <c r="AU222" s="231" t="s">
        <v>86</v>
      </c>
      <c r="AY222" s="16" t="s">
        <v>157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6" t="s">
        <v>84</v>
      </c>
      <c r="BK222" s="232">
        <f>ROUND(I222*H222,2)</f>
        <v>0</v>
      </c>
      <c r="BL222" s="16" t="s">
        <v>215</v>
      </c>
      <c r="BM222" s="231" t="s">
        <v>335</v>
      </c>
    </row>
    <row r="223" spans="1:65" s="2" customFormat="1" ht="24.15" customHeight="1">
      <c r="A223" s="37"/>
      <c r="B223" s="38"/>
      <c r="C223" s="219" t="s">
        <v>336</v>
      </c>
      <c r="D223" s="219" t="s">
        <v>160</v>
      </c>
      <c r="E223" s="220" t="s">
        <v>337</v>
      </c>
      <c r="F223" s="221" t="s">
        <v>338</v>
      </c>
      <c r="G223" s="222" t="s">
        <v>314</v>
      </c>
      <c r="H223" s="223">
        <v>4</v>
      </c>
      <c r="I223" s="224"/>
      <c r="J223" s="225">
        <f>ROUND(I223*H223,2)</f>
        <v>0</v>
      </c>
      <c r="K223" s="226"/>
      <c r="L223" s="43"/>
      <c r="M223" s="227" t="s">
        <v>1</v>
      </c>
      <c r="N223" s="228" t="s">
        <v>41</v>
      </c>
      <c r="O223" s="90"/>
      <c r="P223" s="229">
        <f>O223*H223</f>
        <v>0</v>
      </c>
      <c r="Q223" s="229">
        <v>0.00052</v>
      </c>
      <c r="R223" s="229">
        <f>Q223*H223</f>
        <v>0.00208</v>
      </c>
      <c r="S223" s="229">
        <v>0</v>
      </c>
      <c r="T223" s="23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1" t="s">
        <v>215</v>
      </c>
      <c r="AT223" s="231" t="s">
        <v>160</v>
      </c>
      <c r="AU223" s="231" t="s">
        <v>86</v>
      </c>
      <c r="AY223" s="16" t="s">
        <v>157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6" t="s">
        <v>84</v>
      </c>
      <c r="BK223" s="232">
        <f>ROUND(I223*H223,2)</f>
        <v>0</v>
      </c>
      <c r="BL223" s="16" t="s">
        <v>215</v>
      </c>
      <c r="BM223" s="231" t="s">
        <v>339</v>
      </c>
    </row>
    <row r="224" spans="1:65" s="2" customFormat="1" ht="16.5" customHeight="1">
      <c r="A224" s="37"/>
      <c r="B224" s="38"/>
      <c r="C224" s="219" t="s">
        <v>295</v>
      </c>
      <c r="D224" s="219" t="s">
        <v>160</v>
      </c>
      <c r="E224" s="220" t="s">
        <v>340</v>
      </c>
      <c r="F224" s="221" t="s">
        <v>341</v>
      </c>
      <c r="G224" s="222" t="s">
        <v>314</v>
      </c>
      <c r="H224" s="223">
        <v>4</v>
      </c>
      <c r="I224" s="224"/>
      <c r="J224" s="225">
        <f>ROUND(I224*H224,2)</f>
        <v>0</v>
      </c>
      <c r="K224" s="226"/>
      <c r="L224" s="43"/>
      <c r="M224" s="227" t="s">
        <v>1</v>
      </c>
      <c r="N224" s="228" t="s">
        <v>41</v>
      </c>
      <c r="O224" s="90"/>
      <c r="P224" s="229">
        <f>O224*H224</f>
        <v>0</v>
      </c>
      <c r="Q224" s="229">
        <v>0.00052</v>
      </c>
      <c r="R224" s="229">
        <f>Q224*H224</f>
        <v>0.00208</v>
      </c>
      <c r="S224" s="229">
        <v>0</v>
      </c>
      <c r="T224" s="23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1" t="s">
        <v>215</v>
      </c>
      <c r="AT224" s="231" t="s">
        <v>160</v>
      </c>
      <c r="AU224" s="231" t="s">
        <v>86</v>
      </c>
      <c r="AY224" s="16" t="s">
        <v>157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6" t="s">
        <v>84</v>
      </c>
      <c r="BK224" s="232">
        <f>ROUND(I224*H224,2)</f>
        <v>0</v>
      </c>
      <c r="BL224" s="16" t="s">
        <v>215</v>
      </c>
      <c r="BM224" s="231" t="s">
        <v>342</v>
      </c>
    </row>
    <row r="225" spans="1:65" s="2" customFormat="1" ht="16.5" customHeight="1">
      <c r="A225" s="37"/>
      <c r="B225" s="38"/>
      <c r="C225" s="219" t="s">
        <v>343</v>
      </c>
      <c r="D225" s="219" t="s">
        <v>160</v>
      </c>
      <c r="E225" s="220" t="s">
        <v>344</v>
      </c>
      <c r="F225" s="221" t="s">
        <v>345</v>
      </c>
      <c r="G225" s="222" t="s">
        <v>314</v>
      </c>
      <c r="H225" s="223">
        <v>2</v>
      </c>
      <c r="I225" s="224"/>
      <c r="J225" s="225">
        <f>ROUND(I225*H225,2)</f>
        <v>0</v>
      </c>
      <c r="K225" s="226"/>
      <c r="L225" s="43"/>
      <c r="M225" s="227" t="s">
        <v>1</v>
      </c>
      <c r="N225" s="228" t="s">
        <v>41</v>
      </c>
      <c r="O225" s="90"/>
      <c r="P225" s="229">
        <f>O225*H225</f>
        <v>0</v>
      </c>
      <c r="Q225" s="229">
        <v>0</v>
      </c>
      <c r="R225" s="229">
        <f>Q225*H225</f>
        <v>0</v>
      </c>
      <c r="S225" s="229">
        <v>0.0347</v>
      </c>
      <c r="T225" s="230">
        <f>S225*H225</f>
        <v>0.0694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1" t="s">
        <v>215</v>
      </c>
      <c r="AT225" s="231" t="s">
        <v>160</v>
      </c>
      <c r="AU225" s="231" t="s">
        <v>86</v>
      </c>
      <c r="AY225" s="16" t="s">
        <v>157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6" t="s">
        <v>84</v>
      </c>
      <c r="BK225" s="232">
        <f>ROUND(I225*H225,2)</f>
        <v>0</v>
      </c>
      <c r="BL225" s="16" t="s">
        <v>215</v>
      </c>
      <c r="BM225" s="231" t="s">
        <v>346</v>
      </c>
    </row>
    <row r="226" spans="1:65" s="2" customFormat="1" ht="21.75" customHeight="1">
      <c r="A226" s="37"/>
      <c r="B226" s="38"/>
      <c r="C226" s="219" t="s">
        <v>347</v>
      </c>
      <c r="D226" s="219" t="s">
        <v>160</v>
      </c>
      <c r="E226" s="220" t="s">
        <v>348</v>
      </c>
      <c r="F226" s="221" t="s">
        <v>349</v>
      </c>
      <c r="G226" s="222" t="s">
        <v>314</v>
      </c>
      <c r="H226" s="223">
        <v>2</v>
      </c>
      <c r="I226" s="224"/>
      <c r="J226" s="225">
        <f>ROUND(I226*H226,2)</f>
        <v>0</v>
      </c>
      <c r="K226" s="226"/>
      <c r="L226" s="43"/>
      <c r="M226" s="227" t="s">
        <v>1</v>
      </c>
      <c r="N226" s="228" t="s">
        <v>41</v>
      </c>
      <c r="O226" s="90"/>
      <c r="P226" s="229">
        <f>O226*H226</f>
        <v>0</v>
      </c>
      <c r="Q226" s="229">
        <v>0</v>
      </c>
      <c r="R226" s="229">
        <f>Q226*H226</f>
        <v>0</v>
      </c>
      <c r="S226" s="229">
        <v>0.69347</v>
      </c>
      <c r="T226" s="230">
        <f>S226*H226</f>
        <v>1.38694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1" t="s">
        <v>215</v>
      </c>
      <c r="AT226" s="231" t="s">
        <v>160</v>
      </c>
      <c r="AU226" s="231" t="s">
        <v>86</v>
      </c>
      <c r="AY226" s="16" t="s">
        <v>157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6" t="s">
        <v>84</v>
      </c>
      <c r="BK226" s="232">
        <f>ROUND(I226*H226,2)</f>
        <v>0</v>
      </c>
      <c r="BL226" s="16" t="s">
        <v>215</v>
      </c>
      <c r="BM226" s="231" t="s">
        <v>350</v>
      </c>
    </row>
    <row r="227" spans="1:65" s="2" customFormat="1" ht="16.5" customHeight="1">
      <c r="A227" s="37"/>
      <c r="B227" s="38"/>
      <c r="C227" s="219" t="s">
        <v>351</v>
      </c>
      <c r="D227" s="219" t="s">
        <v>160</v>
      </c>
      <c r="E227" s="220" t="s">
        <v>352</v>
      </c>
      <c r="F227" s="221" t="s">
        <v>353</v>
      </c>
      <c r="G227" s="222" t="s">
        <v>354</v>
      </c>
      <c r="H227" s="223">
        <v>27</v>
      </c>
      <c r="I227" s="224"/>
      <c r="J227" s="225">
        <f>ROUND(I227*H227,2)</f>
        <v>0</v>
      </c>
      <c r="K227" s="226"/>
      <c r="L227" s="43"/>
      <c r="M227" s="227" t="s">
        <v>1</v>
      </c>
      <c r="N227" s="228" t="s">
        <v>41</v>
      </c>
      <c r="O227" s="90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1" t="s">
        <v>215</v>
      </c>
      <c r="AT227" s="231" t="s">
        <v>160</v>
      </c>
      <c r="AU227" s="231" t="s">
        <v>86</v>
      </c>
      <c r="AY227" s="16" t="s">
        <v>157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6" t="s">
        <v>84</v>
      </c>
      <c r="BK227" s="232">
        <f>ROUND(I227*H227,2)</f>
        <v>0</v>
      </c>
      <c r="BL227" s="16" t="s">
        <v>215</v>
      </c>
      <c r="BM227" s="231" t="s">
        <v>355</v>
      </c>
    </row>
    <row r="228" spans="1:51" s="13" customFormat="1" ht="12">
      <c r="A228" s="13"/>
      <c r="B228" s="233"/>
      <c r="C228" s="234"/>
      <c r="D228" s="235" t="s">
        <v>166</v>
      </c>
      <c r="E228" s="236" t="s">
        <v>1</v>
      </c>
      <c r="F228" s="237" t="s">
        <v>356</v>
      </c>
      <c r="G228" s="234"/>
      <c r="H228" s="238">
        <v>10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166</v>
      </c>
      <c r="AU228" s="244" t="s">
        <v>86</v>
      </c>
      <c r="AV228" s="13" t="s">
        <v>86</v>
      </c>
      <c r="AW228" s="13" t="s">
        <v>32</v>
      </c>
      <c r="AX228" s="13" t="s">
        <v>76</v>
      </c>
      <c r="AY228" s="244" t="s">
        <v>157</v>
      </c>
    </row>
    <row r="229" spans="1:51" s="13" customFormat="1" ht="12">
      <c r="A229" s="13"/>
      <c r="B229" s="233"/>
      <c r="C229" s="234"/>
      <c r="D229" s="235" t="s">
        <v>166</v>
      </c>
      <c r="E229" s="236" t="s">
        <v>1</v>
      </c>
      <c r="F229" s="237" t="s">
        <v>357</v>
      </c>
      <c r="G229" s="234"/>
      <c r="H229" s="238">
        <v>4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166</v>
      </c>
      <c r="AU229" s="244" t="s">
        <v>86</v>
      </c>
      <c r="AV229" s="13" t="s">
        <v>86</v>
      </c>
      <c r="AW229" s="13" t="s">
        <v>32</v>
      </c>
      <c r="AX229" s="13" t="s">
        <v>76</v>
      </c>
      <c r="AY229" s="244" t="s">
        <v>157</v>
      </c>
    </row>
    <row r="230" spans="1:51" s="13" customFormat="1" ht="12">
      <c r="A230" s="13"/>
      <c r="B230" s="233"/>
      <c r="C230" s="234"/>
      <c r="D230" s="235" t="s">
        <v>166</v>
      </c>
      <c r="E230" s="236" t="s">
        <v>1</v>
      </c>
      <c r="F230" s="237" t="s">
        <v>358</v>
      </c>
      <c r="G230" s="234"/>
      <c r="H230" s="238">
        <v>4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166</v>
      </c>
      <c r="AU230" s="244" t="s">
        <v>86</v>
      </c>
      <c r="AV230" s="13" t="s">
        <v>86</v>
      </c>
      <c r="AW230" s="13" t="s">
        <v>32</v>
      </c>
      <c r="AX230" s="13" t="s">
        <v>76</v>
      </c>
      <c r="AY230" s="244" t="s">
        <v>157</v>
      </c>
    </row>
    <row r="231" spans="1:51" s="13" customFormat="1" ht="12">
      <c r="A231" s="13"/>
      <c r="B231" s="233"/>
      <c r="C231" s="234"/>
      <c r="D231" s="235" t="s">
        <v>166</v>
      </c>
      <c r="E231" s="236" t="s">
        <v>1</v>
      </c>
      <c r="F231" s="237" t="s">
        <v>359</v>
      </c>
      <c r="G231" s="234"/>
      <c r="H231" s="238">
        <v>5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166</v>
      </c>
      <c r="AU231" s="244" t="s">
        <v>86</v>
      </c>
      <c r="AV231" s="13" t="s">
        <v>86</v>
      </c>
      <c r="AW231" s="13" t="s">
        <v>32</v>
      </c>
      <c r="AX231" s="13" t="s">
        <v>76</v>
      </c>
      <c r="AY231" s="244" t="s">
        <v>157</v>
      </c>
    </row>
    <row r="232" spans="1:51" s="13" customFormat="1" ht="12">
      <c r="A232" s="13"/>
      <c r="B232" s="233"/>
      <c r="C232" s="234"/>
      <c r="D232" s="235" t="s">
        <v>166</v>
      </c>
      <c r="E232" s="236" t="s">
        <v>1</v>
      </c>
      <c r="F232" s="237" t="s">
        <v>360</v>
      </c>
      <c r="G232" s="234"/>
      <c r="H232" s="238">
        <v>4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166</v>
      </c>
      <c r="AU232" s="244" t="s">
        <v>86</v>
      </c>
      <c r="AV232" s="13" t="s">
        <v>86</v>
      </c>
      <c r="AW232" s="13" t="s">
        <v>32</v>
      </c>
      <c r="AX232" s="13" t="s">
        <v>76</v>
      </c>
      <c r="AY232" s="244" t="s">
        <v>157</v>
      </c>
    </row>
    <row r="233" spans="1:51" s="14" customFormat="1" ht="12">
      <c r="A233" s="14"/>
      <c r="B233" s="245"/>
      <c r="C233" s="246"/>
      <c r="D233" s="235" t="s">
        <v>166</v>
      </c>
      <c r="E233" s="247" t="s">
        <v>1</v>
      </c>
      <c r="F233" s="248" t="s">
        <v>169</v>
      </c>
      <c r="G233" s="246"/>
      <c r="H233" s="249">
        <v>27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166</v>
      </c>
      <c r="AU233" s="255" t="s">
        <v>86</v>
      </c>
      <c r="AV233" s="14" t="s">
        <v>164</v>
      </c>
      <c r="AW233" s="14" t="s">
        <v>32</v>
      </c>
      <c r="AX233" s="14" t="s">
        <v>84</v>
      </c>
      <c r="AY233" s="255" t="s">
        <v>157</v>
      </c>
    </row>
    <row r="234" spans="1:65" s="2" customFormat="1" ht="24.15" customHeight="1">
      <c r="A234" s="37"/>
      <c r="B234" s="38"/>
      <c r="C234" s="219" t="s">
        <v>361</v>
      </c>
      <c r="D234" s="219" t="s">
        <v>160</v>
      </c>
      <c r="E234" s="220" t="s">
        <v>362</v>
      </c>
      <c r="F234" s="221" t="s">
        <v>363</v>
      </c>
      <c r="G234" s="222" t="s">
        <v>163</v>
      </c>
      <c r="H234" s="223">
        <v>0.012</v>
      </c>
      <c r="I234" s="224"/>
      <c r="J234" s="225">
        <f>ROUND(I234*H234,2)</f>
        <v>0</v>
      </c>
      <c r="K234" s="226"/>
      <c r="L234" s="43"/>
      <c r="M234" s="227" t="s">
        <v>1</v>
      </c>
      <c r="N234" s="228" t="s">
        <v>41</v>
      </c>
      <c r="O234" s="90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1" t="s">
        <v>215</v>
      </c>
      <c r="AT234" s="231" t="s">
        <v>160</v>
      </c>
      <c r="AU234" s="231" t="s">
        <v>86</v>
      </c>
      <c r="AY234" s="16" t="s">
        <v>157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6" t="s">
        <v>84</v>
      </c>
      <c r="BK234" s="232">
        <f>ROUND(I234*H234,2)</f>
        <v>0</v>
      </c>
      <c r="BL234" s="16" t="s">
        <v>215</v>
      </c>
      <c r="BM234" s="231" t="s">
        <v>364</v>
      </c>
    </row>
    <row r="235" spans="1:63" s="12" customFormat="1" ht="22.8" customHeight="1">
      <c r="A235" s="12"/>
      <c r="B235" s="203"/>
      <c r="C235" s="204"/>
      <c r="D235" s="205" t="s">
        <v>75</v>
      </c>
      <c r="E235" s="217" t="s">
        <v>365</v>
      </c>
      <c r="F235" s="217" t="s">
        <v>366</v>
      </c>
      <c r="G235" s="204"/>
      <c r="H235" s="204"/>
      <c r="I235" s="207"/>
      <c r="J235" s="218">
        <f>BK235</f>
        <v>0</v>
      </c>
      <c r="K235" s="204"/>
      <c r="L235" s="209"/>
      <c r="M235" s="210"/>
      <c r="N235" s="211"/>
      <c r="O235" s="211"/>
      <c r="P235" s="212">
        <f>SUM(P236:P237)</f>
        <v>0</v>
      </c>
      <c r="Q235" s="211"/>
      <c r="R235" s="212">
        <f>SUM(R236:R237)</f>
        <v>0.00032</v>
      </c>
      <c r="S235" s="211"/>
      <c r="T235" s="213">
        <f>SUM(T236:T237)</f>
        <v>0.09972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4" t="s">
        <v>86</v>
      </c>
      <c r="AT235" s="215" t="s">
        <v>75</v>
      </c>
      <c r="AU235" s="215" t="s">
        <v>84</v>
      </c>
      <c r="AY235" s="214" t="s">
        <v>157</v>
      </c>
      <c r="BK235" s="216">
        <f>SUM(BK236:BK237)</f>
        <v>0</v>
      </c>
    </row>
    <row r="236" spans="1:65" s="2" customFormat="1" ht="24.15" customHeight="1">
      <c r="A236" s="37"/>
      <c r="B236" s="38"/>
      <c r="C236" s="219" t="s">
        <v>367</v>
      </c>
      <c r="D236" s="219" t="s">
        <v>160</v>
      </c>
      <c r="E236" s="220" t="s">
        <v>368</v>
      </c>
      <c r="F236" s="221" t="s">
        <v>369</v>
      </c>
      <c r="G236" s="222" t="s">
        <v>354</v>
      </c>
      <c r="H236" s="223">
        <v>4</v>
      </c>
      <c r="I236" s="224"/>
      <c r="J236" s="225">
        <f>ROUND(I236*H236,2)</f>
        <v>0</v>
      </c>
      <c r="K236" s="226"/>
      <c r="L236" s="43"/>
      <c r="M236" s="227" t="s">
        <v>1</v>
      </c>
      <c r="N236" s="228" t="s">
        <v>41</v>
      </c>
      <c r="O236" s="90"/>
      <c r="P236" s="229">
        <f>O236*H236</f>
        <v>0</v>
      </c>
      <c r="Q236" s="229">
        <v>8E-05</v>
      </c>
      <c r="R236" s="229">
        <f>Q236*H236</f>
        <v>0.00032</v>
      </c>
      <c r="S236" s="229">
        <v>0.02493</v>
      </c>
      <c r="T236" s="230">
        <f>S236*H236</f>
        <v>0.09972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1" t="s">
        <v>215</v>
      </c>
      <c r="AT236" s="231" t="s">
        <v>160</v>
      </c>
      <c r="AU236" s="231" t="s">
        <v>86</v>
      </c>
      <c r="AY236" s="16" t="s">
        <v>157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6" t="s">
        <v>84</v>
      </c>
      <c r="BK236" s="232">
        <f>ROUND(I236*H236,2)</f>
        <v>0</v>
      </c>
      <c r="BL236" s="16" t="s">
        <v>215</v>
      </c>
      <c r="BM236" s="231" t="s">
        <v>370</v>
      </c>
    </row>
    <row r="237" spans="1:51" s="13" customFormat="1" ht="12">
      <c r="A237" s="13"/>
      <c r="B237" s="233"/>
      <c r="C237" s="234"/>
      <c r="D237" s="235" t="s">
        <v>166</v>
      </c>
      <c r="E237" s="236" t="s">
        <v>1</v>
      </c>
      <c r="F237" s="237" t="s">
        <v>371</v>
      </c>
      <c r="G237" s="234"/>
      <c r="H237" s="238">
        <v>4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166</v>
      </c>
      <c r="AU237" s="244" t="s">
        <v>86</v>
      </c>
      <c r="AV237" s="13" t="s">
        <v>86</v>
      </c>
      <c r="AW237" s="13" t="s">
        <v>32</v>
      </c>
      <c r="AX237" s="13" t="s">
        <v>84</v>
      </c>
      <c r="AY237" s="244" t="s">
        <v>157</v>
      </c>
    </row>
    <row r="238" spans="1:63" s="12" customFormat="1" ht="22.8" customHeight="1">
      <c r="A238" s="12"/>
      <c r="B238" s="203"/>
      <c r="C238" s="204"/>
      <c r="D238" s="205" t="s">
        <v>75</v>
      </c>
      <c r="E238" s="217" t="s">
        <v>372</v>
      </c>
      <c r="F238" s="217" t="s">
        <v>373</v>
      </c>
      <c r="G238" s="204"/>
      <c r="H238" s="204"/>
      <c r="I238" s="207"/>
      <c r="J238" s="218">
        <f>BK238</f>
        <v>0</v>
      </c>
      <c r="K238" s="204"/>
      <c r="L238" s="209"/>
      <c r="M238" s="210"/>
      <c r="N238" s="211"/>
      <c r="O238" s="211"/>
      <c r="P238" s="212">
        <f>P239</f>
        <v>0</v>
      </c>
      <c r="Q238" s="211"/>
      <c r="R238" s="212">
        <f>R239</f>
        <v>0</v>
      </c>
      <c r="S238" s="211"/>
      <c r="T238" s="213">
        <f>T239</f>
        <v>0.00215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4" t="s">
        <v>86</v>
      </c>
      <c r="AT238" s="215" t="s">
        <v>75</v>
      </c>
      <c r="AU238" s="215" t="s">
        <v>84</v>
      </c>
      <c r="AY238" s="214" t="s">
        <v>157</v>
      </c>
      <c r="BK238" s="216">
        <f>BK239</f>
        <v>0</v>
      </c>
    </row>
    <row r="239" spans="1:65" s="2" customFormat="1" ht="24.15" customHeight="1">
      <c r="A239" s="37"/>
      <c r="B239" s="38"/>
      <c r="C239" s="219" t="s">
        <v>374</v>
      </c>
      <c r="D239" s="219" t="s">
        <v>160</v>
      </c>
      <c r="E239" s="220" t="s">
        <v>375</v>
      </c>
      <c r="F239" s="221" t="s">
        <v>376</v>
      </c>
      <c r="G239" s="222" t="s">
        <v>307</v>
      </c>
      <c r="H239" s="223">
        <v>1</v>
      </c>
      <c r="I239" s="224"/>
      <c r="J239" s="225">
        <f>ROUND(I239*H239,2)</f>
        <v>0</v>
      </c>
      <c r="K239" s="226"/>
      <c r="L239" s="43"/>
      <c r="M239" s="227" t="s">
        <v>1</v>
      </c>
      <c r="N239" s="228" t="s">
        <v>41</v>
      </c>
      <c r="O239" s="90"/>
      <c r="P239" s="229">
        <f>O239*H239</f>
        <v>0</v>
      </c>
      <c r="Q239" s="229">
        <v>0</v>
      </c>
      <c r="R239" s="229">
        <f>Q239*H239</f>
        <v>0</v>
      </c>
      <c r="S239" s="229">
        <v>0.00215</v>
      </c>
      <c r="T239" s="230">
        <f>S239*H239</f>
        <v>0.00215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1" t="s">
        <v>215</v>
      </c>
      <c r="AT239" s="231" t="s">
        <v>160</v>
      </c>
      <c r="AU239" s="231" t="s">
        <v>86</v>
      </c>
      <c r="AY239" s="16" t="s">
        <v>157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6" t="s">
        <v>84</v>
      </c>
      <c r="BK239" s="232">
        <f>ROUND(I239*H239,2)</f>
        <v>0</v>
      </c>
      <c r="BL239" s="16" t="s">
        <v>215</v>
      </c>
      <c r="BM239" s="231" t="s">
        <v>377</v>
      </c>
    </row>
    <row r="240" spans="1:63" s="12" customFormat="1" ht="22.8" customHeight="1">
      <c r="A240" s="12"/>
      <c r="B240" s="203"/>
      <c r="C240" s="204"/>
      <c r="D240" s="205" t="s">
        <v>75</v>
      </c>
      <c r="E240" s="217" t="s">
        <v>378</v>
      </c>
      <c r="F240" s="217" t="s">
        <v>379</v>
      </c>
      <c r="G240" s="204"/>
      <c r="H240" s="204"/>
      <c r="I240" s="207"/>
      <c r="J240" s="218">
        <f>BK240</f>
        <v>0</v>
      </c>
      <c r="K240" s="204"/>
      <c r="L240" s="209"/>
      <c r="M240" s="210"/>
      <c r="N240" s="211"/>
      <c r="O240" s="211"/>
      <c r="P240" s="212">
        <f>SUM(P241:P250)</f>
        <v>0</v>
      </c>
      <c r="Q240" s="211"/>
      <c r="R240" s="212">
        <f>SUM(R241:R250)</f>
        <v>0.0148</v>
      </c>
      <c r="S240" s="211"/>
      <c r="T240" s="213">
        <f>SUM(T241:T250)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4" t="s">
        <v>86</v>
      </c>
      <c r="AT240" s="215" t="s">
        <v>75</v>
      </c>
      <c r="AU240" s="215" t="s">
        <v>84</v>
      </c>
      <c r="AY240" s="214" t="s">
        <v>157</v>
      </c>
      <c r="BK240" s="216">
        <f>SUM(BK241:BK250)</f>
        <v>0</v>
      </c>
    </row>
    <row r="241" spans="1:65" s="2" customFormat="1" ht="24.15" customHeight="1">
      <c r="A241" s="37"/>
      <c r="B241" s="38"/>
      <c r="C241" s="219" t="s">
        <v>380</v>
      </c>
      <c r="D241" s="219" t="s">
        <v>160</v>
      </c>
      <c r="E241" s="220" t="s">
        <v>381</v>
      </c>
      <c r="F241" s="221" t="s">
        <v>382</v>
      </c>
      <c r="G241" s="222" t="s">
        <v>354</v>
      </c>
      <c r="H241" s="223">
        <v>2</v>
      </c>
      <c r="I241" s="224"/>
      <c r="J241" s="225">
        <f>ROUND(I241*H241,2)</f>
        <v>0</v>
      </c>
      <c r="K241" s="226"/>
      <c r="L241" s="43"/>
      <c r="M241" s="227" t="s">
        <v>1</v>
      </c>
      <c r="N241" s="228" t="s">
        <v>41</v>
      </c>
      <c r="O241" s="90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1" t="s">
        <v>215</v>
      </c>
      <c r="AT241" s="231" t="s">
        <v>160</v>
      </c>
      <c r="AU241" s="231" t="s">
        <v>86</v>
      </c>
      <c r="AY241" s="16" t="s">
        <v>157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6" t="s">
        <v>84</v>
      </c>
      <c r="BK241" s="232">
        <f>ROUND(I241*H241,2)</f>
        <v>0</v>
      </c>
      <c r="BL241" s="16" t="s">
        <v>215</v>
      </c>
      <c r="BM241" s="231" t="s">
        <v>383</v>
      </c>
    </row>
    <row r="242" spans="1:65" s="2" customFormat="1" ht="24.15" customHeight="1">
      <c r="A242" s="37"/>
      <c r="B242" s="38"/>
      <c r="C242" s="256" t="s">
        <v>384</v>
      </c>
      <c r="D242" s="256" t="s">
        <v>170</v>
      </c>
      <c r="E242" s="257" t="s">
        <v>385</v>
      </c>
      <c r="F242" s="258" t="s">
        <v>386</v>
      </c>
      <c r="G242" s="259" t="s">
        <v>354</v>
      </c>
      <c r="H242" s="260">
        <v>2</v>
      </c>
      <c r="I242" s="261"/>
      <c r="J242" s="262">
        <f>ROUND(I242*H242,2)</f>
        <v>0</v>
      </c>
      <c r="K242" s="263"/>
      <c r="L242" s="264"/>
      <c r="M242" s="265" t="s">
        <v>1</v>
      </c>
      <c r="N242" s="266" t="s">
        <v>41</v>
      </c>
      <c r="O242" s="90"/>
      <c r="P242" s="229">
        <f>O242*H242</f>
        <v>0</v>
      </c>
      <c r="Q242" s="229">
        <v>0.0016</v>
      </c>
      <c r="R242" s="229">
        <f>Q242*H242</f>
        <v>0.0032</v>
      </c>
      <c r="S242" s="229">
        <v>0</v>
      </c>
      <c r="T242" s="23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1" t="s">
        <v>295</v>
      </c>
      <c r="AT242" s="231" t="s">
        <v>170</v>
      </c>
      <c r="AU242" s="231" t="s">
        <v>86</v>
      </c>
      <c r="AY242" s="16" t="s">
        <v>157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6" t="s">
        <v>84</v>
      </c>
      <c r="BK242" s="232">
        <f>ROUND(I242*H242,2)</f>
        <v>0</v>
      </c>
      <c r="BL242" s="16" t="s">
        <v>215</v>
      </c>
      <c r="BM242" s="231" t="s">
        <v>387</v>
      </c>
    </row>
    <row r="243" spans="1:65" s="2" customFormat="1" ht="16.5" customHeight="1">
      <c r="A243" s="37"/>
      <c r="B243" s="38"/>
      <c r="C243" s="219" t="s">
        <v>388</v>
      </c>
      <c r="D243" s="219" t="s">
        <v>160</v>
      </c>
      <c r="E243" s="220" t="s">
        <v>389</v>
      </c>
      <c r="F243" s="221" t="s">
        <v>390</v>
      </c>
      <c r="G243" s="222" t="s">
        <v>354</v>
      </c>
      <c r="H243" s="223">
        <v>2</v>
      </c>
      <c r="I243" s="224"/>
      <c r="J243" s="225">
        <f>ROUND(I243*H243,2)</f>
        <v>0</v>
      </c>
      <c r="K243" s="226"/>
      <c r="L243" s="43"/>
      <c r="M243" s="227" t="s">
        <v>1</v>
      </c>
      <c r="N243" s="228" t="s">
        <v>41</v>
      </c>
      <c r="O243" s="90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1" t="s">
        <v>215</v>
      </c>
      <c r="AT243" s="231" t="s">
        <v>160</v>
      </c>
      <c r="AU243" s="231" t="s">
        <v>86</v>
      </c>
      <c r="AY243" s="16" t="s">
        <v>157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6" t="s">
        <v>84</v>
      </c>
      <c r="BK243" s="232">
        <f>ROUND(I243*H243,2)</f>
        <v>0</v>
      </c>
      <c r="BL243" s="16" t="s">
        <v>215</v>
      </c>
      <c r="BM243" s="231" t="s">
        <v>391</v>
      </c>
    </row>
    <row r="244" spans="1:65" s="2" customFormat="1" ht="21.75" customHeight="1">
      <c r="A244" s="37"/>
      <c r="B244" s="38"/>
      <c r="C244" s="256" t="s">
        <v>392</v>
      </c>
      <c r="D244" s="256" t="s">
        <v>170</v>
      </c>
      <c r="E244" s="257" t="s">
        <v>393</v>
      </c>
      <c r="F244" s="258" t="s">
        <v>394</v>
      </c>
      <c r="G244" s="259" t="s">
        <v>354</v>
      </c>
      <c r="H244" s="260">
        <v>2</v>
      </c>
      <c r="I244" s="261"/>
      <c r="J244" s="262">
        <f>ROUND(I244*H244,2)</f>
        <v>0</v>
      </c>
      <c r="K244" s="263"/>
      <c r="L244" s="264"/>
      <c r="M244" s="265" t="s">
        <v>1</v>
      </c>
      <c r="N244" s="266" t="s">
        <v>41</v>
      </c>
      <c r="O244" s="90"/>
      <c r="P244" s="229">
        <f>O244*H244</f>
        <v>0</v>
      </c>
      <c r="Q244" s="229">
        <v>0.0004</v>
      </c>
      <c r="R244" s="229">
        <f>Q244*H244</f>
        <v>0.0008</v>
      </c>
      <c r="S244" s="229">
        <v>0</v>
      </c>
      <c r="T244" s="23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1" t="s">
        <v>295</v>
      </c>
      <c r="AT244" s="231" t="s">
        <v>170</v>
      </c>
      <c r="AU244" s="231" t="s">
        <v>86</v>
      </c>
      <c r="AY244" s="16" t="s">
        <v>157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6" t="s">
        <v>84</v>
      </c>
      <c r="BK244" s="232">
        <f>ROUND(I244*H244,2)</f>
        <v>0</v>
      </c>
      <c r="BL244" s="16" t="s">
        <v>215</v>
      </c>
      <c r="BM244" s="231" t="s">
        <v>395</v>
      </c>
    </row>
    <row r="245" spans="1:65" s="2" customFormat="1" ht="37.8" customHeight="1">
      <c r="A245" s="37"/>
      <c r="B245" s="38"/>
      <c r="C245" s="219" t="s">
        <v>396</v>
      </c>
      <c r="D245" s="219" t="s">
        <v>160</v>
      </c>
      <c r="E245" s="220" t="s">
        <v>397</v>
      </c>
      <c r="F245" s="221" t="s">
        <v>398</v>
      </c>
      <c r="G245" s="222" t="s">
        <v>399</v>
      </c>
      <c r="H245" s="223">
        <v>4.8</v>
      </c>
      <c r="I245" s="224"/>
      <c r="J245" s="225">
        <f>ROUND(I245*H245,2)</f>
        <v>0</v>
      </c>
      <c r="K245" s="226"/>
      <c r="L245" s="43"/>
      <c r="M245" s="227" t="s">
        <v>1</v>
      </c>
      <c r="N245" s="228" t="s">
        <v>41</v>
      </c>
      <c r="O245" s="90"/>
      <c r="P245" s="229">
        <f>O245*H245</f>
        <v>0</v>
      </c>
      <c r="Q245" s="229">
        <v>0.00167</v>
      </c>
      <c r="R245" s="229">
        <f>Q245*H245</f>
        <v>0.008016</v>
      </c>
      <c r="S245" s="229">
        <v>0</v>
      </c>
      <c r="T245" s="23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1" t="s">
        <v>215</v>
      </c>
      <c r="AT245" s="231" t="s">
        <v>160</v>
      </c>
      <c r="AU245" s="231" t="s">
        <v>86</v>
      </c>
      <c r="AY245" s="16" t="s">
        <v>157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6" t="s">
        <v>84</v>
      </c>
      <c r="BK245" s="232">
        <f>ROUND(I245*H245,2)</f>
        <v>0</v>
      </c>
      <c r="BL245" s="16" t="s">
        <v>215</v>
      </c>
      <c r="BM245" s="231" t="s">
        <v>400</v>
      </c>
    </row>
    <row r="246" spans="1:51" s="13" customFormat="1" ht="12">
      <c r="A246" s="13"/>
      <c r="B246" s="233"/>
      <c r="C246" s="234"/>
      <c r="D246" s="235" t="s">
        <v>166</v>
      </c>
      <c r="E246" s="236" t="s">
        <v>1</v>
      </c>
      <c r="F246" s="237" t="s">
        <v>401</v>
      </c>
      <c r="G246" s="234"/>
      <c r="H246" s="238">
        <v>2.4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166</v>
      </c>
      <c r="AU246" s="244" t="s">
        <v>86</v>
      </c>
      <c r="AV246" s="13" t="s">
        <v>86</v>
      </c>
      <c r="AW246" s="13" t="s">
        <v>32</v>
      </c>
      <c r="AX246" s="13" t="s">
        <v>76</v>
      </c>
      <c r="AY246" s="244" t="s">
        <v>157</v>
      </c>
    </row>
    <row r="247" spans="1:51" s="13" customFormat="1" ht="12">
      <c r="A247" s="13"/>
      <c r="B247" s="233"/>
      <c r="C247" s="234"/>
      <c r="D247" s="235" t="s">
        <v>166</v>
      </c>
      <c r="E247" s="236" t="s">
        <v>1</v>
      </c>
      <c r="F247" s="237" t="s">
        <v>402</v>
      </c>
      <c r="G247" s="234"/>
      <c r="H247" s="238">
        <v>2.4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166</v>
      </c>
      <c r="AU247" s="244" t="s">
        <v>86</v>
      </c>
      <c r="AV247" s="13" t="s">
        <v>86</v>
      </c>
      <c r="AW247" s="13" t="s">
        <v>32</v>
      </c>
      <c r="AX247" s="13" t="s">
        <v>76</v>
      </c>
      <c r="AY247" s="244" t="s">
        <v>157</v>
      </c>
    </row>
    <row r="248" spans="1:51" s="14" customFormat="1" ht="12">
      <c r="A248" s="14"/>
      <c r="B248" s="245"/>
      <c r="C248" s="246"/>
      <c r="D248" s="235" t="s">
        <v>166</v>
      </c>
      <c r="E248" s="247" t="s">
        <v>1</v>
      </c>
      <c r="F248" s="248" t="s">
        <v>169</v>
      </c>
      <c r="G248" s="246"/>
      <c r="H248" s="249">
        <v>4.8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166</v>
      </c>
      <c r="AU248" s="255" t="s">
        <v>86</v>
      </c>
      <c r="AV248" s="14" t="s">
        <v>164</v>
      </c>
      <c r="AW248" s="14" t="s">
        <v>32</v>
      </c>
      <c r="AX248" s="14" t="s">
        <v>84</v>
      </c>
      <c r="AY248" s="255" t="s">
        <v>157</v>
      </c>
    </row>
    <row r="249" spans="1:65" s="2" customFormat="1" ht="33" customHeight="1">
      <c r="A249" s="37"/>
      <c r="B249" s="38"/>
      <c r="C249" s="219" t="s">
        <v>403</v>
      </c>
      <c r="D249" s="219" t="s">
        <v>160</v>
      </c>
      <c r="E249" s="220" t="s">
        <v>404</v>
      </c>
      <c r="F249" s="221" t="s">
        <v>405</v>
      </c>
      <c r="G249" s="222" t="s">
        <v>399</v>
      </c>
      <c r="H249" s="223">
        <v>4.8</v>
      </c>
      <c r="I249" s="224"/>
      <c r="J249" s="225">
        <f>ROUND(I249*H249,2)</f>
        <v>0</v>
      </c>
      <c r="K249" s="226"/>
      <c r="L249" s="43"/>
      <c r="M249" s="227" t="s">
        <v>1</v>
      </c>
      <c r="N249" s="228" t="s">
        <v>41</v>
      </c>
      <c r="O249" s="90"/>
      <c r="P249" s="229">
        <f>O249*H249</f>
        <v>0</v>
      </c>
      <c r="Q249" s="229">
        <v>0.00058</v>
      </c>
      <c r="R249" s="229">
        <f>Q249*H249</f>
        <v>0.002784</v>
      </c>
      <c r="S249" s="229">
        <v>0</v>
      </c>
      <c r="T249" s="23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1" t="s">
        <v>215</v>
      </c>
      <c r="AT249" s="231" t="s">
        <v>160</v>
      </c>
      <c r="AU249" s="231" t="s">
        <v>86</v>
      </c>
      <c r="AY249" s="16" t="s">
        <v>157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6" t="s">
        <v>84</v>
      </c>
      <c r="BK249" s="232">
        <f>ROUND(I249*H249,2)</f>
        <v>0</v>
      </c>
      <c r="BL249" s="16" t="s">
        <v>215</v>
      </c>
      <c r="BM249" s="231" t="s">
        <v>406</v>
      </c>
    </row>
    <row r="250" spans="1:65" s="2" customFormat="1" ht="24.15" customHeight="1">
      <c r="A250" s="37"/>
      <c r="B250" s="38"/>
      <c r="C250" s="219" t="s">
        <v>407</v>
      </c>
      <c r="D250" s="219" t="s">
        <v>160</v>
      </c>
      <c r="E250" s="220" t="s">
        <v>408</v>
      </c>
      <c r="F250" s="221" t="s">
        <v>409</v>
      </c>
      <c r="G250" s="222" t="s">
        <v>163</v>
      </c>
      <c r="H250" s="223">
        <v>0.015</v>
      </c>
      <c r="I250" s="224"/>
      <c r="J250" s="225">
        <f>ROUND(I250*H250,2)</f>
        <v>0</v>
      </c>
      <c r="K250" s="226"/>
      <c r="L250" s="43"/>
      <c r="M250" s="227" t="s">
        <v>1</v>
      </c>
      <c r="N250" s="228" t="s">
        <v>41</v>
      </c>
      <c r="O250" s="90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1" t="s">
        <v>215</v>
      </c>
      <c r="AT250" s="231" t="s">
        <v>160</v>
      </c>
      <c r="AU250" s="231" t="s">
        <v>86</v>
      </c>
      <c r="AY250" s="16" t="s">
        <v>157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6" t="s">
        <v>84</v>
      </c>
      <c r="BK250" s="232">
        <f>ROUND(I250*H250,2)</f>
        <v>0</v>
      </c>
      <c r="BL250" s="16" t="s">
        <v>215</v>
      </c>
      <c r="BM250" s="231" t="s">
        <v>410</v>
      </c>
    </row>
    <row r="251" spans="1:63" s="12" customFormat="1" ht="22.8" customHeight="1">
      <c r="A251" s="12"/>
      <c r="B251" s="203"/>
      <c r="C251" s="204"/>
      <c r="D251" s="205" t="s">
        <v>75</v>
      </c>
      <c r="E251" s="217" t="s">
        <v>411</v>
      </c>
      <c r="F251" s="217" t="s">
        <v>412</v>
      </c>
      <c r="G251" s="204"/>
      <c r="H251" s="204"/>
      <c r="I251" s="207"/>
      <c r="J251" s="218">
        <f>BK251</f>
        <v>0</v>
      </c>
      <c r="K251" s="204"/>
      <c r="L251" s="209"/>
      <c r="M251" s="210"/>
      <c r="N251" s="211"/>
      <c r="O251" s="211"/>
      <c r="P251" s="212">
        <f>SUM(P252:P266)</f>
        <v>0</v>
      </c>
      <c r="Q251" s="211"/>
      <c r="R251" s="212">
        <f>SUM(R252:R266)</f>
        <v>0.24425335999999997</v>
      </c>
      <c r="S251" s="211"/>
      <c r="T251" s="213">
        <f>SUM(T252:T266)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4" t="s">
        <v>86</v>
      </c>
      <c r="AT251" s="215" t="s">
        <v>75</v>
      </c>
      <c r="AU251" s="215" t="s">
        <v>84</v>
      </c>
      <c r="AY251" s="214" t="s">
        <v>157</v>
      </c>
      <c r="BK251" s="216">
        <f>SUM(BK252:BK266)</f>
        <v>0</v>
      </c>
    </row>
    <row r="252" spans="1:65" s="2" customFormat="1" ht="33" customHeight="1">
      <c r="A252" s="37"/>
      <c r="B252" s="38"/>
      <c r="C252" s="219" t="s">
        <v>413</v>
      </c>
      <c r="D252" s="219" t="s">
        <v>160</v>
      </c>
      <c r="E252" s="220" t="s">
        <v>414</v>
      </c>
      <c r="F252" s="221" t="s">
        <v>415</v>
      </c>
      <c r="G252" s="222" t="s">
        <v>177</v>
      </c>
      <c r="H252" s="223">
        <v>49</v>
      </c>
      <c r="I252" s="224"/>
      <c r="J252" s="225">
        <f>ROUND(I252*H252,2)</f>
        <v>0</v>
      </c>
      <c r="K252" s="226"/>
      <c r="L252" s="43"/>
      <c r="M252" s="227" t="s">
        <v>1</v>
      </c>
      <c r="N252" s="228" t="s">
        <v>41</v>
      </c>
      <c r="O252" s="90"/>
      <c r="P252" s="229">
        <f>O252*H252</f>
        <v>0</v>
      </c>
      <c r="Q252" s="229">
        <v>0.00125</v>
      </c>
      <c r="R252" s="229">
        <f>Q252*H252</f>
        <v>0.06125</v>
      </c>
      <c r="S252" s="229">
        <v>0</v>
      </c>
      <c r="T252" s="23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1" t="s">
        <v>215</v>
      </c>
      <c r="AT252" s="231" t="s">
        <v>160</v>
      </c>
      <c r="AU252" s="231" t="s">
        <v>86</v>
      </c>
      <c r="AY252" s="16" t="s">
        <v>157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6" t="s">
        <v>84</v>
      </c>
      <c r="BK252" s="232">
        <f>ROUND(I252*H252,2)</f>
        <v>0</v>
      </c>
      <c r="BL252" s="16" t="s">
        <v>215</v>
      </c>
      <c r="BM252" s="231" t="s">
        <v>416</v>
      </c>
    </row>
    <row r="253" spans="1:51" s="13" customFormat="1" ht="12">
      <c r="A253" s="13"/>
      <c r="B253" s="233"/>
      <c r="C253" s="234"/>
      <c r="D253" s="235" t="s">
        <v>166</v>
      </c>
      <c r="E253" s="236" t="s">
        <v>1</v>
      </c>
      <c r="F253" s="237" t="s">
        <v>417</v>
      </c>
      <c r="G253" s="234"/>
      <c r="H253" s="238">
        <v>24.5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166</v>
      </c>
      <c r="AU253" s="244" t="s">
        <v>86</v>
      </c>
      <c r="AV253" s="13" t="s">
        <v>86</v>
      </c>
      <c r="AW253" s="13" t="s">
        <v>32</v>
      </c>
      <c r="AX253" s="13" t="s">
        <v>76</v>
      </c>
      <c r="AY253" s="244" t="s">
        <v>157</v>
      </c>
    </row>
    <row r="254" spans="1:51" s="13" customFormat="1" ht="12">
      <c r="A254" s="13"/>
      <c r="B254" s="233"/>
      <c r="C254" s="234"/>
      <c r="D254" s="235" t="s">
        <v>166</v>
      </c>
      <c r="E254" s="236" t="s">
        <v>1</v>
      </c>
      <c r="F254" s="237" t="s">
        <v>418</v>
      </c>
      <c r="G254" s="234"/>
      <c r="H254" s="238">
        <v>24.5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166</v>
      </c>
      <c r="AU254" s="244" t="s">
        <v>86</v>
      </c>
      <c r="AV254" s="13" t="s">
        <v>86</v>
      </c>
      <c r="AW254" s="13" t="s">
        <v>32</v>
      </c>
      <c r="AX254" s="13" t="s">
        <v>76</v>
      </c>
      <c r="AY254" s="244" t="s">
        <v>157</v>
      </c>
    </row>
    <row r="255" spans="1:51" s="14" customFormat="1" ht="12">
      <c r="A255" s="14"/>
      <c r="B255" s="245"/>
      <c r="C255" s="246"/>
      <c r="D255" s="235" t="s">
        <v>166</v>
      </c>
      <c r="E255" s="247" t="s">
        <v>113</v>
      </c>
      <c r="F255" s="248" t="s">
        <v>169</v>
      </c>
      <c r="G255" s="246"/>
      <c r="H255" s="249">
        <v>49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166</v>
      </c>
      <c r="AU255" s="255" t="s">
        <v>86</v>
      </c>
      <c r="AV255" s="14" t="s">
        <v>164</v>
      </c>
      <c r="AW255" s="14" t="s">
        <v>32</v>
      </c>
      <c r="AX255" s="14" t="s">
        <v>84</v>
      </c>
      <c r="AY255" s="255" t="s">
        <v>157</v>
      </c>
    </row>
    <row r="256" spans="1:65" s="2" customFormat="1" ht="37.8" customHeight="1">
      <c r="A256" s="37"/>
      <c r="B256" s="38"/>
      <c r="C256" s="256" t="s">
        <v>419</v>
      </c>
      <c r="D256" s="256" t="s">
        <v>170</v>
      </c>
      <c r="E256" s="257" t="s">
        <v>420</v>
      </c>
      <c r="F256" s="258" t="s">
        <v>421</v>
      </c>
      <c r="G256" s="259" t="s">
        <v>177</v>
      </c>
      <c r="H256" s="260">
        <v>51.45</v>
      </c>
      <c r="I256" s="261"/>
      <c r="J256" s="262">
        <f>ROUND(I256*H256,2)</f>
        <v>0</v>
      </c>
      <c r="K256" s="263"/>
      <c r="L256" s="264"/>
      <c r="M256" s="265" t="s">
        <v>1</v>
      </c>
      <c r="N256" s="266" t="s">
        <v>41</v>
      </c>
      <c r="O256" s="90"/>
      <c r="P256" s="229">
        <f>O256*H256</f>
        <v>0</v>
      </c>
      <c r="Q256" s="229">
        <v>0.0016</v>
      </c>
      <c r="R256" s="229">
        <f>Q256*H256</f>
        <v>0.08232</v>
      </c>
      <c r="S256" s="229">
        <v>0</v>
      </c>
      <c r="T256" s="23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1" t="s">
        <v>295</v>
      </c>
      <c r="AT256" s="231" t="s">
        <v>170</v>
      </c>
      <c r="AU256" s="231" t="s">
        <v>86</v>
      </c>
      <c r="AY256" s="16" t="s">
        <v>157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6" t="s">
        <v>84</v>
      </c>
      <c r="BK256" s="232">
        <f>ROUND(I256*H256,2)</f>
        <v>0</v>
      </c>
      <c r="BL256" s="16" t="s">
        <v>215</v>
      </c>
      <c r="BM256" s="231" t="s">
        <v>422</v>
      </c>
    </row>
    <row r="257" spans="1:51" s="13" customFormat="1" ht="12">
      <c r="A257" s="13"/>
      <c r="B257" s="233"/>
      <c r="C257" s="234"/>
      <c r="D257" s="235" t="s">
        <v>166</v>
      </c>
      <c r="E257" s="234"/>
      <c r="F257" s="237" t="s">
        <v>423</v>
      </c>
      <c r="G257" s="234"/>
      <c r="H257" s="238">
        <v>51.45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166</v>
      </c>
      <c r="AU257" s="244" t="s">
        <v>86</v>
      </c>
      <c r="AV257" s="13" t="s">
        <v>86</v>
      </c>
      <c r="AW257" s="13" t="s">
        <v>4</v>
      </c>
      <c r="AX257" s="13" t="s">
        <v>84</v>
      </c>
      <c r="AY257" s="244" t="s">
        <v>157</v>
      </c>
    </row>
    <row r="258" spans="1:65" s="2" customFormat="1" ht="21.75" customHeight="1">
      <c r="A258" s="37"/>
      <c r="B258" s="38"/>
      <c r="C258" s="219" t="s">
        <v>424</v>
      </c>
      <c r="D258" s="219" t="s">
        <v>160</v>
      </c>
      <c r="E258" s="220" t="s">
        <v>425</v>
      </c>
      <c r="F258" s="221" t="s">
        <v>426</v>
      </c>
      <c r="G258" s="222" t="s">
        <v>399</v>
      </c>
      <c r="H258" s="223">
        <v>0.92</v>
      </c>
      <c r="I258" s="224"/>
      <c r="J258" s="225">
        <f>ROUND(I258*H258,2)</f>
        <v>0</v>
      </c>
      <c r="K258" s="226"/>
      <c r="L258" s="43"/>
      <c r="M258" s="227" t="s">
        <v>1</v>
      </c>
      <c r="N258" s="228" t="s">
        <v>41</v>
      </c>
      <c r="O258" s="90"/>
      <c r="P258" s="229">
        <f>O258*H258</f>
        <v>0</v>
      </c>
      <c r="Q258" s="229">
        <v>0.00906</v>
      </c>
      <c r="R258" s="229">
        <f>Q258*H258</f>
        <v>0.008335200000000001</v>
      </c>
      <c r="S258" s="229">
        <v>0</v>
      </c>
      <c r="T258" s="23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1" t="s">
        <v>215</v>
      </c>
      <c r="AT258" s="231" t="s">
        <v>160</v>
      </c>
      <c r="AU258" s="231" t="s">
        <v>86</v>
      </c>
      <c r="AY258" s="16" t="s">
        <v>157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6" t="s">
        <v>84</v>
      </c>
      <c r="BK258" s="232">
        <f>ROUND(I258*H258,2)</f>
        <v>0</v>
      </c>
      <c r="BL258" s="16" t="s">
        <v>215</v>
      </c>
      <c r="BM258" s="231" t="s">
        <v>427</v>
      </c>
    </row>
    <row r="259" spans="1:65" s="2" customFormat="1" ht="16.5" customHeight="1">
      <c r="A259" s="37"/>
      <c r="B259" s="38"/>
      <c r="C259" s="219" t="s">
        <v>114</v>
      </c>
      <c r="D259" s="219" t="s">
        <v>160</v>
      </c>
      <c r="E259" s="220" t="s">
        <v>428</v>
      </c>
      <c r="F259" s="221" t="s">
        <v>429</v>
      </c>
      <c r="G259" s="222" t="s">
        <v>177</v>
      </c>
      <c r="H259" s="223">
        <v>8.808</v>
      </c>
      <c r="I259" s="224"/>
      <c r="J259" s="225">
        <f>ROUND(I259*H259,2)</f>
        <v>0</v>
      </c>
      <c r="K259" s="226"/>
      <c r="L259" s="43"/>
      <c r="M259" s="227" t="s">
        <v>1</v>
      </c>
      <c r="N259" s="228" t="s">
        <v>41</v>
      </c>
      <c r="O259" s="90"/>
      <c r="P259" s="229">
        <f>O259*H259</f>
        <v>0</v>
      </c>
      <c r="Q259" s="229">
        <v>0.00072</v>
      </c>
      <c r="R259" s="229">
        <f>Q259*H259</f>
        <v>0.00634176</v>
      </c>
      <c r="S259" s="229">
        <v>0</v>
      </c>
      <c r="T259" s="230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1" t="s">
        <v>215</v>
      </c>
      <c r="AT259" s="231" t="s">
        <v>160</v>
      </c>
      <c r="AU259" s="231" t="s">
        <v>86</v>
      </c>
      <c r="AY259" s="16" t="s">
        <v>157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6" t="s">
        <v>84</v>
      </c>
      <c r="BK259" s="232">
        <f>ROUND(I259*H259,2)</f>
        <v>0</v>
      </c>
      <c r="BL259" s="16" t="s">
        <v>215</v>
      </c>
      <c r="BM259" s="231" t="s">
        <v>430</v>
      </c>
    </row>
    <row r="260" spans="1:51" s="13" customFormat="1" ht="12">
      <c r="A260" s="13"/>
      <c r="B260" s="233"/>
      <c r="C260" s="234"/>
      <c r="D260" s="235" t="s">
        <v>166</v>
      </c>
      <c r="E260" s="236" t="s">
        <v>1</v>
      </c>
      <c r="F260" s="237" t="s">
        <v>185</v>
      </c>
      <c r="G260" s="234"/>
      <c r="H260" s="238">
        <v>4.404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166</v>
      </c>
      <c r="AU260" s="244" t="s">
        <v>86</v>
      </c>
      <c r="AV260" s="13" t="s">
        <v>86</v>
      </c>
      <c r="AW260" s="13" t="s">
        <v>32</v>
      </c>
      <c r="AX260" s="13" t="s">
        <v>76</v>
      </c>
      <c r="AY260" s="244" t="s">
        <v>157</v>
      </c>
    </row>
    <row r="261" spans="1:51" s="13" customFormat="1" ht="12">
      <c r="A261" s="13"/>
      <c r="B261" s="233"/>
      <c r="C261" s="234"/>
      <c r="D261" s="235" t="s">
        <v>166</v>
      </c>
      <c r="E261" s="236" t="s">
        <v>1</v>
      </c>
      <c r="F261" s="237" t="s">
        <v>186</v>
      </c>
      <c r="G261" s="234"/>
      <c r="H261" s="238">
        <v>4.404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166</v>
      </c>
      <c r="AU261" s="244" t="s">
        <v>86</v>
      </c>
      <c r="AV261" s="13" t="s">
        <v>86</v>
      </c>
      <c r="AW261" s="13" t="s">
        <v>32</v>
      </c>
      <c r="AX261" s="13" t="s">
        <v>76</v>
      </c>
      <c r="AY261" s="244" t="s">
        <v>157</v>
      </c>
    </row>
    <row r="262" spans="1:51" s="14" customFormat="1" ht="12">
      <c r="A262" s="14"/>
      <c r="B262" s="245"/>
      <c r="C262" s="246"/>
      <c r="D262" s="235" t="s">
        <v>166</v>
      </c>
      <c r="E262" s="247" t="s">
        <v>1</v>
      </c>
      <c r="F262" s="248" t="s">
        <v>169</v>
      </c>
      <c r="G262" s="246"/>
      <c r="H262" s="249">
        <v>8.808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166</v>
      </c>
      <c r="AU262" s="255" t="s">
        <v>86</v>
      </c>
      <c r="AV262" s="14" t="s">
        <v>164</v>
      </c>
      <c r="AW262" s="14" t="s">
        <v>32</v>
      </c>
      <c r="AX262" s="14" t="s">
        <v>84</v>
      </c>
      <c r="AY262" s="255" t="s">
        <v>157</v>
      </c>
    </row>
    <row r="263" spans="1:65" s="2" customFormat="1" ht="16.5" customHeight="1">
      <c r="A263" s="37"/>
      <c r="B263" s="38"/>
      <c r="C263" s="256" t="s">
        <v>431</v>
      </c>
      <c r="D263" s="256" t="s">
        <v>170</v>
      </c>
      <c r="E263" s="257" t="s">
        <v>432</v>
      </c>
      <c r="F263" s="258" t="s">
        <v>433</v>
      </c>
      <c r="G263" s="259" t="s">
        <v>177</v>
      </c>
      <c r="H263" s="260">
        <v>9.248</v>
      </c>
      <c r="I263" s="261"/>
      <c r="J263" s="262">
        <f>ROUND(I263*H263,2)</f>
        <v>0</v>
      </c>
      <c r="K263" s="263"/>
      <c r="L263" s="264"/>
      <c r="M263" s="265" t="s">
        <v>1</v>
      </c>
      <c r="N263" s="266" t="s">
        <v>41</v>
      </c>
      <c r="O263" s="90"/>
      <c r="P263" s="229">
        <f>O263*H263</f>
        <v>0</v>
      </c>
      <c r="Q263" s="229">
        <v>0.0093</v>
      </c>
      <c r="R263" s="229">
        <f>Q263*H263</f>
        <v>0.08600639999999998</v>
      </c>
      <c r="S263" s="229">
        <v>0</v>
      </c>
      <c r="T263" s="23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1" t="s">
        <v>295</v>
      </c>
      <c r="AT263" s="231" t="s">
        <v>170</v>
      </c>
      <c r="AU263" s="231" t="s">
        <v>86</v>
      </c>
      <c r="AY263" s="16" t="s">
        <v>157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6" t="s">
        <v>84</v>
      </c>
      <c r="BK263" s="232">
        <f>ROUND(I263*H263,2)</f>
        <v>0</v>
      </c>
      <c r="BL263" s="16" t="s">
        <v>215</v>
      </c>
      <c r="BM263" s="231" t="s">
        <v>434</v>
      </c>
    </row>
    <row r="264" spans="1:51" s="13" customFormat="1" ht="12">
      <c r="A264" s="13"/>
      <c r="B264" s="233"/>
      <c r="C264" s="234"/>
      <c r="D264" s="235" t="s">
        <v>166</v>
      </c>
      <c r="E264" s="234"/>
      <c r="F264" s="237" t="s">
        <v>435</v>
      </c>
      <c r="G264" s="234"/>
      <c r="H264" s="238">
        <v>9.248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166</v>
      </c>
      <c r="AU264" s="244" t="s">
        <v>86</v>
      </c>
      <c r="AV264" s="13" t="s">
        <v>86</v>
      </c>
      <c r="AW264" s="13" t="s">
        <v>4</v>
      </c>
      <c r="AX264" s="13" t="s">
        <v>84</v>
      </c>
      <c r="AY264" s="244" t="s">
        <v>157</v>
      </c>
    </row>
    <row r="265" spans="1:65" s="2" customFormat="1" ht="24.15" customHeight="1">
      <c r="A265" s="37"/>
      <c r="B265" s="38"/>
      <c r="C265" s="219" t="s">
        <v>436</v>
      </c>
      <c r="D265" s="219" t="s">
        <v>160</v>
      </c>
      <c r="E265" s="220" t="s">
        <v>437</v>
      </c>
      <c r="F265" s="221" t="s">
        <v>438</v>
      </c>
      <c r="G265" s="222" t="s">
        <v>163</v>
      </c>
      <c r="H265" s="223">
        <v>0.244</v>
      </c>
      <c r="I265" s="224"/>
      <c r="J265" s="225">
        <f>ROUND(I265*H265,2)</f>
        <v>0</v>
      </c>
      <c r="K265" s="226"/>
      <c r="L265" s="43"/>
      <c r="M265" s="227" t="s">
        <v>1</v>
      </c>
      <c r="N265" s="228" t="s">
        <v>41</v>
      </c>
      <c r="O265" s="90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1" t="s">
        <v>215</v>
      </c>
      <c r="AT265" s="231" t="s">
        <v>160</v>
      </c>
      <c r="AU265" s="231" t="s">
        <v>86</v>
      </c>
      <c r="AY265" s="16" t="s">
        <v>157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6" t="s">
        <v>84</v>
      </c>
      <c r="BK265" s="232">
        <f>ROUND(I265*H265,2)</f>
        <v>0</v>
      </c>
      <c r="BL265" s="16" t="s">
        <v>215</v>
      </c>
      <c r="BM265" s="231" t="s">
        <v>439</v>
      </c>
    </row>
    <row r="266" spans="1:65" s="2" customFormat="1" ht="24.15" customHeight="1">
      <c r="A266" s="37"/>
      <c r="B266" s="38"/>
      <c r="C266" s="219" t="s">
        <v>440</v>
      </c>
      <c r="D266" s="219" t="s">
        <v>160</v>
      </c>
      <c r="E266" s="220" t="s">
        <v>441</v>
      </c>
      <c r="F266" s="221" t="s">
        <v>442</v>
      </c>
      <c r="G266" s="222" t="s">
        <v>163</v>
      </c>
      <c r="H266" s="223">
        <v>0.244</v>
      </c>
      <c r="I266" s="224"/>
      <c r="J266" s="225">
        <f>ROUND(I266*H266,2)</f>
        <v>0</v>
      </c>
      <c r="K266" s="226"/>
      <c r="L266" s="43"/>
      <c r="M266" s="227" t="s">
        <v>1</v>
      </c>
      <c r="N266" s="228" t="s">
        <v>41</v>
      </c>
      <c r="O266" s="90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1" t="s">
        <v>215</v>
      </c>
      <c r="AT266" s="231" t="s">
        <v>160</v>
      </c>
      <c r="AU266" s="231" t="s">
        <v>86</v>
      </c>
      <c r="AY266" s="16" t="s">
        <v>157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6" t="s">
        <v>84</v>
      </c>
      <c r="BK266" s="232">
        <f>ROUND(I266*H266,2)</f>
        <v>0</v>
      </c>
      <c r="BL266" s="16" t="s">
        <v>215</v>
      </c>
      <c r="BM266" s="231" t="s">
        <v>443</v>
      </c>
    </row>
    <row r="267" spans="1:63" s="12" customFormat="1" ht="22.8" customHeight="1">
      <c r="A267" s="12"/>
      <c r="B267" s="203"/>
      <c r="C267" s="204"/>
      <c r="D267" s="205" t="s">
        <v>75</v>
      </c>
      <c r="E267" s="217" t="s">
        <v>444</v>
      </c>
      <c r="F267" s="217" t="s">
        <v>445</v>
      </c>
      <c r="G267" s="204"/>
      <c r="H267" s="204"/>
      <c r="I267" s="207"/>
      <c r="J267" s="218">
        <f>BK267</f>
        <v>0</v>
      </c>
      <c r="K267" s="204"/>
      <c r="L267" s="209"/>
      <c r="M267" s="210"/>
      <c r="N267" s="211"/>
      <c r="O267" s="211"/>
      <c r="P267" s="212">
        <f>SUM(P268:P278)</f>
        <v>0</v>
      </c>
      <c r="Q267" s="211"/>
      <c r="R267" s="212">
        <f>SUM(R268:R278)</f>
        <v>0.29018</v>
      </c>
      <c r="S267" s="211"/>
      <c r="T267" s="213">
        <f>SUM(T268:T278)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4" t="s">
        <v>86</v>
      </c>
      <c r="AT267" s="215" t="s">
        <v>75</v>
      </c>
      <c r="AU267" s="215" t="s">
        <v>84</v>
      </c>
      <c r="AY267" s="214" t="s">
        <v>157</v>
      </c>
      <c r="BK267" s="216">
        <f>SUM(BK268:BK278)</f>
        <v>0</v>
      </c>
    </row>
    <row r="268" spans="1:65" s="2" customFormat="1" ht="24.15" customHeight="1">
      <c r="A268" s="37"/>
      <c r="B268" s="38"/>
      <c r="C268" s="219" t="s">
        <v>446</v>
      </c>
      <c r="D268" s="219" t="s">
        <v>160</v>
      </c>
      <c r="E268" s="220" t="s">
        <v>447</v>
      </c>
      <c r="F268" s="221" t="s">
        <v>448</v>
      </c>
      <c r="G268" s="222" t="s">
        <v>354</v>
      </c>
      <c r="H268" s="223">
        <v>9</v>
      </c>
      <c r="I268" s="224"/>
      <c r="J268" s="225">
        <f>ROUND(I268*H268,2)</f>
        <v>0</v>
      </c>
      <c r="K268" s="226"/>
      <c r="L268" s="43"/>
      <c r="M268" s="227" t="s">
        <v>1</v>
      </c>
      <c r="N268" s="228" t="s">
        <v>41</v>
      </c>
      <c r="O268" s="90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1" t="s">
        <v>215</v>
      </c>
      <c r="AT268" s="231" t="s">
        <v>160</v>
      </c>
      <c r="AU268" s="231" t="s">
        <v>86</v>
      </c>
      <c r="AY268" s="16" t="s">
        <v>157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6" t="s">
        <v>84</v>
      </c>
      <c r="BK268" s="232">
        <f>ROUND(I268*H268,2)</f>
        <v>0</v>
      </c>
      <c r="BL268" s="16" t="s">
        <v>215</v>
      </c>
      <c r="BM268" s="231" t="s">
        <v>449</v>
      </c>
    </row>
    <row r="269" spans="1:65" s="2" customFormat="1" ht="24.15" customHeight="1">
      <c r="A269" s="37"/>
      <c r="B269" s="38"/>
      <c r="C269" s="256" t="s">
        <v>450</v>
      </c>
      <c r="D269" s="256" t="s">
        <v>170</v>
      </c>
      <c r="E269" s="257" t="s">
        <v>451</v>
      </c>
      <c r="F269" s="258" t="s">
        <v>452</v>
      </c>
      <c r="G269" s="259" t="s">
        <v>354</v>
      </c>
      <c r="H269" s="260">
        <v>9</v>
      </c>
      <c r="I269" s="261"/>
      <c r="J269" s="262">
        <f>ROUND(I269*H269,2)</f>
        <v>0</v>
      </c>
      <c r="K269" s="263"/>
      <c r="L269" s="264"/>
      <c r="M269" s="265" t="s">
        <v>1</v>
      </c>
      <c r="N269" s="266" t="s">
        <v>41</v>
      </c>
      <c r="O269" s="90"/>
      <c r="P269" s="229">
        <f>O269*H269</f>
        <v>0</v>
      </c>
      <c r="Q269" s="229">
        <v>0.0138</v>
      </c>
      <c r="R269" s="229">
        <f>Q269*H269</f>
        <v>0.1242</v>
      </c>
      <c r="S269" s="229">
        <v>0</v>
      </c>
      <c r="T269" s="230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1" t="s">
        <v>295</v>
      </c>
      <c r="AT269" s="231" t="s">
        <v>170</v>
      </c>
      <c r="AU269" s="231" t="s">
        <v>86</v>
      </c>
      <c r="AY269" s="16" t="s">
        <v>157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6" t="s">
        <v>84</v>
      </c>
      <c r="BK269" s="232">
        <f>ROUND(I269*H269,2)</f>
        <v>0</v>
      </c>
      <c r="BL269" s="16" t="s">
        <v>215</v>
      </c>
      <c r="BM269" s="231" t="s">
        <v>453</v>
      </c>
    </row>
    <row r="270" spans="1:65" s="2" customFormat="1" ht="16.5" customHeight="1">
      <c r="A270" s="37"/>
      <c r="B270" s="38"/>
      <c r="C270" s="219" t="s">
        <v>454</v>
      </c>
      <c r="D270" s="219" t="s">
        <v>160</v>
      </c>
      <c r="E270" s="220" t="s">
        <v>455</v>
      </c>
      <c r="F270" s="221" t="s">
        <v>456</v>
      </c>
      <c r="G270" s="222" t="s">
        <v>354</v>
      </c>
      <c r="H270" s="223">
        <v>1</v>
      </c>
      <c r="I270" s="224"/>
      <c r="J270" s="225">
        <f>ROUND(I270*H270,2)</f>
        <v>0</v>
      </c>
      <c r="K270" s="226"/>
      <c r="L270" s="43"/>
      <c r="M270" s="227" t="s">
        <v>1</v>
      </c>
      <c r="N270" s="228" t="s">
        <v>41</v>
      </c>
      <c r="O270" s="90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1" t="s">
        <v>215</v>
      </c>
      <c r="AT270" s="231" t="s">
        <v>160</v>
      </c>
      <c r="AU270" s="231" t="s">
        <v>86</v>
      </c>
      <c r="AY270" s="16" t="s">
        <v>157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6" t="s">
        <v>84</v>
      </c>
      <c r="BK270" s="232">
        <f>ROUND(I270*H270,2)</f>
        <v>0</v>
      </c>
      <c r="BL270" s="16" t="s">
        <v>215</v>
      </c>
      <c r="BM270" s="231" t="s">
        <v>457</v>
      </c>
    </row>
    <row r="271" spans="1:65" s="2" customFormat="1" ht="24.15" customHeight="1">
      <c r="A271" s="37"/>
      <c r="B271" s="38"/>
      <c r="C271" s="256" t="s">
        <v>458</v>
      </c>
      <c r="D271" s="256" t="s">
        <v>170</v>
      </c>
      <c r="E271" s="257" t="s">
        <v>459</v>
      </c>
      <c r="F271" s="258" t="s">
        <v>460</v>
      </c>
      <c r="G271" s="259" t="s">
        <v>354</v>
      </c>
      <c r="H271" s="260">
        <v>1</v>
      </c>
      <c r="I271" s="261"/>
      <c r="J271" s="262">
        <f>ROUND(I271*H271,2)</f>
        <v>0</v>
      </c>
      <c r="K271" s="263"/>
      <c r="L271" s="264"/>
      <c r="M271" s="265" t="s">
        <v>1</v>
      </c>
      <c r="N271" s="266" t="s">
        <v>41</v>
      </c>
      <c r="O271" s="90"/>
      <c r="P271" s="229">
        <f>O271*H271</f>
        <v>0</v>
      </c>
      <c r="Q271" s="229">
        <v>0.00015</v>
      </c>
      <c r="R271" s="229">
        <f>Q271*H271</f>
        <v>0.00015</v>
      </c>
      <c r="S271" s="229">
        <v>0</v>
      </c>
      <c r="T271" s="230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1" t="s">
        <v>295</v>
      </c>
      <c r="AT271" s="231" t="s">
        <v>170</v>
      </c>
      <c r="AU271" s="231" t="s">
        <v>86</v>
      </c>
      <c r="AY271" s="16" t="s">
        <v>157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6" t="s">
        <v>84</v>
      </c>
      <c r="BK271" s="232">
        <f>ROUND(I271*H271,2)</f>
        <v>0</v>
      </c>
      <c r="BL271" s="16" t="s">
        <v>215</v>
      </c>
      <c r="BM271" s="231" t="s">
        <v>461</v>
      </c>
    </row>
    <row r="272" spans="1:65" s="2" customFormat="1" ht="21.75" customHeight="1">
      <c r="A272" s="37"/>
      <c r="B272" s="38"/>
      <c r="C272" s="219" t="s">
        <v>462</v>
      </c>
      <c r="D272" s="219" t="s">
        <v>160</v>
      </c>
      <c r="E272" s="220" t="s">
        <v>463</v>
      </c>
      <c r="F272" s="221" t="s">
        <v>464</v>
      </c>
      <c r="G272" s="222" t="s">
        <v>354</v>
      </c>
      <c r="H272" s="223">
        <v>8</v>
      </c>
      <c r="I272" s="224"/>
      <c r="J272" s="225">
        <f>ROUND(I272*H272,2)</f>
        <v>0</v>
      </c>
      <c r="K272" s="226"/>
      <c r="L272" s="43"/>
      <c r="M272" s="227" t="s">
        <v>1</v>
      </c>
      <c r="N272" s="228" t="s">
        <v>41</v>
      </c>
      <c r="O272" s="90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1" t="s">
        <v>215</v>
      </c>
      <c r="AT272" s="231" t="s">
        <v>160</v>
      </c>
      <c r="AU272" s="231" t="s">
        <v>86</v>
      </c>
      <c r="AY272" s="16" t="s">
        <v>157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6" t="s">
        <v>84</v>
      </c>
      <c r="BK272" s="232">
        <f>ROUND(I272*H272,2)</f>
        <v>0</v>
      </c>
      <c r="BL272" s="16" t="s">
        <v>215</v>
      </c>
      <c r="BM272" s="231" t="s">
        <v>465</v>
      </c>
    </row>
    <row r="273" spans="1:65" s="2" customFormat="1" ht="16.5" customHeight="1">
      <c r="A273" s="37"/>
      <c r="B273" s="38"/>
      <c r="C273" s="256" t="s">
        <v>466</v>
      </c>
      <c r="D273" s="256" t="s">
        <v>170</v>
      </c>
      <c r="E273" s="257" t="s">
        <v>467</v>
      </c>
      <c r="F273" s="258" t="s">
        <v>468</v>
      </c>
      <c r="G273" s="259" t="s">
        <v>354</v>
      </c>
      <c r="H273" s="260">
        <v>8</v>
      </c>
      <c r="I273" s="261"/>
      <c r="J273" s="262">
        <f>ROUND(I273*H273,2)</f>
        <v>0</v>
      </c>
      <c r="K273" s="263"/>
      <c r="L273" s="264"/>
      <c r="M273" s="265" t="s">
        <v>1</v>
      </c>
      <c r="N273" s="266" t="s">
        <v>41</v>
      </c>
      <c r="O273" s="90"/>
      <c r="P273" s="229">
        <f>O273*H273</f>
        <v>0</v>
      </c>
      <c r="Q273" s="229">
        <v>0.0022</v>
      </c>
      <c r="R273" s="229">
        <f>Q273*H273</f>
        <v>0.0176</v>
      </c>
      <c r="S273" s="229">
        <v>0</v>
      </c>
      <c r="T273" s="230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1" t="s">
        <v>295</v>
      </c>
      <c r="AT273" s="231" t="s">
        <v>170</v>
      </c>
      <c r="AU273" s="231" t="s">
        <v>86</v>
      </c>
      <c r="AY273" s="16" t="s">
        <v>157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6" t="s">
        <v>84</v>
      </c>
      <c r="BK273" s="232">
        <f>ROUND(I273*H273,2)</f>
        <v>0</v>
      </c>
      <c r="BL273" s="16" t="s">
        <v>215</v>
      </c>
      <c r="BM273" s="231" t="s">
        <v>469</v>
      </c>
    </row>
    <row r="274" spans="1:65" s="2" customFormat="1" ht="24.15" customHeight="1">
      <c r="A274" s="37"/>
      <c r="B274" s="38"/>
      <c r="C274" s="219" t="s">
        <v>470</v>
      </c>
      <c r="D274" s="219" t="s">
        <v>160</v>
      </c>
      <c r="E274" s="220" t="s">
        <v>471</v>
      </c>
      <c r="F274" s="221" t="s">
        <v>472</v>
      </c>
      <c r="G274" s="222" t="s">
        <v>354</v>
      </c>
      <c r="H274" s="223">
        <v>9</v>
      </c>
      <c r="I274" s="224"/>
      <c r="J274" s="225">
        <f>ROUND(I274*H274,2)</f>
        <v>0</v>
      </c>
      <c r="K274" s="226"/>
      <c r="L274" s="43"/>
      <c r="M274" s="227" t="s">
        <v>1</v>
      </c>
      <c r="N274" s="228" t="s">
        <v>41</v>
      </c>
      <c r="O274" s="90"/>
      <c r="P274" s="229">
        <f>O274*H274</f>
        <v>0</v>
      </c>
      <c r="Q274" s="229">
        <v>0.00047</v>
      </c>
      <c r="R274" s="229">
        <f>Q274*H274</f>
        <v>0.00423</v>
      </c>
      <c r="S274" s="229">
        <v>0</v>
      </c>
      <c r="T274" s="230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1" t="s">
        <v>215</v>
      </c>
      <c r="AT274" s="231" t="s">
        <v>160</v>
      </c>
      <c r="AU274" s="231" t="s">
        <v>86</v>
      </c>
      <c r="AY274" s="16" t="s">
        <v>157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6" t="s">
        <v>84</v>
      </c>
      <c r="BK274" s="232">
        <f>ROUND(I274*H274,2)</f>
        <v>0</v>
      </c>
      <c r="BL274" s="16" t="s">
        <v>215</v>
      </c>
      <c r="BM274" s="231" t="s">
        <v>473</v>
      </c>
    </row>
    <row r="275" spans="1:65" s="2" customFormat="1" ht="33" customHeight="1">
      <c r="A275" s="37"/>
      <c r="B275" s="38"/>
      <c r="C275" s="256" t="s">
        <v>474</v>
      </c>
      <c r="D275" s="256" t="s">
        <v>170</v>
      </c>
      <c r="E275" s="257" t="s">
        <v>475</v>
      </c>
      <c r="F275" s="258" t="s">
        <v>476</v>
      </c>
      <c r="G275" s="259" t="s">
        <v>354</v>
      </c>
      <c r="H275" s="260">
        <v>9</v>
      </c>
      <c r="I275" s="261"/>
      <c r="J275" s="262">
        <f>ROUND(I275*H275,2)</f>
        <v>0</v>
      </c>
      <c r="K275" s="263"/>
      <c r="L275" s="264"/>
      <c r="M275" s="265" t="s">
        <v>1</v>
      </c>
      <c r="N275" s="266" t="s">
        <v>41</v>
      </c>
      <c r="O275" s="90"/>
      <c r="P275" s="229">
        <f>O275*H275</f>
        <v>0</v>
      </c>
      <c r="Q275" s="229">
        <v>0.016</v>
      </c>
      <c r="R275" s="229">
        <f>Q275*H275</f>
        <v>0.14400000000000002</v>
      </c>
      <c r="S275" s="229">
        <v>0</v>
      </c>
      <c r="T275" s="23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1" t="s">
        <v>295</v>
      </c>
      <c r="AT275" s="231" t="s">
        <v>170</v>
      </c>
      <c r="AU275" s="231" t="s">
        <v>86</v>
      </c>
      <c r="AY275" s="16" t="s">
        <v>157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6" t="s">
        <v>84</v>
      </c>
      <c r="BK275" s="232">
        <f>ROUND(I275*H275,2)</f>
        <v>0</v>
      </c>
      <c r="BL275" s="16" t="s">
        <v>215</v>
      </c>
      <c r="BM275" s="231" t="s">
        <v>477</v>
      </c>
    </row>
    <row r="276" spans="1:65" s="2" customFormat="1" ht="24.15" customHeight="1">
      <c r="A276" s="37"/>
      <c r="B276" s="38"/>
      <c r="C276" s="219" t="s">
        <v>478</v>
      </c>
      <c r="D276" s="219" t="s">
        <v>160</v>
      </c>
      <c r="E276" s="220" t="s">
        <v>479</v>
      </c>
      <c r="F276" s="221" t="s">
        <v>480</v>
      </c>
      <c r="G276" s="222" t="s">
        <v>354</v>
      </c>
      <c r="H276" s="223">
        <v>1</v>
      </c>
      <c r="I276" s="224"/>
      <c r="J276" s="225">
        <f>ROUND(I276*H276,2)</f>
        <v>0</v>
      </c>
      <c r="K276" s="226"/>
      <c r="L276" s="43"/>
      <c r="M276" s="227" t="s">
        <v>1</v>
      </c>
      <c r="N276" s="228" t="s">
        <v>41</v>
      </c>
      <c r="O276" s="90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1" t="s">
        <v>215</v>
      </c>
      <c r="AT276" s="231" t="s">
        <v>160</v>
      </c>
      <c r="AU276" s="231" t="s">
        <v>86</v>
      </c>
      <c r="AY276" s="16" t="s">
        <v>157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6" t="s">
        <v>84</v>
      </c>
      <c r="BK276" s="232">
        <f>ROUND(I276*H276,2)</f>
        <v>0</v>
      </c>
      <c r="BL276" s="16" t="s">
        <v>215</v>
      </c>
      <c r="BM276" s="231" t="s">
        <v>481</v>
      </c>
    </row>
    <row r="277" spans="1:51" s="13" customFormat="1" ht="12">
      <c r="A277" s="13"/>
      <c r="B277" s="233"/>
      <c r="C277" s="234"/>
      <c r="D277" s="235" t="s">
        <v>166</v>
      </c>
      <c r="E277" s="236" t="s">
        <v>1</v>
      </c>
      <c r="F277" s="237" t="s">
        <v>482</v>
      </c>
      <c r="G277" s="234"/>
      <c r="H277" s="238">
        <v>1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166</v>
      </c>
      <c r="AU277" s="244" t="s">
        <v>86</v>
      </c>
      <c r="AV277" s="13" t="s">
        <v>86</v>
      </c>
      <c r="AW277" s="13" t="s">
        <v>32</v>
      </c>
      <c r="AX277" s="13" t="s">
        <v>84</v>
      </c>
      <c r="AY277" s="244" t="s">
        <v>157</v>
      </c>
    </row>
    <row r="278" spans="1:65" s="2" customFormat="1" ht="24.15" customHeight="1">
      <c r="A278" s="37"/>
      <c r="B278" s="38"/>
      <c r="C278" s="219" t="s">
        <v>483</v>
      </c>
      <c r="D278" s="219" t="s">
        <v>160</v>
      </c>
      <c r="E278" s="220" t="s">
        <v>484</v>
      </c>
      <c r="F278" s="221" t="s">
        <v>485</v>
      </c>
      <c r="G278" s="222" t="s">
        <v>163</v>
      </c>
      <c r="H278" s="223">
        <v>0.29</v>
      </c>
      <c r="I278" s="224"/>
      <c r="J278" s="225">
        <f>ROUND(I278*H278,2)</f>
        <v>0</v>
      </c>
      <c r="K278" s="226"/>
      <c r="L278" s="43"/>
      <c r="M278" s="227" t="s">
        <v>1</v>
      </c>
      <c r="N278" s="228" t="s">
        <v>41</v>
      </c>
      <c r="O278" s="90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1" t="s">
        <v>215</v>
      </c>
      <c r="AT278" s="231" t="s">
        <v>160</v>
      </c>
      <c r="AU278" s="231" t="s">
        <v>86</v>
      </c>
      <c r="AY278" s="16" t="s">
        <v>157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6" t="s">
        <v>84</v>
      </c>
      <c r="BK278" s="232">
        <f>ROUND(I278*H278,2)</f>
        <v>0</v>
      </c>
      <c r="BL278" s="16" t="s">
        <v>215</v>
      </c>
      <c r="BM278" s="231" t="s">
        <v>486</v>
      </c>
    </row>
    <row r="279" spans="1:63" s="12" customFormat="1" ht="22.8" customHeight="1">
      <c r="A279" s="12"/>
      <c r="B279" s="203"/>
      <c r="C279" s="204"/>
      <c r="D279" s="205" t="s">
        <v>75</v>
      </c>
      <c r="E279" s="217" t="s">
        <v>487</v>
      </c>
      <c r="F279" s="217" t="s">
        <v>488</v>
      </c>
      <c r="G279" s="204"/>
      <c r="H279" s="204"/>
      <c r="I279" s="207"/>
      <c r="J279" s="218">
        <f>BK279</f>
        <v>0</v>
      </c>
      <c r="K279" s="204"/>
      <c r="L279" s="209"/>
      <c r="M279" s="210"/>
      <c r="N279" s="211"/>
      <c r="O279" s="211"/>
      <c r="P279" s="212">
        <f>SUM(P280:P290)</f>
        <v>0</v>
      </c>
      <c r="Q279" s="211"/>
      <c r="R279" s="212">
        <f>SUM(R280:R290)</f>
        <v>1.6282699999999999</v>
      </c>
      <c r="S279" s="211"/>
      <c r="T279" s="213">
        <f>SUM(T280:T290)</f>
        <v>4.017111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4" t="s">
        <v>86</v>
      </c>
      <c r="AT279" s="215" t="s">
        <v>75</v>
      </c>
      <c r="AU279" s="215" t="s">
        <v>84</v>
      </c>
      <c r="AY279" s="214" t="s">
        <v>157</v>
      </c>
      <c r="BK279" s="216">
        <f>SUM(BK280:BK290)</f>
        <v>0</v>
      </c>
    </row>
    <row r="280" spans="1:65" s="2" customFormat="1" ht="24.15" customHeight="1">
      <c r="A280" s="37"/>
      <c r="B280" s="38"/>
      <c r="C280" s="219" t="s">
        <v>489</v>
      </c>
      <c r="D280" s="219" t="s">
        <v>160</v>
      </c>
      <c r="E280" s="220" t="s">
        <v>490</v>
      </c>
      <c r="F280" s="221" t="s">
        <v>491</v>
      </c>
      <c r="G280" s="222" t="s">
        <v>177</v>
      </c>
      <c r="H280" s="223">
        <v>48.3</v>
      </c>
      <c r="I280" s="224"/>
      <c r="J280" s="225">
        <f>ROUND(I280*H280,2)</f>
        <v>0</v>
      </c>
      <c r="K280" s="226"/>
      <c r="L280" s="43"/>
      <c r="M280" s="227" t="s">
        <v>1</v>
      </c>
      <c r="N280" s="228" t="s">
        <v>41</v>
      </c>
      <c r="O280" s="90"/>
      <c r="P280" s="229">
        <f>O280*H280</f>
        <v>0</v>
      </c>
      <c r="Q280" s="229">
        <v>0</v>
      </c>
      <c r="R280" s="229">
        <f>Q280*H280</f>
        <v>0</v>
      </c>
      <c r="S280" s="229">
        <v>0.08317</v>
      </c>
      <c r="T280" s="230">
        <f>S280*H280</f>
        <v>4.017111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1" t="s">
        <v>215</v>
      </c>
      <c r="AT280" s="231" t="s">
        <v>160</v>
      </c>
      <c r="AU280" s="231" t="s">
        <v>86</v>
      </c>
      <c r="AY280" s="16" t="s">
        <v>157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6" t="s">
        <v>84</v>
      </c>
      <c r="BK280" s="232">
        <f>ROUND(I280*H280,2)</f>
        <v>0</v>
      </c>
      <c r="BL280" s="16" t="s">
        <v>215</v>
      </c>
      <c r="BM280" s="231" t="s">
        <v>492</v>
      </c>
    </row>
    <row r="281" spans="1:51" s="13" customFormat="1" ht="12">
      <c r="A281" s="13"/>
      <c r="B281" s="233"/>
      <c r="C281" s="234"/>
      <c r="D281" s="235" t="s">
        <v>166</v>
      </c>
      <c r="E281" s="236" t="s">
        <v>99</v>
      </c>
      <c r="F281" s="237" t="s">
        <v>493</v>
      </c>
      <c r="G281" s="234"/>
      <c r="H281" s="238">
        <v>22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166</v>
      </c>
      <c r="AU281" s="244" t="s">
        <v>86</v>
      </c>
      <c r="AV281" s="13" t="s">
        <v>86</v>
      </c>
      <c r="AW281" s="13" t="s">
        <v>32</v>
      </c>
      <c r="AX281" s="13" t="s">
        <v>76</v>
      </c>
      <c r="AY281" s="244" t="s">
        <v>157</v>
      </c>
    </row>
    <row r="282" spans="1:51" s="13" customFormat="1" ht="12">
      <c r="A282" s="13"/>
      <c r="B282" s="233"/>
      <c r="C282" s="234"/>
      <c r="D282" s="235" t="s">
        <v>166</v>
      </c>
      <c r="E282" s="236" t="s">
        <v>101</v>
      </c>
      <c r="F282" s="237" t="s">
        <v>494</v>
      </c>
      <c r="G282" s="234"/>
      <c r="H282" s="238">
        <v>26.3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166</v>
      </c>
      <c r="AU282" s="244" t="s">
        <v>86</v>
      </c>
      <c r="AV282" s="13" t="s">
        <v>86</v>
      </c>
      <c r="AW282" s="13" t="s">
        <v>32</v>
      </c>
      <c r="AX282" s="13" t="s">
        <v>76</v>
      </c>
      <c r="AY282" s="244" t="s">
        <v>157</v>
      </c>
    </row>
    <row r="283" spans="1:51" s="14" customFormat="1" ht="12">
      <c r="A283" s="14"/>
      <c r="B283" s="245"/>
      <c r="C283" s="246"/>
      <c r="D283" s="235" t="s">
        <v>166</v>
      </c>
      <c r="E283" s="247" t="s">
        <v>1</v>
      </c>
      <c r="F283" s="248" t="s">
        <v>169</v>
      </c>
      <c r="G283" s="246"/>
      <c r="H283" s="249">
        <v>48.3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166</v>
      </c>
      <c r="AU283" s="255" t="s">
        <v>86</v>
      </c>
      <c r="AV283" s="14" t="s">
        <v>164</v>
      </c>
      <c r="AW283" s="14" t="s">
        <v>32</v>
      </c>
      <c r="AX283" s="14" t="s">
        <v>84</v>
      </c>
      <c r="AY283" s="255" t="s">
        <v>157</v>
      </c>
    </row>
    <row r="284" spans="1:65" s="2" customFormat="1" ht="33" customHeight="1">
      <c r="A284" s="37"/>
      <c r="B284" s="38"/>
      <c r="C284" s="219" t="s">
        <v>495</v>
      </c>
      <c r="D284" s="219" t="s">
        <v>160</v>
      </c>
      <c r="E284" s="220" t="s">
        <v>496</v>
      </c>
      <c r="F284" s="221" t="s">
        <v>497</v>
      </c>
      <c r="G284" s="222" t="s">
        <v>177</v>
      </c>
      <c r="H284" s="223">
        <v>49</v>
      </c>
      <c r="I284" s="224"/>
      <c r="J284" s="225">
        <f>ROUND(I284*H284,2)</f>
        <v>0</v>
      </c>
      <c r="K284" s="226"/>
      <c r="L284" s="43"/>
      <c r="M284" s="227" t="s">
        <v>1</v>
      </c>
      <c r="N284" s="228" t="s">
        <v>41</v>
      </c>
      <c r="O284" s="90"/>
      <c r="P284" s="229">
        <f>O284*H284</f>
        <v>0</v>
      </c>
      <c r="Q284" s="229">
        <v>0.00903</v>
      </c>
      <c r="R284" s="229">
        <f>Q284*H284</f>
        <v>0.44247</v>
      </c>
      <c r="S284" s="229">
        <v>0</v>
      </c>
      <c r="T284" s="23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1" t="s">
        <v>215</v>
      </c>
      <c r="AT284" s="231" t="s">
        <v>160</v>
      </c>
      <c r="AU284" s="231" t="s">
        <v>86</v>
      </c>
      <c r="AY284" s="16" t="s">
        <v>157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6" t="s">
        <v>84</v>
      </c>
      <c r="BK284" s="232">
        <f>ROUND(I284*H284,2)</f>
        <v>0</v>
      </c>
      <c r="BL284" s="16" t="s">
        <v>215</v>
      </c>
      <c r="BM284" s="231" t="s">
        <v>498</v>
      </c>
    </row>
    <row r="285" spans="1:51" s="13" customFormat="1" ht="12">
      <c r="A285" s="13"/>
      <c r="B285" s="233"/>
      <c r="C285" s="234"/>
      <c r="D285" s="235" t="s">
        <v>166</v>
      </c>
      <c r="E285" s="236" t="s">
        <v>1</v>
      </c>
      <c r="F285" s="237" t="s">
        <v>282</v>
      </c>
      <c r="G285" s="234"/>
      <c r="H285" s="238">
        <v>26.8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166</v>
      </c>
      <c r="AU285" s="244" t="s">
        <v>86</v>
      </c>
      <c r="AV285" s="13" t="s">
        <v>86</v>
      </c>
      <c r="AW285" s="13" t="s">
        <v>32</v>
      </c>
      <c r="AX285" s="13" t="s">
        <v>76</v>
      </c>
      <c r="AY285" s="244" t="s">
        <v>157</v>
      </c>
    </row>
    <row r="286" spans="1:51" s="13" customFormat="1" ht="12">
      <c r="A286" s="13"/>
      <c r="B286" s="233"/>
      <c r="C286" s="234"/>
      <c r="D286" s="235" t="s">
        <v>166</v>
      </c>
      <c r="E286" s="236" t="s">
        <v>1</v>
      </c>
      <c r="F286" s="237" t="s">
        <v>283</v>
      </c>
      <c r="G286" s="234"/>
      <c r="H286" s="238">
        <v>22.2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166</v>
      </c>
      <c r="AU286" s="244" t="s">
        <v>86</v>
      </c>
      <c r="AV286" s="13" t="s">
        <v>86</v>
      </c>
      <c r="AW286" s="13" t="s">
        <v>32</v>
      </c>
      <c r="AX286" s="13" t="s">
        <v>76</v>
      </c>
      <c r="AY286" s="244" t="s">
        <v>157</v>
      </c>
    </row>
    <row r="287" spans="1:51" s="14" customFormat="1" ht="12">
      <c r="A287" s="14"/>
      <c r="B287" s="245"/>
      <c r="C287" s="246"/>
      <c r="D287" s="235" t="s">
        <v>166</v>
      </c>
      <c r="E287" s="247" t="s">
        <v>1</v>
      </c>
      <c r="F287" s="248" t="s">
        <v>169</v>
      </c>
      <c r="G287" s="246"/>
      <c r="H287" s="249">
        <v>49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166</v>
      </c>
      <c r="AU287" s="255" t="s">
        <v>86</v>
      </c>
      <c r="AV287" s="14" t="s">
        <v>164</v>
      </c>
      <c r="AW287" s="14" t="s">
        <v>32</v>
      </c>
      <c r="AX287" s="14" t="s">
        <v>84</v>
      </c>
      <c r="AY287" s="255" t="s">
        <v>157</v>
      </c>
    </row>
    <row r="288" spans="1:65" s="2" customFormat="1" ht="37.8" customHeight="1">
      <c r="A288" s="37"/>
      <c r="B288" s="38"/>
      <c r="C288" s="256" t="s">
        <v>499</v>
      </c>
      <c r="D288" s="256" t="s">
        <v>170</v>
      </c>
      <c r="E288" s="257" t="s">
        <v>500</v>
      </c>
      <c r="F288" s="258" t="s">
        <v>501</v>
      </c>
      <c r="G288" s="259" t="s">
        <v>177</v>
      </c>
      <c r="H288" s="260">
        <v>53.9</v>
      </c>
      <c r="I288" s="261"/>
      <c r="J288" s="262">
        <f>ROUND(I288*H288,2)</f>
        <v>0</v>
      </c>
      <c r="K288" s="263"/>
      <c r="L288" s="264"/>
      <c r="M288" s="265" t="s">
        <v>1</v>
      </c>
      <c r="N288" s="266" t="s">
        <v>41</v>
      </c>
      <c r="O288" s="90"/>
      <c r="P288" s="229">
        <f>O288*H288</f>
        <v>0</v>
      </c>
      <c r="Q288" s="229">
        <v>0.022</v>
      </c>
      <c r="R288" s="229">
        <f>Q288*H288</f>
        <v>1.1858</v>
      </c>
      <c r="S288" s="229">
        <v>0</v>
      </c>
      <c r="T288" s="23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1" t="s">
        <v>295</v>
      </c>
      <c r="AT288" s="231" t="s">
        <v>170</v>
      </c>
      <c r="AU288" s="231" t="s">
        <v>86</v>
      </c>
      <c r="AY288" s="16" t="s">
        <v>157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6" t="s">
        <v>84</v>
      </c>
      <c r="BK288" s="232">
        <f>ROUND(I288*H288,2)</f>
        <v>0</v>
      </c>
      <c r="BL288" s="16" t="s">
        <v>215</v>
      </c>
      <c r="BM288" s="231" t="s">
        <v>502</v>
      </c>
    </row>
    <row r="289" spans="1:51" s="13" customFormat="1" ht="12">
      <c r="A289" s="13"/>
      <c r="B289" s="233"/>
      <c r="C289" s="234"/>
      <c r="D289" s="235" t="s">
        <v>166</v>
      </c>
      <c r="E289" s="234"/>
      <c r="F289" s="237" t="s">
        <v>503</v>
      </c>
      <c r="G289" s="234"/>
      <c r="H289" s="238">
        <v>53.9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166</v>
      </c>
      <c r="AU289" s="244" t="s">
        <v>86</v>
      </c>
      <c r="AV289" s="13" t="s">
        <v>86</v>
      </c>
      <c r="AW289" s="13" t="s">
        <v>4</v>
      </c>
      <c r="AX289" s="13" t="s">
        <v>84</v>
      </c>
      <c r="AY289" s="244" t="s">
        <v>157</v>
      </c>
    </row>
    <row r="290" spans="1:65" s="2" customFormat="1" ht="24.15" customHeight="1">
      <c r="A290" s="37"/>
      <c r="B290" s="38"/>
      <c r="C290" s="219" t="s">
        <v>504</v>
      </c>
      <c r="D290" s="219" t="s">
        <v>160</v>
      </c>
      <c r="E290" s="220" t="s">
        <v>505</v>
      </c>
      <c r="F290" s="221" t="s">
        <v>506</v>
      </c>
      <c r="G290" s="222" t="s">
        <v>163</v>
      </c>
      <c r="H290" s="223">
        <v>1.628</v>
      </c>
      <c r="I290" s="224"/>
      <c r="J290" s="225">
        <f>ROUND(I290*H290,2)</f>
        <v>0</v>
      </c>
      <c r="K290" s="226"/>
      <c r="L290" s="43"/>
      <c r="M290" s="227" t="s">
        <v>1</v>
      </c>
      <c r="N290" s="228" t="s">
        <v>41</v>
      </c>
      <c r="O290" s="90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1" t="s">
        <v>215</v>
      </c>
      <c r="AT290" s="231" t="s">
        <v>160</v>
      </c>
      <c r="AU290" s="231" t="s">
        <v>86</v>
      </c>
      <c r="AY290" s="16" t="s">
        <v>157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6" t="s">
        <v>84</v>
      </c>
      <c r="BK290" s="232">
        <f>ROUND(I290*H290,2)</f>
        <v>0</v>
      </c>
      <c r="BL290" s="16" t="s">
        <v>215</v>
      </c>
      <c r="BM290" s="231" t="s">
        <v>507</v>
      </c>
    </row>
    <row r="291" spans="1:63" s="12" customFormat="1" ht="22.8" customHeight="1">
      <c r="A291" s="12"/>
      <c r="B291" s="203"/>
      <c r="C291" s="204"/>
      <c r="D291" s="205" t="s">
        <v>75</v>
      </c>
      <c r="E291" s="217" t="s">
        <v>508</v>
      </c>
      <c r="F291" s="217" t="s">
        <v>509</v>
      </c>
      <c r="G291" s="204"/>
      <c r="H291" s="204"/>
      <c r="I291" s="207"/>
      <c r="J291" s="218">
        <f>BK291</f>
        <v>0</v>
      </c>
      <c r="K291" s="204"/>
      <c r="L291" s="209"/>
      <c r="M291" s="210"/>
      <c r="N291" s="211"/>
      <c r="O291" s="211"/>
      <c r="P291" s="212">
        <f>SUM(P292:P315)</f>
        <v>0</v>
      </c>
      <c r="Q291" s="211"/>
      <c r="R291" s="212">
        <f>SUM(R292:R315)</f>
        <v>2.9110797999999996</v>
      </c>
      <c r="S291" s="211"/>
      <c r="T291" s="213">
        <f>SUM(T292:T315)</f>
        <v>14.115229500000002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86</v>
      </c>
      <c r="AT291" s="215" t="s">
        <v>75</v>
      </c>
      <c r="AU291" s="215" t="s">
        <v>84</v>
      </c>
      <c r="AY291" s="214" t="s">
        <v>157</v>
      </c>
      <c r="BK291" s="216">
        <f>SUM(BK292:BK315)</f>
        <v>0</v>
      </c>
    </row>
    <row r="292" spans="1:65" s="2" customFormat="1" ht="24.15" customHeight="1">
      <c r="A292" s="37"/>
      <c r="B292" s="38"/>
      <c r="C292" s="219" t="s">
        <v>510</v>
      </c>
      <c r="D292" s="219" t="s">
        <v>160</v>
      </c>
      <c r="E292" s="220" t="s">
        <v>511</v>
      </c>
      <c r="F292" s="221" t="s">
        <v>512</v>
      </c>
      <c r="G292" s="222" t="s">
        <v>177</v>
      </c>
      <c r="H292" s="223">
        <v>173.193</v>
      </c>
      <c r="I292" s="224"/>
      <c r="J292" s="225">
        <f>ROUND(I292*H292,2)</f>
        <v>0</v>
      </c>
      <c r="K292" s="226"/>
      <c r="L292" s="43"/>
      <c r="M292" s="227" t="s">
        <v>1</v>
      </c>
      <c r="N292" s="228" t="s">
        <v>41</v>
      </c>
      <c r="O292" s="90"/>
      <c r="P292" s="229">
        <f>O292*H292</f>
        <v>0</v>
      </c>
      <c r="Q292" s="229">
        <v>0</v>
      </c>
      <c r="R292" s="229">
        <f>Q292*H292</f>
        <v>0</v>
      </c>
      <c r="S292" s="229">
        <v>0.0815</v>
      </c>
      <c r="T292" s="230">
        <f>S292*H292</f>
        <v>14.115229500000002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1" t="s">
        <v>215</v>
      </c>
      <c r="AT292" s="231" t="s">
        <v>160</v>
      </c>
      <c r="AU292" s="231" t="s">
        <v>86</v>
      </c>
      <c r="AY292" s="16" t="s">
        <v>157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6" t="s">
        <v>84</v>
      </c>
      <c r="BK292" s="232">
        <f>ROUND(I292*H292,2)</f>
        <v>0</v>
      </c>
      <c r="BL292" s="16" t="s">
        <v>215</v>
      </c>
      <c r="BM292" s="231" t="s">
        <v>513</v>
      </c>
    </row>
    <row r="293" spans="1:51" s="13" customFormat="1" ht="12">
      <c r="A293" s="13"/>
      <c r="B293" s="233"/>
      <c r="C293" s="234"/>
      <c r="D293" s="235" t="s">
        <v>166</v>
      </c>
      <c r="E293" s="236" t="s">
        <v>1</v>
      </c>
      <c r="F293" s="237" t="s">
        <v>514</v>
      </c>
      <c r="G293" s="234"/>
      <c r="H293" s="238">
        <v>37.394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166</v>
      </c>
      <c r="AU293" s="244" t="s">
        <v>86</v>
      </c>
      <c r="AV293" s="13" t="s">
        <v>86</v>
      </c>
      <c r="AW293" s="13" t="s">
        <v>32</v>
      </c>
      <c r="AX293" s="13" t="s">
        <v>76</v>
      </c>
      <c r="AY293" s="244" t="s">
        <v>157</v>
      </c>
    </row>
    <row r="294" spans="1:51" s="13" customFormat="1" ht="12">
      <c r="A294" s="13"/>
      <c r="B294" s="233"/>
      <c r="C294" s="234"/>
      <c r="D294" s="235" t="s">
        <v>166</v>
      </c>
      <c r="E294" s="236" t="s">
        <v>1</v>
      </c>
      <c r="F294" s="237" t="s">
        <v>515</v>
      </c>
      <c r="G294" s="234"/>
      <c r="H294" s="238">
        <v>41.023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166</v>
      </c>
      <c r="AU294" s="244" t="s">
        <v>86</v>
      </c>
      <c r="AV294" s="13" t="s">
        <v>86</v>
      </c>
      <c r="AW294" s="13" t="s">
        <v>32</v>
      </c>
      <c r="AX294" s="13" t="s">
        <v>76</v>
      </c>
      <c r="AY294" s="244" t="s">
        <v>157</v>
      </c>
    </row>
    <row r="295" spans="1:51" s="13" customFormat="1" ht="12">
      <c r="A295" s="13"/>
      <c r="B295" s="233"/>
      <c r="C295" s="234"/>
      <c r="D295" s="235" t="s">
        <v>166</v>
      </c>
      <c r="E295" s="236" t="s">
        <v>1</v>
      </c>
      <c r="F295" s="237" t="s">
        <v>516</v>
      </c>
      <c r="G295" s="234"/>
      <c r="H295" s="238">
        <v>8.436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166</v>
      </c>
      <c r="AU295" s="244" t="s">
        <v>86</v>
      </c>
      <c r="AV295" s="13" t="s">
        <v>86</v>
      </c>
      <c r="AW295" s="13" t="s">
        <v>32</v>
      </c>
      <c r="AX295" s="13" t="s">
        <v>76</v>
      </c>
      <c r="AY295" s="244" t="s">
        <v>157</v>
      </c>
    </row>
    <row r="296" spans="1:51" s="13" customFormat="1" ht="12">
      <c r="A296" s="13"/>
      <c r="B296" s="233"/>
      <c r="C296" s="234"/>
      <c r="D296" s="235" t="s">
        <v>166</v>
      </c>
      <c r="E296" s="236" t="s">
        <v>1</v>
      </c>
      <c r="F296" s="237" t="s">
        <v>517</v>
      </c>
      <c r="G296" s="234"/>
      <c r="H296" s="238">
        <v>37.034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166</v>
      </c>
      <c r="AU296" s="244" t="s">
        <v>86</v>
      </c>
      <c r="AV296" s="13" t="s">
        <v>86</v>
      </c>
      <c r="AW296" s="13" t="s">
        <v>32</v>
      </c>
      <c r="AX296" s="13" t="s">
        <v>76</v>
      </c>
      <c r="AY296" s="244" t="s">
        <v>157</v>
      </c>
    </row>
    <row r="297" spans="1:51" s="13" customFormat="1" ht="12">
      <c r="A297" s="13"/>
      <c r="B297" s="233"/>
      <c r="C297" s="234"/>
      <c r="D297" s="235" t="s">
        <v>166</v>
      </c>
      <c r="E297" s="236" t="s">
        <v>1</v>
      </c>
      <c r="F297" s="237" t="s">
        <v>518</v>
      </c>
      <c r="G297" s="234"/>
      <c r="H297" s="238">
        <v>40.87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166</v>
      </c>
      <c r="AU297" s="244" t="s">
        <v>86</v>
      </c>
      <c r="AV297" s="13" t="s">
        <v>86</v>
      </c>
      <c r="AW297" s="13" t="s">
        <v>32</v>
      </c>
      <c r="AX297" s="13" t="s">
        <v>76</v>
      </c>
      <c r="AY297" s="244" t="s">
        <v>157</v>
      </c>
    </row>
    <row r="298" spans="1:51" s="13" customFormat="1" ht="12">
      <c r="A298" s="13"/>
      <c r="B298" s="233"/>
      <c r="C298" s="234"/>
      <c r="D298" s="235" t="s">
        <v>166</v>
      </c>
      <c r="E298" s="236" t="s">
        <v>1</v>
      </c>
      <c r="F298" s="237" t="s">
        <v>519</v>
      </c>
      <c r="G298" s="234"/>
      <c r="H298" s="238">
        <v>8.436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166</v>
      </c>
      <c r="AU298" s="244" t="s">
        <v>86</v>
      </c>
      <c r="AV298" s="13" t="s">
        <v>86</v>
      </c>
      <c r="AW298" s="13" t="s">
        <v>32</v>
      </c>
      <c r="AX298" s="13" t="s">
        <v>76</v>
      </c>
      <c r="AY298" s="244" t="s">
        <v>157</v>
      </c>
    </row>
    <row r="299" spans="1:51" s="14" customFormat="1" ht="12">
      <c r="A299" s="14"/>
      <c r="B299" s="245"/>
      <c r="C299" s="246"/>
      <c r="D299" s="235" t="s">
        <v>166</v>
      </c>
      <c r="E299" s="247" t="s">
        <v>1</v>
      </c>
      <c r="F299" s="248" t="s">
        <v>169</v>
      </c>
      <c r="G299" s="246"/>
      <c r="H299" s="249">
        <v>173.193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166</v>
      </c>
      <c r="AU299" s="255" t="s">
        <v>86</v>
      </c>
      <c r="AV299" s="14" t="s">
        <v>164</v>
      </c>
      <c r="AW299" s="14" t="s">
        <v>32</v>
      </c>
      <c r="AX299" s="14" t="s">
        <v>84</v>
      </c>
      <c r="AY299" s="255" t="s">
        <v>157</v>
      </c>
    </row>
    <row r="300" spans="1:65" s="2" customFormat="1" ht="33" customHeight="1">
      <c r="A300" s="37"/>
      <c r="B300" s="38"/>
      <c r="C300" s="219" t="s">
        <v>520</v>
      </c>
      <c r="D300" s="219" t="s">
        <v>160</v>
      </c>
      <c r="E300" s="220" t="s">
        <v>521</v>
      </c>
      <c r="F300" s="221" t="s">
        <v>522</v>
      </c>
      <c r="G300" s="222" t="s">
        <v>177</v>
      </c>
      <c r="H300" s="223">
        <v>151.374</v>
      </c>
      <c r="I300" s="224"/>
      <c r="J300" s="225">
        <f>ROUND(I300*H300,2)</f>
        <v>0</v>
      </c>
      <c r="K300" s="226"/>
      <c r="L300" s="43"/>
      <c r="M300" s="227" t="s">
        <v>1</v>
      </c>
      <c r="N300" s="228" t="s">
        <v>41</v>
      </c>
      <c r="O300" s="90"/>
      <c r="P300" s="229">
        <f>O300*H300</f>
        <v>0</v>
      </c>
      <c r="Q300" s="229">
        <v>0.006</v>
      </c>
      <c r="R300" s="229">
        <f>Q300*H300</f>
        <v>0.9082439999999999</v>
      </c>
      <c r="S300" s="229">
        <v>0</v>
      </c>
      <c r="T300" s="230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1" t="s">
        <v>215</v>
      </c>
      <c r="AT300" s="231" t="s">
        <v>160</v>
      </c>
      <c r="AU300" s="231" t="s">
        <v>86</v>
      </c>
      <c r="AY300" s="16" t="s">
        <v>157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6" t="s">
        <v>84</v>
      </c>
      <c r="BK300" s="232">
        <f>ROUND(I300*H300,2)</f>
        <v>0</v>
      </c>
      <c r="BL300" s="16" t="s">
        <v>215</v>
      </c>
      <c r="BM300" s="231" t="s">
        <v>523</v>
      </c>
    </row>
    <row r="301" spans="1:51" s="13" customFormat="1" ht="12">
      <c r="A301" s="13"/>
      <c r="B301" s="233"/>
      <c r="C301" s="234"/>
      <c r="D301" s="235" t="s">
        <v>166</v>
      </c>
      <c r="E301" s="236" t="s">
        <v>1</v>
      </c>
      <c r="F301" s="237" t="s">
        <v>524</v>
      </c>
      <c r="G301" s="234"/>
      <c r="H301" s="238">
        <v>35.496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166</v>
      </c>
      <c r="AU301" s="244" t="s">
        <v>86</v>
      </c>
      <c r="AV301" s="13" t="s">
        <v>86</v>
      </c>
      <c r="AW301" s="13" t="s">
        <v>32</v>
      </c>
      <c r="AX301" s="13" t="s">
        <v>76</v>
      </c>
      <c r="AY301" s="244" t="s">
        <v>157</v>
      </c>
    </row>
    <row r="302" spans="1:51" s="13" customFormat="1" ht="12">
      <c r="A302" s="13"/>
      <c r="B302" s="233"/>
      <c r="C302" s="234"/>
      <c r="D302" s="235" t="s">
        <v>166</v>
      </c>
      <c r="E302" s="236" t="s">
        <v>1</v>
      </c>
      <c r="F302" s="237" t="s">
        <v>525</v>
      </c>
      <c r="G302" s="234"/>
      <c r="H302" s="238">
        <v>40.28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166</v>
      </c>
      <c r="AU302" s="244" t="s">
        <v>86</v>
      </c>
      <c r="AV302" s="13" t="s">
        <v>86</v>
      </c>
      <c r="AW302" s="13" t="s">
        <v>32</v>
      </c>
      <c r="AX302" s="13" t="s">
        <v>76</v>
      </c>
      <c r="AY302" s="244" t="s">
        <v>157</v>
      </c>
    </row>
    <row r="303" spans="1:51" s="13" customFormat="1" ht="12">
      <c r="A303" s="13"/>
      <c r="B303" s="233"/>
      <c r="C303" s="234"/>
      <c r="D303" s="235" t="s">
        <v>166</v>
      </c>
      <c r="E303" s="236" t="s">
        <v>1</v>
      </c>
      <c r="F303" s="237" t="s">
        <v>526</v>
      </c>
      <c r="G303" s="234"/>
      <c r="H303" s="238">
        <v>35.366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166</v>
      </c>
      <c r="AU303" s="244" t="s">
        <v>86</v>
      </c>
      <c r="AV303" s="13" t="s">
        <v>86</v>
      </c>
      <c r="AW303" s="13" t="s">
        <v>32</v>
      </c>
      <c r="AX303" s="13" t="s">
        <v>76</v>
      </c>
      <c r="AY303" s="244" t="s">
        <v>157</v>
      </c>
    </row>
    <row r="304" spans="1:51" s="13" customFormat="1" ht="12">
      <c r="A304" s="13"/>
      <c r="B304" s="233"/>
      <c r="C304" s="234"/>
      <c r="D304" s="235" t="s">
        <v>166</v>
      </c>
      <c r="E304" s="236" t="s">
        <v>1</v>
      </c>
      <c r="F304" s="237" t="s">
        <v>527</v>
      </c>
      <c r="G304" s="234"/>
      <c r="H304" s="238">
        <v>40.232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166</v>
      </c>
      <c r="AU304" s="244" t="s">
        <v>86</v>
      </c>
      <c r="AV304" s="13" t="s">
        <v>86</v>
      </c>
      <c r="AW304" s="13" t="s">
        <v>32</v>
      </c>
      <c r="AX304" s="13" t="s">
        <v>76</v>
      </c>
      <c r="AY304" s="244" t="s">
        <v>157</v>
      </c>
    </row>
    <row r="305" spans="1:51" s="14" customFormat="1" ht="12">
      <c r="A305" s="14"/>
      <c r="B305" s="245"/>
      <c r="C305" s="246"/>
      <c r="D305" s="235" t="s">
        <v>166</v>
      </c>
      <c r="E305" s="247" t="s">
        <v>1</v>
      </c>
      <c r="F305" s="248" t="s">
        <v>169</v>
      </c>
      <c r="G305" s="246"/>
      <c r="H305" s="249">
        <v>151.37400000000002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166</v>
      </c>
      <c r="AU305" s="255" t="s">
        <v>86</v>
      </c>
      <c r="AV305" s="14" t="s">
        <v>164</v>
      </c>
      <c r="AW305" s="14" t="s">
        <v>32</v>
      </c>
      <c r="AX305" s="14" t="s">
        <v>84</v>
      </c>
      <c r="AY305" s="255" t="s">
        <v>157</v>
      </c>
    </row>
    <row r="306" spans="1:65" s="2" customFormat="1" ht="16.5" customHeight="1">
      <c r="A306" s="37"/>
      <c r="B306" s="38"/>
      <c r="C306" s="256" t="s">
        <v>528</v>
      </c>
      <c r="D306" s="256" t="s">
        <v>170</v>
      </c>
      <c r="E306" s="257" t="s">
        <v>529</v>
      </c>
      <c r="F306" s="258" t="s">
        <v>530</v>
      </c>
      <c r="G306" s="259" t="s">
        <v>177</v>
      </c>
      <c r="H306" s="260">
        <v>166.511</v>
      </c>
      <c r="I306" s="261"/>
      <c r="J306" s="262">
        <f>ROUND(I306*H306,2)</f>
        <v>0</v>
      </c>
      <c r="K306" s="263"/>
      <c r="L306" s="264"/>
      <c r="M306" s="265" t="s">
        <v>1</v>
      </c>
      <c r="N306" s="266" t="s">
        <v>41</v>
      </c>
      <c r="O306" s="90"/>
      <c r="P306" s="229">
        <f>O306*H306</f>
        <v>0</v>
      </c>
      <c r="Q306" s="229">
        <v>0.0118</v>
      </c>
      <c r="R306" s="229">
        <f>Q306*H306</f>
        <v>1.9648298</v>
      </c>
      <c r="S306" s="229">
        <v>0</v>
      </c>
      <c r="T306" s="230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1" t="s">
        <v>295</v>
      </c>
      <c r="AT306" s="231" t="s">
        <v>170</v>
      </c>
      <c r="AU306" s="231" t="s">
        <v>86</v>
      </c>
      <c r="AY306" s="16" t="s">
        <v>157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6" t="s">
        <v>84</v>
      </c>
      <c r="BK306" s="232">
        <f>ROUND(I306*H306,2)</f>
        <v>0</v>
      </c>
      <c r="BL306" s="16" t="s">
        <v>215</v>
      </c>
      <c r="BM306" s="231" t="s">
        <v>531</v>
      </c>
    </row>
    <row r="307" spans="1:51" s="13" customFormat="1" ht="12">
      <c r="A307" s="13"/>
      <c r="B307" s="233"/>
      <c r="C307" s="234"/>
      <c r="D307" s="235" t="s">
        <v>166</v>
      </c>
      <c r="E307" s="234"/>
      <c r="F307" s="237" t="s">
        <v>532</v>
      </c>
      <c r="G307" s="234"/>
      <c r="H307" s="238">
        <v>166.511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166</v>
      </c>
      <c r="AU307" s="244" t="s">
        <v>86</v>
      </c>
      <c r="AV307" s="13" t="s">
        <v>86</v>
      </c>
      <c r="AW307" s="13" t="s">
        <v>4</v>
      </c>
      <c r="AX307" s="13" t="s">
        <v>84</v>
      </c>
      <c r="AY307" s="244" t="s">
        <v>157</v>
      </c>
    </row>
    <row r="308" spans="1:65" s="2" customFormat="1" ht="16.5" customHeight="1">
      <c r="A308" s="37"/>
      <c r="B308" s="38"/>
      <c r="C308" s="219" t="s">
        <v>533</v>
      </c>
      <c r="D308" s="219" t="s">
        <v>160</v>
      </c>
      <c r="E308" s="220" t="s">
        <v>534</v>
      </c>
      <c r="F308" s="221" t="s">
        <v>535</v>
      </c>
      <c r="G308" s="222" t="s">
        <v>354</v>
      </c>
      <c r="H308" s="223">
        <v>8</v>
      </c>
      <c r="I308" s="224"/>
      <c r="J308" s="225">
        <f>ROUND(I308*H308,2)</f>
        <v>0</v>
      </c>
      <c r="K308" s="226"/>
      <c r="L308" s="43"/>
      <c r="M308" s="227" t="s">
        <v>1</v>
      </c>
      <c r="N308" s="228" t="s">
        <v>41</v>
      </c>
      <c r="O308" s="90"/>
      <c r="P308" s="229">
        <f>O308*H308</f>
        <v>0</v>
      </c>
      <c r="Q308" s="229">
        <v>0.00063</v>
      </c>
      <c r="R308" s="229">
        <f>Q308*H308</f>
        <v>0.00504</v>
      </c>
      <c r="S308" s="229">
        <v>0</v>
      </c>
      <c r="T308" s="230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1" t="s">
        <v>215</v>
      </c>
      <c r="AT308" s="231" t="s">
        <v>160</v>
      </c>
      <c r="AU308" s="231" t="s">
        <v>86</v>
      </c>
      <c r="AY308" s="16" t="s">
        <v>157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6" t="s">
        <v>84</v>
      </c>
      <c r="BK308" s="232">
        <f>ROUND(I308*H308,2)</f>
        <v>0</v>
      </c>
      <c r="BL308" s="16" t="s">
        <v>215</v>
      </c>
      <c r="BM308" s="231" t="s">
        <v>536</v>
      </c>
    </row>
    <row r="309" spans="1:65" s="2" customFormat="1" ht="33" customHeight="1">
      <c r="A309" s="37"/>
      <c r="B309" s="38"/>
      <c r="C309" s="219" t="s">
        <v>537</v>
      </c>
      <c r="D309" s="219" t="s">
        <v>160</v>
      </c>
      <c r="E309" s="220" t="s">
        <v>538</v>
      </c>
      <c r="F309" s="221" t="s">
        <v>539</v>
      </c>
      <c r="G309" s="222" t="s">
        <v>399</v>
      </c>
      <c r="H309" s="223">
        <v>9.22</v>
      </c>
      <c r="I309" s="224"/>
      <c r="J309" s="225">
        <f>ROUND(I309*H309,2)</f>
        <v>0</v>
      </c>
      <c r="K309" s="226"/>
      <c r="L309" s="43"/>
      <c r="M309" s="227" t="s">
        <v>1</v>
      </c>
      <c r="N309" s="228" t="s">
        <v>41</v>
      </c>
      <c r="O309" s="90"/>
      <c r="P309" s="229">
        <f>O309*H309</f>
        <v>0</v>
      </c>
      <c r="Q309" s="229">
        <v>0.00098</v>
      </c>
      <c r="R309" s="229">
        <f>Q309*H309</f>
        <v>0.0090356</v>
      </c>
      <c r="S309" s="229">
        <v>0</v>
      </c>
      <c r="T309" s="230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1" t="s">
        <v>215</v>
      </c>
      <c r="AT309" s="231" t="s">
        <v>160</v>
      </c>
      <c r="AU309" s="231" t="s">
        <v>86</v>
      </c>
      <c r="AY309" s="16" t="s">
        <v>157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6" t="s">
        <v>84</v>
      </c>
      <c r="BK309" s="232">
        <f>ROUND(I309*H309,2)</f>
        <v>0</v>
      </c>
      <c r="BL309" s="16" t="s">
        <v>215</v>
      </c>
      <c r="BM309" s="231" t="s">
        <v>540</v>
      </c>
    </row>
    <row r="310" spans="1:51" s="13" customFormat="1" ht="12">
      <c r="A310" s="13"/>
      <c r="B310" s="233"/>
      <c r="C310" s="234"/>
      <c r="D310" s="235" t="s">
        <v>166</v>
      </c>
      <c r="E310" s="236" t="s">
        <v>1</v>
      </c>
      <c r="F310" s="237" t="s">
        <v>541</v>
      </c>
      <c r="G310" s="234"/>
      <c r="H310" s="238">
        <v>4.61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166</v>
      </c>
      <c r="AU310" s="244" t="s">
        <v>86</v>
      </c>
      <c r="AV310" s="13" t="s">
        <v>86</v>
      </c>
      <c r="AW310" s="13" t="s">
        <v>32</v>
      </c>
      <c r="AX310" s="13" t="s">
        <v>76</v>
      </c>
      <c r="AY310" s="244" t="s">
        <v>157</v>
      </c>
    </row>
    <row r="311" spans="1:51" s="13" customFormat="1" ht="12">
      <c r="A311" s="13"/>
      <c r="B311" s="233"/>
      <c r="C311" s="234"/>
      <c r="D311" s="235" t="s">
        <v>166</v>
      </c>
      <c r="E311" s="236" t="s">
        <v>1</v>
      </c>
      <c r="F311" s="237" t="s">
        <v>542</v>
      </c>
      <c r="G311" s="234"/>
      <c r="H311" s="238">
        <v>4.61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166</v>
      </c>
      <c r="AU311" s="244" t="s">
        <v>86</v>
      </c>
      <c r="AV311" s="13" t="s">
        <v>86</v>
      </c>
      <c r="AW311" s="13" t="s">
        <v>32</v>
      </c>
      <c r="AX311" s="13" t="s">
        <v>76</v>
      </c>
      <c r="AY311" s="244" t="s">
        <v>157</v>
      </c>
    </row>
    <row r="312" spans="1:51" s="14" customFormat="1" ht="12">
      <c r="A312" s="14"/>
      <c r="B312" s="245"/>
      <c r="C312" s="246"/>
      <c r="D312" s="235" t="s">
        <v>166</v>
      </c>
      <c r="E312" s="247" t="s">
        <v>1</v>
      </c>
      <c r="F312" s="248" t="s">
        <v>169</v>
      </c>
      <c r="G312" s="246"/>
      <c r="H312" s="249">
        <v>9.22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166</v>
      </c>
      <c r="AU312" s="255" t="s">
        <v>86</v>
      </c>
      <c r="AV312" s="14" t="s">
        <v>164</v>
      </c>
      <c r="AW312" s="14" t="s">
        <v>32</v>
      </c>
      <c r="AX312" s="14" t="s">
        <v>84</v>
      </c>
      <c r="AY312" s="255" t="s">
        <v>157</v>
      </c>
    </row>
    <row r="313" spans="1:65" s="2" customFormat="1" ht="16.5" customHeight="1">
      <c r="A313" s="37"/>
      <c r="B313" s="38"/>
      <c r="C313" s="256" t="s">
        <v>543</v>
      </c>
      <c r="D313" s="256" t="s">
        <v>170</v>
      </c>
      <c r="E313" s="257" t="s">
        <v>529</v>
      </c>
      <c r="F313" s="258" t="s">
        <v>530</v>
      </c>
      <c r="G313" s="259" t="s">
        <v>177</v>
      </c>
      <c r="H313" s="260">
        <v>2.028</v>
      </c>
      <c r="I313" s="261"/>
      <c r="J313" s="262">
        <f>ROUND(I313*H313,2)</f>
        <v>0</v>
      </c>
      <c r="K313" s="263"/>
      <c r="L313" s="264"/>
      <c r="M313" s="265" t="s">
        <v>1</v>
      </c>
      <c r="N313" s="266" t="s">
        <v>41</v>
      </c>
      <c r="O313" s="90"/>
      <c r="P313" s="229">
        <f>O313*H313</f>
        <v>0</v>
      </c>
      <c r="Q313" s="229">
        <v>0.0118</v>
      </c>
      <c r="R313" s="229">
        <f>Q313*H313</f>
        <v>0.0239304</v>
      </c>
      <c r="S313" s="229">
        <v>0</v>
      </c>
      <c r="T313" s="230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1" t="s">
        <v>295</v>
      </c>
      <c r="AT313" s="231" t="s">
        <v>170</v>
      </c>
      <c r="AU313" s="231" t="s">
        <v>86</v>
      </c>
      <c r="AY313" s="16" t="s">
        <v>157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6" t="s">
        <v>84</v>
      </c>
      <c r="BK313" s="232">
        <f>ROUND(I313*H313,2)</f>
        <v>0</v>
      </c>
      <c r="BL313" s="16" t="s">
        <v>215</v>
      </c>
      <c r="BM313" s="231" t="s">
        <v>544</v>
      </c>
    </row>
    <row r="314" spans="1:51" s="13" customFormat="1" ht="12">
      <c r="A314" s="13"/>
      <c r="B314" s="233"/>
      <c r="C314" s="234"/>
      <c r="D314" s="235" t="s">
        <v>166</v>
      </c>
      <c r="E314" s="234"/>
      <c r="F314" s="237" t="s">
        <v>545</v>
      </c>
      <c r="G314" s="234"/>
      <c r="H314" s="238">
        <v>2.028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166</v>
      </c>
      <c r="AU314" s="244" t="s">
        <v>86</v>
      </c>
      <c r="AV314" s="13" t="s">
        <v>86</v>
      </c>
      <c r="AW314" s="13" t="s">
        <v>4</v>
      </c>
      <c r="AX314" s="13" t="s">
        <v>84</v>
      </c>
      <c r="AY314" s="244" t="s">
        <v>157</v>
      </c>
    </row>
    <row r="315" spans="1:65" s="2" customFormat="1" ht="24.15" customHeight="1">
      <c r="A315" s="37"/>
      <c r="B315" s="38"/>
      <c r="C315" s="219" t="s">
        <v>546</v>
      </c>
      <c r="D315" s="219" t="s">
        <v>160</v>
      </c>
      <c r="E315" s="220" t="s">
        <v>547</v>
      </c>
      <c r="F315" s="221" t="s">
        <v>548</v>
      </c>
      <c r="G315" s="222" t="s">
        <v>163</v>
      </c>
      <c r="H315" s="223">
        <v>2.911</v>
      </c>
      <c r="I315" s="224"/>
      <c r="J315" s="225">
        <f>ROUND(I315*H315,2)</f>
        <v>0</v>
      </c>
      <c r="K315" s="226"/>
      <c r="L315" s="43"/>
      <c r="M315" s="227" t="s">
        <v>1</v>
      </c>
      <c r="N315" s="228" t="s">
        <v>41</v>
      </c>
      <c r="O315" s="90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1" t="s">
        <v>215</v>
      </c>
      <c r="AT315" s="231" t="s">
        <v>160</v>
      </c>
      <c r="AU315" s="231" t="s">
        <v>86</v>
      </c>
      <c r="AY315" s="16" t="s">
        <v>157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6" t="s">
        <v>84</v>
      </c>
      <c r="BK315" s="232">
        <f>ROUND(I315*H315,2)</f>
        <v>0</v>
      </c>
      <c r="BL315" s="16" t="s">
        <v>215</v>
      </c>
      <c r="BM315" s="231" t="s">
        <v>549</v>
      </c>
    </row>
    <row r="316" spans="1:63" s="12" customFormat="1" ht="22.8" customHeight="1">
      <c r="A316" s="12"/>
      <c r="B316" s="203"/>
      <c r="C316" s="204"/>
      <c r="D316" s="205" t="s">
        <v>75</v>
      </c>
      <c r="E316" s="217" t="s">
        <v>550</v>
      </c>
      <c r="F316" s="217" t="s">
        <v>551</v>
      </c>
      <c r="G316" s="204"/>
      <c r="H316" s="204"/>
      <c r="I316" s="207"/>
      <c r="J316" s="218">
        <f>BK316</f>
        <v>0</v>
      </c>
      <c r="K316" s="204"/>
      <c r="L316" s="209"/>
      <c r="M316" s="210"/>
      <c r="N316" s="211"/>
      <c r="O316" s="211"/>
      <c r="P316" s="212">
        <f>SUM(P317:P320)</f>
        <v>0</v>
      </c>
      <c r="Q316" s="211"/>
      <c r="R316" s="212">
        <f>SUM(R317:R320)</f>
        <v>0.18375337</v>
      </c>
      <c r="S316" s="211"/>
      <c r="T316" s="213">
        <f>SUM(T317:T320)</f>
        <v>0.050211320000000004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4" t="s">
        <v>86</v>
      </c>
      <c r="AT316" s="215" t="s">
        <v>75</v>
      </c>
      <c r="AU316" s="215" t="s">
        <v>84</v>
      </c>
      <c r="AY316" s="214" t="s">
        <v>157</v>
      </c>
      <c r="BK316" s="216">
        <f>SUM(BK317:BK320)</f>
        <v>0</v>
      </c>
    </row>
    <row r="317" spans="1:65" s="2" customFormat="1" ht="16.5" customHeight="1">
      <c r="A317" s="37"/>
      <c r="B317" s="38"/>
      <c r="C317" s="219" t="s">
        <v>552</v>
      </c>
      <c r="D317" s="219" t="s">
        <v>160</v>
      </c>
      <c r="E317" s="220" t="s">
        <v>553</v>
      </c>
      <c r="F317" s="221" t="s">
        <v>554</v>
      </c>
      <c r="G317" s="222" t="s">
        <v>177</v>
      </c>
      <c r="H317" s="223">
        <v>161.972</v>
      </c>
      <c r="I317" s="224"/>
      <c r="J317" s="225">
        <f>ROUND(I317*H317,2)</f>
        <v>0</v>
      </c>
      <c r="K317" s="226"/>
      <c r="L317" s="43"/>
      <c r="M317" s="227" t="s">
        <v>1</v>
      </c>
      <c r="N317" s="228" t="s">
        <v>41</v>
      </c>
      <c r="O317" s="90"/>
      <c r="P317" s="229">
        <f>O317*H317</f>
        <v>0</v>
      </c>
      <c r="Q317" s="229">
        <v>0.001</v>
      </c>
      <c r="R317" s="229">
        <f>Q317*H317</f>
        <v>0.161972</v>
      </c>
      <c r="S317" s="229">
        <v>0.00031</v>
      </c>
      <c r="T317" s="230">
        <f>S317*H317</f>
        <v>0.050211320000000004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1" t="s">
        <v>215</v>
      </c>
      <c r="AT317" s="231" t="s">
        <v>160</v>
      </c>
      <c r="AU317" s="231" t="s">
        <v>86</v>
      </c>
      <c r="AY317" s="16" t="s">
        <v>157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6" t="s">
        <v>84</v>
      </c>
      <c r="BK317" s="232">
        <f>ROUND(I317*H317,2)</f>
        <v>0</v>
      </c>
      <c r="BL317" s="16" t="s">
        <v>215</v>
      </c>
      <c r="BM317" s="231" t="s">
        <v>555</v>
      </c>
    </row>
    <row r="318" spans="1:51" s="13" customFormat="1" ht="12">
      <c r="A318" s="13"/>
      <c r="B318" s="233"/>
      <c r="C318" s="234"/>
      <c r="D318" s="235" t="s">
        <v>166</v>
      </c>
      <c r="E318" s="236" t="s">
        <v>1</v>
      </c>
      <c r="F318" s="237" t="s">
        <v>104</v>
      </c>
      <c r="G318" s="234"/>
      <c r="H318" s="238">
        <v>161.972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166</v>
      </c>
      <c r="AU318" s="244" t="s">
        <v>86</v>
      </c>
      <c r="AV318" s="13" t="s">
        <v>86</v>
      </c>
      <c r="AW318" s="13" t="s">
        <v>32</v>
      </c>
      <c r="AX318" s="13" t="s">
        <v>84</v>
      </c>
      <c r="AY318" s="244" t="s">
        <v>157</v>
      </c>
    </row>
    <row r="319" spans="1:65" s="2" customFormat="1" ht="33" customHeight="1">
      <c r="A319" s="37"/>
      <c r="B319" s="38"/>
      <c r="C319" s="219" t="s">
        <v>556</v>
      </c>
      <c r="D319" s="219" t="s">
        <v>160</v>
      </c>
      <c r="E319" s="220" t="s">
        <v>557</v>
      </c>
      <c r="F319" s="221" t="s">
        <v>558</v>
      </c>
      <c r="G319" s="222" t="s">
        <v>177</v>
      </c>
      <c r="H319" s="223">
        <v>167.549</v>
      </c>
      <c r="I319" s="224"/>
      <c r="J319" s="225">
        <f>ROUND(I319*H319,2)</f>
        <v>0</v>
      </c>
      <c r="K319" s="226"/>
      <c r="L319" s="43"/>
      <c r="M319" s="227" t="s">
        <v>1</v>
      </c>
      <c r="N319" s="228" t="s">
        <v>41</v>
      </c>
      <c r="O319" s="90"/>
      <c r="P319" s="229">
        <f>O319*H319</f>
        <v>0</v>
      </c>
      <c r="Q319" s="229">
        <v>0.00013</v>
      </c>
      <c r="R319" s="229">
        <f>Q319*H319</f>
        <v>0.021781369999999998</v>
      </c>
      <c r="S319" s="229">
        <v>0</v>
      </c>
      <c r="T319" s="230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1" t="s">
        <v>215</v>
      </c>
      <c r="AT319" s="231" t="s">
        <v>160</v>
      </c>
      <c r="AU319" s="231" t="s">
        <v>86</v>
      </c>
      <c r="AY319" s="16" t="s">
        <v>157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6" t="s">
        <v>84</v>
      </c>
      <c r="BK319" s="232">
        <f>ROUND(I319*H319,2)</f>
        <v>0</v>
      </c>
      <c r="BL319" s="16" t="s">
        <v>215</v>
      </c>
      <c r="BM319" s="231" t="s">
        <v>559</v>
      </c>
    </row>
    <row r="320" spans="1:51" s="13" customFormat="1" ht="12">
      <c r="A320" s="13"/>
      <c r="B320" s="233"/>
      <c r="C320" s="234"/>
      <c r="D320" s="235" t="s">
        <v>166</v>
      </c>
      <c r="E320" s="236" t="s">
        <v>1</v>
      </c>
      <c r="F320" s="237" t="s">
        <v>560</v>
      </c>
      <c r="G320" s="234"/>
      <c r="H320" s="238">
        <v>167.549</v>
      </c>
      <c r="I320" s="239"/>
      <c r="J320" s="234"/>
      <c r="K320" s="234"/>
      <c r="L320" s="240"/>
      <c r="M320" s="267"/>
      <c r="N320" s="268"/>
      <c r="O320" s="268"/>
      <c r="P320" s="268"/>
      <c r="Q320" s="268"/>
      <c r="R320" s="268"/>
      <c r="S320" s="268"/>
      <c r="T320" s="26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166</v>
      </c>
      <c r="AU320" s="244" t="s">
        <v>86</v>
      </c>
      <c r="AV320" s="13" t="s">
        <v>86</v>
      </c>
      <c r="AW320" s="13" t="s">
        <v>32</v>
      </c>
      <c r="AX320" s="13" t="s">
        <v>84</v>
      </c>
      <c r="AY320" s="244" t="s">
        <v>157</v>
      </c>
    </row>
    <row r="321" spans="1:31" s="2" customFormat="1" ht="6.95" customHeight="1">
      <c r="A321" s="37"/>
      <c r="B321" s="65"/>
      <c r="C321" s="66"/>
      <c r="D321" s="66"/>
      <c r="E321" s="66"/>
      <c r="F321" s="66"/>
      <c r="G321" s="66"/>
      <c r="H321" s="66"/>
      <c r="I321" s="66"/>
      <c r="J321" s="66"/>
      <c r="K321" s="66"/>
      <c r="L321" s="43"/>
      <c r="M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</sheetData>
  <sheetProtection password="CC35" sheet="1" objects="1" scenarios="1" formatColumns="0" formatRows="0" autoFilter="0"/>
  <autoFilter ref="C134:K320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103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26.25" customHeight="1">
      <c r="B7" s="19"/>
      <c r="E7" s="141" t="str">
        <f>'Rekapitulace stavby'!K6</f>
        <v>REKONSTRUKCE WC VE 2.N.P. A 3.N.P. BUDOVY MAGISTRÁTU - DĚČÍN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561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31. 7. 2023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ROUND((SUM(BE126:BE183)),2)</f>
        <v>0</v>
      </c>
      <c r="G33" s="37"/>
      <c r="H33" s="37"/>
      <c r="I33" s="155">
        <v>0.21</v>
      </c>
      <c r="J33" s="154">
        <f>ROUND(((SUM(BE126:BE183))*I33),2)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ROUND((SUM(BF126:BF183)),2)</f>
        <v>0</v>
      </c>
      <c r="G34" s="37"/>
      <c r="H34" s="37"/>
      <c r="I34" s="155">
        <v>0.15</v>
      </c>
      <c r="J34" s="154">
        <f>ROUND(((SUM(BF126:BF183))*I34),2)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ROUND((SUM(BG126:BG183)),2)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ROUND((SUM(BH126:BH183)),2)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ROUND((SUM(BI126:BI183)),2)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4" t="str">
        <f>E7</f>
        <v>REKONSTRUKCE WC VE 2.N.P. A 3.N.P. BUDOVY MAGISTRÁTU - DĚČÍN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EL - Elektroinstalace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st.p.č.1012</v>
      </c>
      <c r="G89" s="39"/>
      <c r="H89" s="39"/>
      <c r="I89" s="31" t="s">
        <v>22</v>
      </c>
      <c r="J89" s="78" t="str">
        <f>IF(J12="","",J12)</f>
        <v>31. 7. 2023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Ing. Vladimír POLDA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Jan 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119</v>
      </c>
      <c r="D94" s="176"/>
      <c r="E94" s="176"/>
      <c r="F94" s="176"/>
      <c r="G94" s="176"/>
      <c r="H94" s="176"/>
      <c r="I94" s="176"/>
      <c r="J94" s="177" t="s">
        <v>120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121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122</v>
      </c>
    </row>
    <row r="97" spans="1:31" s="9" customFormat="1" ht="24.95" customHeight="1">
      <c r="A97" s="9"/>
      <c r="B97" s="179"/>
      <c r="C97" s="180"/>
      <c r="D97" s="181" t="s">
        <v>562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563</v>
      </c>
      <c r="E98" s="182"/>
      <c r="F98" s="182"/>
      <c r="G98" s="182"/>
      <c r="H98" s="182"/>
      <c r="I98" s="182"/>
      <c r="J98" s="183">
        <f>J136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564</v>
      </c>
      <c r="E99" s="182"/>
      <c r="F99" s="182"/>
      <c r="G99" s="182"/>
      <c r="H99" s="182"/>
      <c r="I99" s="182"/>
      <c r="J99" s="183">
        <f>J150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565</v>
      </c>
      <c r="E100" s="182"/>
      <c r="F100" s="182"/>
      <c r="G100" s="182"/>
      <c r="H100" s="182"/>
      <c r="I100" s="182"/>
      <c r="J100" s="183">
        <f>J164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566</v>
      </c>
      <c r="E101" s="182"/>
      <c r="F101" s="182"/>
      <c r="G101" s="182"/>
      <c r="H101" s="182"/>
      <c r="I101" s="182"/>
      <c r="J101" s="183">
        <f>J167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567</v>
      </c>
      <c r="E102" s="182"/>
      <c r="F102" s="182"/>
      <c r="G102" s="182"/>
      <c r="H102" s="182"/>
      <c r="I102" s="182"/>
      <c r="J102" s="183">
        <f>J174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568</v>
      </c>
      <c r="E103" s="188"/>
      <c r="F103" s="188"/>
      <c r="G103" s="188"/>
      <c r="H103" s="188"/>
      <c r="I103" s="188"/>
      <c r="J103" s="189">
        <f>J175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569</v>
      </c>
      <c r="E104" s="188"/>
      <c r="F104" s="188"/>
      <c r="G104" s="188"/>
      <c r="H104" s="188"/>
      <c r="I104" s="188"/>
      <c r="J104" s="189">
        <f>J177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570</v>
      </c>
      <c r="E105" s="188"/>
      <c r="F105" s="188"/>
      <c r="G105" s="188"/>
      <c r="H105" s="188"/>
      <c r="I105" s="188"/>
      <c r="J105" s="189">
        <f>J179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571</v>
      </c>
      <c r="E106" s="188"/>
      <c r="F106" s="188"/>
      <c r="G106" s="188"/>
      <c r="H106" s="188"/>
      <c r="I106" s="188"/>
      <c r="J106" s="189">
        <f>J182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142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6.25" customHeight="1">
      <c r="A116" s="37"/>
      <c r="B116" s="38"/>
      <c r="C116" s="39"/>
      <c r="D116" s="39"/>
      <c r="E116" s="174" t="str">
        <f>E7</f>
        <v>REKONSTRUKCE WC VE 2.N.P. A 3.N.P. BUDOVY MAGISTRÁTU - DĚČÍN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112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E9</f>
        <v>EL - Elektroinstalace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>st.p.č.1012</v>
      </c>
      <c r="G120" s="39"/>
      <c r="H120" s="39"/>
      <c r="I120" s="31" t="s">
        <v>22</v>
      </c>
      <c r="J120" s="78" t="str">
        <f>IF(J12="","",J12)</f>
        <v>31. 7. 2023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E15</f>
        <v>STATUTÁRNÍ MĚSTO DĚČÍN</v>
      </c>
      <c r="G122" s="39"/>
      <c r="H122" s="39"/>
      <c r="I122" s="31" t="s">
        <v>30</v>
      </c>
      <c r="J122" s="35" t="str">
        <f>E21</f>
        <v>Ing. Vladimír POLDA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IF(E18="","",E18)</f>
        <v>Vyplň údaj</v>
      </c>
      <c r="G123" s="39"/>
      <c r="H123" s="39"/>
      <c r="I123" s="31" t="s">
        <v>33</v>
      </c>
      <c r="J123" s="35" t="str">
        <f>E24</f>
        <v>Ing. Jan Duben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1"/>
      <c r="B125" s="192"/>
      <c r="C125" s="193" t="s">
        <v>143</v>
      </c>
      <c r="D125" s="194" t="s">
        <v>61</v>
      </c>
      <c r="E125" s="194" t="s">
        <v>57</v>
      </c>
      <c r="F125" s="194" t="s">
        <v>58</v>
      </c>
      <c r="G125" s="194" t="s">
        <v>144</v>
      </c>
      <c r="H125" s="194" t="s">
        <v>145</v>
      </c>
      <c r="I125" s="194" t="s">
        <v>146</v>
      </c>
      <c r="J125" s="195" t="s">
        <v>120</v>
      </c>
      <c r="K125" s="196" t="s">
        <v>147</v>
      </c>
      <c r="L125" s="197"/>
      <c r="M125" s="99" t="s">
        <v>1</v>
      </c>
      <c r="N125" s="100" t="s">
        <v>40</v>
      </c>
      <c r="O125" s="100" t="s">
        <v>148</v>
      </c>
      <c r="P125" s="100" t="s">
        <v>149</v>
      </c>
      <c r="Q125" s="100" t="s">
        <v>150</v>
      </c>
      <c r="R125" s="100" t="s">
        <v>151</v>
      </c>
      <c r="S125" s="100" t="s">
        <v>152</v>
      </c>
      <c r="T125" s="101" t="s">
        <v>153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7"/>
      <c r="B126" s="38"/>
      <c r="C126" s="106" t="s">
        <v>154</v>
      </c>
      <c r="D126" s="39"/>
      <c r="E126" s="39"/>
      <c r="F126" s="39"/>
      <c r="G126" s="39"/>
      <c r="H126" s="39"/>
      <c r="I126" s="39"/>
      <c r="J126" s="198">
        <f>BK126</f>
        <v>0</v>
      </c>
      <c r="K126" s="39"/>
      <c r="L126" s="43"/>
      <c r="M126" s="102"/>
      <c r="N126" s="199"/>
      <c r="O126" s="103"/>
      <c r="P126" s="200">
        <f>P127+P136+P150+P164+P167+P174</f>
        <v>0</v>
      </c>
      <c r="Q126" s="103"/>
      <c r="R126" s="200">
        <f>R127+R136+R150+R164+R167+R174</f>
        <v>0</v>
      </c>
      <c r="S126" s="103"/>
      <c r="T126" s="201">
        <f>T127+T136+T150+T164+T167+T174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75</v>
      </c>
      <c r="AU126" s="16" t="s">
        <v>122</v>
      </c>
      <c r="BK126" s="202">
        <f>BK127+BK136+BK150+BK164+BK167+BK174</f>
        <v>0</v>
      </c>
    </row>
    <row r="127" spans="1:63" s="12" customFormat="1" ht="25.9" customHeight="1">
      <c r="A127" s="12"/>
      <c r="B127" s="203"/>
      <c r="C127" s="204"/>
      <c r="D127" s="205" t="s">
        <v>75</v>
      </c>
      <c r="E127" s="206" t="s">
        <v>572</v>
      </c>
      <c r="F127" s="206" t="s">
        <v>573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SUM(P128:P135)</f>
        <v>0</v>
      </c>
      <c r="Q127" s="211"/>
      <c r="R127" s="212">
        <f>SUM(R128:R135)</f>
        <v>0</v>
      </c>
      <c r="S127" s="211"/>
      <c r="T127" s="213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76</v>
      </c>
      <c r="AY127" s="214" t="s">
        <v>157</v>
      </c>
      <c r="BK127" s="216">
        <f>SUM(BK128:BK135)</f>
        <v>0</v>
      </c>
    </row>
    <row r="128" spans="1:65" s="2" customFormat="1" ht="21.75" customHeight="1">
      <c r="A128" s="37"/>
      <c r="B128" s="38"/>
      <c r="C128" s="256" t="s">
        <v>84</v>
      </c>
      <c r="D128" s="256" t="s">
        <v>170</v>
      </c>
      <c r="E128" s="257" t="s">
        <v>574</v>
      </c>
      <c r="F128" s="258" t="s">
        <v>575</v>
      </c>
      <c r="G128" s="259" t="s">
        <v>576</v>
      </c>
      <c r="H128" s="260">
        <v>1</v>
      </c>
      <c r="I128" s="261"/>
      <c r="J128" s="262">
        <f>ROUND(I128*H128,2)</f>
        <v>0</v>
      </c>
      <c r="K128" s="263"/>
      <c r="L128" s="264"/>
      <c r="M128" s="265" t="s">
        <v>1</v>
      </c>
      <c r="N128" s="266" t="s">
        <v>41</v>
      </c>
      <c r="O128" s="90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1" t="s">
        <v>173</v>
      </c>
      <c r="AT128" s="231" t="s">
        <v>170</v>
      </c>
      <c r="AU128" s="231" t="s">
        <v>84</v>
      </c>
      <c r="AY128" s="16" t="s">
        <v>157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6" t="s">
        <v>84</v>
      </c>
      <c r="BK128" s="232">
        <f>ROUND(I128*H128,2)</f>
        <v>0</v>
      </c>
      <c r="BL128" s="16" t="s">
        <v>164</v>
      </c>
      <c r="BM128" s="231" t="s">
        <v>86</v>
      </c>
    </row>
    <row r="129" spans="1:65" s="2" customFormat="1" ht="21.75" customHeight="1">
      <c r="A129" s="37"/>
      <c r="B129" s="38"/>
      <c r="C129" s="256" t="s">
        <v>86</v>
      </c>
      <c r="D129" s="256" t="s">
        <v>170</v>
      </c>
      <c r="E129" s="257" t="s">
        <v>577</v>
      </c>
      <c r="F129" s="258" t="s">
        <v>578</v>
      </c>
      <c r="G129" s="259" t="s">
        <v>576</v>
      </c>
      <c r="H129" s="260">
        <v>1</v>
      </c>
      <c r="I129" s="261"/>
      <c r="J129" s="262">
        <f>ROUND(I129*H129,2)</f>
        <v>0</v>
      </c>
      <c r="K129" s="263"/>
      <c r="L129" s="264"/>
      <c r="M129" s="265" t="s">
        <v>1</v>
      </c>
      <c r="N129" s="266" t="s">
        <v>41</v>
      </c>
      <c r="O129" s="90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1" t="s">
        <v>173</v>
      </c>
      <c r="AT129" s="231" t="s">
        <v>170</v>
      </c>
      <c r="AU129" s="231" t="s">
        <v>84</v>
      </c>
      <c r="AY129" s="16" t="s">
        <v>157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84</v>
      </c>
      <c r="BK129" s="232">
        <f>ROUND(I129*H129,2)</f>
        <v>0</v>
      </c>
      <c r="BL129" s="16" t="s">
        <v>164</v>
      </c>
      <c r="BM129" s="231" t="s">
        <v>164</v>
      </c>
    </row>
    <row r="130" spans="1:65" s="2" customFormat="1" ht="16.5" customHeight="1">
      <c r="A130" s="37"/>
      <c r="B130" s="38"/>
      <c r="C130" s="256" t="s">
        <v>158</v>
      </c>
      <c r="D130" s="256" t="s">
        <v>170</v>
      </c>
      <c r="E130" s="257" t="s">
        <v>579</v>
      </c>
      <c r="F130" s="258" t="s">
        <v>580</v>
      </c>
      <c r="G130" s="259" t="s">
        <v>576</v>
      </c>
      <c r="H130" s="260">
        <v>12</v>
      </c>
      <c r="I130" s="261"/>
      <c r="J130" s="262">
        <f>ROUND(I130*H130,2)</f>
        <v>0</v>
      </c>
      <c r="K130" s="263"/>
      <c r="L130" s="264"/>
      <c r="M130" s="265" t="s">
        <v>1</v>
      </c>
      <c r="N130" s="266" t="s">
        <v>41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173</v>
      </c>
      <c r="AT130" s="231" t="s">
        <v>170</v>
      </c>
      <c r="AU130" s="231" t="s">
        <v>84</v>
      </c>
      <c r="AY130" s="16" t="s">
        <v>157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84</v>
      </c>
      <c r="BK130" s="232">
        <f>ROUND(I130*H130,2)</f>
        <v>0</v>
      </c>
      <c r="BL130" s="16" t="s">
        <v>164</v>
      </c>
      <c r="BM130" s="231" t="s">
        <v>187</v>
      </c>
    </row>
    <row r="131" spans="1:65" s="2" customFormat="1" ht="16.5" customHeight="1">
      <c r="A131" s="37"/>
      <c r="B131" s="38"/>
      <c r="C131" s="256" t="s">
        <v>164</v>
      </c>
      <c r="D131" s="256" t="s">
        <v>170</v>
      </c>
      <c r="E131" s="257" t="s">
        <v>581</v>
      </c>
      <c r="F131" s="258" t="s">
        <v>582</v>
      </c>
      <c r="G131" s="259" t="s">
        <v>576</v>
      </c>
      <c r="H131" s="260">
        <v>16</v>
      </c>
      <c r="I131" s="261"/>
      <c r="J131" s="262">
        <f>ROUND(I131*H131,2)</f>
        <v>0</v>
      </c>
      <c r="K131" s="263"/>
      <c r="L131" s="264"/>
      <c r="M131" s="265" t="s">
        <v>1</v>
      </c>
      <c r="N131" s="266" t="s">
        <v>41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173</v>
      </c>
      <c r="AT131" s="231" t="s">
        <v>170</v>
      </c>
      <c r="AU131" s="231" t="s">
        <v>84</v>
      </c>
      <c r="AY131" s="16" t="s">
        <v>157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84</v>
      </c>
      <c r="BK131" s="232">
        <f>ROUND(I131*H131,2)</f>
        <v>0</v>
      </c>
      <c r="BL131" s="16" t="s">
        <v>164</v>
      </c>
      <c r="BM131" s="231" t="s">
        <v>173</v>
      </c>
    </row>
    <row r="132" spans="1:65" s="2" customFormat="1" ht="16.5" customHeight="1">
      <c r="A132" s="37"/>
      <c r="B132" s="38"/>
      <c r="C132" s="256" t="s">
        <v>189</v>
      </c>
      <c r="D132" s="256" t="s">
        <v>170</v>
      </c>
      <c r="E132" s="257" t="s">
        <v>583</v>
      </c>
      <c r="F132" s="258" t="s">
        <v>584</v>
      </c>
      <c r="G132" s="259" t="s">
        <v>576</v>
      </c>
      <c r="H132" s="260">
        <v>16</v>
      </c>
      <c r="I132" s="261"/>
      <c r="J132" s="262">
        <f>ROUND(I132*H132,2)</f>
        <v>0</v>
      </c>
      <c r="K132" s="263"/>
      <c r="L132" s="264"/>
      <c r="M132" s="265" t="s">
        <v>1</v>
      </c>
      <c r="N132" s="266" t="s">
        <v>41</v>
      </c>
      <c r="O132" s="90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1" t="s">
        <v>173</v>
      </c>
      <c r="AT132" s="231" t="s">
        <v>170</v>
      </c>
      <c r="AU132" s="231" t="s">
        <v>84</v>
      </c>
      <c r="AY132" s="16" t="s">
        <v>157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84</v>
      </c>
      <c r="BK132" s="232">
        <f>ROUND(I132*H132,2)</f>
        <v>0</v>
      </c>
      <c r="BL132" s="16" t="s">
        <v>164</v>
      </c>
      <c r="BM132" s="231" t="s">
        <v>219</v>
      </c>
    </row>
    <row r="133" spans="1:65" s="2" customFormat="1" ht="16.5" customHeight="1">
      <c r="A133" s="37"/>
      <c r="B133" s="38"/>
      <c r="C133" s="256" t="s">
        <v>187</v>
      </c>
      <c r="D133" s="256" t="s">
        <v>170</v>
      </c>
      <c r="E133" s="257" t="s">
        <v>585</v>
      </c>
      <c r="F133" s="258" t="s">
        <v>586</v>
      </c>
      <c r="G133" s="259" t="s">
        <v>576</v>
      </c>
      <c r="H133" s="260">
        <v>2</v>
      </c>
      <c r="I133" s="261"/>
      <c r="J133" s="262">
        <f>ROUND(I133*H133,2)</f>
        <v>0</v>
      </c>
      <c r="K133" s="263"/>
      <c r="L133" s="264"/>
      <c r="M133" s="265" t="s">
        <v>1</v>
      </c>
      <c r="N133" s="266" t="s">
        <v>41</v>
      </c>
      <c r="O133" s="90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173</v>
      </c>
      <c r="AT133" s="231" t="s">
        <v>170</v>
      </c>
      <c r="AU133" s="231" t="s">
        <v>84</v>
      </c>
      <c r="AY133" s="16" t="s">
        <v>157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84</v>
      </c>
      <c r="BK133" s="232">
        <f>ROUND(I133*H133,2)</f>
        <v>0</v>
      </c>
      <c r="BL133" s="16" t="s">
        <v>164</v>
      </c>
      <c r="BM133" s="231" t="s">
        <v>231</v>
      </c>
    </row>
    <row r="134" spans="1:65" s="2" customFormat="1" ht="16.5" customHeight="1">
      <c r="A134" s="37"/>
      <c r="B134" s="38"/>
      <c r="C134" s="219" t="s">
        <v>202</v>
      </c>
      <c r="D134" s="219" t="s">
        <v>160</v>
      </c>
      <c r="E134" s="220" t="s">
        <v>587</v>
      </c>
      <c r="F134" s="221" t="s">
        <v>588</v>
      </c>
      <c r="G134" s="222" t="s">
        <v>589</v>
      </c>
      <c r="H134" s="270"/>
      <c r="I134" s="224"/>
      <c r="J134" s="225">
        <f>ROUND(I134*H134,2)</f>
        <v>0</v>
      </c>
      <c r="K134" s="226"/>
      <c r="L134" s="43"/>
      <c r="M134" s="227" t="s">
        <v>1</v>
      </c>
      <c r="N134" s="228" t="s">
        <v>41</v>
      </c>
      <c r="O134" s="90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1" t="s">
        <v>495</v>
      </c>
      <c r="AT134" s="231" t="s">
        <v>160</v>
      </c>
      <c r="AU134" s="231" t="s">
        <v>84</v>
      </c>
      <c r="AY134" s="16" t="s">
        <v>157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84</v>
      </c>
      <c r="BK134" s="232">
        <f>ROUND(I134*H134,2)</f>
        <v>0</v>
      </c>
      <c r="BL134" s="16" t="s">
        <v>495</v>
      </c>
      <c r="BM134" s="231" t="s">
        <v>590</v>
      </c>
    </row>
    <row r="135" spans="1:65" s="2" customFormat="1" ht="16.5" customHeight="1">
      <c r="A135" s="37"/>
      <c r="B135" s="38"/>
      <c r="C135" s="219" t="s">
        <v>173</v>
      </c>
      <c r="D135" s="219" t="s">
        <v>160</v>
      </c>
      <c r="E135" s="220" t="s">
        <v>591</v>
      </c>
      <c r="F135" s="221" t="s">
        <v>592</v>
      </c>
      <c r="G135" s="222" t="s">
        <v>589</v>
      </c>
      <c r="H135" s="270"/>
      <c r="I135" s="224"/>
      <c r="J135" s="225">
        <f>ROUND(I135*H135,2)</f>
        <v>0</v>
      </c>
      <c r="K135" s="226"/>
      <c r="L135" s="43"/>
      <c r="M135" s="227" t="s">
        <v>1</v>
      </c>
      <c r="N135" s="228" t="s">
        <v>41</v>
      </c>
      <c r="O135" s="90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495</v>
      </c>
      <c r="AT135" s="231" t="s">
        <v>160</v>
      </c>
      <c r="AU135" s="231" t="s">
        <v>84</v>
      </c>
      <c r="AY135" s="16" t="s">
        <v>157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84</v>
      </c>
      <c r="BK135" s="232">
        <f>ROUND(I135*H135,2)</f>
        <v>0</v>
      </c>
      <c r="BL135" s="16" t="s">
        <v>495</v>
      </c>
      <c r="BM135" s="231" t="s">
        <v>593</v>
      </c>
    </row>
    <row r="136" spans="1:63" s="12" customFormat="1" ht="25.9" customHeight="1">
      <c r="A136" s="12"/>
      <c r="B136" s="203"/>
      <c r="C136" s="204"/>
      <c r="D136" s="205" t="s">
        <v>75</v>
      </c>
      <c r="E136" s="206" t="s">
        <v>594</v>
      </c>
      <c r="F136" s="206" t="s">
        <v>595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SUM(P137:P149)</f>
        <v>0</v>
      </c>
      <c r="Q136" s="211"/>
      <c r="R136" s="212">
        <f>SUM(R137:R149)</f>
        <v>0</v>
      </c>
      <c r="S136" s="211"/>
      <c r="T136" s="213">
        <f>SUM(T137:T149)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84</v>
      </c>
      <c r="AT136" s="215" t="s">
        <v>75</v>
      </c>
      <c r="AU136" s="215" t="s">
        <v>76</v>
      </c>
      <c r="AY136" s="214" t="s">
        <v>157</v>
      </c>
      <c r="BK136" s="216">
        <f>SUM(BK137:BK149)</f>
        <v>0</v>
      </c>
    </row>
    <row r="137" spans="1:65" s="2" customFormat="1" ht="16.5" customHeight="1">
      <c r="A137" s="37"/>
      <c r="B137" s="38"/>
      <c r="C137" s="256" t="s">
        <v>211</v>
      </c>
      <c r="D137" s="256" t="s">
        <v>170</v>
      </c>
      <c r="E137" s="257" t="s">
        <v>596</v>
      </c>
      <c r="F137" s="258" t="s">
        <v>597</v>
      </c>
      <c r="G137" s="259" t="s">
        <v>399</v>
      </c>
      <c r="H137" s="260">
        <v>380</v>
      </c>
      <c r="I137" s="261"/>
      <c r="J137" s="262">
        <f>ROUND(I137*H137,2)</f>
        <v>0</v>
      </c>
      <c r="K137" s="263"/>
      <c r="L137" s="264"/>
      <c r="M137" s="265" t="s">
        <v>1</v>
      </c>
      <c r="N137" s="266" t="s">
        <v>41</v>
      </c>
      <c r="O137" s="90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173</v>
      </c>
      <c r="AT137" s="231" t="s">
        <v>170</v>
      </c>
      <c r="AU137" s="231" t="s">
        <v>84</v>
      </c>
      <c r="AY137" s="16" t="s">
        <v>157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84</v>
      </c>
      <c r="BK137" s="232">
        <f>ROUND(I137*H137,2)</f>
        <v>0</v>
      </c>
      <c r="BL137" s="16" t="s">
        <v>164</v>
      </c>
      <c r="BM137" s="231" t="s">
        <v>253</v>
      </c>
    </row>
    <row r="138" spans="1:65" s="2" customFormat="1" ht="16.5" customHeight="1">
      <c r="A138" s="37"/>
      <c r="B138" s="38"/>
      <c r="C138" s="256" t="s">
        <v>219</v>
      </c>
      <c r="D138" s="256" t="s">
        <v>170</v>
      </c>
      <c r="E138" s="257" t="s">
        <v>598</v>
      </c>
      <c r="F138" s="258" t="s">
        <v>599</v>
      </c>
      <c r="G138" s="259" t="s">
        <v>399</v>
      </c>
      <c r="H138" s="260">
        <v>270</v>
      </c>
      <c r="I138" s="261"/>
      <c r="J138" s="262">
        <f>ROUND(I138*H138,2)</f>
        <v>0</v>
      </c>
      <c r="K138" s="263"/>
      <c r="L138" s="264"/>
      <c r="M138" s="265" t="s">
        <v>1</v>
      </c>
      <c r="N138" s="266" t="s">
        <v>41</v>
      </c>
      <c r="O138" s="90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1" t="s">
        <v>173</v>
      </c>
      <c r="AT138" s="231" t="s">
        <v>170</v>
      </c>
      <c r="AU138" s="231" t="s">
        <v>84</v>
      </c>
      <c r="AY138" s="16" t="s">
        <v>157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6" t="s">
        <v>84</v>
      </c>
      <c r="BK138" s="232">
        <f>ROUND(I138*H138,2)</f>
        <v>0</v>
      </c>
      <c r="BL138" s="16" t="s">
        <v>164</v>
      </c>
      <c r="BM138" s="231" t="s">
        <v>215</v>
      </c>
    </row>
    <row r="139" spans="1:65" s="2" customFormat="1" ht="16.5" customHeight="1">
      <c r="A139" s="37"/>
      <c r="B139" s="38"/>
      <c r="C139" s="256" t="s">
        <v>226</v>
      </c>
      <c r="D139" s="256" t="s">
        <v>170</v>
      </c>
      <c r="E139" s="257" t="s">
        <v>600</v>
      </c>
      <c r="F139" s="258" t="s">
        <v>601</v>
      </c>
      <c r="G139" s="259" t="s">
        <v>576</v>
      </c>
      <c r="H139" s="260">
        <v>14</v>
      </c>
      <c r="I139" s="261"/>
      <c r="J139" s="262">
        <f>ROUND(I139*H139,2)</f>
        <v>0</v>
      </c>
      <c r="K139" s="263"/>
      <c r="L139" s="264"/>
      <c r="M139" s="265" t="s">
        <v>1</v>
      </c>
      <c r="N139" s="266" t="s">
        <v>41</v>
      </c>
      <c r="O139" s="90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173</v>
      </c>
      <c r="AT139" s="231" t="s">
        <v>170</v>
      </c>
      <c r="AU139" s="231" t="s">
        <v>84</v>
      </c>
      <c r="AY139" s="16" t="s">
        <v>157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84</v>
      </c>
      <c r="BK139" s="232">
        <f>ROUND(I139*H139,2)</f>
        <v>0</v>
      </c>
      <c r="BL139" s="16" t="s">
        <v>164</v>
      </c>
      <c r="BM139" s="231" t="s">
        <v>270</v>
      </c>
    </row>
    <row r="140" spans="1:65" s="2" customFormat="1" ht="24.15" customHeight="1">
      <c r="A140" s="37"/>
      <c r="B140" s="38"/>
      <c r="C140" s="256" t="s">
        <v>231</v>
      </c>
      <c r="D140" s="256" t="s">
        <v>170</v>
      </c>
      <c r="E140" s="257" t="s">
        <v>602</v>
      </c>
      <c r="F140" s="258" t="s">
        <v>603</v>
      </c>
      <c r="G140" s="259" t="s">
        <v>1</v>
      </c>
      <c r="H140" s="260">
        <v>8</v>
      </c>
      <c r="I140" s="261"/>
      <c r="J140" s="262">
        <f>ROUND(I140*H140,2)</f>
        <v>0</v>
      </c>
      <c r="K140" s="263"/>
      <c r="L140" s="264"/>
      <c r="M140" s="265" t="s">
        <v>1</v>
      </c>
      <c r="N140" s="266" t="s">
        <v>41</v>
      </c>
      <c r="O140" s="90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1" t="s">
        <v>173</v>
      </c>
      <c r="AT140" s="231" t="s">
        <v>170</v>
      </c>
      <c r="AU140" s="231" t="s">
        <v>84</v>
      </c>
      <c r="AY140" s="16" t="s">
        <v>157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6" t="s">
        <v>84</v>
      </c>
      <c r="BK140" s="232">
        <f>ROUND(I140*H140,2)</f>
        <v>0</v>
      </c>
      <c r="BL140" s="16" t="s">
        <v>164</v>
      </c>
      <c r="BM140" s="231" t="s">
        <v>284</v>
      </c>
    </row>
    <row r="141" spans="1:65" s="2" customFormat="1" ht="21.75" customHeight="1">
      <c r="A141" s="37"/>
      <c r="B141" s="38"/>
      <c r="C141" s="256" t="s">
        <v>237</v>
      </c>
      <c r="D141" s="256" t="s">
        <v>170</v>
      </c>
      <c r="E141" s="257" t="s">
        <v>604</v>
      </c>
      <c r="F141" s="258" t="s">
        <v>605</v>
      </c>
      <c r="G141" s="259" t="s">
        <v>576</v>
      </c>
      <c r="H141" s="260">
        <v>8</v>
      </c>
      <c r="I141" s="261"/>
      <c r="J141" s="262">
        <f>ROUND(I141*H141,2)</f>
        <v>0</v>
      </c>
      <c r="K141" s="263"/>
      <c r="L141" s="264"/>
      <c r="M141" s="265" t="s">
        <v>1</v>
      </c>
      <c r="N141" s="266" t="s">
        <v>41</v>
      </c>
      <c r="O141" s="90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1" t="s">
        <v>173</v>
      </c>
      <c r="AT141" s="231" t="s">
        <v>170</v>
      </c>
      <c r="AU141" s="231" t="s">
        <v>84</v>
      </c>
      <c r="AY141" s="16" t="s">
        <v>157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84</v>
      </c>
      <c r="BK141" s="232">
        <f>ROUND(I141*H141,2)</f>
        <v>0</v>
      </c>
      <c r="BL141" s="16" t="s">
        <v>164</v>
      </c>
      <c r="BM141" s="231" t="s">
        <v>100</v>
      </c>
    </row>
    <row r="142" spans="1:65" s="2" customFormat="1" ht="21.75" customHeight="1">
      <c r="A142" s="37"/>
      <c r="B142" s="38"/>
      <c r="C142" s="256" t="s">
        <v>253</v>
      </c>
      <c r="D142" s="256" t="s">
        <v>170</v>
      </c>
      <c r="E142" s="257" t="s">
        <v>606</v>
      </c>
      <c r="F142" s="258" t="s">
        <v>607</v>
      </c>
      <c r="G142" s="259" t="s">
        <v>576</v>
      </c>
      <c r="H142" s="260">
        <v>8</v>
      </c>
      <c r="I142" s="261"/>
      <c r="J142" s="262">
        <f>ROUND(I142*H142,2)</f>
        <v>0</v>
      </c>
      <c r="K142" s="263"/>
      <c r="L142" s="264"/>
      <c r="M142" s="265" t="s">
        <v>1</v>
      </c>
      <c r="N142" s="266" t="s">
        <v>41</v>
      </c>
      <c r="O142" s="90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1" t="s">
        <v>173</v>
      </c>
      <c r="AT142" s="231" t="s">
        <v>170</v>
      </c>
      <c r="AU142" s="231" t="s">
        <v>84</v>
      </c>
      <c r="AY142" s="16" t="s">
        <v>157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84</v>
      </c>
      <c r="BK142" s="232">
        <f>ROUND(I142*H142,2)</f>
        <v>0</v>
      </c>
      <c r="BL142" s="16" t="s">
        <v>164</v>
      </c>
      <c r="BM142" s="231" t="s">
        <v>304</v>
      </c>
    </row>
    <row r="143" spans="1:65" s="2" customFormat="1" ht="16.5" customHeight="1">
      <c r="A143" s="37"/>
      <c r="B143" s="38"/>
      <c r="C143" s="256" t="s">
        <v>8</v>
      </c>
      <c r="D143" s="256" t="s">
        <v>170</v>
      </c>
      <c r="E143" s="257" t="s">
        <v>608</v>
      </c>
      <c r="F143" s="258" t="s">
        <v>609</v>
      </c>
      <c r="G143" s="259" t="s">
        <v>576</v>
      </c>
      <c r="H143" s="260">
        <v>8</v>
      </c>
      <c r="I143" s="261"/>
      <c r="J143" s="262">
        <f>ROUND(I143*H143,2)</f>
        <v>0</v>
      </c>
      <c r="K143" s="263"/>
      <c r="L143" s="264"/>
      <c r="M143" s="265" t="s">
        <v>1</v>
      </c>
      <c r="N143" s="266" t="s">
        <v>41</v>
      </c>
      <c r="O143" s="90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173</v>
      </c>
      <c r="AT143" s="231" t="s">
        <v>170</v>
      </c>
      <c r="AU143" s="231" t="s">
        <v>84</v>
      </c>
      <c r="AY143" s="16" t="s">
        <v>157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84</v>
      </c>
      <c r="BK143" s="232">
        <f>ROUND(I143*H143,2)</f>
        <v>0</v>
      </c>
      <c r="BL143" s="16" t="s">
        <v>164</v>
      </c>
      <c r="BM143" s="231" t="s">
        <v>316</v>
      </c>
    </row>
    <row r="144" spans="1:65" s="2" customFormat="1" ht="16.5" customHeight="1">
      <c r="A144" s="37"/>
      <c r="B144" s="38"/>
      <c r="C144" s="256" t="s">
        <v>215</v>
      </c>
      <c r="D144" s="256" t="s">
        <v>170</v>
      </c>
      <c r="E144" s="257" t="s">
        <v>610</v>
      </c>
      <c r="F144" s="258" t="s">
        <v>611</v>
      </c>
      <c r="G144" s="259" t="s">
        <v>576</v>
      </c>
      <c r="H144" s="260">
        <v>8</v>
      </c>
      <c r="I144" s="261"/>
      <c r="J144" s="262">
        <f>ROUND(I144*H144,2)</f>
        <v>0</v>
      </c>
      <c r="K144" s="263"/>
      <c r="L144" s="264"/>
      <c r="M144" s="265" t="s">
        <v>1</v>
      </c>
      <c r="N144" s="266" t="s">
        <v>41</v>
      </c>
      <c r="O144" s="90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1" t="s">
        <v>173</v>
      </c>
      <c r="AT144" s="231" t="s">
        <v>170</v>
      </c>
      <c r="AU144" s="231" t="s">
        <v>84</v>
      </c>
      <c r="AY144" s="16" t="s">
        <v>157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6" t="s">
        <v>84</v>
      </c>
      <c r="BK144" s="232">
        <f>ROUND(I144*H144,2)</f>
        <v>0</v>
      </c>
      <c r="BL144" s="16" t="s">
        <v>164</v>
      </c>
      <c r="BM144" s="231" t="s">
        <v>324</v>
      </c>
    </row>
    <row r="145" spans="1:65" s="2" customFormat="1" ht="16.5" customHeight="1">
      <c r="A145" s="37"/>
      <c r="B145" s="38"/>
      <c r="C145" s="256" t="s">
        <v>264</v>
      </c>
      <c r="D145" s="256" t="s">
        <v>170</v>
      </c>
      <c r="E145" s="257" t="s">
        <v>612</v>
      </c>
      <c r="F145" s="258" t="s">
        <v>613</v>
      </c>
      <c r="G145" s="259" t="s">
        <v>576</v>
      </c>
      <c r="H145" s="260">
        <v>5</v>
      </c>
      <c r="I145" s="261"/>
      <c r="J145" s="262">
        <f>ROUND(I145*H145,2)</f>
        <v>0</v>
      </c>
      <c r="K145" s="263"/>
      <c r="L145" s="264"/>
      <c r="M145" s="265" t="s">
        <v>1</v>
      </c>
      <c r="N145" s="266" t="s">
        <v>41</v>
      </c>
      <c r="O145" s="90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1" t="s">
        <v>173</v>
      </c>
      <c r="AT145" s="231" t="s">
        <v>170</v>
      </c>
      <c r="AU145" s="231" t="s">
        <v>84</v>
      </c>
      <c r="AY145" s="16" t="s">
        <v>157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84</v>
      </c>
      <c r="BK145" s="232">
        <f>ROUND(I145*H145,2)</f>
        <v>0</v>
      </c>
      <c r="BL145" s="16" t="s">
        <v>164</v>
      </c>
      <c r="BM145" s="231" t="s">
        <v>332</v>
      </c>
    </row>
    <row r="146" spans="1:65" s="2" customFormat="1" ht="16.5" customHeight="1">
      <c r="A146" s="37"/>
      <c r="B146" s="38"/>
      <c r="C146" s="256" t="s">
        <v>270</v>
      </c>
      <c r="D146" s="256" t="s">
        <v>170</v>
      </c>
      <c r="E146" s="257" t="s">
        <v>608</v>
      </c>
      <c r="F146" s="258" t="s">
        <v>609</v>
      </c>
      <c r="G146" s="259" t="s">
        <v>576</v>
      </c>
      <c r="H146" s="260">
        <v>5</v>
      </c>
      <c r="I146" s="261"/>
      <c r="J146" s="262">
        <f>ROUND(I146*H146,2)</f>
        <v>0</v>
      </c>
      <c r="K146" s="263"/>
      <c r="L146" s="264"/>
      <c r="M146" s="265" t="s">
        <v>1</v>
      </c>
      <c r="N146" s="266" t="s">
        <v>41</v>
      </c>
      <c r="O146" s="90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1" t="s">
        <v>173</v>
      </c>
      <c r="AT146" s="231" t="s">
        <v>170</v>
      </c>
      <c r="AU146" s="231" t="s">
        <v>84</v>
      </c>
      <c r="AY146" s="16" t="s">
        <v>157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6" t="s">
        <v>84</v>
      </c>
      <c r="BK146" s="232">
        <f>ROUND(I146*H146,2)</f>
        <v>0</v>
      </c>
      <c r="BL146" s="16" t="s">
        <v>164</v>
      </c>
      <c r="BM146" s="231" t="s">
        <v>295</v>
      </c>
    </row>
    <row r="147" spans="1:65" s="2" customFormat="1" ht="21.75" customHeight="1">
      <c r="A147" s="37"/>
      <c r="B147" s="38"/>
      <c r="C147" s="256" t="s">
        <v>278</v>
      </c>
      <c r="D147" s="256" t="s">
        <v>170</v>
      </c>
      <c r="E147" s="257" t="s">
        <v>614</v>
      </c>
      <c r="F147" s="258" t="s">
        <v>615</v>
      </c>
      <c r="G147" s="259" t="s">
        <v>170</v>
      </c>
      <c r="H147" s="260">
        <v>70</v>
      </c>
      <c r="I147" s="261"/>
      <c r="J147" s="262">
        <f>ROUND(I147*H147,2)</f>
        <v>0</v>
      </c>
      <c r="K147" s="263"/>
      <c r="L147" s="264"/>
      <c r="M147" s="265" t="s">
        <v>1</v>
      </c>
      <c r="N147" s="266" t="s">
        <v>41</v>
      </c>
      <c r="O147" s="90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1" t="s">
        <v>173</v>
      </c>
      <c r="AT147" s="231" t="s">
        <v>170</v>
      </c>
      <c r="AU147" s="231" t="s">
        <v>84</v>
      </c>
      <c r="AY147" s="16" t="s">
        <v>157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84</v>
      </c>
      <c r="BK147" s="232">
        <f>ROUND(I147*H147,2)</f>
        <v>0</v>
      </c>
      <c r="BL147" s="16" t="s">
        <v>164</v>
      </c>
      <c r="BM147" s="231" t="s">
        <v>347</v>
      </c>
    </row>
    <row r="148" spans="1:65" s="2" customFormat="1" ht="16.5" customHeight="1">
      <c r="A148" s="37"/>
      <c r="B148" s="38"/>
      <c r="C148" s="256" t="s">
        <v>284</v>
      </c>
      <c r="D148" s="256" t="s">
        <v>170</v>
      </c>
      <c r="E148" s="257" t="s">
        <v>616</v>
      </c>
      <c r="F148" s="258" t="s">
        <v>617</v>
      </c>
      <c r="G148" s="259" t="s">
        <v>589</v>
      </c>
      <c r="H148" s="271"/>
      <c r="I148" s="261"/>
      <c r="J148" s="262">
        <f>ROUND(I148*H148,2)</f>
        <v>0</v>
      </c>
      <c r="K148" s="263"/>
      <c r="L148" s="264"/>
      <c r="M148" s="265" t="s">
        <v>1</v>
      </c>
      <c r="N148" s="266" t="s">
        <v>41</v>
      </c>
      <c r="O148" s="90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1" t="s">
        <v>618</v>
      </c>
      <c r="AT148" s="231" t="s">
        <v>170</v>
      </c>
      <c r="AU148" s="231" t="s">
        <v>84</v>
      </c>
      <c r="AY148" s="16" t="s">
        <v>157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6" t="s">
        <v>84</v>
      </c>
      <c r="BK148" s="232">
        <f>ROUND(I148*H148,2)</f>
        <v>0</v>
      </c>
      <c r="BL148" s="16" t="s">
        <v>495</v>
      </c>
      <c r="BM148" s="231" t="s">
        <v>619</v>
      </c>
    </row>
    <row r="149" spans="1:65" s="2" customFormat="1" ht="16.5" customHeight="1">
      <c r="A149" s="37"/>
      <c r="B149" s="38"/>
      <c r="C149" s="256" t="s">
        <v>7</v>
      </c>
      <c r="D149" s="256" t="s">
        <v>170</v>
      </c>
      <c r="E149" s="257" t="s">
        <v>620</v>
      </c>
      <c r="F149" s="258" t="s">
        <v>621</v>
      </c>
      <c r="G149" s="259" t="s">
        <v>589</v>
      </c>
      <c r="H149" s="271"/>
      <c r="I149" s="261"/>
      <c r="J149" s="262">
        <f>ROUND(I149*H149,2)</f>
        <v>0</v>
      </c>
      <c r="K149" s="263"/>
      <c r="L149" s="264"/>
      <c r="M149" s="265" t="s">
        <v>1</v>
      </c>
      <c r="N149" s="266" t="s">
        <v>41</v>
      </c>
      <c r="O149" s="90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1" t="s">
        <v>618</v>
      </c>
      <c r="AT149" s="231" t="s">
        <v>170</v>
      </c>
      <c r="AU149" s="231" t="s">
        <v>84</v>
      </c>
      <c r="AY149" s="16" t="s">
        <v>157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84</v>
      </c>
      <c r="BK149" s="232">
        <f>ROUND(I149*H149,2)</f>
        <v>0</v>
      </c>
      <c r="BL149" s="16" t="s">
        <v>495</v>
      </c>
      <c r="BM149" s="231" t="s">
        <v>622</v>
      </c>
    </row>
    <row r="150" spans="1:63" s="12" customFormat="1" ht="25.9" customHeight="1">
      <c r="A150" s="12"/>
      <c r="B150" s="203"/>
      <c r="C150" s="204"/>
      <c r="D150" s="205" t="s">
        <v>75</v>
      </c>
      <c r="E150" s="206" t="s">
        <v>623</v>
      </c>
      <c r="F150" s="206" t="s">
        <v>624</v>
      </c>
      <c r="G150" s="204"/>
      <c r="H150" s="204"/>
      <c r="I150" s="207"/>
      <c r="J150" s="208">
        <f>BK150</f>
        <v>0</v>
      </c>
      <c r="K150" s="204"/>
      <c r="L150" s="209"/>
      <c r="M150" s="210"/>
      <c r="N150" s="211"/>
      <c r="O150" s="211"/>
      <c r="P150" s="212">
        <f>SUM(P151:P163)</f>
        <v>0</v>
      </c>
      <c r="Q150" s="211"/>
      <c r="R150" s="212">
        <f>SUM(R151:R163)</f>
        <v>0</v>
      </c>
      <c r="S150" s="211"/>
      <c r="T150" s="213">
        <f>SUM(T151:T163)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84</v>
      </c>
      <c r="AT150" s="215" t="s">
        <v>75</v>
      </c>
      <c r="AU150" s="215" t="s">
        <v>76</v>
      </c>
      <c r="AY150" s="214" t="s">
        <v>157</v>
      </c>
      <c r="BK150" s="216">
        <f>SUM(BK151:BK163)</f>
        <v>0</v>
      </c>
    </row>
    <row r="151" spans="1:65" s="2" customFormat="1" ht="16.5" customHeight="1">
      <c r="A151" s="37"/>
      <c r="B151" s="38"/>
      <c r="C151" s="219" t="s">
        <v>100</v>
      </c>
      <c r="D151" s="219" t="s">
        <v>160</v>
      </c>
      <c r="E151" s="220" t="s">
        <v>625</v>
      </c>
      <c r="F151" s="221" t="s">
        <v>626</v>
      </c>
      <c r="G151" s="222" t="s">
        <v>576</v>
      </c>
      <c r="H151" s="223">
        <v>1</v>
      </c>
      <c r="I151" s="224"/>
      <c r="J151" s="225">
        <f>ROUND(I151*H151,2)</f>
        <v>0</v>
      </c>
      <c r="K151" s="226"/>
      <c r="L151" s="43"/>
      <c r="M151" s="227" t="s">
        <v>1</v>
      </c>
      <c r="N151" s="228" t="s">
        <v>41</v>
      </c>
      <c r="O151" s="90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1" t="s">
        <v>164</v>
      </c>
      <c r="AT151" s="231" t="s">
        <v>160</v>
      </c>
      <c r="AU151" s="231" t="s">
        <v>84</v>
      </c>
      <c r="AY151" s="16" t="s">
        <v>157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6" t="s">
        <v>84</v>
      </c>
      <c r="BK151" s="232">
        <f>ROUND(I151*H151,2)</f>
        <v>0</v>
      </c>
      <c r="BL151" s="16" t="s">
        <v>164</v>
      </c>
      <c r="BM151" s="231" t="s">
        <v>361</v>
      </c>
    </row>
    <row r="152" spans="1:65" s="2" customFormat="1" ht="16.5" customHeight="1">
      <c r="A152" s="37"/>
      <c r="B152" s="38"/>
      <c r="C152" s="219" t="s">
        <v>298</v>
      </c>
      <c r="D152" s="219" t="s">
        <v>160</v>
      </c>
      <c r="E152" s="220" t="s">
        <v>625</v>
      </c>
      <c r="F152" s="221" t="s">
        <v>626</v>
      </c>
      <c r="G152" s="222" t="s">
        <v>576</v>
      </c>
      <c r="H152" s="223">
        <v>1</v>
      </c>
      <c r="I152" s="224"/>
      <c r="J152" s="225">
        <f>ROUND(I152*H152,2)</f>
        <v>0</v>
      </c>
      <c r="K152" s="226"/>
      <c r="L152" s="43"/>
      <c r="M152" s="227" t="s">
        <v>1</v>
      </c>
      <c r="N152" s="228" t="s">
        <v>41</v>
      </c>
      <c r="O152" s="90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1" t="s">
        <v>164</v>
      </c>
      <c r="AT152" s="231" t="s">
        <v>160</v>
      </c>
      <c r="AU152" s="231" t="s">
        <v>84</v>
      </c>
      <c r="AY152" s="16" t="s">
        <v>157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6" t="s">
        <v>84</v>
      </c>
      <c r="BK152" s="232">
        <f>ROUND(I152*H152,2)</f>
        <v>0</v>
      </c>
      <c r="BL152" s="16" t="s">
        <v>164</v>
      </c>
      <c r="BM152" s="231" t="s">
        <v>374</v>
      </c>
    </row>
    <row r="153" spans="1:65" s="2" customFormat="1" ht="16.5" customHeight="1">
      <c r="A153" s="37"/>
      <c r="B153" s="38"/>
      <c r="C153" s="219" t="s">
        <v>304</v>
      </c>
      <c r="D153" s="219" t="s">
        <v>160</v>
      </c>
      <c r="E153" s="220" t="s">
        <v>627</v>
      </c>
      <c r="F153" s="221" t="s">
        <v>628</v>
      </c>
      <c r="G153" s="222" t="s">
        <v>399</v>
      </c>
      <c r="H153" s="223">
        <v>380</v>
      </c>
      <c r="I153" s="224"/>
      <c r="J153" s="225">
        <f>ROUND(I153*H153,2)</f>
        <v>0</v>
      </c>
      <c r="K153" s="226"/>
      <c r="L153" s="43"/>
      <c r="M153" s="227" t="s">
        <v>1</v>
      </c>
      <c r="N153" s="228" t="s">
        <v>41</v>
      </c>
      <c r="O153" s="90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1" t="s">
        <v>164</v>
      </c>
      <c r="AT153" s="231" t="s">
        <v>160</v>
      </c>
      <c r="AU153" s="231" t="s">
        <v>84</v>
      </c>
      <c r="AY153" s="16" t="s">
        <v>157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84</v>
      </c>
      <c r="BK153" s="232">
        <f>ROUND(I153*H153,2)</f>
        <v>0</v>
      </c>
      <c r="BL153" s="16" t="s">
        <v>164</v>
      </c>
      <c r="BM153" s="231" t="s">
        <v>384</v>
      </c>
    </row>
    <row r="154" spans="1:65" s="2" customFormat="1" ht="16.5" customHeight="1">
      <c r="A154" s="37"/>
      <c r="B154" s="38"/>
      <c r="C154" s="219" t="s">
        <v>311</v>
      </c>
      <c r="D154" s="219" t="s">
        <v>160</v>
      </c>
      <c r="E154" s="220" t="s">
        <v>627</v>
      </c>
      <c r="F154" s="221" t="s">
        <v>628</v>
      </c>
      <c r="G154" s="222" t="s">
        <v>399</v>
      </c>
      <c r="H154" s="223">
        <v>270</v>
      </c>
      <c r="I154" s="224"/>
      <c r="J154" s="225">
        <f>ROUND(I154*H154,2)</f>
        <v>0</v>
      </c>
      <c r="K154" s="226"/>
      <c r="L154" s="43"/>
      <c r="M154" s="227" t="s">
        <v>1</v>
      </c>
      <c r="N154" s="228" t="s">
        <v>41</v>
      </c>
      <c r="O154" s="90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1" t="s">
        <v>164</v>
      </c>
      <c r="AT154" s="231" t="s">
        <v>160</v>
      </c>
      <c r="AU154" s="231" t="s">
        <v>84</v>
      </c>
      <c r="AY154" s="16" t="s">
        <v>157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84</v>
      </c>
      <c r="BK154" s="232">
        <f>ROUND(I154*H154,2)</f>
        <v>0</v>
      </c>
      <c r="BL154" s="16" t="s">
        <v>164</v>
      </c>
      <c r="BM154" s="231" t="s">
        <v>392</v>
      </c>
    </row>
    <row r="155" spans="1:65" s="2" customFormat="1" ht="16.5" customHeight="1">
      <c r="A155" s="37"/>
      <c r="B155" s="38"/>
      <c r="C155" s="219" t="s">
        <v>316</v>
      </c>
      <c r="D155" s="219" t="s">
        <v>160</v>
      </c>
      <c r="E155" s="220" t="s">
        <v>629</v>
      </c>
      <c r="F155" s="221" t="s">
        <v>630</v>
      </c>
      <c r="G155" s="222" t="s">
        <v>576</v>
      </c>
      <c r="H155" s="223">
        <v>12</v>
      </c>
      <c r="I155" s="224"/>
      <c r="J155" s="225">
        <f>ROUND(I155*H155,2)</f>
        <v>0</v>
      </c>
      <c r="K155" s="226"/>
      <c r="L155" s="43"/>
      <c r="M155" s="227" t="s">
        <v>1</v>
      </c>
      <c r="N155" s="228" t="s">
        <v>41</v>
      </c>
      <c r="O155" s="90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1" t="s">
        <v>164</v>
      </c>
      <c r="AT155" s="231" t="s">
        <v>160</v>
      </c>
      <c r="AU155" s="231" t="s">
        <v>84</v>
      </c>
      <c r="AY155" s="16" t="s">
        <v>157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6" t="s">
        <v>84</v>
      </c>
      <c r="BK155" s="232">
        <f>ROUND(I155*H155,2)</f>
        <v>0</v>
      </c>
      <c r="BL155" s="16" t="s">
        <v>164</v>
      </c>
      <c r="BM155" s="231" t="s">
        <v>403</v>
      </c>
    </row>
    <row r="156" spans="1:65" s="2" customFormat="1" ht="16.5" customHeight="1">
      <c r="A156" s="37"/>
      <c r="B156" s="38"/>
      <c r="C156" s="219" t="s">
        <v>320</v>
      </c>
      <c r="D156" s="219" t="s">
        <v>160</v>
      </c>
      <c r="E156" s="220" t="s">
        <v>629</v>
      </c>
      <c r="F156" s="221" t="s">
        <v>630</v>
      </c>
      <c r="G156" s="222" t="s">
        <v>576</v>
      </c>
      <c r="H156" s="223">
        <v>16</v>
      </c>
      <c r="I156" s="224"/>
      <c r="J156" s="225">
        <f>ROUND(I156*H156,2)</f>
        <v>0</v>
      </c>
      <c r="K156" s="226"/>
      <c r="L156" s="43"/>
      <c r="M156" s="227" t="s">
        <v>1</v>
      </c>
      <c r="N156" s="228" t="s">
        <v>41</v>
      </c>
      <c r="O156" s="90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1" t="s">
        <v>164</v>
      </c>
      <c r="AT156" s="231" t="s">
        <v>160</v>
      </c>
      <c r="AU156" s="231" t="s">
        <v>84</v>
      </c>
      <c r="AY156" s="16" t="s">
        <v>157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6" t="s">
        <v>84</v>
      </c>
      <c r="BK156" s="232">
        <f>ROUND(I156*H156,2)</f>
        <v>0</v>
      </c>
      <c r="BL156" s="16" t="s">
        <v>164</v>
      </c>
      <c r="BM156" s="231" t="s">
        <v>413</v>
      </c>
    </row>
    <row r="157" spans="1:65" s="2" customFormat="1" ht="16.5" customHeight="1">
      <c r="A157" s="37"/>
      <c r="B157" s="38"/>
      <c r="C157" s="219" t="s">
        <v>324</v>
      </c>
      <c r="D157" s="219" t="s">
        <v>160</v>
      </c>
      <c r="E157" s="220" t="s">
        <v>629</v>
      </c>
      <c r="F157" s="221" t="s">
        <v>630</v>
      </c>
      <c r="G157" s="222" t="s">
        <v>576</v>
      </c>
      <c r="H157" s="223">
        <v>16</v>
      </c>
      <c r="I157" s="224"/>
      <c r="J157" s="225">
        <f>ROUND(I157*H157,2)</f>
        <v>0</v>
      </c>
      <c r="K157" s="226"/>
      <c r="L157" s="43"/>
      <c r="M157" s="227" t="s">
        <v>1</v>
      </c>
      <c r="N157" s="228" t="s">
        <v>41</v>
      </c>
      <c r="O157" s="90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164</v>
      </c>
      <c r="AT157" s="231" t="s">
        <v>160</v>
      </c>
      <c r="AU157" s="231" t="s">
        <v>84</v>
      </c>
      <c r="AY157" s="16" t="s">
        <v>157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84</v>
      </c>
      <c r="BK157" s="232">
        <f>ROUND(I157*H157,2)</f>
        <v>0</v>
      </c>
      <c r="BL157" s="16" t="s">
        <v>164</v>
      </c>
      <c r="BM157" s="231" t="s">
        <v>424</v>
      </c>
    </row>
    <row r="158" spans="1:65" s="2" customFormat="1" ht="16.5" customHeight="1">
      <c r="A158" s="37"/>
      <c r="B158" s="38"/>
      <c r="C158" s="219" t="s">
        <v>328</v>
      </c>
      <c r="D158" s="219" t="s">
        <v>160</v>
      </c>
      <c r="E158" s="220" t="s">
        <v>631</v>
      </c>
      <c r="F158" s="221" t="s">
        <v>632</v>
      </c>
      <c r="G158" s="222" t="s">
        <v>576</v>
      </c>
      <c r="H158" s="223">
        <v>14</v>
      </c>
      <c r="I158" s="224"/>
      <c r="J158" s="225">
        <f>ROUND(I158*H158,2)</f>
        <v>0</v>
      </c>
      <c r="K158" s="226"/>
      <c r="L158" s="43"/>
      <c r="M158" s="227" t="s">
        <v>1</v>
      </c>
      <c r="N158" s="228" t="s">
        <v>41</v>
      </c>
      <c r="O158" s="90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1" t="s">
        <v>164</v>
      </c>
      <c r="AT158" s="231" t="s">
        <v>160</v>
      </c>
      <c r="AU158" s="231" t="s">
        <v>84</v>
      </c>
      <c r="AY158" s="16" t="s">
        <v>157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6" t="s">
        <v>84</v>
      </c>
      <c r="BK158" s="232">
        <f>ROUND(I158*H158,2)</f>
        <v>0</v>
      </c>
      <c r="BL158" s="16" t="s">
        <v>164</v>
      </c>
      <c r="BM158" s="231" t="s">
        <v>431</v>
      </c>
    </row>
    <row r="159" spans="1:65" s="2" customFormat="1" ht="16.5" customHeight="1">
      <c r="A159" s="37"/>
      <c r="B159" s="38"/>
      <c r="C159" s="219" t="s">
        <v>332</v>
      </c>
      <c r="D159" s="219" t="s">
        <v>160</v>
      </c>
      <c r="E159" s="220" t="s">
        <v>633</v>
      </c>
      <c r="F159" s="221" t="s">
        <v>634</v>
      </c>
      <c r="G159" s="222" t="s">
        <v>576</v>
      </c>
      <c r="H159" s="223">
        <v>8</v>
      </c>
      <c r="I159" s="224"/>
      <c r="J159" s="225">
        <f>ROUND(I159*H159,2)</f>
        <v>0</v>
      </c>
      <c r="K159" s="226"/>
      <c r="L159" s="43"/>
      <c r="M159" s="227" t="s">
        <v>1</v>
      </c>
      <c r="N159" s="228" t="s">
        <v>41</v>
      </c>
      <c r="O159" s="90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1" t="s">
        <v>164</v>
      </c>
      <c r="AT159" s="231" t="s">
        <v>160</v>
      </c>
      <c r="AU159" s="231" t="s">
        <v>84</v>
      </c>
      <c r="AY159" s="16" t="s">
        <v>157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84</v>
      </c>
      <c r="BK159" s="232">
        <f>ROUND(I159*H159,2)</f>
        <v>0</v>
      </c>
      <c r="BL159" s="16" t="s">
        <v>164</v>
      </c>
      <c r="BM159" s="231" t="s">
        <v>440</v>
      </c>
    </row>
    <row r="160" spans="1:65" s="2" customFormat="1" ht="16.5" customHeight="1">
      <c r="A160" s="37"/>
      <c r="B160" s="38"/>
      <c r="C160" s="219" t="s">
        <v>336</v>
      </c>
      <c r="D160" s="219" t="s">
        <v>160</v>
      </c>
      <c r="E160" s="220" t="s">
        <v>635</v>
      </c>
      <c r="F160" s="221" t="s">
        <v>636</v>
      </c>
      <c r="G160" s="222" t="s">
        <v>576</v>
      </c>
      <c r="H160" s="223">
        <v>5</v>
      </c>
      <c r="I160" s="224"/>
      <c r="J160" s="225">
        <f>ROUND(I160*H160,2)</f>
        <v>0</v>
      </c>
      <c r="K160" s="226"/>
      <c r="L160" s="43"/>
      <c r="M160" s="227" t="s">
        <v>1</v>
      </c>
      <c r="N160" s="228" t="s">
        <v>41</v>
      </c>
      <c r="O160" s="90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164</v>
      </c>
      <c r="AT160" s="231" t="s">
        <v>160</v>
      </c>
      <c r="AU160" s="231" t="s">
        <v>84</v>
      </c>
      <c r="AY160" s="16" t="s">
        <v>157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84</v>
      </c>
      <c r="BK160" s="232">
        <f>ROUND(I160*H160,2)</f>
        <v>0</v>
      </c>
      <c r="BL160" s="16" t="s">
        <v>164</v>
      </c>
      <c r="BM160" s="231" t="s">
        <v>450</v>
      </c>
    </row>
    <row r="161" spans="1:65" s="2" customFormat="1" ht="16.5" customHeight="1">
      <c r="A161" s="37"/>
      <c r="B161" s="38"/>
      <c r="C161" s="219" t="s">
        <v>295</v>
      </c>
      <c r="D161" s="219" t="s">
        <v>160</v>
      </c>
      <c r="E161" s="220" t="s">
        <v>637</v>
      </c>
      <c r="F161" s="221" t="s">
        <v>638</v>
      </c>
      <c r="G161" s="222" t="s">
        <v>576</v>
      </c>
      <c r="H161" s="223">
        <v>2</v>
      </c>
      <c r="I161" s="224"/>
      <c r="J161" s="225">
        <f>ROUND(I161*H161,2)</f>
        <v>0</v>
      </c>
      <c r="K161" s="226"/>
      <c r="L161" s="43"/>
      <c r="M161" s="227" t="s">
        <v>1</v>
      </c>
      <c r="N161" s="228" t="s">
        <v>41</v>
      </c>
      <c r="O161" s="90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1" t="s">
        <v>164</v>
      </c>
      <c r="AT161" s="231" t="s">
        <v>160</v>
      </c>
      <c r="AU161" s="231" t="s">
        <v>84</v>
      </c>
      <c r="AY161" s="16" t="s">
        <v>157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6" t="s">
        <v>84</v>
      </c>
      <c r="BK161" s="232">
        <f>ROUND(I161*H161,2)</f>
        <v>0</v>
      </c>
      <c r="BL161" s="16" t="s">
        <v>164</v>
      </c>
      <c r="BM161" s="231" t="s">
        <v>458</v>
      </c>
    </row>
    <row r="162" spans="1:65" s="2" customFormat="1" ht="16.5" customHeight="1">
      <c r="A162" s="37"/>
      <c r="B162" s="38"/>
      <c r="C162" s="219" t="s">
        <v>343</v>
      </c>
      <c r="D162" s="219" t="s">
        <v>160</v>
      </c>
      <c r="E162" s="220" t="s">
        <v>639</v>
      </c>
      <c r="F162" s="221" t="s">
        <v>640</v>
      </c>
      <c r="G162" s="222" t="s">
        <v>576</v>
      </c>
      <c r="H162" s="223">
        <v>2</v>
      </c>
      <c r="I162" s="224"/>
      <c r="J162" s="225">
        <f>ROUND(I162*H162,2)</f>
        <v>0</v>
      </c>
      <c r="K162" s="226"/>
      <c r="L162" s="43"/>
      <c r="M162" s="227" t="s">
        <v>1</v>
      </c>
      <c r="N162" s="228" t="s">
        <v>41</v>
      </c>
      <c r="O162" s="90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1" t="s">
        <v>164</v>
      </c>
      <c r="AT162" s="231" t="s">
        <v>160</v>
      </c>
      <c r="AU162" s="231" t="s">
        <v>84</v>
      </c>
      <c r="AY162" s="16" t="s">
        <v>157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84</v>
      </c>
      <c r="BK162" s="232">
        <f>ROUND(I162*H162,2)</f>
        <v>0</v>
      </c>
      <c r="BL162" s="16" t="s">
        <v>164</v>
      </c>
      <c r="BM162" s="231" t="s">
        <v>466</v>
      </c>
    </row>
    <row r="163" spans="1:65" s="2" customFormat="1" ht="16.5" customHeight="1">
      <c r="A163" s="37"/>
      <c r="B163" s="38"/>
      <c r="C163" s="219" t="s">
        <v>347</v>
      </c>
      <c r="D163" s="219" t="s">
        <v>160</v>
      </c>
      <c r="E163" s="220" t="s">
        <v>641</v>
      </c>
      <c r="F163" s="221" t="s">
        <v>642</v>
      </c>
      <c r="G163" s="222" t="s">
        <v>399</v>
      </c>
      <c r="H163" s="223">
        <v>70</v>
      </c>
      <c r="I163" s="224"/>
      <c r="J163" s="225">
        <f>ROUND(I163*H163,2)</f>
        <v>0</v>
      </c>
      <c r="K163" s="226"/>
      <c r="L163" s="43"/>
      <c r="M163" s="227" t="s">
        <v>1</v>
      </c>
      <c r="N163" s="228" t="s">
        <v>41</v>
      </c>
      <c r="O163" s="90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1" t="s">
        <v>164</v>
      </c>
      <c r="AT163" s="231" t="s">
        <v>160</v>
      </c>
      <c r="AU163" s="231" t="s">
        <v>84</v>
      </c>
      <c r="AY163" s="16" t="s">
        <v>157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84</v>
      </c>
      <c r="BK163" s="232">
        <f>ROUND(I163*H163,2)</f>
        <v>0</v>
      </c>
      <c r="BL163" s="16" t="s">
        <v>164</v>
      </c>
      <c r="BM163" s="231" t="s">
        <v>474</v>
      </c>
    </row>
    <row r="164" spans="1:63" s="12" customFormat="1" ht="25.9" customHeight="1">
      <c r="A164" s="12"/>
      <c r="B164" s="203"/>
      <c r="C164" s="204"/>
      <c r="D164" s="205" t="s">
        <v>75</v>
      </c>
      <c r="E164" s="206" t="s">
        <v>643</v>
      </c>
      <c r="F164" s="206" t="s">
        <v>624</v>
      </c>
      <c r="G164" s="204"/>
      <c r="H164" s="204"/>
      <c r="I164" s="207"/>
      <c r="J164" s="208">
        <f>BK164</f>
        <v>0</v>
      </c>
      <c r="K164" s="204"/>
      <c r="L164" s="209"/>
      <c r="M164" s="210"/>
      <c r="N164" s="211"/>
      <c r="O164" s="211"/>
      <c r="P164" s="212">
        <f>SUM(P165:P166)</f>
        <v>0</v>
      </c>
      <c r="Q164" s="211"/>
      <c r="R164" s="212">
        <f>SUM(R165:R166)</f>
        <v>0</v>
      </c>
      <c r="S164" s="211"/>
      <c r="T164" s="213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84</v>
      </c>
      <c r="AT164" s="215" t="s">
        <v>75</v>
      </c>
      <c r="AU164" s="215" t="s">
        <v>76</v>
      </c>
      <c r="AY164" s="214" t="s">
        <v>157</v>
      </c>
      <c r="BK164" s="216">
        <f>SUM(BK165:BK166)</f>
        <v>0</v>
      </c>
    </row>
    <row r="165" spans="1:65" s="2" customFormat="1" ht="21.75" customHeight="1">
      <c r="A165" s="37"/>
      <c r="B165" s="38"/>
      <c r="C165" s="219" t="s">
        <v>351</v>
      </c>
      <c r="D165" s="219" t="s">
        <v>160</v>
      </c>
      <c r="E165" s="220" t="s">
        <v>644</v>
      </c>
      <c r="F165" s="221" t="s">
        <v>645</v>
      </c>
      <c r="G165" s="222" t="s">
        <v>576</v>
      </c>
      <c r="H165" s="223">
        <v>2</v>
      </c>
      <c r="I165" s="224"/>
      <c r="J165" s="225">
        <f>ROUND(I165*H165,2)</f>
        <v>0</v>
      </c>
      <c r="K165" s="226"/>
      <c r="L165" s="43"/>
      <c r="M165" s="227" t="s">
        <v>1</v>
      </c>
      <c r="N165" s="228" t="s">
        <v>41</v>
      </c>
      <c r="O165" s="90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1" t="s">
        <v>164</v>
      </c>
      <c r="AT165" s="231" t="s">
        <v>160</v>
      </c>
      <c r="AU165" s="231" t="s">
        <v>84</v>
      </c>
      <c r="AY165" s="16" t="s">
        <v>157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6" t="s">
        <v>84</v>
      </c>
      <c r="BK165" s="232">
        <f>ROUND(I165*H165,2)</f>
        <v>0</v>
      </c>
      <c r="BL165" s="16" t="s">
        <v>164</v>
      </c>
      <c r="BM165" s="231" t="s">
        <v>483</v>
      </c>
    </row>
    <row r="166" spans="1:65" s="2" customFormat="1" ht="16.5" customHeight="1">
      <c r="A166" s="37"/>
      <c r="B166" s="38"/>
      <c r="C166" s="219" t="s">
        <v>361</v>
      </c>
      <c r="D166" s="219" t="s">
        <v>160</v>
      </c>
      <c r="E166" s="220" t="s">
        <v>646</v>
      </c>
      <c r="F166" s="221" t="s">
        <v>647</v>
      </c>
      <c r="G166" s="222" t="s">
        <v>589</v>
      </c>
      <c r="H166" s="270"/>
      <c r="I166" s="224"/>
      <c r="J166" s="225">
        <f>ROUND(I166*H166,2)</f>
        <v>0</v>
      </c>
      <c r="K166" s="226"/>
      <c r="L166" s="43"/>
      <c r="M166" s="227" t="s">
        <v>1</v>
      </c>
      <c r="N166" s="228" t="s">
        <v>41</v>
      </c>
      <c r="O166" s="90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1" t="s">
        <v>495</v>
      </c>
      <c r="AT166" s="231" t="s">
        <v>160</v>
      </c>
      <c r="AU166" s="231" t="s">
        <v>84</v>
      </c>
      <c r="AY166" s="16" t="s">
        <v>157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6" t="s">
        <v>84</v>
      </c>
      <c r="BK166" s="232">
        <f>ROUND(I166*H166,2)</f>
        <v>0</v>
      </c>
      <c r="BL166" s="16" t="s">
        <v>495</v>
      </c>
      <c r="BM166" s="231" t="s">
        <v>648</v>
      </c>
    </row>
    <row r="167" spans="1:63" s="12" customFormat="1" ht="25.9" customHeight="1">
      <c r="A167" s="12"/>
      <c r="B167" s="203"/>
      <c r="C167" s="204"/>
      <c r="D167" s="205" t="s">
        <v>75</v>
      </c>
      <c r="E167" s="206" t="s">
        <v>649</v>
      </c>
      <c r="F167" s="206" t="s">
        <v>650</v>
      </c>
      <c r="G167" s="204"/>
      <c r="H167" s="204"/>
      <c r="I167" s="207"/>
      <c r="J167" s="208">
        <f>BK167</f>
        <v>0</v>
      </c>
      <c r="K167" s="204"/>
      <c r="L167" s="209"/>
      <c r="M167" s="210"/>
      <c r="N167" s="211"/>
      <c r="O167" s="211"/>
      <c r="P167" s="212">
        <f>SUM(P168:P173)</f>
        <v>0</v>
      </c>
      <c r="Q167" s="211"/>
      <c r="R167" s="212">
        <f>SUM(R168:R173)</f>
        <v>0</v>
      </c>
      <c r="S167" s="211"/>
      <c r="T167" s="213">
        <f>SUM(T168:T173)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84</v>
      </c>
      <c r="AT167" s="215" t="s">
        <v>75</v>
      </c>
      <c r="AU167" s="215" t="s">
        <v>76</v>
      </c>
      <c r="AY167" s="214" t="s">
        <v>157</v>
      </c>
      <c r="BK167" s="216">
        <f>SUM(BK168:BK173)</f>
        <v>0</v>
      </c>
    </row>
    <row r="168" spans="1:65" s="2" customFormat="1" ht="16.5" customHeight="1">
      <c r="A168" s="37"/>
      <c r="B168" s="38"/>
      <c r="C168" s="219" t="s">
        <v>367</v>
      </c>
      <c r="D168" s="219" t="s">
        <v>160</v>
      </c>
      <c r="E168" s="220" t="s">
        <v>651</v>
      </c>
      <c r="F168" s="221" t="s">
        <v>652</v>
      </c>
      <c r="G168" s="222" t="s">
        <v>222</v>
      </c>
      <c r="H168" s="223">
        <v>2</v>
      </c>
      <c r="I168" s="224"/>
      <c r="J168" s="225">
        <f>ROUND(I168*H168,2)</f>
        <v>0</v>
      </c>
      <c r="K168" s="226"/>
      <c r="L168" s="43"/>
      <c r="M168" s="227" t="s">
        <v>1</v>
      </c>
      <c r="N168" s="228" t="s">
        <v>41</v>
      </c>
      <c r="O168" s="90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1" t="s">
        <v>164</v>
      </c>
      <c r="AT168" s="231" t="s">
        <v>160</v>
      </c>
      <c r="AU168" s="231" t="s">
        <v>84</v>
      </c>
      <c r="AY168" s="16" t="s">
        <v>157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6" t="s">
        <v>84</v>
      </c>
      <c r="BK168" s="232">
        <f>ROUND(I168*H168,2)</f>
        <v>0</v>
      </c>
      <c r="BL168" s="16" t="s">
        <v>164</v>
      </c>
      <c r="BM168" s="231" t="s">
        <v>495</v>
      </c>
    </row>
    <row r="169" spans="1:65" s="2" customFormat="1" ht="16.5" customHeight="1">
      <c r="A169" s="37"/>
      <c r="B169" s="38"/>
      <c r="C169" s="219" t="s">
        <v>374</v>
      </c>
      <c r="D169" s="219" t="s">
        <v>160</v>
      </c>
      <c r="E169" s="220" t="s">
        <v>653</v>
      </c>
      <c r="F169" s="221" t="s">
        <v>654</v>
      </c>
      <c r="G169" s="222" t="s">
        <v>399</v>
      </c>
      <c r="H169" s="223">
        <v>6</v>
      </c>
      <c r="I169" s="224"/>
      <c r="J169" s="225">
        <f>ROUND(I169*H169,2)</f>
        <v>0</v>
      </c>
      <c r="K169" s="226"/>
      <c r="L169" s="43"/>
      <c r="M169" s="227" t="s">
        <v>1</v>
      </c>
      <c r="N169" s="228" t="s">
        <v>41</v>
      </c>
      <c r="O169" s="90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1" t="s">
        <v>164</v>
      </c>
      <c r="AT169" s="231" t="s">
        <v>160</v>
      </c>
      <c r="AU169" s="231" t="s">
        <v>84</v>
      </c>
      <c r="AY169" s="16" t="s">
        <v>157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6" t="s">
        <v>84</v>
      </c>
      <c r="BK169" s="232">
        <f>ROUND(I169*H169,2)</f>
        <v>0</v>
      </c>
      <c r="BL169" s="16" t="s">
        <v>164</v>
      </c>
      <c r="BM169" s="231" t="s">
        <v>504</v>
      </c>
    </row>
    <row r="170" spans="1:65" s="2" customFormat="1" ht="21.75" customHeight="1">
      <c r="A170" s="37"/>
      <c r="B170" s="38"/>
      <c r="C170" s="219" t="s">
        <v>380</v>
      </c>
      <c r="D170" s="219" t="s">
        <v>160</v>
      </c>
      <c r="E170" s="220" t="s">
        <v>655</v>
      </c>
      <c r="F170" s="221" t="s">
        <v>656</v>
      </c>
      <c r="G170" s="222" t="s">
        <v>399</v>
      </c>
      <c r="H170" s="223">
        <v>6</v>
      </c>
      <c r="I170" s="224"/>
      <c r="J170" s="225">
        <f>ROUND(I170*H170,2)</f>
        <v>0</v>
      </c>
      <c r="K170" s="226"/>
      <c r="L170" s="43"/>
      <c r="M170" s="227" t="s">
        <v>1</v>
      </c>
      <c r="N170" s="228" t="s">
        <v>41</v>
      </c>
      <c r="O170" s="90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1" t="s">
        <v>164</v>
      </c>
      <c r="AT170" s="231" t="s">
        <v>160</v>
      </c>
      <c r="AU170" s="231" t="s">
        <v>84</v>
      </c>
      <c r="AY170" s="16" t="s">
        <v>157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84</v>
      </c>
      <c r="BK170" s="232">
        <f>ROUND(I170*H170,2)</f>
        <v>0</v>
      </c>
      <c r="BL170" s="16" t="s">
        <v>164</v>
      </c>
      <c r="BM170" s="231" t="s">
        <v>520</v>
      </c>
    </row>
    <row r="171" spans="1:65" s="2" customFormat="1" ht="16.5" customHeight="1">
      <c r="A171" s="37"/>
      <c r="B171" s="38"/>
      <c r="C171" s="219" t="s">
        <v>384</v>
      </c>
      <c r="D171" s="219" t="s">
        <v>160</v>
      </c>
      <c r="E171" s="220" t="s">
        <v>657</v>
      </c>
      <c r="F171" s="221" t="s">
        <v>658</v>
      </c>
      <c r="G171" s="222" t="s">
        <v>399</v>
      </c>
      <c r="H171" s="223">
        <v>55</v>
      </c>
      <c r="I171" s="224"/>
      <c r="J171" s="225">
        <f>ROUND(I171*H171,2)</f>
        <v>0</v>
      </c>
      <c r="K171" s="226"/>
      <c r="L171" s="43"/>
      <c r="M171" s="227" t="s">
        <v>1</v>
      </c>
      <c r="N171" s="228" t="s">
        <v>41</v>
      </c>
      <c r="O171" s="90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1" t="s">
        <v>164</v>
      </c>
      <c r="AT171" s="231" t="s">
        <v>160</v>
      </c>
      <c r="AU171" s="231" t="s">
        <v>84</v>
      </c>
      <c r="AY171" s="16" t="s">
        <v>157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6" t="s">
        <v>84</v>
      </c>
      <c r="BK171" s="232">
        <f>ROUND(I171*H171,2)</f>
        <v>0</v>
      </c>
      <c r="BL171" s="16" t="s">
        <v>164</v>
      </c>
      <c r="BM171" s="231" t="s">
        <v>533</v>
      </c>
    </row>
    <row r="172" spans="1:65" s="2" customFormat="1" ht="16.5" customHeight="1">
      <c r="A172" s="37"/>
      <c r="B172" s="38"/>
      <c r="C172" s="219" t="s">
        <v>388</v>
      </c>
      <c r="D172" s="219" t="s">
        <v>160</v>
      </c>
      <c r="E172" s="220" t="s">
        <v>659</v>
      </c>
      <c r="F172" s="221" t="s">
        <v>660</v>
      </c>
      <c r="G172" s="222" t="s">
        <v>661</v>
      </c>
      <c r="H172" s="223">
        <v>4</v>
      </c>
      <c r="I172" s="224"/>
      <c r="J172" s="225">
        <f>ROUND(I172*H172,2)</f>
        <v>0</v>
      </c>
      <c r="K172" s="226"/>
      <c r="L172" s="43"/>
      <c r="M172" s="227" t="s">
        <v>1</v>
      </c>
      <c r="N172" s="228" t="s">
        <v>41</v>
      </c>
      <c r="O172" s="90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1" t="s">
        <v>164</v>
      </c>
      <c r="AT172" s="231" t="s">
        <v>160</v>
      </c>
      <c r="AU172" s="231" t="s">
        <v>84</v>
      </c>
      <c r="AY172" s="16" t="s">
        <v>157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6" t="s">
        <v>84</v>
      </c>
      <c r="BK172" s="232">
        <f>ROUND(I172*H172,2)</f>
        <v>0</v>
      </c>
      <c r="BL172" s="16" t="s">
        <v>164</v>
      </c>
      <c r="BM172" s="231" t="s">
        <v>543</v>
      </c>
    </row>
    <row r="173" spans="1:65" s="2" customFormat="1" ht="16.5" customHeight="1">
      <c r="A173" s="37"/>
      <c r="B173" s="38"/>
      <c r="C173" s="219" t="s">
        <v>392</v>
      </c>
      <c r="D173" s="219" t="s">
        <v>160</v>
      </c>
      <c r="E173" s="220" t="s">
        <v>662</v>
      </c>
      <c r="F173" s="221" t="s">
        <v>663</v>
      </c>
      <c r="G173" s="222" t="s">
        <v>661</v>
      </c>
      <c r="H173" s="223">
        <v>10</v>
      </c>
      <c r="I173" s="224"/>
      <c r="J173" s="225">
        <f>ROUND(I173*H173,2)</f>
        <v>0</v>
      </c>
      <c r="K173" s="226"/>
      <c r="L173" s="43"/>
      <c r="M173" s="227" t="s">
        <v>1</v>
      </c>
      <c r="N173" s="228" t="s">
        <v>41</v>
      </c>
      <c r="O173" s="90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1" t="s">
        <v>164</v>
      </c>
      <c r="AT173" s="231" t="s">
        <v>160</v>
      </c>
      <c r="AU173" s="231" t="s">
        <v>84</v>
      </c>
      <c r="AY173" s="16" t="s">
        <v>157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6" t="s">
        <v>84</v>
      </c>
      <c r="BK173" s="232">
        <f>ROUND(I173*H173,2)</f>
        <v>0</v>
      </c>
      <c r="BL173" s="16" t="s">
        <v>164</v>
      </c>
      <c r="BM173" s="231" t="s">
        <v>552</v>
      </c>
    </row>
    <row r="174" spans="1:63" s="12" customFormat="1" ht="25.9" customHeight="1">
      <c r="A174" s="12"/>
      <c r="B174" s="203"/>
      <c r="C174" s="204"/>
      <c r="D174" s="205" t="s">
        <v>75</v>
      </c>
      <c r="E174" s="206" t="s">
        <v>96</v>
      </c>
      <c r="F174" s="206" t="s">
        <v>664</v>
      </c>
      <c r="G174" s="204"/>
      <c r="H174" s="204"/>
      <c r="I174" s="207"/>
      <c r="J174" s="208">
        <f>BK174</f>
        <v>0</v>
      </c>
      <c r="K174" s="204"/>
      <c r="L174" s="209"/>
      <c r="M174" s="210"/>
      <c r="N174" s="211"/>
      <c r="O174" s="211"/>
      <c r="P174" s="212">
        <f>P175+P177+P179+P182</f>
        <v>0</v>
      </c>
      <c r="Q174" s="211"/>
      <c r="R174" s="212">
        <f>R175+R177+R179+R182</f>
        <v>0</v>
      </c>
      <c r="S174" s="211"/>
      <c r="T174" s="213">
        <f>T175+T177+T179+T182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189</v>
      </c>
      <c r="AT174" s="215" t="s">
        <v>75</v>
      </c>
      <c r="AU174" s="215" t="s">
        <v>76</v>
      </c>
      <c r="AY174" s="214" t="s">
        <v>157</v>
      </c>
      <c r="BK174" s="216">
        <f>BK175+BK177+BK179+BK182</f>
        <v>0</v>
      </c>
    </row>
    <row r="175" spans="1:63" s="12" customFormat="1" ht="22.8" customHeight="1">
      <c r="A175" s="12"/>
      <c r="B175" s="203"/>
      <c r="C175" s="204"/>
      <c r="D175" s="205" t="s">
        <v>75</v>
      </c>
      <c r="E175" s="217" t="s">
        <v>665</v>
      </c>
      <c r="F175" s="217" t="s">
        <v>666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P176</f>
        <v>0</v>
      </c>
      <c r="Q175" s="211"/>
      <c r="R175" s="212">
        <f>R176</f>
        <v>0</v>
      </c>
      <c r="S175" s="211"/>
      <c r="T175" s="21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189</v>
      </c>
      <c r="AT175" s="215" t="s">
        <v>75</v>
      </c>
      <c r="AU175" s="215" t="s">
        <v>84</v>
      </c>
      <c r="AY175" s="214" t="s">
        <v>157</v>
      </c>
      <c r="BK175" s="216">
        <f>BK176</f>
        <v>0</v>
      </c>
    </row>
    <row r="176" spans="1:65" s="2" customFormat="1" ht="16.5" customHeight="1">
      <c r="A176" s="37"/>
      <c r="B176" s="38"/>
      <c r="C176" s="219" t="s">
        <v>396</v>
      </c>
      <c r="D176" s="219" t="s">
        <v>160</v>
      </c>
      <c r="E176" s="220" t="s">
        <v>667</v>
      </c>
      <c r="F176" s="221" t="s">
        <v>668</v>
      </c>
      <c r="G176" s="222" t="s">
        <v>307</v>
      </c>
      <c r="H176" s="223">
        <v>1</v>
      </c>
      <c r="I176" s="224"/>
      <c r="J176" s="225">
        <f>ROUND(I176*H176,2)</f>
        <v>0</v>
      </c>
      <c r="K176" s="226"/>
      <c r="L176" s="43"/>
      <c r="M176" s="227" t="s">
        <v>1</v>
      </c>
      <c r="N176" s="228" t="s">
        <v>41</v>
      </c>
      <c r="O176" s="90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1" t="s">
        <v>669</v>
      </c>
      <c r="AT176" s="231" t="s">
        <v>160</v>
      </c>
      <c r="AU176" s="231" t="s">
        <v>86</v>
      </c>
      <c r="AY176" s="16" t="s">
        <v>157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6" t="s">
        <v>84</v>
      </c>
      <c r="BK176" s="232">
        <f>ROUND(I176*H176,2)</f>
        <v>0</v>
      </c>
      <c r="BL176" s="16" t="s">
        <v>669</v>
      </c>
      <c r="BM176" s="231" t="s">
        <v>670</v>
      </c>
    </row>
    <row r="177" spans="1:63" s="12" customFormat="1" ht="22.8" customHeight="1">
      <c r="A177" s="12"/>
      <c r="B177" s="203"/>
      <c r="C177" s="204"/>
      <c r="D177" s="205" t="s">
        <v>75</v>
      </c>
      <c r="E177" s="217" t="s">
        <v>671</v>
      </c>
      <c r="F177" s="217" t="s">
        <v>672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P178</f>
        <v>0</v>
      </c>
      <c r="Q177" s="211"/>
      <c r="R177" s="212">
        <f>R178</f>
        <v>0</v>
      </c>
      <c r="S177" s="211"/>
      <c r="T177" s="213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189</v>
      </c>
      <c r="AT177" s="215" t="s">
        <v>75</v>
      </c>
      <c r="AU177" s="215" t="s">
        <v>84</v>
      </c>
      <c r="AY177" s="214" t="s">
        <v>157</v>
      </c>
      <c r="BK177" s="216">
        <f>BK178</f>
        <v>0</v>
      </c>
    </row>
    <row r="178" spans="1:65" s="2" customFormat="1" ht="16.5" customHeight="1">
      <c r="A178" s="37"/>
      <c r="B178" s="38"/>
      <c r="C178" s="219" t="s">
        <v>403</v>
      </c>
      <c r="D178" s="219" t="s">
        <v>160</v>
      </c>
      <c r="E178" s="220" t="s">
        <v>673</v>
      </c>
      <c r="F178" s="221" t="s">
        <v>672</v>
      </c>
      <c r="G178" s="222" t="s">
        <v>589</v>
      </c>
      <c r="H178" s="270"/>
      <c r="I178" s="224"/>
      <c r="J178" s="225">
        <f>ROUND(I178*H178,2)</f>
        <v>0</v>
      </c>
      <c r="K178" s="226"/>
      <c r="L178" s="43"/>
      <c r="M178" s="227" t="s">
        <v>1</v>
      </c>
      <c r="N178" s="228" t="s">
        <v>41</v>
      </c>
      <c r="O178" s="90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1" t="s">
        <v>669</v>
      </c>
      <c r="AT178" s="231" t="s">
        <v>160</v>
      </c>
      <c r="AU178" s="231" t="s">
        <v>86</v>
      </c>
      <c r="AY178" s="16" t="s">
        <v>157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6" t="s">
        <v>84</v>
      </c>
      <c r="BK178" s="232">
        <f>ROUND(I178*H178,2)</f>
        <v>0</v>
      </c>
      <c r="BL178" s="16" t="s">
        <v>669</v>
      </c>
      <c r="BM178" s="231" t="s">
        <v>674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675</v>
      </c>
      <c r="F179" s="217" t="s">
        <v>676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SUM(P180:P181)</f>
        <v>0</v>
      </c>
      <c r="Q179" s="211"/>
      <c r="R179" s="212">
        <f>SUM(R180:R181)</f>
        <v>0</v>
      </c>
      <c r="S179" s="211"/>
      <c r="T179" s="213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189</v>
      </c>
      <c r="AT179" s="215" t="s">
        <v>75</v>
      </c>
      <c r="AU179" s="215" t="s">
        <v>84</v>
      </c>
      <c r="AY179" s="214" t="s">
        <v>157</v>
      </c>
      <c r="BK179" s="216">
        <f>SUM(BK180:BK181)</f>
        <v>0</v>
      </c>
    </row>
    <row r="180" spans="1:65" s="2" customFormat="1" ht="16.5" customHeight="1">
      <c r="A180" s="37"/>
      <c r="B180" s="38"/>
      <c r="C180" s="219" t="s">
        <v>407</v>
      </c>
      <c r="D180" s="219" t="s">
        <v>160</v>
      </c>
      <c r="E180" s="220" t="s">
        <v>677</v>
      </c>
      <c r="F180" s="221" t="s">
        <v>678</v>
      </c>
      <c r="G180" s="222" t="s">
        <v>307</v>
      </c>
      <c r="H180" s="223">
        <v>1</v>
      </c>
      <c r="I180" s="224"/>
      <c r="J180" s="225">
        <f>ROUND(I180*H180,2)</f>
        <v>0</v>
      </c>
      <c r="K180" s="226"/>
      <c r="L180" s="43"/>
      <c r="M180" s="227" t="s">
        <v>1</v>
      </c>
      <c r="N180" s="228" t="s">
        <v>41</v>
      </c>
      <c r="O180" s="90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1" t="s">
        <v>669</v>
      </c>
      <c r="AT180" s="231" t="s">
        <v>160</v>
      </c>
      <c r="AU180" s="231" t="s">
        <v>86</v>
      </c>
      <c r="AY180" s="16" t="s">
        <v>157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6" t="s">
        <v>84</v>
      </c>
      <c r="BK180" s="232">
        <f>ROUND(I180*H180,2)</f>
        <v>0</v>
      </c>
      <c r="BL180" s="16" t="s">
        <v>669</v>
      </c>
      <c r="BM180" s="231" t="s">
        <v>679</v>
      </c>
    </row>
    <row r="181" spans="1:65" s="2" customFormat="1" ht="16.5" customHeight="1">
      <c r="A181" s="37"/>
      <c r="B181" s="38"/>
      <c r="C181" s="219" t="s">
        <v>413</v>
      </c>
      <c r="D181" s="219" t="s">
        <v>160</v>
      </c>
      <c r="E181" s="220" t="s">
        <v>680</v>
      </c>
      <c r="F181" s="221" t="s">
        <v>681</v>
      </c>
      <c r="G181" s="222" t="s">
        <v>307</v>
      </c>
      <c r="H181" s="223">
        <v>1</v>
      </c>
      <c r="I181" s="224"/>
      <c r="J181" s="225">
        <f>ROUND(I181*H181,2)</f>
        <v>0</v>
      </c>
      <c r="K181" s="226"/>
      <c r="L181" s="43"/>
      <c r="M181" s="227" t="s">
        <v>1</v>
      </c>
      <c r="N181" s="228" t="s">
        <v>41</v>
      </c>
      <c r="O181" s="90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1" t="s">
        <v>669</v>
      </c>
      <c r="AT181" s="231" t="s">
        <v>160</v>
      </c>
      <c r="AU181" s="231" t="s">
        <v>86</v>
      </c>
      <c r="AY181" s="16" t="s">
        <v>157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6" t="s">
        <v>84</v>
      </c>
      <c r="BK181" s="232">
        <f>ROUND(I181*H181,2)</f>
        <v>0</v>
      </c>
      <c r="BL181" s="16" t="s">
        <v>669</v>
      </c>
      <c r="BM181" s="231" t="s">
        <v>682</v>
      </c>
    </row>
    <row r="182" spans="1:63" s="12" customFormat="1" ht="22.8" customHeight="1">
      <c r="A182" s="12"/>
      <c r="B182" s="203"/>
      <c r="C182" s="204"/>
      <c r="D182" s="205" t="s">
        <v>75</v>
      </c>
      <c r="E182" s="217" t="s">
        <v>683</v>
      </c>
      <c r="F182" s="217" t="s">
        <v>684</v>
      </c>
      <c r="G182" s="204"/>
      <c r="H182" s="204"/>
      <c r="I182" s="207"/>
      <c r="J182" s="218">
        <f>BK182</f>
        <v>0</v>
      </c>
      <c r="K182" s="204"/>
      <c r="L182" s="209"/>
      <c r="M182" s="210"/>
      <c r="N182" s="211"/>
      <c r="O182" s="211"/>
      <c r="P182" s="212">
        <f>P183</f>
        <v>0</v>
      </c>
      <c r="Q182" s="211"/>
      <c r="R182" s="212">
        <f>R183</f>
        <v>0</v>
      </c>
      <c r="S182" s="211"/>
      <c r="T182" s="213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189</v>
      </c>
      <c r="AT182" s="215" t="s">
        <v>75</v>
      </c>
      <c r="AU182" s="215" t="s">
        <v>84</v>
      </c>
      <c r="AY182" s="214" t="s">
        <v>157</v>
      </c>
      <c r="BK182" s="216">
        <f>BK183</f>
        <v>0</v>
      </c>
    </row>
    <row r="183" spans="1:65" s="2" customFormat="1" ht="16.5" customHeight="1">
      <c r="A183" s="37"/>
      <c r="B183" s="38"/>
      <c r="C183" s="219" t="s">
        <v>419</v>
      </c>
      <c r="D183" s="219" t="s">
        <v>160</v>
      </c>
      <c r="E183" s="220" t="s">
        <v>685</v>
      </c>
      <c r="F183" s="221" t="s">
        <v>686</v>
      </c>
      <c r="G183" s="222" t="s">
        <v>307</v>
      </c>
      <c r="H183" s="223">
        <v>1</v>
      </c>
      <c r="I183" s="224"/>
      <c r="J183" s="225">
        <f>ROUND(I183*H183,2)</f>
        <v>0</v>
      </c>
      <c r="K183" s="226"/>
      <c r="L183" s="43"/>
      <c r="M183" s="272" t="s">
        <v>1</v>
      </c>
      <c r="N183" s="273" t="s">
        <v>41</v>
      </c>
      <c r="O183" s="274"/>
      <c r="P183" s="275">
        <f>O183*H183</f>
        <v>0</v>
      </c>
      <c r="Q183" s="275">
        <v>0</v>
      </c>
      <c r="R183" s="275">
        <f>Q183*H183</f>
        <v>0</v>
      </c>
      <c r="S183" s="275">
        <v>0</v>
      </c>
      <c r="T183" s="27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1" t="s">
        <v>669</v>
      </c>
      <c r="AT183" s="231" t="s">
        <v>160</v>
      </c>
      <c r="AU183" s="231" t="s">
        <v>86</v>
      </c>
      <c r="AY183" s="16" t="s">
        <v>157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6" t="s">
        <v>84</v>
      </c>
      <c r="BK183" s="232">
        <f>ROUND(I183*H183,2)</f>
        <v>0</v>
      </c>
      <c r="BL183" s="16" t="s">
        <v>669</v>
      </c>
      <c r="BM183" s="231" t="s">
        <v>687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66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25:K183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103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26.25" customHeight="1">
      <c r="B7" s="19"/>
      <c r="E7" s="141" t="str">
        <f>'Rekapitulace stavby'!K6</f>
        <v>REKONSTRUKCE WC VE 2.N.P. A 3.N.P. BUDOVY MAGISTRÁTU - DĚČÍN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688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31. 7. 2023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ROUND((SUM(BE121:BE135)),2)</f>
        <v>0</v>
      </c>
      <c r="G33" s="37"/>
      <c r="H33" s="37"/>
      <c r="I33" s="155">
        <v>0.21</v>
      </c>
      <c r="J33" s="154">
        <f>ROUND(((SUM(BE121:BE135))*I33),2)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ROUND((SUM(BF121:BF135)),2)</f>
        <v>0</v>
      </c>
      <c r="G34" s="37"/>
      <c r="H34" s="37"/>
      <c r="I34" s="155">
        <v>0.15</v>
      </c>
      <c r="J34" s="154">
        <f>ROUND(((SUM(BF121:BF135))*I34),2)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ROUND((SUM(BG121:BG135)),2)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ROUND((SUM(BH121:BH135)),2)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ROUND((SUM(BI121:BI135)),2)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4" t="str">
        <f>E7</f>
        <v>REKONSTRUKCE WC VE 2.N.P. A 3.N.P. BUDOVY MAGISTRÁTU - DĚČÍN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ÚT - Vytápění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st.p.č.1012</v>
      </c>
      <c r="G89" s="39"/>
      <c r="H89" s="39"/>
      <c r="I89" s="31" t="s">
        <v>22</v>
      </c>
      <c r="J89" s="78" t="str">
        <f>IF(J12="","",J12)</f>
        <v>31. 7. 2023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Ing. Vladimír POLDA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Jan 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119</v>
      </c>
      <c r="D94" s="176"/>
      <c r="E94" s="176"/>
      <c r="F94" s="176"/>
      <c r="G94" s="176"/>
      <c r="H94" s="176"/>
      <c r="I94" s="176"/>
      <c r="J94" s="177" t="s">
        <v>120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121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122</v>
      </c>
    </row>
    <row r="97" spans="1:31" s="9" customFormat="1" ht="24.95" customHeight="1">
      <c r="A97" s="9"/>
      <c r="B97" s="179"/>
      <c r="C97" s="180"/>
      <c r="D97" s="181" t="s">
        <v>123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126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9"/>
      <c r="C99" s="180"/>
      <c r="D99" s="181" t="s">
        <v>129</v>
      </c>
      <c r="E99" s="182"/>
      <c r="F99" s="182"/>
      <c r="G99" s="182"/>
      <c r="H99" s="182"/>
      <c r="I99" s="182"/>
      <c r="J99" s="183">
        <f>J125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5"/>
      <c r="C100" s="186"/>
      <c r="D100" s="187" t="s">
        <v>689</v>
      </c>
      <c r="E100" s="188"/>
      <c r="F100" s="188"/>
      <c r="G100" s="188"/>
      <c r="H100" s="188"/>
      <c r="I100" s="188"/>
      <c r="J100" s="189">
        <f>J126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134</v>
      </c>
      <c r="E101" s="188"/>
      <c r="F101" s="188"/>
      <c r="G101" s="188"/>
      <c r="H101" s="188"/>
      <c r="I101" s="188"/>
      <c r="J101" s="189">
        <f>J129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142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9"/>
      <c r="D111" s="39"/>
      <c r="E111" s="174" t="str">
        <f>E7</f>
        <v>REKONSTRUKCE WC VE 2.N.P. A 3.N.P. BUDOVY MAGISTRÁTU - DĚČÍN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112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ÚT - Vytápění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st.p.č.1012</v>
      </c>
      <c r="G115" s="39"/>
      <c r="H115" s="39"/>
      <c r="I115" s="31" t="s">
        <v>22</v>
      </c>
      <c r="J115" s="78" t="str">
        <f>IF(J12="","",J12)</f>
        <v>31. 7. 2023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STATUTÁRNÍ MĚSTO DĚČÍN</v>
      </c>
      <c r="G117" s="39"/>
      <c r="H117" s="39"/>
      <c r="I117" s="31" t="s">
        <v>30</v>
      </c>
      <c r="J117" s="35" t="str">
        <f>E21</f>
        <v>Ing. Vladimír POLDA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Ing. Jan Duben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1"/>
      <c r="B120" s="192"/>
      <c r="C120" s="193" t="s">
        <v>143</v>
      </c>
      <c r="D120" s="194" t="s">
        <v>61</v>
      </c>
      <c r="E120" s="194" t="s">
        <v>57</v>
      </c>
      <c r="F120" s="194" t="s">
        <v>58</v>
      </c>
      <c r="G120" s="194" t="s">
        <v>144</v>
      </c>
      <c r="H120" s="194" t="s">
        <v>145</v>
      </c>
      <c r="I120" s="194" t="s">
        <v>146</v>
      </c>
      <c r="J120" s="195" t="s">
        <v>120</v>
      </c>
      <c r="K120" s="196" t="s">
        <v>147</v>
      </c>
      <c r="L120" s="197"/>
      <c r="M120" s="99" t="s">
        <v>1</v>
      </c>
      <c r="N120" s="100" t="s">
        <v>40</v>
      </c>
      <c r="O120" s="100" t="s">
        <v>148</v>
      </c>
      <c r="P120" s="100" t="s">
        <v>149</v>
      </c>
      <c r="Q120" s="100" t="s">
        <v>150</v>
      </c>
      <c r="R120" s="100" t="s">
        <v>151</v>
      </c>
      <c r="S120" s="100" t="s">
        <v>152</v>
      </c>
      <c r="T120" s="101" t="s">
        <v>153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7"/>
      <c r="B121" s="38"/>
      <c r="C121" s="106" t="s">
        <v>154</v>
      </c>
      <c r="D121" s="39"/>
      <c r="E121" s="39"/>
      <c r="F121" s="39"/>
      <c r="G121" s="39"/>
      <c r="H121" s="39"/>
      <c r="I121" s="39"/>
      <c r="J121" s="198">
        <f>BK121</f>
        <v>0</v>
      </c>
      <c r="K121" s="39"/>
      <c r="L121" s="43"/>
      <c r="M121" s="102"/>
      <c r="N121" s="199"/>
      <c r="O121" s="103"/>
      <c r="P121" s="200">
        <f>P122+P125</f>
        <v>0</v>
      </c>
      <c r="Q121" s="103"/>
      <c r="R121" s="200">
        <f>R122+R125</f>
        <v>0.134829</v>
      </c>
      <c r="S121" s="103"/>
      <c r="T121" s="201">
        <f>T122+T125</f>
        <v>0.001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122</v>
      </c>
      <c r="BK121" s="202">
        <f>BK122+BK125</f>
        <v>0</v>
      </c>
    </row>
    <row r="122" spans="1:63" s="12" customFormat="1" ht="25.9" customHeight="1">
      <c r="A122" s="12"/>
      <c r="B122" s="203"/>
      <c r="C122" s="204"/>
      <c r="D122" s="205" t="s">
        <v>75</v>
      </c>
      <c r="E122" s="206" t="s">
        <v>155</v>
      </c>
      <c r="F122" s="206" t="s">
        <v>156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</f>
        <v>0</v>
      </c>
      <c r="Q122" s="211"/>
      <c r="R122" s="212">
        <f>R123</f>
        <v>0</v>
      </c>
      <c r="S122" s="211"/>
      <c r="T122" s="213">
        <f>T123</f>
        <v>0.001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84</v>
      </c>
      <c r="AT122" s="215" t="s">
        <v>75</v>
      </c>
      <c r="AU122" s="215" t="s">
        <v>76</v>
      </c>
      <c r="AY122" s="214" t="s">
        <v>157</v>
      </c>
      <c r="BK122" s="216">
        <f>BK123</f>
        <v>0</v>
      </c>
    </row>
    <row r="123" spans="1:63" s="12" customFormat="1" ht="22.8" customHeight="1">
      <c r="A123" s="12"/>
      <c r="B123" s="203"/>
      <c r="C123" s="204"/>
      <c r="D123" s="205" t="s">
        <v>75</v>
      </c>
      <c r="E123" s="217" t="s">
        <v>211</v>
      </c>
      <c r="F123" s="217" t="s">
        <v>212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0</v>
      </c>
      <c r="S123" s="211"/>
      <c r="T123" s="213">
        <f>T124</f>
        <v>0.001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84</v>
      </c>
      <c r="AT123" s="215" t="s">
        <v>75</v>
      </c>
      <c r="AU123" s="215" t="s">
        <v>84</v>
      </c>
      <c r="AY123" s="214" t="s">
        <v>157</v>
      </c>
      <c r="BK123" s="216">
        <f>BK124</f>
        <v>0</v>
      </c>
    </row>
    <row r="124" spans="1:65" s="2" customFormat="1" ht="37.8" customHeight="1">
      <c r="A124" s="37"/>
      <c r="B124" s="38"/>
      <c r="C124" s="219" t="s">
        <v>84</v>
      </c>
      <c r="D124" s="219" t="s">
        <v>160</v>
      </c>
      <c r="E124" s="220" t="s">
        <v>690</v>
      </c>
      <c r="F124" s="221" t="s">
        <v>691</v>
      </c>
      <c r="G124" s="222" t="s">
        <v>354</v>
      </c>
      <c r="H124" s="223">
        <v>1</v>
      </c>
      <c r="I124" s="224"/>
      <c r="J124" s="225">
        <f>ROUND(I124*H124,2)</f>
        <v>0</v>
      </c>
      <c r="K124" s="226"/>
      <c r="L124" s="43"/>
      <c r="M124" s="227" t="s">
        <v>1</v>
      </c>
      <c r="N124" s="228" t="s">
        <v>41</v>
      </c>
      <c r="O124" s="90"/>
      <c r="P124" s="229">
        <f>O124*H124</f>
        <v>0</v>
      </c>
      <c r="Q124" s="229">
        <v>0</v>
      </c>
      <c r="R124" s="229">
        <f>Q124*H124</f>
        <v>0</v>
      </c>
      <c r="S124" s="229">
        <v>0.001</v>
      </c>
      <c r="T124" s="230">
        <f>S124*H124</f>
        <v>0.001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1" t="s">
        <v>164</v>
      </c>
      <c r="AT124" s="231" t="s">
        <v>160</v>
      </c>
      <c r="AU124" s="231" t="s">
        <v>86</v>
      </c>
      <c r="AY124" s="16" t="s">
        <v>157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6" t="s">
        <v>84</v>
      </c>
      <c r="BK124" s="232">
        <f>ROUND(I124*H124,2)</f>
        <v>0</v>
      </c>
      <c r="BL124" s="16" t="s">
        <v>164</v>
      </c>
      <c r="BM124" s="231" t="s">
        <v>692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274</v>
      </c>
      <c r="F125" s="206" t="s">
        <v>275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P126+P129</f>
        <v>0</v>
      </c>
      <c r="Q125" s="211"/>
      <c r="R125" s="212">
        <f>R126+R129</f>
        <v>0.134829</v>
      </c>
      <c r="S125" s="211"/>
      <c r="T125" s="213">
        <f>T126+T129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157</v>
      </c>
      <c r="BK125" s="216">
        <f>BK126+BK129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693</v>
      </c>
      <c r="F126" s="217" t="s">
        <v>694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SUM(P127:P128)</f>
        <v>0</v>
      </c>
      <c r="Q126" s="211"/>
      <c r="R126" s="212">
        <f>SUM(R127:R128)</f>
        <v>0.00875</v>
      </c>
      <c r="S126" s="211"/>
      <c r="T126" s="213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157</v>
      </c>
      <c r="BK126" s="216">
        <f>SUM(BK127:BK128)</f>
        <v>0</v>
      </c>
    </row>
    <row r="127" spans="1:65" s="2" customFormat="1" ht="16.5" customHeight="1">
      <c r="A127" s="37"/>
      <c r="B127" s="38"/>
      <c r="C127" s="219" t="s">
        <v>86</v>
      </c>
      <c r="D127" s="219" t="s">
        <v>160</v>
      </c>
      <c r="E127" s="220" t="s">
        <v>695</v>
      </c>
      <c r="F127" s="221" t="s">
        <v>696</v>
      </c>
      <c r="G127" s="222" t="s">
        <v>399</v>
      </c>
      <c r="H127" s="223">
        <v>7</v>
      </c>
      <c r="I127" s="224"/>
      <c r="J127" s="225">
        <f>ROUND(I127*H127,2)</f>
        <v>0</v>
      </c>
      <c r="K127" s="226"/>
      <c r="L127" s="43"/>
      <c r="M127" s="227" t="s">
        <v>1</v>
      </c>
      <c r="N127" s="228" t="s">
        <v>41</v>
      </c>
      <c r="O127" s="90"/>
      <c r="P127" s="229">
        <f>O127*H127</f>
        <v>0</v>
      </c>
      <c r="Q127" s="229">
        <v>0.00125</v>
      </c>
      <c r="R127" s="229">
        <f>Q127*H127</f>
        <v>0.00875</v>
      </c>
      <c r="S127" s="229">
        <v>0</v>
      </c>
      <c r="T127" s="230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1" t="s">
        <v>215</v>
      </c>
      <c r="AT127" s="231" t="s">
        <v>160</v>
      </c>
      <c r="AU127" s="231" t="s">
        <v>86</v>
      </c>
      <c r="AY127" s="16" t="s">
        <v>157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6" t="s">
        <v>84</v>
      </c>
      <c r="BK127" s="232">
        <f>ROUND(I127*H127,2)</f>
        <v>0</v>
      </c>
      <c r="BL127" s="16" t="s">
        <v>215</v>
      </c>
      <c r="BM127" s="231" t="s">
        <v>697</v>
      </c>
    </row>
    <row r="128" spans="1:51" s="13" customFormat="1" ht="12">
      <c r="A128" s="13"/>
      <c r="B128" s="233"/>
      <c r="C128" s="234"/>
      <c r="D128" s="235" t="s">
        <v>166</v>
      </c>
      <c r="E128" s="236" t="s">
        <v>1</v>
      </c>
      <c r="F128" s="237" t="s">
        <v>698</v>
      </c>
      <c r="G128" s="234"/>
      <c r="H128" s="238">
        <v>7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166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157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365</v>
      </c>
      <c r="F129" s="217" t="s">
        <v>366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SUM(P130:P135)</f>
        <v>0</v>
      </c>
      <c r="Q129" s="211"/>
      <c r="R129" s="212">
        <f>SUM(R130:R135)</f>
        <v>0.126079</v>
      </c>
      <c r="S129" s="211"/>
      <c r="T129" s="213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86</v>
      </c>
      <c r="AT129" s="215" t="s">
        <v>75</v>
      </c>
      <c r="AU129" s="215" t="s">
        <v>84</v>
      </c>
      <c r="AY129" s="214" t="s">
        <v>157</v>
      </c>
      <c r="BK129" s="216">
        <f>SUM(BK130:BK135)</f>
        <v>0</v>
      </c>
    </row>
    <row r="130" spans="1:65" s="2" customFormat="1" ht="37.8" customHeight="1">
      <c r="A130" s="37"/>
      <c r="B130" s="38"/>
      <c r="C130" s="219" t="s">
        <v>158</v>
      </c>
      <c r="D130" s="219" t="s">
        <v>160</v>
      </c>
      <c r="E130" s="220" t="s">
        <v>699</v>
      </c>
      <c r="F130" s="221" t="s">
        <v>700</v>
      </c>
      <c r="G130" s="222" t="s">
        <v>177</v>
      </c>
      <c r="H130" s="223">
        <v>46.5</v>
      </c>
      <c r="I130" s="224"/>
      <c r="J130" s="225">
        <f>ROUND(I130*H130,2)</f>
        <v>0</v>
      </c>
      <c r="K130" s="226"/>
      <c r="L130" s="43"/>
      <c r="M130" s="227" t="s">
        <v>1</v>
      </c>
      <c r="N130" s="228" t="s">
        <v>41</v>
      </c>
      <c r="O130" s="90"/>
      <c r="P130" s="229">
        <f>O130*H130</f>
        <v>0</v>
      </c>
      <c r="Q130" s="229">
        <v>0.00174</v>
      </c>
      <c r="R130" s="229">
        <f>Q130*H130</f>
        <v>0.08091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215</v>
      </c>
      <c r="AT130" s="231" t="s">
        <v>160</v>
      </c>
      <c r="AU130" s="231" t="s">
        <v>86</v>
      </c>
      <c r="AY130" s="16" t="s">
        <v>157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84</v>
      </c>
      <c r="BK130" s="232">
        <f>ROUND(I130*H130,2)</f>
        <v>0</v>
      </c>
      <c r="BL130" s="16" t="s">
        <v>215</v>
      </c>
      <c r="BM130" s="231" t="s">
        <v>701</v>
      </c>
    </row>
    <row r="131" spans="1:65" s="2" customFormat="1" ht="21.75" customHeight="1">
      <c r="A131" s="37"/>
      <c r="B131" s="38"/>
      <c r="C131" s="219" t="s">
        <v>164</v>
      </c>
      <c r="D131" s="219" t="s">
        <v>160</v>
      </c>
      <c r="E131" s="220" t="s">
        <v>702</v>
      </c>
      <c r="F131" s="221" t="s">
        <v>703</v>
      </c>
      <c r="G131" s="222" t="s">
        <v>399</v>
      </c>
      <c r="H131" s="223">
        <v>51.15</v>
      </c>
      <c r="I131" s="224"/>
      <c r="J131" s="225">
        <f>ROUND(I131*H131,2)</f>
        <v>0</v>
      </c>
      <c r="K131" s="226"/>
      <c r="L131" s="43"/>
      <c r="M131" s="227" t="s">
        <v>1</v>
      </c>
      <c r="N131" s="228" t="s">
        <v>41</v>
      </c>
      <c r="O131" s="90"/>
      <c r="P131" s="229">
        <f>O131*H131</f>
        <v>0</v>
      </c>
      <c r="Q131" s="229">
        <v>6E-05</v>
      </c>
      <c r="R131" s="229">
        <f>Q131*H131</f>
        <v>0.003069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215</v>
      </c>
      <c r="AT131" s="231" t="s">
        <v>160</v>
      </c>
      <c r="AU131" s="231" t="s">
        <v>86</v>
      </c>
      <c r="AY131" s="16" t="s">
        <v>157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84</v>
      </c>
      <c r="BK131" s="232">
        <f>ROUND(I131*H131,2)</f>
        <v>0</v>
      </c>
      <c r="BL131" s="16" t="s">
        <v>215</v>
      </c>
      <c r="BM131" s="231" t="s">
        <v>704</v>
      </c>
    </row>
    <row r="132" spans="1:65" s="2" customFormat="1" ht="24.15" customHeight="1">
      <c r="A132" s="37"/>
      <c r="B132" s="38"/>
      <c r="C132" s="219" t="s">
        <v>189</v>
      </c>
      <c r="D132" s="219" t="s">
        <v>160</v>
      </c>
      <c r="E132" s="220" t="s">
        <v>705</v>
      </c>
      <c r="F132" s="221" t="s">
        <v>706</v>
      </c>
      <c r="G132" s="222" t="s">
        <v>399</v>
      </c>
      <c r="H132" s="223">
        <v>229</v>
      </c>
      <c r="I132" s="224"/>
      <c r="J132" s="225">
        <f>ROUND(I132*H132,2)</f>
        <v>0</v>
      </c>
      <c r="K132" s="226"/>
      <c r="L132" s="43"/>
      <c r="M132" s="227" t="s">
        <v>1</v>
      </c>
      <c r="N132" s="228" t="s">
        <v>41</v>
      </c>
      <c r="O132" s="90"/>
      <c r="P132" s="229">
        <f>O132*H132</f>
        <v>0</v>
      </c>
      <c r="Q132" s="229">
        <v>0.0001</v>
      </c>
      <c r="R132" s="229">
        <f>Q132*H132</f>
        <v>0.0229</v>
      </c>
      <c r="S132" s="229">
        <v>0</v>
      </c>
      <c r="T132" s="23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1" t="s">
        <v>215</v>
      </c>
      <c r="AT132" s="231" t="s">
        <v>160</v>
      </c>
      <c r="AU132" s="231" t="s">
        <v>86</v>
      </c>
      <c r="AY132" s="16" t="s">
        <v>157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84</v>
      </c>
      <c r="BK132" s="232">
        <f>ROUND(I132*H132,2)</f>
        <v>0</v>
      </c>
      <c r="BL132" s="16" t="s">
        <v>215</v>
      </c>
      <c r="BM132" s="231" t="s">
        <v>707</v>
      </c>
    </row>
    <row r="133" spans="1:65" s="2" customFormat="1" ht="24.15" customHeight="1">
      <c r="A133" s="37"/>
      <c r="B133" s="38"/>
      <c r="C133" s="219" t="s">
        <v>187</v>
      </c>
      <c r="D133" s="219" t="s">
        <v>160</v>
      </c>
      <c r="E133" s="220" t="s">
        <v>708</v>
      </c>
      <c r="F133" s="221" t="s">
        <v>709</v>
      </c>
      <c r="G133" s="222" t="s">
        <v>354</v>
      </c>
      <c r="H133" s="223">
        <v>4</v>
      </c>
      <c r="I133" s="224"/>
      <c r="J133" s="225">
        <f>ROUND(I133*H133,2)</f>
        <v>0</v>
      </c>
      <c r="K133" s="226"/>
      <c r="L133" s="43"/>
      <c r="M133" s="227" t="s">
        <v>1</v>
      </c>
      <c r="N133" s="228" t="s">
        <v>41</v>
      </c>
      <c r="O133" s="90"/>
      <c r="P133" s="229">
        <f>O133*H133</f>
        <v>0</v>
      </c>
      <c r="Q133" s="229">
        <v>0.0048</v>
      </c>
      <c r="R133" s="229">
        <f>Q133*H133</f>
        <v>0.0192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215</v>
      </c>
      <c r="AT133" s="231" t="s">
        <v>160</v>
      </c>
      <c r="AU133" s="231" t="s">
        <v>86</v>
      </c>
      <c r="AY133" s="16" t="s">
        <v>157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84</v>
      </c>
      <c r="BK133" s="232">
        <f>ROUND(I133*H133,2)</f>
        <v>0</v>
      </c>
      <c r="BL133" s="16" t="s">
        <v>215</v>
      </c>
      <c r="BM133" s="231" t="s">
        <v>710</v>
      </c>
    </row>
    <row r="134" spans="1:65" s="2" customFormat="1" ht="16.5" customHeight="1">
      <c r="A134" s="37"/>
      <c r="B134" s="38"/>
      <c r="C134" s="219" t="s">
        <v>202</v>
      </c>
      <c r="D134" s="219" t="s">
        <v>160</v>
      </c>
      <c r="E134" s="220" t="s">
        <v>711</v>
      </c>
      <c r="F134" s="221" t="s">
        <v>712</v>
      </c>
      <c r="G134" s="222" t="s">
        <v>307</v>
      </c>
      <c r="H134" s="223">
        <v>1</v>
      </c>
      <c r="I134" s="224"/>
      <c r="J134" s="225">
        <f>ROUND(I134*H134,2)</f>
        <v>0</v>
      </c>
      <c r="K134" s="226"/>
      <c r="L134" s="43"/>
      <c r="M134" s="227" t="s">
        <v>1</v>
      </c>
      <c r="N134" s="228" t="s">
        <v>41</v>
      </c>
      <c r="O134" s="90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1" t="s">
        <v>215</v>
      </c>
      <c r="AT134" s="231" t="s">
        <v>160</v>
      </c>
      <c r="AU134" s="231" t="s">
        <v>86</v>
      </c>
      <c r="AY134" s="16" t="s">
        <v>157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84</v>
      </c>
      <c r="BK134" s="232">
        <f>ROUND(I134*H134,2)</f>
        <v>0</v>
      </c>
      <c r="BL134" s="16" t="s">
        <v>215</v>
      </c>
      <c r="BM134" s="231" t="s">
        <v>713</v>
      </c>
    </row>
    <row r="135" spans="1:65" s="2" customFormat="1" ht="24.15" customHeight="1">
      <c r="A135" s="37"/>
      <c r="B135" s="38"/>
      <c r="C135" s="219" t="s">
        <v>173</v>
      </c>
      <c r="D135" s="219" t="s">
        <v>160</v>
      </c>
      <c r="E135" s="220" t="s">
        <v>714</v>
      </c>
      <c r="F135" s="221" t="s">
        <v>715</v>
      </c>
      <c r="G135" s="222" t="s">
        <v>163</v>
      </c>
      <c r="H135" s="223">
        <v>0.126</v>
      </c>
      <c r="I135" s="224"/>
      <c r="J135" s="225">
        <f>ROUND(I135*H135,2)</f>
        <v>0</v>
      </c>
      <c r="K135" s="226"/>
      <c r="L135" s="43"/>
      <c r="M135" s="272" t="s">
        <v>1</v>
      </c>
      <c r="N135" s="273" t="s">
        <v>41</v>
      </c>
      <c r="O135" s="274"/>
      <c r="P135" s="275">
        <f>O135*H135</f>
        <v>0</v>
      </c>
      <c r="Q135" s="275">
        <v>0</v>
      </c>
      <c r="R135" s="275">
        <f>Q135*H135</f>
        <v>0</v>
      </c>
      <c r="S135" s="275">
        <v>0</v>
      </c>
      <c r="T135" s="27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215</v>
      </c>
      <c r="AT135" s="231" t="s">
        <v>160</v>
      </c>
      <c r="AU135" s="231" t="s">
        <v>86</v>
      </c>
      <c r="AY135" s="16" t="s">
        <v>157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84</v>
      </c>
      <c r="BK135" s="232">
        <f>ROUND(I135*H135,2)</f>
        <v>0</v>
      </c>
      <c r="BL135" s="16" t="s">
        <v>215</v>
      </c>
      <c r="BM135" s="231" t="s">
        <v>716</v>
      </c>
    </row>
    <row r="136" spans="1:31" s="2" customFormat="1" ht="6.95" customHeight="1">
      <c r="A136" s="37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43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sheetProtection password="CC35" sheet="1" objects="1" scenarios="1" formatColumns="0" formatRows="0" autoFilter="0"/>
  <autoFilter ref="C120:K13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103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26.25" customHeight="1">
      <c r="B7" s="19"/>
      <c r="E7" s="141" t="str">
        <f>'Rekapitulace stavby'!K6</f>
        <v>REKONSTRUKCE WC VE 2.N.P. A 3.N.P. BUDOVY MAGISTRÁTU - DĚČÍN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717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31. 7. 2023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ROUND((SUM(BE124:BE182)),2)</f>
        <v>0</v>
      </c>
      <c r="G33" s="37"/>
      <c r="H33" s="37"/>
      <c r="I33" s="155">
        <v>0.21</v>
      </c>
      <c r="J33" s="154">
        <f>ROUND(((SUM(BE124:BE182))*I33),2)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ROUND((SUM(BF124:BF182)),2)</f>
        <v>0</v>
      </c>
      <c r="G34" s="37"/>
      <c r="H34" s="37"/>
      <c r="I34" s="155">
        <v>0.15</v>
      </c>
      <c r="J34" s="154">
        <f>ROUND(((SUM(BF124:BF182))*I34),2)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ROUND((SUM(BG124:BG182)),2)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ROUND((SUM(BH124:BH182)),2)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ROUND((SUM(BI124:BI182)),2)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4" t="str">
        <f>E7</f>
        <v>REKONSTRUKCE WC VE 2.N.P. A 3.N.P. BUDOVY MAGISTRÁTU - DĚČÍN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ZTI - Zdravotně technické instalace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st.p.č.1012</v>
      </c>
      <c r="G89" s="39"/>
      <c r="H89" s="39"/>
      <c r="I89" s="31" t="s">
        <v>22</v>
      </c>
      <c r="J89" s="78" t="str">
        <f>IF(J12="","",J12)</f>
        <v>31. 7. 2023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Ing. Vladimír POLDA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Jan 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119</v>
      </c>
      <c r="D94" s="176"/>
      <c r="E94" s="176"/>
      <c r="F94" s="176"/>
      <c r="G94" s="176"/>
      <c r="H94" s="176"/>
      <c r="I94" s="176"/>
      <c r="J94" s="177" t="s">
        <v>120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121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122</v>
      </c>
    </row>
    <row r="97" spans="1:31" s="9" customFormat="1" ht="24.95" customHeight="1">
      <c r="A97" s="9"/>
      <c r="B97" s="179"/>
      <c r="C97" s="180"/>
      <c r="D97" s="181" t="s">
        <v>123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126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127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129</v>
      </c>
      <c r="E100" s="182"/>
      <c r="F100" s="182"/>
      <c r="G100" s="182"/>
      <c r="H100" s="182"/>
      <c r="I100" s="182"/>
      <c r="J100" s="183">
        <f>J134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132</v>
      </c>
      <c r="E101" s="188"/>
      <c r="F101" s="188"/>
      <c r="G101" s="188"/>
      <c r="H101" s="188"/>
      <c r="I101" s="188"/>
      <c r="J101" s="189">
        <f>J135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718</v>
      </c>
      <c r="E102" s="188"/>
      <c r="F102" s="188"/>
      <c r="G102" s="188"/>
      <c r="H102" s="188"/>
      <c r="I102" s="188"/>
      <c r="J102" s="189">
        <f>J151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133</v>
      </c>
      <c r="E103" s="188"/>
      <c r="F103" s="188"/>
      <c r="G103" s="188"/>
      <c r="H103" s="188"/>
      <c r="I103" s="188"/>
      <c r="J103" s="189">
        <f>J167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719</v>
      </c>
      <c r="E104" s="188"/>
      <c r="F104" s="188"/>
      <c r="G104" s="188"/>
      <c r="H104" s="188"/>
      <c r="I104" s="188"/>
      <c r="J104" s="189">
        <f>J180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142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6.25" customHeight="1">
      <c r="A114" s="37"/>
      <c r="B114" s="38"/>
      <c r="C114" s="39"/>
      <c r="D114" s="39"/>
      <c r="E114" s="174" t="str">
        <f>E7</f>
        <v>REKONSTRUKCE WC VE 2.N.P. A 3.N.P. BUDOVY MAGISTRÁTU - DĚČÍN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112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ZTI - Zdravotně technické instalace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st.p.č.1012</v>
      </c>
      <c r="G118" s="39"/>
      <c r="H118" s="39"/>
      <c r="I118" s="31" t="s">
        <v>22</v>
      </c>
      <c r="J118" s="78" t="str">
        <f>IF(J12="","",J12)</f>
        <v>31. 7. 2023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STATUTÁRNÍ MĚSTO DĚČÍN</v>
      </c>
      <c r="G120" s="39"/>
      <c r="H120" s="39"/>
      <c r="I120" s="31" t="s">
        <v>30</v>
      </c>
      <c r="J120" s="35" t="str">
        <f>E21</f>
        <v>Ing. Vladimír POLDA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31" t="s">
        <v>33</v>
      </c>
      <c r="J121" s="35" t="str">
        <f>E24</f>
        <v>Ing. Jan Duben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1"/>
      <c r="B123" s="192"/>
      <c r="C123" s="193" t="s">
        <v>143</v>
      </c>
      <c r="D123" s="194" t="s">
        <v>61</v>
      </c>
      <c r="E123" s="194" t="s">
        <v>57</v>
      </c>
      <c r="F123" s="194" t="s">
        <v>58</v>
      </c>
      <c r="G123" s="194" t="s">
        <v>144</v>
      </c>
      <c r="H123" s="194" t="s">
        <v>145</v>
      </c>
      <c r="I123" s="194" t="s">
        <v>146</v>
      </c>
      <c r="J123" s="195" t="s">
        <v>120</v>
      </c>
      <c r="K123" s="196" t="s">
        <v>147</v>
      </c>
      <c r="L123" s="197"/>
      <c r="M123" s="99" t="s">
        <v>1</v>
      </c>
      <c r="N123" s="100" t="s">
        <v>40</v>
      </c>
      <c r="O123" s="100" t="s">
        <v>148</v>
      </c>
      <c r="P123" s="100" t="s">
        <v>149</v>
      </c>
      <c r="Q123" s="100" t="s">
        <v>150</v>
      </c>
      <c r="R123" s="100" t="s">
        <v>151</v>
      </c>
      <c r="S123" s="100" t="s">
        <v>152</v>
      </c>
      <c r="T123" s="101" t="s">
        <v>153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7"/>
      <c r="B124" s="38"/>
      <c r="C124" s="106" t="s">
        <v>154</v>
      </c>
      <c r="D124" s="39"/>
      <c r="E124" s="39"/>
      <c r="F124" s="39"/>
      <c r="G124" s="39"/>
      <c r="H124" s="39"/>
      <c r="I124" s="39"/>
      <c r="J124" s="198">
        <f>BK124</f>
        <v>0</v>
      </c>
      <c r="K124" s="39"/>
      <c r="L124" s="43"/>
      <c r="M124" s="102"/>
      <c r="N124" s="199"/>
      <c r="O124" s="103"/>
      <c r="P124" s="200">
        <f>P125+P134</f>
        <v>0</v>
      </c>
      <c r="Q124" s="103"/>
      <c r="R124" s="200">
        <f>R125+R134</f>
        <v>0.782085</v>
      </c>
      <c r="S124" s="103"/>
      <c r="T124" s="201">
        <f>T125+T134</f>
        <v>0.20987999999999998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75</v>
      </c>
      <c r="AU124" s="16" t="s">
        <v>122</v>
      </c>
      <c r="BK124" s="202">
        <f>BK125+BK134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155</v>
      </c>
      <c r="F125" s="206" t="s">
        <v>156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P126+P128</f>
        <v>0</v>
      </c>
      <c r="Q125" s="211"/>
      <c r="R125" s="212">
        <f>R126+R128</f>
        <v>0</v>
      </c>
      <c r="S125" s="211"/>
      <c r="T125" s="213">
        <f>T126+T128</f>
        <v>0.001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84</v>
      </c>
      <c r="AT125" s="215" t="s">
        <v>75</v>
      </c>
      <c r="AU125" s="215" t="s">
        <v>76</v>
      </c>
      <c r="AY125" s="214" t="s">
        <v>157</v>
      </c>
      <c r="BK125" s="216">
        <f>BK126+BK128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211</v>
      </c>
      <c r="F126" s="217" t="s">
        <v>212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P127</f>
        <v>0</v>
      </c>
      <c r="Q126" s="211"/>
      <c r="R126" s="212">
        <f>R127</f>
        <v>0</v>
      </c>
      <c r="S126" s="211"/>
      <c r="T126" s="213">
        <f>T127</f>
        <v>0.001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84</v>
      </c>
      <c r="AT126" s="215" t="s">
        <v>75</v>
      </c>
      <c r="AU126" s="215" t="s">
        <v>84</v>
      </c>
      <c r="AY126" s="214" t="s">
        <v>157</v>
      </c>
      <c r="BK126" s="216">
        <f>BK127</f>
        <v>0</v>
      </c>
    </row>
    <row r="127" spans="1:65" s="2" customFormat="1" ht="37.8" customHeight="1">
      <c r="A127" s="37"/>
      <c r="B127" s="38"/>
      <c r="C127" s="219" t="s">
        <v>84</v>
      </c>
      <c r="D127" s="219" t="s">
        <v>160</v>
      </c>
      <c r="E127" s="220" t="s">
        <v>720</v>
      </c>
      <c r="F127" s="221" t="s">
        <v>721</v>
      </c>
      <c r="G127" s="222" t="s">
        <v>307</v>
      </c>
      <c r="H127" s="223">
        <v>1</v>
      </c>
      <c r="I127" s="224"/>
      <c r="J127" s="225">
        <f>ROUND(I127*H127,2)</f>
        <v>0</v>
      </c>
      <c r="K127" s="226"/>
      <c r="L127" s="43"/>
      <c r="M127" s="227" t="s">
        <v>1</v>
      </c>
      <c r="N127" s="228" t="s">
        <v>41</v>
      </c>
      <c r="O127" s="90"/>
      <c r="P127" s="229">
        <f>O127*H127</f>
        <v>0</v>
      </c>
      <c r="Q127" s="229">
        <v>0</v>
      </c>
      <c r="R127" s="229">
        <f>Q127*H127</f>
        <v>0</v>
      </c>
      <c r="S127" s="229">
        <v>0.001</v>
      </c>
      <c r="T127" s="230">
        <f>S127*H127</f>
        <v>0.001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1" t="s">
        <v>164</v>
      </c>
      <c r="AT127" s="231" t="s">
        <v>160</v>
      </c>
      <c r="AU127" s="231" t="s">
        <v>86</v>
      </c>
      <c r="AY127" s="16" t="s">
        <v>157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6" t="s">
        <v>84</v>
      </c>
      <c r="BK127" s="232">
        <f>ROUND(I127*H127,2)</f>
        <v>0</v>
      </c>
      <c r="BL127" s="16" t="s">
        <v>164</v>
      </c>
      <c r="BM127" s="231" t="s">
        <v>722</v>
      </c>
    </row>
    <row r="128" spans="1:63" s="12" customFormat="1" ht="22.8" customHeight="1">
      <c r="A128" s="12"/>
      <c r="B128" s="203"/>
      <c r="C128" s="204"/>
      <c r="D128" s="205" t="s">
        <v>75</v>
      </c>
      <c r="E128" s="217" t="s">
        <v>251</v>
      </c>
      <c r="F128" s="217" t="s">
        <v>252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SUM(P129:P133)</f>
        <v>0</v>
      </c>
      <c r="Q128" s="211"/>
      <c r="R128" s="212">
        <f>SUM(R129:R133)</f>
        <v>0</v>
      </c>
      <c r="S128" s="211"/>
      <c r="T128" s="213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84</v>
      </c>
      <c r="AY128" s="214" t="s">
        <v>157</v>
      </c>
      <c r="BK128" s="216">
        <f>SUM(BK129:BK133)</f>
        <v>0</v>
      </c>
    </row>
    <row r="129" spans="1:65" s="2" customFormat="1" ht="24.15" customHeight="1">
      <c r="A129" s="37"/>
      <c r="B129" s="38"/>
      <c r="C129" s="219" t="s">
        <v>86</v>
      </c>
      <c r="D129" s="219" t="s">
        <v>160</v>
      </c>
      <c r="E129" s="220" t="s">
        <v>254</v>
      </c>
      <c r="F129" s="221" t="s">
        <v>255</v>
      </c>
      <c r="G129" s="222" t="s">
        <v>163</v>
      </c>
      <c r="H129" s="223">
        <v>0.21</v>
      </c>
      <c r="I129" s="224"/>
      <c r="J129" s="225">
        <f>ROUND(I129*H129,2)</f>
        <v>0</v>
      </c>
      <c r="K129" s="226"/>
      <c r="L129" s="43"/>
      <c r="M129" s="227" t="s">
        <v>1</v>
      </c>
      <c r="N129" s="228" t="s">
        <v>41</v>
      </c>
      <c r="O129" s="90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1" t="s">
        <v>164</v>
      </c>
      <c r="AT129" s="231" t="s">
        <v>160</v>
      </c>
      <c r="AU129" s="231" t="s">
        <v>86</v>
      </c>
      <c r="AY129" s="16" t="s">
        <v>157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84</v>
      </c>
      <c r="BK129" s="232">
        <f>ROUND(I129*H129,2)</f>
        <v>0</v>
      </c>
      <c r="BL129" s="16" t="s">
        <v>164</v>
      </c>
      <c r="BM129" s="231" t="s">
        <v>723</v>
      </c>
    </row>
    <row r="130" spans="1:65" s="2" customFormat="1" ht="24.15" customHeight="1">
      <c r="A130" s="37"/>
      <c r="B130" s="38"/>
      <c r="C130" s="219" t="s">
        <v>158</v>
      </c>
      <c r="D130" s="219" t="s">
        <v>160</v>
      </c>
      <c r="E130" s="220" t="s">
        <v>257</v>
      </c>
      <c r="F130" s="221" t="s">
        <v>258</v>
      </c>
      <c r="G130" s="222" t="s">
        <v>163</v>
      </c>
      <c r="H130" s="223">
        <v>0.21</v>
      </c>
      <c r="I130" s="224"/>
      <c r="J130" s="225">
        <f>ROUND(I130*H130,2)</f>
        <v>0</v>
      </c>
      <c r="K130" s="226"/>
      <c r="L130" s="43"/>
      <c r="M130" s="227" t="s">
        <v>1</v>
      </c>
      <c r="N130" s="228" t="s">
        <v>41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164</v>
      </c>
      <c r="AT130" s="231" t="s">
        <v>160</v>
      </c>
      <c r="AU130" s="231" t="s">
        <v>86</v>
      </c>
      <c r="AY130" s="16" t="s">
        <v>157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84</v>
      </c>
      <c r="BK130" s="232">
        <f>ROUND(I130*H130,2)</f>
        <v>0</v>
      </c>
      <c r="BL130" s="16" t="s">
        <v>164</v>
      </c>
      <c r="BM130" s="231" t="s">
        <v>724</v>
      </c>
    </row>
    <row r="131" spans="1:65" s="2" customFormat="1" ht="24.15" customHeight="1">
      <c r="A131" s="37"/>
      <c r="B131" s="38"/>
      <c r="C131" s="219" t="s">
        <v>164</v>
      </c>
      <c r="D131" s="219" t="s">
        <v>160</v>
      </c>
      <c r="E131" s="220" t="s">
        <v>260</v>
      </c>
      <c r="F131" s="221" t="s">
        <v>261</v>
      </c>
      <c r="G131" s="222" t="s">
        <v>163</v>
      </c>
      <c r="H131" s="223">
        <v>1.68</v>
      </c>
      <c r="I131" s="224"/>
      <c r="J131" s="225">
        <f>ROUND(I131*H131,2)</f>
        <v>0</v>
      </c>
      <c r="K131" s="226"/>
      <c r="L131" s="43"/>
      <c r="M131" s="227" t="s">
        <v>1</v>
      </c>
      <c r="N131" s="228" t="s">
        <v>41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164</v>
      </c>
      <c r="AT131" s="231" t="s">
        <v>160</v>
      </c>
      <c r="AU131" s="231" t="s">
        <v>86</v>
      </c>
      <c r="AY131" s="16" t="s">
        <v>157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84</v>
      </c>
      <c r="BK131" s="232">
        <f>ROUND(I131*H131,2)</f>
        <v>0</v>
      </c>
      <c r="BL131" s="16" t="s">
        <v>164</v>
      </c>
      <c r="BM131" s="231" t="s">
        <v>725</v>
      </c>
    </row>
    <row r="132" spans="1:51" s="13" customFormat="1" ht="12">
      <c r="A132" s="13"/>
      <c r="B132" s="233"/>
      <c r="C132" s="234"/>
      <c r="D132" s="235" t="s">
        <v>166</v>
      </c>
      <c r="E132" s="234"/>
      <c r="F132" s="237" t="s">
        <v>726</v>
      </c>
      <c r="G132" s="234"/>
      <c r="H132" s="238">
        <v>1.68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166</v>
      </c>
      <c r="AU132" s="244" t="s">
        <v>86</v>
      </c>
      <c r="AV132" s="13" t="s">
        <v>86</v>
      </c>
      <c r="AW132" s="13" t="s">
        <v>4</v>
      </c>
      <c r="AX132" s="13" t="s">
        <v>84</v>
      </c>
      <c r="AY132" s="244" t="s">
        <v>157</v>
      </c>
    </row>
    <row r="133" spans="1:65" s="2" customFormat="1" ht="33" customHeight="1">
      <c r="A133" s="37"/>
      <c r="B133" s="38"/>
      <c r="C133" s="219" t="s">
        <v>189</v>
      </c>
      <c r="D133" s="219" t="s">
        <v>160</v>
      </c>
      <c r="E133" s="220" t="s">
        <v>265</v>
      </c>
      <c r="F133" s="221" t="s">
        <v>266</v>
      </c>
      <c r="G133" s="222" t="s">
        <v>163</v>
      </c>
      <c r="H133" s="223">
        <v>0.21</v>
      </c>
      <c r="I133" s="224"/>
      <c r="J133" s="225">
        <f>ROUND(I133*H133,2)</f>
        <v>0</v>
      </c>
      <c r="K133" s="226"/>
      <c r="L133" s="43"/>
      <c r="M133" s="227" t="s">
        <v>1</v>
      </c>
      <c r="N133" s="228" t="s">
        <v>41</v>
      </c>
      <c r="O133" s="90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164</v>
      </c>
      <c r="AT133" s="231" t="s">
        <v>160</v>
      </c>
      <c r="AU133" s="231" t="s">
        <v>86</v>
      </c>
      <c r="AY133" s="16" t="s">
        <v>157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84</v>
      </c>
      <c r="BK133" s="232">
        <f>ROUND(I133*H133,2)</f>
        <v>0</v>
      </c>
      <c r="BL133" s="16" t="s">
        <v>164</v>
      </c>
      <c r="BM133" s="231" t="s">
        <v>727</v>
      </c>
    </row>
    <row r="134" spans="1:63" s="12" customFormat="1" ht="25.9" customHeight="1">
      <c r="A134" s="12"/>
      <c r="B134" s="203"/>
      <c r="C134" s="204"/>
      <c r="D134" s="205" t="s">
        <v>75</v>
      </c>
      <c r="E134" s="206" t="s">
        <v>274</v>
      </c>
      <c r="F134" s="206" t="s">
        <v>275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P135+P151+P167+P180</f>
        <v>0</v>
      </c>
      <c r="Q134" s="211"/>
      <c r="R134" s="212">
        <f>R135+R151+R167+R180</f>
        <v>0.782085</v>
      </c>
      <c r="S134" s="211"/>
      <c r="T134" s="213">
        <f>T135+T151+T167+T180</f>
        <v>0.20887999999999998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86</v>
      </c>
      <c r="AT134" s="215" t="s">
        <v>75</v>
      </c>
      <c r="AU134" s="215" t="s">
        <v>76</v>
      </c>
      <c r="AY134" s="214" t="s">
        <v>157</v>
      </c>
      <c r="BK134" s="216">
        <f>BK135+BK151+BK167+BK180</f>
        <v>0</v>
      </c>
    </row>
    <row r="135" spans="1:63" s="12" customFormat="1" ht="22.8" customHeight="1">
      <c r="A135" s="12"/>
      <c r="B135" s="203"/>
      <c r="C135" s="204"/>
      <c r="D135" s="205" t="s">
        <v>75</v>
      </c>
      <c r="E135" s="217" t="s">
        <v>302</v>
      </c>
      <c r="F135" s="217" t="s">
        <v>303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SUM(P136:P150)</f>
        <v>0</v>
      </c>
      <c r="Q135" s="211"/>
      <c r="R135" s="212">
        <f>SUM(R136:R150)</f>
        <v>0.06575</v>
      </c>
      <c r="S135" s="211"/>
      <c r="T135" s="213">
        <f>SUM(T136:T150)</f>
        <v>0.20887999999999998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86</v>
      </c>
      <c r="AT135" s="215" t="s">
        <v>75</v>
      </c>
      <c r="AU135" s="215" t="s">
        <v>84</v>
      </c>
      <c r="AY135" s="214" t="s">
        <v>157</v>
      </c>
      <c r="BK135" s="216">
        <f>SUM(BK136:BK150)</f>
        <v>0</v>
      </c>
    </row>
    <row r="136" spans="1:65" s="2" customFormat="1" ht="16.5" customHeight="1">
      <c r="A136" s="37"/>
      <c r="B136" s="38"/>
      <c r="C136" s="219" t="s">
        <v>187</v>
      </c>
      <c r="D136" s="219" t="s">
        <v>160</v>
      </c>
      <c r="E136" s="220" t="s">
        <v>728</v>
      </c>
      <c r="F136" s="221" t="s">
        <v>729</v>
      </c>
      <c r="G136" s="222" t="s">
        <v>399</v>
      </c>
      <c r="H136" s="223">
        <v>14</v>
      </c>
      <c r="I136" s="224"/>
      <c r="J136" s="225">
        <f>ROUND(I136*H136,2)</f>
        <v>0</v>
      </c>
      <c r="K136" s="226"/>
      <c r="L136" s="43"/>
      <c r="M136" s="227" t="s">
        <v>1</v>
      </c>
      <c r="N136" s="228" t="s">
        <v>41</v>
      </c>
      <c r="O136" s="90"/>
      <c r="P136" s="229">
        <f>O136*H136</f>
        <v>0</v>
      </c>
      <c r="Q136" s="229">
        <v>0</v>
      </c>
      <c r="R136" s="229">
        <f>Q136*H136</f>
        <v>0</v>
      </c>
      <c r="S136" s="229">
        <v>0.01492</v>
      </c>
      <c r="T136" s="230">
        <f>S136*H136</f>
        <v>0.20887999999999998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1" t="s">
        <v>215</v>
      </c>
      <c r="AT136" s="231" t="s">
        <v>160</v>
      </c>
      <c r="AU136" s="231" t="s">
        <v>86</v>
      </c>
      <c r="AY136" s="16" t="s">
        <v>157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6" t="s">
        <v>84</v>
      </c>
      <c r="BK136" s="232">
        <f>ROUND(I136*H136,2)</f>
        <v>0</v>
      </c>
      <c r="BL136" s="16" t="s">
        <v>215</v>
      </c>
      <c r="BM136" s="231" t="s">
        <v>730</v>
      </c>
    </row>
    <row r="137" spans="1:51" s="13" customFormat="1" ht="12">
      <c r="A137" s="13"/>
      <c r="B137" s="233"/>
      <c r="C137" s="234"/>
      <c r="D137" s="235" t="s">
        <v>166</v>
      </c>
      <c r="E137" s="236" t="s">
        <v>1</v>
      </c>
      <c r="F137" s="237" t="s">
        <v>731</v>
      </c>
      <c r="G137" s="234"/>
      <c r="H137" s="238">
        <v>14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166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157</v>
      </c>
    </row>
    <row r="138" spans="1:65" s="2" customFormat="1" ht="16.5" customHeight="1">
      <c r="A138" s="37"/>
      <c r="B138" s="38"/>
      <c r="C138" s="219" t="s">
        <v>202</v>
      </c>
      <c r="D138" s="219" t="s">
        <v>160</v>
      </c>
      <c r="E138" s="220" t="s">
        <v>732</v>
      </c>
      <c r="F138" s="221" t="s">
        <v>733</v>
      </c>
      <c r="G138" s="222" t="s">
        <v>399</v>
      </c>
      <c r="H138" s="223">
        <v>14</v>
      </c>
      <c r="I138" s="224"/>
      <c r="J138" s="225">
        <f>ROUND(I138*H138,2)</f>
        <v>0</v>
      </c>
      <c r="K138" s="226"/>
      <c r="L138" s="43"/>
      <c r="M138" s="227" t="s">
        <v>1</v>
      </c>
      <c r="N138" s="228" t="s">
        <v>41</v>
      </c>
      <c r="O138" s="90"/>
      <c r="P138" s="229">
        <f>O138*H138</f>
        <v>0</v>
      </c>
      <c r="Q138" s="229">
        <v>0.00201</v>
      </c>
      <c r="R138" s="229">
        <f>Q138*H138</f>
        <v>0.028140000000000002</v>
      </c>
      <c r="S138" s="229">
        <v>0</v>
      </c>
      <c r="T138" s="23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1" t="s">
        <v>215</v>
      </c>
      <c r="AT138" s="231" t="s">
        <v>160</v>
      </c>
      <c r="AU138" s="231" t="s">
        <v>86</v>
      </c>
      <c r="AY138" s="16" t="s">
        <v>157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6" t="s">
        <v>84</v>
      </c>
      <c r="BK138" s="232">
        <f>ROUND(I138*H138,2)</f>
        <v>0</v>
      </c>
      <c r="BL138" s="16" t="s">
        <v>215</v>
      </c>
      <c r="BM138" s="231" t="s">
        <v>734</v>
      </c>
    </row>
    <row r="139" spans="1:51" s="13" customFormat="1" ht="12">
      <c r="A139" s="13"/>
      <c r="B139" s="233"/>
      <c r="C139" s="234"/>
      <c r="D139" s="235" t="s">
        <v>166</v>
      </c>
      <c r="E139" s="236" t="s">
        <v>1</v>
      </c>
      <c r="F139" s="237" t="s">
        <v>735</v>
      </c>
      <c r="G139" s="234"/>
      <c r="H139" s="238">
        <v>14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166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157</v>
      </c>
    </row>
    <row r="140" spans="1:65" s="2" customFormat="1" ht="16.5" customHeight="1">
      <c r="A140" s="37"/>
      <c r="B140" s="38"/>
      <c r="C140" s="219" t="s">
        <v>173</v>
      </c>
      <c r="D140" s="219" t="s">
        <v>160</v>
      </c>
      <c r="E140" s="220" t="s">
        <v>736</v>
      </c>
      <c r="F140" s="221" t="s">
        <v>737</v>
      </c>
      <c r="G140" s="222" t="s">
        <v>399</v>
      </c>
      <c r="H140" s="223">
        <v>10</v>
      </c>
      <c r="I140" s="224"/>
      <c r="J140" s="225">
        <f>ROUND(I140*H140,2)</f>
        <v>0</v>
      </c>
      <c r="K140" s="226"/>
      <c r="L140" s="43"/>
      <c r="M140" s="227" t="s">
        <v>1</v>
      </c>
      <c r="N140" s="228" t="s">
        <v>41</v>
      </c>
      <c r="O140" s="90"/>
      <c r="P140" s="229">
        <f>O140*H140</f>
        <v>0</v>
      </c>
      <c r="Q140" s="229">
        <v>0.00041</v>
      </c>
      <c r="R140" s="229">
        <f>Q140*H140</f>
        <v>0.0040999999999999995</v>
      </c>
      <c r="S140" s="229">
        <v>0</v>
      </c>
      <c r="T140" s="23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1" t="s">
        <v>215</v>
      </c>
      <c r="AT140" s="231" t="s">
        <v>160</v>
      </c>
      <c r="AU140" s="231" t="s">
        <v>86</v>
      </c>
      <c r="AY140" s="16" t="s">
        <v>157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6" t="s">
        <v>84</v>
      </c>
      <c r="BK140" s="232">
        <f>ROUND(I140*H140,2)</f>
        <v>0</v>
      </c>
      <c r="BL140" s="16" t="s">
        <v>215</v>
      </c>
      <c r="BM140" s="231" t="s">
        <v>738</v>
      </c>
    </row>
    <row r="141" spans="1:51" s="13" customFormat="1" ht="12">
      <c r="A141" s="13"/>
      <c r="B141" s="233"/>
      <c r="C141" s="234"/>
      <c r="D141" s="235" t="s">
        <v>166</v>
      </c>
      <c r="E141" s="236" t="s">
        <v>1</v>
      </c>
      <c r="F141" s="237" t="s">
        <v>739</v>
      </c>
      <c r="G141" s="234"/>
      <c r="H141" s="238">
        <v>10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166</v>
      </c>
      <c r="AU141" s="244" t="s">
        <v>86</v>
      </c>
      <c r="AV141" s="13" t="s">
        <v>86</v>
      </c>
      <c r="AW141" s="13" t="s">
        <v>32</v>
      </c>
      <c r="AX141" s="13" t="s">
        <v>84</v>
      </c>
      <c r="AY141" s="244" t="s">
        <v>157</v>
      </c>
    </row>
    <row r="142" spans="1:65" s="2" customFormat="1" ht="16.5" customHeight="1">
      <c r="A142" s="37"/>
      <c r="B142" s="38"/>
      <c r="C142" s="219" t="s">
        <v>211</v>
      </c>
      <c r="D142" s="219" t="s">
        <v>160</v>
      </c>
      <c r="E142" s="220" t="s">
        <v>740</v>
      </c>
      <c r="F142" s="221" t="s">
        <v>741</v>
      </c>
      <c r="G142" s="222" t="s">
        <v>399</v>
      </c>
      <c r="H142" s="223">
        <v>17</v>
      </c>
      <c r="I142" s="224"/>
      <c r="J142" s="225">
        <f>ROUND(I142*H142,2)</f>
        <v>0</v>
      </c>
      <c r="K142" s="226"/>
      <c r="L142" s="43"/>
      <c r="M142" s="227" t="s">
        <v>1</v>
      </c>
      <c r="N142" s="228" t="s">
        <v>41</v>
      </c>
      <c r="O142" s="90"/>
      <c r="P142" s="229">
        <f>O142*H142</f>
        <v>0</v>
      </c>
      <c r="Q142" s="229">
        <v>0.00048</v>
      </c>
      <c r="R142" s="229">
        <f>Q142*H142</f>
        <v>0.00816</v>
      </c>
      <c r="S142" s="229">
        <v>0</v>
      </c>
      <c r="T142" s="23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1" t="s">
        <v>215</v>
      </c>
      <c r="AT142" s="231" t="s">
        <v>160</v>
      </c>
      <c r="AU142" s="231" t="s">
        <v>86</v>
      </c>
      <c r="AY142" s="16" t="s">
        <v>157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84</v>
      </c>
      <c r="BK142" s="232">
        <f>ROUND(I142*H142,2)</f>
        <v>0</v>
      </c>
      <c r="BL142" s="16" t="s">
        <v>215</v>
      </c>
      <c r="BM142" s="231" t="s">
        <v>742</v>
      </c>
    </row>
    <row r="143" spans="1:51" s="13" customFormat="1" ht="12">
      <c r="A143" s="13"/>
      <c r="B143" s="233"/>
      <c r="C143" s="234"/>
      <c r="D143" s="235" t="s">
        <v>166</v>
      </c>
      <c r="E143" s="236" t="s">
        <v>1</v>
      </c>
      <c r="F143" s="237" t="s">
        <v>743</v>
      </c>
      <c r="G143" s="234"/>
      <c r="H143" s="238">
        <v>17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166</v>
      </c>
      <c r="AU143" s="244" t="s">
        <v>86</v>
      </c>
      <c r="AV143" s="13" t="s">
        <v>86</v>
      </c>
      <c r="AW143" s="13" t="s">
        <v>32</v>
      </c>
      <c r="AX143" s="13" t="s">
        <v>84</v>
      </c>
      <c r="AY143" s="244" t="s">
        <v>157</v>
      </c>
    </row>
    <row r="144" spans="1:65" s="2" customFormat="1" ht="16.5" customHeight="1">
      <c r="A144" s="37"/>
      <c r="B144" s="38"/>
      <c r="C144" s="219" t="s">
        <v>219</v>
      </c>
      <c r="D144" s="219" t="s">
        <v>160</v>
      </c>
      <c r="E144" s="220" t="s">
        <v>744</v>
      </c>
      <c r="F144" s="221" t="s">
        <v>745</v>
      </c>
      <c r="G144" s="222" t="s">
        <v>399</v>
      </c>
      <c r="H144" s="223">
        <v>1</v>
      </c>
      <c r="I144" s="224"/>
      <c r="J144" s="225">
        <f>ROUND(I144*H144,2)</f>
        <v>0</v>
      </c>
      <c r="K144" s="226"/>
      <c r="L144" s="43"/>
      <c r="M144" s="227" t="s">
        <v>1</v>
      </c>
      <c r="N144" s="228" t="s">
        <v>41</v>
      </c>
      <c r="O144" s="90"/>
      <c r="P144" s="229">
        <f>O144*H144</f>
        <v>0</v>
      </c>
      <c r="Q144" s="229">
        <v>0.00071</v>
      </c>
      <c r="R144" s="229">
        <f>Q144*H144</f>
        <v>0.00071</v>
      </c>
      <c r="S144" s="229">
        <v>0</v>
      </c>
      <c r="T144" s="23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1" t="s">
        <v>215</v>
      </c>
      <c r="AT144" s="231" t="s">
        <v>160</v>
      </c>
      <c r="AU144" s="231" t="s">
        <v>86</v>
      </c>
      <c r="AY144" s="16" t="s">
        <v>157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6" t="s">
        <v>84</v>
      </c>
      <c r="BK144" s="232">
        <f>ROUND(I144*H144,2)</f>
        <v>0</v>
      </c>
      <c r="BL144" s="16" t="s">
        <v>215</v>
      </c>
      <c r="BM144" s="231" t="s">
        <v>746</v>
      </c>
    </row>
    <row r="145" spans="1:51" s="13" customFormat="1" ht="12">
      <c r="A145" s="13"/>
      <c r="B145" s="233"/>
      <c r="C145" s="234"/>
      <c r="D145" s="235" t="s">
        <v>166</v>
      </c>
      <c r="E145" s="236" t="s">
        <v>1</v>
      </c>
      <c r="F145" s="237" t="s">
        <v>747</v>
      </c>
      <c r="G145" s="234"/>
      <c r="H145" s="238">
        <v>1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166</v>
      </c>
      <c r="AU145" s="244" t="s">
        <v>86</v>
      </c>
      <c r="AV145" s="13" t="s">
        <v>86</v>
      </c>
      <c r="AW145" s="13" t="s">
        <v>32</v>
      </c>
      <c r="AX145" s="13" t="s">
        <v>84</v>
      </c>
      <c r="AY145" s="244" t="s">
        <v>157</v>
      </c>
    </row>
    <row r="146" spans="1:65" s="2" customFormat="1" ht="16.5" customHeight="1">
      <c r="A146" s="37"/>
      <c r="B146" s="38"/>
      <c r="C146" s="219" t="s">
        <v>226</v>
      </c>
      <c r="D146" s="219" t="s">
        <v>160</v>
      </c>
      <c r="E146" s="220" t="s">
        <v>748</v>
      </c>
      <c r="F146" s="221" t="s">
        <v>749</v>
      </c>
      <c r="G146" s="222" t="s">
        <v>399</v>
      </c>
      <c r="H146" s="223">
        <v>11</v>
      </c>
      <c r="I146" s="224"/>
      <c r="J146" s="225">
        <f>ROUND(I146*H146,2)</f>
        <v>0</v>
      </c>
      <c r="K146" s="226"/>
      <c r="L146" s="43"/>
      <c r="M146" s="227" t="s">
        <v>1</v>
      </c>
      <c r="N146" s="228" t="s">
        <v>41</v>
      </c>
      <c r="O146" s="90"/>
      <c r="P146" s="229">
        <f>O146*H146</f>
        <v>0</v>
      </c>
      <c r="Q146" s="229">
        <v>0.00224</v>
      </c>
      <c r="R146" s="229">
        <f>Q146*H146</f>
        <v>0.02464</v>
      </c>
      <c r="S146" s="229">
        <v>0</v>
      </c>
      <c r="T146" s="23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1" t="s">
        <v>215</v>
      </c>
      <c r="AT146" s="231" t="s">
        <v>160</v>
      </c>
      <c r="AU146" s="231" t="s">
        <v>86</v>
      </c>
      <c r="AY146" s="16" t="s">
        <v>157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6" t="s">
        <v>84</v>
      </c>
      <c r="BK146" s="232">
        <f>ROUND(I146*H146,2)</f>
        <v>0</v>
      </c>
      <c r="BL146" s="16" t="s">
        <v>215</v>
      </c>
      <c r="BM146" s="231" t="s">
        <v>750</v>
      </c>
    </row>
    <row r="147" spans="1:51" s="13" customFormat="1" ht="12">
      <c r="A147" s="13"/>
      <c r="B147" s="233"/>
      <c r="C147" s="234"/>
      <c r="D147" s="235" t="s">
        <v>166</v>
      </c>
      <c r="E147" s="236" t="s">
        <v>1</v>
      </c>
      <c r="F147" s="237" t="s">
        <v>751</v>
      </c>
      <c r="G147" s="234"/>
      <c r="H147" s="238">
        <v>11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166</v>
      </c>
      <c r="AU147" s="244" t="s">
        <v>86</v>
      </c>
      <c r="AV147" s="13" t="s">
        <v>86</v>
      </c>
      <c r="AW147" s="13" t="s">
        <v>32</v>
      </c>
      <c r="AX147" s="13" t="s">
        <v>84</v>
      </c>
      <c r="AY147" s="244" t="s">
        <v>157</v>
      </c>
    </row>
    <row r="148" spans="1:65" s="2" customFormat="1" ht="21.75" customHeight="1">
      <c r="A148" s="37"/>
      <c r="B148" s="38"/>
      <c r="C148" s="219" t="s">
        <v>231</v>
      </c>
      <c r="D148" s="219" t="s">
        <v>160</v>
      </c>
      <c r="E148" s="220" t="s">
        <v>752</v>
      </c>
      <c r="F148" s="221" t="s">
        <v>753</v>
      </c>
      <c r="G148" s="222" t="s">
        <v>399</v>
      </c>
      <c r="H148" s="223">
        <v>53</v>
      </c>
      <c r="I148" s="224"/>
      <c r="J148" s="225">
        <f>ROUND(I148*H148,2)</f>
        <v>0</v>
      </c>
      <c r="K148" s="226"/>
      <c r="L148" s="43"/>
      <c r="M148" s="227" t="s">
        <v>1</v>
      </c>
      <c r="N148" s="228" t="s">
        <v>41</v>
      </c>
      <c r="O148" s="90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1" t="s">
        <v>215</v>
      </c>
      <c r="AT148" s="231" t="s">
        <v>160</v>
      </c>
      <c r="AU148" s="231" t="s">
        <v>86</v>
      </c>
      <c r="AY148" s="16" t="s">
        <v>157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6" t="s">
        <v>84</v>
      </c>
      <c r="BK148" s="232">
        <f>ROUND(I148*H148,2)</f>
        <v>0</v>
      </c>
      <c r="BL148" s="16" t="s">
        <v>215</v>
      </c>
      <c r="BM148" s="231" t="s">
        <v>754</v>
      </c>
    </row>
    <row r="149" spans="1:51" s="13" customFormat="1" ht="12">
      <c r="A149" s="13"/>
      <c r="B149" s="233"/>
      <c r="C149" s="234"/>
      <c r="D149" s="235" t="s">
        <v>166</v>
      </c>
      <c r="E149" s="236" t="s">
        <v>1</v>
      </c>
      <c r="F149" s="237" t="s">
        <v>755</v>
      </c>
      <c r="G149" s="234"/>
      <c r="H149" s="238">
        <v>53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166</v>
      </c>
      <c r="AU149" s="244" t="s">
        <v>86</v>
      </c>
      <c r="AV149" s="13" t="s">
        <v>86</v>
      </c>
      <c r="AW149" s="13" t="s">
        <v>32</v>
      </c>
      <c r="AX149" s="13" t="s">
        <v>84</v>
      </c>
      <c r="AY149" s="244" t="s">
        <v>157</v>
      </c>
    </row>
    <row r="150" spans="1:65" s="2" customFormat="1" ht="24.15" customHeight="1">
      <c r="A150" s="37"/>
      <c r="B150" s="38"/>
      <c r="C150" s="219" t="s">
        <v>237</v>
      </c>
      <c r="D150" s="219" t="s">
        <v>160</v>
      </c>
      <c r="E150" s="220" t="s">
        <v>756</v>
      </c>
      <c r="F150" s="221" t="s">
        <v>757</v>
      </c>
      <c r="G150" s="222" t="s">
        <v>163</v>
      </c>
      <c r="H150" s="223">
        <v>0.066</v>
      </c>
      <c r="I150" s="224"/>
      <c r="J150" s="225">
        <f>ROUND(I150*H150,2)</f>
        <v>0</v>
      </c>
      <c r="K150" s="226"/>
      <c r="L150" s="43"/>
      <c r="M150" s="227" t="s">
        <v>1</v>
      </c>
      <c r="N150" s="228" t="s">
        <v>41</v>
      </c>
      <c r="O150" s="90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1" t="s">
        <v>215</v>
      </c>
      <c r="AT150" s="231" t="s">
        <v>160</v>
      </c>
      <c r="AU150" s="231" t="s">
        <v>86</v>
      </c>
      <c r="AY150" s="16" t="s">
        <v>157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84</v>
      </c>
      <c r="BK150" s="232">
        <f>ROUND(I150*H150,2)</f>
        <v>0</v>
      </c>
      <c r="BL150" s="16" t="s">
        <v>215</v>
      </c>
      <c r="BM150" s="231" t="s">
        <v>758</v>
      </c>
    </row>
    <row r="151" spans="1:63" s="12" customFormat="1" ht="22.8" customHeight="1">
      <c r="A151" s="12"/>
      <c r="B151" s="203"/>
      <c r="C151" s="204"/>
      <c r="D151" s="205" t="s">
        <v>75</v>
      </c>
      <c r="E151" s="217" t="s">
        <v>759</v>
      </c>
      <c r="F151" s="217" t="s">
        <v>760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SUM(P152:P166)</f>
        <v>0</v>
      </c>
      <c r="Q151" s="211"/>
      <c r="R151" s="212">
        <f>SUM(R152:R166)</f>
        <v>0.13939500000000002</v>
      </c>
      <c r="S151" s="211"/>
      <c r="T151" s="213">
        <f>SUM(T152:T166)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86</v>
      </c>
      <c r="AT151" s="215" t="s">
        <v>75</v>
      </c>
      <c r="AU151" s="215" t="s">
        <v>84</v>
      </c>
      <c r="AY151" s="214" t="s">
        <v>157</v>
      </c>
      <c r="BK151" s="216">
        <f>SUM(BK152:BK166)</f>
        <v>0</v>
      </c>
    </row>
    <row r="152" spans="1:65" s="2" customFormat="1" ht="24.15" customHeight="1">
      <c r="A152" s="37"/>
      <c r="B152" s="38"/>
      <c r="C152" s="219" t="s">
        <v>253</v>
      </c>
      <c r="D152" s="219" t="s">
        <v>160</v>
      </c>
      <c r="E152" s="220" t="s">
        <v>761</v>
      </c>
      <c r="F152" s="221" t="s">
        <v>762</v>
      </c>
      <c r="G152" s="222" t="s">
        <v>399</v>
      </c>
      <c r="H152" s="223">
        <v>31</v>
      </c>
      <c r="I152" s="224"/>
      <c r="J152" s="225">
        <f>ROUND(I152*H152,2)</f>
        <v>0</v>
      </c>
      <c r="K152" s="226"/>
      <c r="L152" s="43"/>
      <c r="M152" s="227" t="s">
        <v>1</v>
      </c>
      <c r="N152" s="228" t="s">
        <v>41</v>
      </c>
      <c r="O152" s="90"/>
      <c r="P152" s="229">
        <f>O152*H152</f>
        <v>0</v>
      </c>
      <c r="Q152" s="229">
        <v>0.00084</v>
      </c>
      <c r="R152" s="229">
        <f>Q152*H152</f>
        <v>0.02604</v>
      </c>
      <c r="S152" s="229">
        <v>0</v>
      </c>
      <c r="T152" s="23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1" t="s">
        <v>215</v>
      </c>
      <c r="AT152" s="231" t="s">
        <v>160</v>
      </c>
      <c r="AU152" s="231" t="s">
        <v>86</v>
      </c>
      <c r="AY152" s="16" t="s">
        <v>157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6" t="s">
        <v>84</v>
      </c>
      <c r="BK152" s="232">
        <f>ROUND(I152*H152,2)</f>
        <v>0</v>
      </c>
      <c r="BL152" s="16" t="s">
        <v>215</v>
      </c>
      <c r="BM152" s="231" t="s">
        <v>763</v>
      </c>
    </row>
    <row r="153" spans="1:51" s="13" customFormat="1" ht="12">
      <c r="A153" s="13"/>
      <c r="B153" s="233"/>
      <c r="C153" s="234"/>
      <c r="D153" s="235" t="s">
        <v>166</v>
      </c>
      <c r="E153" s="236" t="s">
        <v>1</v>
      </c>
      <c r="F153" s="237" t="s">
        <v>764</v>
      </c>
      <c r="G153" s="234"/>
      <c r="H153" s="238">
        <v>31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166</v>
      </c>
      <c r="AU153" s="244" t="s">
        <v>86</v>
      </c>
      <c r="AV153" s="13" t="s">
        <v>86</v>
      </c>
      <c r="AW153" s="13" t="s">
        <v>32</v>
      </c>
      <c r="AX153" s="13" t="s">
        <v>84</v>
      </c>
      <c r="AY153" s="244" t="s">
        <v>157</v>
      </c>
    </row>
    <row r="154" spans="1:65" s="2" customFormat="1" ht="24.15" customHeight="1">
      <c r="A154" s="37"/>
      <c r="B154" s="38"/>
      <c r="C154" s="219" t="s">
        <v>8</v>
      </c>
      <c r="D154" s="219" t="s">
        <v>160</v>
      </c>
      <c r="E154" s="220" t="s">
        <v>765</v>
      </c>
      <c r="F154" s="221" t="s">
        <v>766</v>
      </c>
      <c r="G154" s="222" t="s">
        <v>399</v>
      </c>
      <c r="H154" s="223">
        <v>50</v>
      </c>
      <c r="I154" s="224"/>
      <c r="J154" s="225">
        <f>ROUND(I154*H154,2)</f>
        <v>0</v>
      </c>
      <c r="K154" s="226"/>
      <c r="L154" s="43"/>
      <c r="M154" s="227" t="s">
        <v>1</v>
      </c>
      <c r="N154" s="228" t="s">
        <v>41</v>
      </c>
      <c r="O154" s="90"/>
      <c r="P154" s="229">
        <f>O154*H154</f>
        <v>0</v>
      </c>
      <c r="Q154" s="229">
        <v>0.00116</v>
      </c>
      <c r="R154" s="229">
        <f>Q154*H154</f>
        <v>0.058</v>
      </c>
      <c r="S154" s="229">
        <v>0</v>
      </c>
      <c r="T154" s="23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1" t="s">
        <v>215</v>
      </c>
      <c r="AT154" s="231" t="s">
        <v>160</v>
      </c>
      <c r="AU154" s="231" t="s">
        <v>86</v>
      </c>
      <c r="AY154" s="16" t="s">
        <v>157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84</v>
      </c>
      <c r="BK154" s="232">
        <f>ROUND(I154*H154,2)</f>
        <v>0</v>
      </c>
      <c r="BL154" s="16" t="s">
        <v>215</v>
      </c>
      <c r="BM154" s="231" t="s">
        <v>767</v>
      </c>
    </row>
    <row r="155" spans="1:51" s="13" customFormat="1" ht="12">
      <c r="A155" s="13"/>
      <c r="B155" s="233"/>
      <c r="C155" s="234"/>
      <c r="D155" s="235" t="s">
        <v>166</v>
      </c>
      <c r="E155" s="236" t="s">
        <v>1</v>
      </c>
      <c r="F155" s="237" t="s">
        <v>768</v>
      </c>
      <c r="G155" s="234"/>
      <c r="H155" s="238">
        <v>50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166</v>
      </c>
      <c r="AU155" s="244" t="s">
        <v>86</v>
      </c>
      <c r="AV155" s="13" t="s">
        <v>86</v>
      </c>
      <c r="AW155" s="13" t="s">
        <v>32</v>
      </c>
      <c r="AX155" s="13" t="s">
        <v>84</v>
      </c>
      <c r="AY155" s="244" t="s">
        <v>157</v>
      </c>
    </row>
    <row r="156" spans="1:65" s="2" customFormat="1" ht="24.15" customHeight="1">
      <c r="A156" s="37"/>
      <c r="B156" s="38"/>
      <c r="C156" s="219" t="s">
        <v>215</v>
      </c>
      <c r="D156" s="219" t="s">
        <v>160</v>
      </c>
      <c r="E156" s="220" t="s">
        <v>769</v>
      </c>
      <c r="F156" s="221" t="s">
        <v>770</v>
      </c>
      <c r="G156" s="222" t="s">
        <v>399</v>
      </c>
      <c r="H156" s="223">
        <v>5.5</v>
      </c>
      <c r="I156" s="224"/>
      <c r="J156" s="225">
        <f>ROUND(I156*H156,2)</f>
        <v>0</v>
      </c>
      <c r="K156" s="226"/>
      <c r="L156" s="43"/>
      <c r="M156" s="227" t="s">
        <v>1</v>
      </c>
      <c r="N156" s="228" t="s">
        <v>41</v>
      </c>
      <c r="O156" s="90"/>
      <c r="P156" s="229">
        <f>O156*H156</f>
        <v>0</v>
      </c>
      <c r="Q156" s="229">
        <v>0.00144</v>
      </c>
      <c r="R156" s="229">
        <f>Q156*H156</f>
        <v>0.00792</v>
      </c>
      <c r="S156" s="229">
        <v>0</v>
      </c>
      <c r="T156" s="23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1" t="s">
        <v>215</v>
      </c>
      <c r="AT156" s="231" t="s">
        <v>160</v>
      </c>
      <c r="AU156" s="231" t="s">
        <v>86</v>
      </c>
      <c r="AY156" s="16" t="s">
        <v>157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6" t="s">
        <v>84</v>
      </c>
      <c r="BK156" s="232">
        <f>ROUND(I156*H156,2)</f>
        <v>0</v>
      </c>
      <c r="BL156" s="16" t="s">
        <v>215</v>
      </c>
      <c r="BM156" s="231" t="s">
        <v>771</v>
      </c>
    </row>
    <row r="157" spans="1:51" s="13" customFormat="1" ht="12">
      <c r="A157" s="13"/>
      <c r="B157" s="233"/>
      <c r="C157" s="234"/>
      <c r="D157" s="235" t="s">
        <v>166</v>
      </c>
      <c r="E157" s="236" t="s">
        <v>1</v>
      </c>
      <c r="F157" s="237" t="s">
        <v>772</v>
      </c>
      <c r="G157" s="234"/>
      <c r="H157" s="238">
        <v>5.5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166</v>
      </c>
      <c r="AU157" s="244" t="s">
        <v>86</v>
      </c>
      <c r="AV157" s="13" t="s">
        <v>86</v>
      </c>
      <c r="AW157" s="13" t="s">
        <v>32</v>
      </c>
      <c r="AX157" s="13" t="s">
        <v>84</v>
      </c>
      <c r="AY157" s="244" t="s">
        <v>157</v>
      </c>
    </row>
    <row r="158" spans="1:65" s="2" customFormat="1" ht="37.8" customHeight="1">
      <c r="A158" s="37"/>
      <c r="B158" s="38"/>
      <c r="C158" s="219" t="s">
        <v>264</v>
      </c>
      <c r="D158" s="219" t="s">
        <v>160</v>
      </c>
      <c r="E158" s="220" t="s">
        <v>773</v>
      </c>
      <c r="F158" s="221" t="s">
        <v>774</v>
      </c>
      <c r="G158" s="222" t="s">
        <v>399</v>
      </c>
      <c r="H158" s="223">
        <v>81</v>
      </c>
      <c r="I158" s="224"/>
      <c r="J158" s="225">
        <f>ROUND(I158*H158,2)</f>
        <v>0</v>
      </c>
      <c r="K158" s="226"/>
      <c r="L158" s="43"/>
      <c r="M158" s="227" t="s">
        <v>1</v>
      </c>
      <c r="N158" s="228" t="s">
        <v>41</v>
      </c>
      <c r="O158" s="90"/>
      <c r="P158" s="229">
        <f>O158*H158</f>
        <v>0</v>
      </c>
      <c r="Q158" s="229">
        <v>0.00012</v>
      </c>
      <c r="R158" s="229">
        <f>Q158*H158</f>
        <v>0.00972</v>
      </c>
      <c r="S158" s="229">
        <v>0</v>
      </c>
      <c r="T158" s="23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1" t="s">
        <v>215</v>
      </c>
      <c r="AT158" s="231" t="s">
        <v>160</v>
      </c>
      <c r="AU158" s="231" t="s">
        <v>86</v>
      </c>
      <c r="AY158" s="16" t="s">
        <v>157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6" t="s">
        <v>84</v>
      </c>
      <c r="BK158" s="232">
        <f>ROUND(I158*H158,2)</f>
        <v>0</v>
      </c>
      <c r="BL158" s="16" t="s">
        <v>215</v>
      </c>
      <c r="BM158" s="231" t="s">
        <v>775</v>
      </c>
    </row>
    <row r="159" spans="1:51" s="13" customFormat="1" ht="12">
      <c r="A159" s="13"/>
      <c r="B159" s="233"/>
      <c r="C159" s="234"/>
      <c r="D159" s="235" t="s">
        <v>166</v>
      </c>
      <c r="E159" s="236" t="s">
        <v>1</v>
      </c>
      <c r="F159" s="237" t="s">
        <v>776</v>
      </c>
      <c r="G159" s="234"/>
      <c r="H159" s="238">
        <v>81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166</v>
      </c>
      <c r="AU159" s="244" t="s">
        <v>86</v>
      </c>
      <c r="AV159" s="13" t="s">
        <v>86</v>
      </c>
      <c r="AW159" s="13" t="s">
        <v>32</v>
      </c>
      <c r="AX159" s="13" t="s">
        <v>84</v>
      </c>
      <c r="AY159" s="244" t="s">
        <v>157</v>
      </c>
    </row>
    <row r="160" spans="1:65" s="2" customFormat="1" ht="37.8" customHeight="1">
      <c r="A160" s="37"/>
      <c r="B160" s="38"/>
      <c r="C160" s="219" t="s">
        <v>270</v>
      </c>
      <c r="D160" s="219" t="s">
        <v>160</v>
      </c>
      <c r="E160" s="220" t="s">
        <v>777</v>
      </c>
      <c r="F160" s="221" t="s">
        <v>778</v>
      </c>
      <c r="G160" s="222" t="s">
        <v>399</v>
      </c>
      <c r="H160" s="223">
        <v>5.5</v>
      </c>
      <c r="I160" s="224"/>
      <c r="J160" s="225">
        <f>ROUND(I160*H160,2)</f>
        <v>0</v>
      </c>
      <c r="K160" s="226"/>
      <c r="L160" s="43"/>
      <c r="M160" s="227" t="s">
        <v>1</v>
      </c>
      <c r="N160" s="228" t="s">
        <v>41</v>
      </c>
      <c r="O160" s="90"/>
      <c r="P160" s="229">
        <f>O160*H160</f>
        <v>0</v>
      </c>
      <c r="Q160" s="229">
        <v>0.00016</v>
      </c>
      <c r="R160" s="229">
        <f>Q160*H160</f>
        <v>0.00088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215</v>
      </c>
      <c r="AT160" s="231" t="s">
        <v>160</v>
      </c>
      <c r="AU160" s="231" t="s">
        <v>86</v>
      </c>
      <c r="AY160" s="16" t="s">
        <v>157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84</v>
      </c>
      <c r="BK160" s="232">
        <f>ROUND(I160*H160,2)</f>
        <v>0</v>
      </c>
      <c r="BL160" s="16" t="s">
        <v>215</v>
      </c>
      <c r="BM160" s="231" t="s">
        <v>779</v>
      </c>
    </row>
    <row r="161" spans="1:65" s="2" customFormat="1" ht="24.15" customHeight="1">
      <c r="A161" s="37"/>
      <c r="B161" s="38"/>
      <c r="C161" s="219" t="s">
        <v>278</v>
      </c>
      <c r="D161" s="219" t="s">
        <v>160</v>
      </c>
      <c r="E161" s="220" t="s">
        <v>780</v>
      </c>
      <c r="F161" s="221" t="s">
        <v>781</v>
      </c>
      <c r="G161" s="222" t="s">
        <v>354</v>
      </c>
      <c r="H161" s="223">
        <v>4</v>
      </c>
      <c r="I161" s="224"/>
      <c r="J161" s="225">
        <f>ROUND(I161*H161,2)</f>
        <v>0</v>
      </c>
      <c r="K161" s="226"/>
      <c r="L161" s="43"/>
      <c r="M161" s="227" t="s">
        <v>1</v>
      </c>
      <c r="N161" s="228" t="s">
        <v>41</v>
      </c>
      <c r="O161" s="90"/>
      <c r="P161" s="229">
        <f>O161*H161</f>
        <v>0</v>
      </c>
      <c r="Q161" s="229">
        <v>0.00057</v>
      </c>
      <c r="R161" s="229">
        <f>Q161*H161</f>
        <v>0.00228</v>
      </c>
      <c r="S161" s="229">
        <v>0</v>
      </c>
      <c r="T161" s="23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1" t="s">
        <v>215</v>
      </c>
      <c r="AT161" s="231" t="s">
        <v>160</v>
      </c>
      <c r="AU161" s="231" t="s">
        <v>86</v>
      </c>
      <c r="AY161" s="16" t="s">
        <v>157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6" t="s">
        <v>84</v>
      </c>
      <c r="BK161" s="232">
        <f>ROUND(I161*H161,2)</f>
        <v>0</v>
      </c>
      <c r="BL161" s="16" t="s">
        <v>215</v>
      </c>
      <c r="BM161" s="231" t="s">
        <v>782</v>
      </c>
    </row>
    <row r="162" spans="1:65" s="2" customFormat="1" ht="21.75" customHeight="1">
      <c r="A162" s="37"/>
      <c r="B162" s="38"/>
      <c r="C162" s="219" t="s">
        <v>284</v>
      </c>
      <c r="D162" s="219" t="s">
        <v>160</v>
      </c>
      <c r="E162" s="220" t="s">
        <v>783</v>
      </c>
      <c r="F162" s="221" t="s">
        <v>784</v>
      </c>
      <c r="G162" s="222" t="s">
        <v>399</v>
      </c>
      <c r="H162" s="223">
        <v>86.5</v>
      </c>
      <c r="I162" s="224"/>
      <c r="J162" s="225">
        <f>ROUND(I162*H162,2)</f>
        <v>0</v>
      </c>
      <c r="K162" s="226"/>
      <c r="L162" s="43"/>
      <c r="M162" s="227" t="s">
        <v>1</v>
      </c>
      <c r="N162" s="228" t="s">
        <v>41</v>
      </c>
      <c r="O162" s="90"/>
      <c r="P162" s="229">
        <f>O162*H162</f>
        <v>0</v>
      </c>
      <c r="Q162" s="229">
        <v>1E-05</v>
      </c>
      <c r="R162" s="229">
        <f>Q162*H162</f>
        <v>0.0008650000000000001</v>
      </c>
      <c r="S162" s="229">
        <v>0</v>
      </c>
      <c r="T162" s="23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1" t="s">
        <v>215</v>
      </c>
      <c r="AT162" s="231" t="s">
        <v>160</v>
      </c>
      <c r="AU162" s="231" t="s">
        <v>86</v>
      </c>
      <c r="AY162" s="16" t="s">
        <v>157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84</v>
      </c>
      <c r="BK162" s="232">
        <f>ROUND(I162*H162,2)</f>
        <v>0</v>
      </c>
      <c r="BL162" s="16" t="s">
        <v>215</v>
      </c>
      <c r="BM162" s="231" t="s">
        <v>785</v>
      </c>
    </row>
    <row r="163" spans="1:51" s="13" customFormat="1" ht="12">
      <c r="A163" s="13"/>
      <c r="B163" s="233"/>
      <c r="C163" s="234"/>
      <c r="D163" s="235" t="s">
        <v>166</v>
      </c>
      <c r="E163" s="236" t="s">
        <v>1</v>
      </c>
      <c r="F163" s="237" t="s">
        <v>786</v>
      </c>
      <c r="G163" s="234"/>
      <c r="H163" s="238">
        <v>86.5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166</v>
      </c>
      <c r="AU163" s="244" t="s">
        <v>86</v>
      </c>
      <c r="AV163" s="13" t="s">
        <v>86</v>
      </c>
      <c r="AW163" s="13" t="s">
        <v>32</v>
      </c>
      <c r="AX163" s="13" t="s">
        <v>84</v>
      </c>
      <c r="AY163" s="244" t="s">
        <v>157</v>
      </c>
    </row>
    <row r="164" spans="1:65" s="2" customFormat="1" ht="24.15" customHeight="1">
      <c r="A164" s="37"/>
      <c r="B164" s="38"/>
      <c r="C164" s="219" t="s">
        <v>7</v>
      </c>
      <c r="D164" s="219" t="s">
        <v>160</v>
      </c>
      <c r="E164" s="220" t="s">
        <v>787</v>
      </c>
      <c r="F164" s="221" t="s">
        <v>788</v>
      </c>
      <c r="G164" s="222" t="s">
        <v>399</v>
      </c>
      <c r="H164" s="223">
        <v>86.5</v>
      </c>
      <c r="I164" s="224"/>
      <c r="J164" s="225">
        <f>ROUND(I164*H164,2)</f>
        <v>0</v>
      </c>
      <c r="K164" s="226"/>
      <c r="L164" s="43"/>
      <c r="M164" s="227" t="s">
        <v>1</v>
      </c>
      <c r="N164" s="228" t="s">
        <v>41</v>
      </c>
      <c r="O164" s="90"/>
      <c r="P164" s="229">
        <f>O164*H164</f>
        <v>0</v>
      </c>
      <c r="Q164" s="229">
        <v>2E-05</v>
      </c>
      <c r="R164" s="229">
        <f>Q164*H164</f>
        <v>0.0017300000000000002</v>
      </c>
      <c r="S164" s="229">
        <v>0</v>
      </c>
      <c r="T164" s="23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1" t="s">
        <v>215</v>
      </c>
      <c r="AT164" s="231" t="s">
        <v>160</v>
      </c>
      <c r="AU164" s="231" t="s">
        <v>86</v>
      </c>
      <c r="AY164" s="16" t="s">
        <v>157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6" t="s">
        <v>84</v>
      </c>
      <c r="BK164" s="232">
        <f>ROUND(I164*H164,2)</f>
        <v>0</v>
      </c>
      <c r="BL164" s="16" t="s">
        <v>215</v>
      </c>
      <c r="BM164" s="231" t="s">
        <v>789</v>
      </c>
    </row>
    <row r="165" spans="1:51" s="13" customFormat="1" ht="12">
      <c r="A165" s="13"/>
      <c r="B165" s="233"/>
      <c r="C165" s="234"/>
      <c r="D165" s="235" t="s">
        <v>166</v>
      </c>
      <c r="E165" s="236" t="s">
        <v>1</v>
      </c>
      <c r="F165" s="237" t="s">
        <v>786</v>
      </c>
      <c r="G165" s="234"/>
      <c r="H165" s="238">
        <v>86.5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166</v>
      </c>
      <c r="AU165" s="244" t="s">
        <v>86</v>
      </c>
      <c r="AV165" s="13" t="s">
        <v>86</v>
      </c>
      <c r="AW165" s="13" t="s">
        <v>32</v>
      </c>
      <c r="AX165" s="13" t="s">
        <v>84</v>
      </c>
      <c r="AY165" s="244" t="s">
        <v>157</v>
      </c>
    </row>
    <row r="166" spans="1:65" s="2" customFormat="1" ht="24.15" customHeight="1">
      <c r="A166" s="37"/>
      <c r="B166" s="38"/>
      <c r="C166" s="219" t="s">
        <v>100</v>
      </c>
      <c r="D166" s="219" t="s">
        <v>160</v>
      </c>
      <c r="E166" s="220" t="s">
        <v>790</v>
      </c>
      <c r="F166" s="221" t="s">
        <v>791</v>
      </c>
      <c r="G166" s="222" t="s">
        <v>163</v>
      </c>
      <c r="H166" s="223">
        <v>0.107</v>
      </c>
      <c r="I166" s="224"/>
      <c r="J166" s="225">
        <f>ROUND(I166*H166,2)</f>
        <v>0</v>
      </c>
      <c r="K166" s="226"/>
      <c r="L166" s="43"/>
      <c r="M166" s="227" t="s">
        <v>1</v>
      </c>
      <c r="N166" s="228" t="s">
        <v>41</v>
      </c>
      <c r="O166" s="90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1" t="s">
        <v>215</v>
      </c>
      <c r="AT166" s="231" t="s">
        <v>160</v>
      </c>
      <c r="AU166" s="231" t="s">
        <v>86</v>
      </c>
      <c r="AY166" s="16" t="s">
        <v>157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6" t="s">
        <v>84</v>
      </c>
      <c r="BK166" s="232">
        <f>ROUND(I166*H166,2)</f>
        <v>0</v>
      </c>
      <c r="BL166" s="16" t="s">
        <v>215</v>
      </c>
      <c r="BM166" s="231" t="s">
        <v>792</v>
      </c>
    </row>
    <row r="167" spans="1:63" s="12" customFormat="1" ht="22.8" customHeight="1">
      <c r="A167" s="12"/>
      <c r="B167" s="203"/>
      <c r="C167" s="204"/>
      <c r="D167" s="205" t="s">
        <v>75</v>
      </c>
      <c r="E167" s="217" t="s">
        <v>309</v>
      </c>
      <c r="F167" s="217" t="s">
        <v>310</v>
      </c>
      <c r="G167" s="204"/>
      <c r="H167" s="204"/>
      <c r="I167" s="207"/>
      <c r="J167" s="218">
        <f>BK167</f>
        <v>0</v>
      </c>
      <c r="K167" s="204"/>
      <c r="L167" s="209"/>
      <c r="M167" s="210"/>
      <c r="N167" s="211"/>
      <c r="O167" s="211"/>
      <c r="P167" s="212">
        <f>SUM(P168:P179)</f>
        <v>0</v>
      </c>
      <c r="Q167" s="211"/>
      <c r="R167" s="212">
        <f>SUM(R168:R179)</f>
        <v>0.50334</v>
      </c>
      <c r="S167" s="211"/>
      <c r="T167" s="213">
        <f>SUM(T168:T179)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86</v>
      </c>
      <c r="AT167" s="215" t="s">
        <v>75</v>
      </c>
      <c r="AU167" s="215" t="s">
        <v>84</v>
      </c>
      <c r="AY167" s="214" t="s">
        <v>157</v>
      </c>
      <c r="BK167" s="216">
        <f>SUM(BK168:BK179)</f>
        <v>0</v>
      </c>
    </row>
    <row r="168" spans="1:65" s="2" customFormat="1" ht="24.15" customHeight="1">
      <c r="A168" s="37"/>
      <c r="B168" s="38"/>
      <c r="C168" s="219" t="s">
        <v>298</v>
      </c>
      <c r="D168" s="219" t="s">
        <v>160</v>
      </c>
      <c r="E168" s="220" t="s">
        <v>793</v>
      </c>
      <c r="F168" s="221" t="s">
        <v>794</v>
      </c>
      <c r="G168" s="222" t="s">
        <v>314</v>
      </c>
      <c r="H168" s="223">
        <v>8</v>
      </c>
      <c r="I168" s="224"/>
      <c r="J168" s="225">
        <f>ROUND(I168*H168,2)</f>
        <v>0</v>
      </c>
      <c r="K168" s="226"/>
      <c r="L168" s="43"/>
      <c r="M168" s="227" t="s">
        <v>1</v>
      </c>
      <c r="N168" s="228" t="s">
        <v>41</v>
      </c>
      <c r="O168" s="90"/>
      <c r="P168" s="229">
        <f>O168*H168</f>
        <v>0</v>
      </c>
      <c r="Q168" s="229">
        <v>0.01697</v>
      </c>
      <c r="R168" s="229">
        <f>Q168*H168</f>
        <v>0.13576</v>
      </c>
      <c r="S168" s="229">
        <v>0</v>
      </c>
      <c r="T168" s="23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1" t="s">
        <v>215</v>
      </c>
      <c r="AT168" s="231" t="s">
        <v>160</v>
      </c>
      <c r="AU168" s="231" t="s">
        <v>86</v>
      </c>
      <c r="AY168" s="16" t="s">
        <v>157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6" t="s">
        <v>84</v>
      </c>
      <c r="BK168" s="232">
        <f>ROUND(I168*H168,2)</f>
        <v>0</v>
      </c>
      <c r="BL168" s="16" t="s">
        <v>215</v>
      </c>
      <c r="BM168" s="231" t="s">
        <v>795</v>
      </c>
    </row>
    <row r="169" spans="1:65" s="2" customFormat="1" ht="24.15" customHeight="1">
      <c r="A169" s="37"/>
      <c r="B169" s="38"/>
      <c r="C169" s="219" t="s">
        <v>304</v>
      </c>
      <c r="D169" s="219" t="s">
        <v>160</v>
      </c>
      <c r="E169" s="220" t="s">
        <v>796</v>
      </c>
      <c r="F169" s="221" t="s">
        <v>797</v>
      </c>
      <c r="G169" s="222" t="s">
        <v>314</v>
      </c>
      <c r="H169" s="223">
        <v>4</v>
      </c>
      <c r="I169" s="224"/>
      <c r="J169" s="225">
        <f>ROUND(I169*H169,2)</f>
        <v>0</v>
      </c>
      <c r="K169" s="226"/>
      <c r="L169" s="43"/>
      <c r="M169" s="227" t="s">
        <v>1</v>
      </c>
      <c r="N169" s="228" t="s">
        <v>41</v>
      </c>
      <c r="O169" s="90"/>
      <c r="P169" s="229">
        <f>O169*H169</f>
        <v>0</v>
      </c>
      <c r="Q169" s="229">
        <v>0.01608</v>
      </c>
      <c r="R169" s="229">
        <f>Q169*H169</f>
        <v>0.06432</v>
      </c>
      <c r="S169" s="229">
        <v>0</v>
      </c>
      <c r="T169" s="23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1" t="s">
        <v>215</v>
      </c>
      <c r="AT169" s="231" t="s">
        <v>160</v>
      </c>
      <c r="AU169" s="231" t="s">
        <v>86</v>
      </c>
      <c r="AY169" s="16" t="s">
        <v>157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6" t="s">
        <v>84</v>
      </c>
      <c r="BK169" s="232">
        <f>ROUND(I169*H169,2)</f>
        <v>0</v>
      </c>
      <c r="BL169" s="16" t="s">
        <v>215</v>
      </c>
      <c r="BM169" s="231" t="s">
        <v>798</v>
      </c>
    </row>
    <row r="170" spans="1:65" s="2" customFormat="1" ht="24.15" customHeight="1">
      <c r="A170" s="37"/>
      <c r="B170" s="38"/>
      <c r="C170" s="219" t="s">
        <v>311</v>
      </c>
      <c r="D170" s="219" t="s">
        <v>160</v>
      </c>
      <c r="E170" s="220" t="s">
        <v>799</v>
      </c>
      <c r="F170" s="221" t="s">
        <v>800</v>
      </c>
      <c r="G170" s="222" t="s">
        <v>314</v>
      </c>
      <c r="H170" s="223">
        <v>8</v>
      </c>
      <c r="I170" s="224"/>
      <c r="J170" s="225">
        <f>ROUND(I170*H170,2)</f>
        <v>0</v>
      </c>
      <c r="K170" s="226"/>
      <c r="L170" s="43"/>
      <c r="M170" s="227" t="s">
        <v>1</v>
      </c>
      <c r="N170" s="228" t="s">
        <v>41</v>
      </c>
      <c r="O170" s="90"/>
      <c r="P170" s="229">
        <f>O170*H170</f>
        <v>0</v>
      </c>
      <c r="Q170" s="229">
        <v>0.02223</v>
      </c>
      <c r="R170" s="229">
        <f>Q170*H170</f>
        <v>0.17784</v>
      </c>
      <c r="S170" s="229">
        <v>0</v>
      </c>
      <c r="T170" s="23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1" t="s">
        <v>215</v>
      </c>
      <c r="AT170" s="231" t="s">
        <v>160</v>
      </c>
      <c r="AU170" s="231" t="s">
        <v>86</v>
      </c>
      <c r="AY170" s="16" t="s">
        <v>157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84</v>
      </c>
      <c r="BK170" s="232">
        <f>ROUND(I170*H170,2)</f>
        <v>0</v>
      </c>
      <c r="BL170" s="16" t="s">
        <v>215</v>
      </c>
      <c r="BM170" s="231" t="s">
        <v>801</v>
      </c>
    </row>
    <row r="171" spans="1:65" s="2" customFormat="1" ht="24.15" customHeight="1">
      <c r="A171" s="37"/>
      <c r="B171" s="38"/>
      <c r="C171" s="219" t="s">
        <v>316</v>
      </c>
      <c r="D171" s="219" t="s">
        <v>160</v>
      </c>
      <c r="E171" s="220" t="s">
        <v>802</v>
      </c>
      <c r="F171" s="221" t="s">
        <v>803</v>
      </c>
      <c r="G171" s="222" t="s">
        <v>314</v>
      </c>
      <c r="H171" s="223">
        <v>2</v>
      </c>
      <c r="I171" s="224"/>
      <c r="J171" s="225">
        <f>ROUND(I171*H171,2)</f>
        <v>0</v>
      </c>
      <c r="K171" s="226"/>
      <c r="L171" s="43"/>
      <c r="M171" s="227" t="s">
        <v>1</v>
      </c>
      <c r="N171" s="228" t="s">
        <v>41</v>
      </c>
      <c r="O171" s="90"/>
      <c r="P171" s="229">
        <f>O171*H171</f>
        <v>0</v>
      </c>
      <c r="Q171" s="229">
        <v>0.01475</v>
      </c>
      <c r="R171" s="229">
        <f>Q171*H171</f>
        <v>0.0295</v>
      </c>
      <c r="S171" s="229">
        <v>0</v>
      </c>
      <c r="T171" s="23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1" t="s">
        <v>215</v>
      </c>
      <c r="AT171" s="231" t="s">
        <v>160</v>
      </c>
      <c r="AU171" s="231" t="s">
        <v>86</v>
      </c>
      <c r="AY171" s="16" t="s">
        <v>157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6" t="s">
        <v>84</v>
      </c>
      <c r="BK171" s="232">
        <f>ROUND(I171*H171,2)</f>
        <v>0</v>
      </c>
      <c r="BL171" s="16" t="s">
        <v>215</v>
      </c>
      <c r="BM171" s="231" t="s">
        <v>804</v>
      </c>
    </row>
    <row r="172" spans="1:65" s="2" customFormat="1" ht="24.15" customHeight="1">
      <c r="A172" s="37"/>
      <c r="B172" s="38"/>
      <c r="C172" s="219" t="s">
        <v>320</v>
      </c>
      <c r="D172" s="219" t="s">
        <v>160</v>
      </c>
      <c r="E172" s="220" t="s">
        <v>805</v>
      </c>
      <c r="F172" s="221" t="s">
        <v>806</v>
      </c>
      <c r="G172" s="222" t="s">
        <v>314</v>
      </c>
      <c r="H172" s="223">
        <v>1</v>
      </c>
      <c r="I172" s="224"/>
      <c r="J172" s="225">
        <f>ROUND(I172*H172,2)</f>
        <v>0</v>
      </c>
      <c r="K172" s="226"/>
      <c r="L172" s="43"/>
      <c r="M172" s="227" t="s">
        <v>1</v>
      </c>
      <c r="N172" s="228" t="s">
        <v>41</v>
      </c>
      <c r="O172" s="90"/>
      <c r="P172" s="229">
        <f>O172*H172</f>
        <v>0</v>
      </c>
      <c r="Q172" s="229">
        <v>0.01066</v>
      </c>
      <c r="R172" s="229">
        <f>Q172*H172</f>
        <v>0.01066</v>
      </c>
      <c r="S172" s="229">
        <v>0</v>
      </c>
      <c r="T172" s="23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1" t="s">
        <v>215</v>
      </c>
      <c r="AT172" s="231" t="s">
        <v>160</v>
      </c>
      <c r="AU172" s="231" t="s">
        <v>86</v>
      </c>
      <c r="AY172" s="16" t="s">
        <v>157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6" t="s">
        <v>84</v>
      </c>
      <c r="BK172" s="232">
        <f>ROUND(I172*H172,2)</f>
        <v>0</v>
      </c>
      <c r="BL172" s="16" t="s">
        <v>215</v>
      </c>
      <c r="BM172" s="231" t="s">
        <v>807</v>
      </c>
    </row>
    <row r="173" spans="1:65" s="2" customFormat="1" ht="24.15" customHeight="1">
      <c r="A173" s="37"/>
      <c r="B173" s="38"/>
      <c r="C173" s="219" t="s">
        <v>324</v>
      </c>
      <c r="D173" s="219" t="s">
        <v>160</v>
      </c>
      <c r="E173" s="220" t="s">
        <v>808</v>
      </c>
      <c r="F173" s="221" t="s">
        <v>809</v>
      </c>
      <c r="G173" s="222" t="s">
        <v>314</v>
      </c>
      <c r="H173" s="223">
        <v>1</v>
      </c>
      <c r="I173" s="224"/>
      <c r="J173" s="225">
        <f>ROUND(I173*H173,2)</f>
        <v>0</v>
      </c>
      <c r="K173" s="226"/>
      <c r="L173" s="43"/>
      <c r="M173" s="227" t="s">
        <v>1</v>
      </c>
      <c r="N173" s="228" t="s">
        <v>41</v>
      </c>
      <c r="O173" s="90"/>
      <c r="P173" s="229">
        <f>O173*H173</f>
        <v>0</v>
      </c>
      <c r="Q173" s="229">
        <v>0.02434</v>
      </c>
      <c r="R173" s="229">
        <f>Q173*H173</f>
        <v>0.02434</v>
      </c>
      <c r="S173" s="229">
        <v>0</v>
      </c>
      <c r="T173" s="23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1" t="s">
        <v>215</v>
      </c>
      <c r="AT173" s="231" t="s">
        <v>160</v>
      </c>
      <c r="AU173" s="231" t="s">
        <v>86</v>
      </c>
      <c r="AY173" s="16" t="s">
        <v>157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6" t="s">
        <v>84</v>
      </c>
      <c r="BK173" s="232">
        <f>ROUND(I173*H173,2)</f>
        <v>0</v>
      </c>
      <c r="BL173" s="16" t="s">
        <v>215</v>
      </c>
      <c r="BM173" s="231" t="s">
        <v>810</v>
      </c>
    </row>
    <row r="174" spans="1:65" s="2" customFormat="1" ht="24.15" customHeight="1">
      <c r="A174" s="37"/>
      <c r="B174" s="38"/>
      <c r="C174" s="219" t="s">
        <v>328</v>
      </c>
      <c r="D174" s="219" t="s">
        <v>160</v>
      </c>
      <c r="E174" s="220" t="s">
        <v>811</v>
      </c>
      <c r="F174" s="221" t="s">
        <v>812</v>
      </c>
      <c r="G174" s="222" t="s">
        <v>314</v>
      </c>
      <c r="H174" s="223">
        <v>1</v>
      </c>
      <c r="I174" s="224"/>
      <c r="J174" s="225">
        <f>ROUND(I174*H174,2)</f>
        <v>0</v>
      </c>
      <c r="K174" s="226"/>
      <c r="L174" s="43"/>
      <c r="M174" s="227" t="s">
        <v>1</v>
      </c>
      <c r="N174" s="228" t="s">
        <v>41</v>
      </c>
      <c r="O174" s="90"/>
      <c r="P174" s="229">
        <f>O174*H174</f>
        <v>0</v>
      </c>
      <c r="Q174" s="229">
        <v>0.03644</v>
      </c>
      <c r="R174" s="229">
        <f>Q174*H174</f>
        <v>0.03644</v>
      </c>
      <c r="S174" s="229">
        <v>0</v>
      </c>
      <c r="T174" s="23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1" t="s">
        <v>215</v>
      </c>
      <c r="AT174" s="231" t="s">
        <v>160</v>
      </c>
      <c r="AU174" s="231" t="s">
        <v>86</v>
      </c>
      <c r="AY174" s="16" t="s">
        <v>157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6" t="s">
        <v>84</v>
      </c>
      <c r="BK174" s="232">
        <f>ROUND(I174*H174,2)</f>
        <v>0</v>
      </c>
      <c r="BL174" s="16" t="s">
        <v>215</v>
      </c>
      <c r="BM174" s="231" t="s">
        <v>813</v>
      </c>
    </row>
    <row r="175" spans="1:65" s="2" customFormat="1" ht="24.15" customHeight="1">
      <c r="A175" s="37"/>
      <c r="B175" s="38"/>
      <c r="C175" s="219" t="s">
        <v>332</v>
      </c>
      <c r="D175" s="219" t="s">
        <v>160</v>
      </c>
      <c r="E175" s="220" t="s">
        <v>814</v>
      </c>
      <c r="F175" s="221" t="s">
        <v>815</v>
      </c>
      <c r="G175" s="222" t="s">
        <v>314</v>
      </c>
      <c r="H175" s="223">
        <v>24</v>
      </c>
      <c r="I175" s="224"/>
      <c r="J175" s="225">
        <f>ROUND(I175*H175,2)</f>
        <v>0</v>
      </c>
      <c r="K175" s="226"/>
      <c r="L175" s="43"/>
      <c r="M175" s="227" t="s">
        <v>1</v>
      </c>
      <c r="N175" s="228" t="s">
        <v>41</v>
      </c>
      <c r="O175" s="90"/>
      <c r="P175" s="229">
        <f>O175*H175</f>
        <v>0</v>
      </c>
      <c r="Q175" s="229">
        <v>0.00024</v>
      </c>
      <c r="R175" s="229">
        <f>Q175*H175</f>
        <v>0.00576</v>
      </c>
      <c r="S175" s="229">
        <v>0</v>
      </c>
      <c r="T175" s="23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1" t="s">
        <v>215</v>
      </c>
      <c r="AT175" s="231" t="s">
        <v>160</v>
      </c>
      <c r="AU175" s="231" t="s">
        <v>86</v>
      </c>
      <c r="AY175" s="16" t="s">
        <v>157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6" t="s">
        <v>84</v>
      </c>
      <c r="BK175" s="232">
        <f>ROUND(I175*H175,2)</f>
        <v>0</v>
      </c>
      <c r="BL175" s="16" t="s">
        <v>215</v>
      </c>
      <c r="BM175" s="231" t="s">
        <v>816</v>
      </c>
    </row>
    <row r="176" spans="1:65" s="2" customFormat="1" ht="21.75" customHeight="1">
      <c r="A176" s="37"/>
      <c r="B176" s="38"/>
      <c r="C176" s="219" t="s">
        <v>336</v>
      </c>
      <c r="D176" s="219" t="s">
        <v>160</v>
      </c>
      <c r="E176" s="220" t="s">
        <v>817</v>
      </c>
      <c r="F176" s="221" t="s">
        <v>818</v>
      </c>
      <c r="G176" s="222" t="s">
        <v>314</v>
      </c>
      <c r="H176" s="223">
        <v>8</v>
      </c>
      <c r="I176" s="224"/>
      <c r="J176" s="225">
        <f>ROUND(I176*H176,2)</f>
        <v>0</v>
      </c>
      <c r="K176" s="226"/>
      <c r="L176" s="43"/>
      <c r="M176" s="227" t="s">
        <v>1</v>
      </c>
      <c r="N176" s="228" t="s">
        <v>41</v>
      </c>
      <c r="O176" s="90"/>
      <c r="P176" s="229">
        <f>O176*H176</f>
        <v>0</v>
      </c>
      <c r="Q176" s="229">
        <v>0.0018</v>
      </c>
      <c r="R176" s="229">
        <f>Q176*H176</f>
        <v>0.0144</v>
      </c>
      <c r="S176" s="229">
        <v>0</v>
      </c>
      <c r="T176" s="23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1" t="s">
        <v>215</v>
      </c>
      <c r="AT176" s="231" t="s">
        <v>160</v>
      </c>
      <c r="AU176" s="231" t="s">
        <v>86</v>
      </c>
      <c r="AY176" s="16" t="s">
        <v>157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6" t="s">
        <v>84</v>
      </c>
      <c r="BK176" s="232">
        <f>ROUND(I176*H176,2)</f>
        <v>0</v>
      </c>
      <c r="BL176" s="16" t="s">
        <v>215</v>
      </c>
      <c r="BM176" s="231" t="s">
        <v>819</v>
      </c>
    </row>
    <row r="177" spans="1:65" s="2" customFormat="1" ht="24.15" customHeight="1">
      <c r="A177" s="37"/>
      <c r="B177" s="38"/>
      <c r="C177" s="219" t="s">
        <v>295</v>
      </c>
      <c r="D177" s="219" t="s">
        <v>160</v>
      </c>
      <c r="E177" s="220" t="s">
        <v>820</v>
      </c>
      <c r="F177" s="221" t="s">
        <v>821</v>
      </c>
      <c r="G177" s="222" t="s">
        <v>354</v>
      </c>
      <c r="H177" s="223">
        <v>2</v>
      </c>
      <c r="I177" s="224"/>
      <c r="J177" s="225">
        <f>ROUND(I177*H177,2)</f>
        <v>0</v>
      </c>
      <c r="K177" s="226"/>
      <c r="L177" s="43"/>
      <c r="M177" s="227" t="s">
        <v>1</v>
      </c>
      <c r="N177" s="228" t="s">
        <v>41</v>
      </c>
      <c r="O177" s="90"/>
      <c r="P177" s="229">
        <f>O177*H177</f>
        <v>0</v>
      </c>
      <c r="Q177" s="229">
        <v>0.00016</v>
      </c>
      <c r="R177" s="229">
        <f>Q177*H177</f>
        <v>0.00032</v>
      </c>
      <c r="S177" s="229">
        <v>0</v>
      </c>
      <c r="T177" s="23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1" t="s">
        <v>215</v>
      </c>
      <c r="AT177" s="231" t="s">
        <v>160</v>
      </c>
      <c r="AU177" s="231" t="s">
        <v>86</v>
      </c>
      <c r="AY177" s="16" t="s">
        <v>157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6" t="s">
        <v>84</v>
      </c>
      <c r="BK177" s="232">
        <f>ROUND(I177*H177,2)</f>
        <v>0</v>
      </c>
      <c r="BL177" s="16" t="s">
        <v>215</v>
      </c>
      <c r="BM177" s="231" t="s">
        <v>822</v>
      </c>
    </row>
    <row r="178" spans="1:65" s="2" customFormat="1" ht="21.75" customHeight="1">
      <c r="A178" s="37"/>
      <c r="B178" s="38"/>
      <c r="C178" s="256" t="s">
        <v>343</v>
      </c>
      <c r="D178" s="256" t="s">
        <v>170</v>
      </c>
      <c r="E178" s="257" t="s">
        <v>823</v>
      </c>
      <c r="F178" s="258" t="s">
        <v>824</v>
      </c>
      <c r="G178" s="259" t="s">
        <v>354</v>
      </c>
      <c r="H178" s="260">
        <v>2</v>
      </c>
      <c r="I178" s="261"/>
      <c r="J178" s="262">
        <f>ROUND(I178*H178,2)</f>
        <v>0</v>
      </c>
      <c r="K178" s="263"/>
      <c r="L178" s="264"/>
      <c r="M178" s="265" t="s">
        <v>1</v>
      </c>
      <c r="N178" s="266" t="s">
        <v>41</v>
      </c>
      <c r="O178" s="90"/>
      <c r="P178" s="229">
        <f>O178*H178</f>
        <v>0</v>
      </c>
      <c r="Q178" s="229">
        <v>0.002</v>
      </c>
      <c r="R178" s="229">
        <f>Q178*H178</f>
        <v>0.004</v>
      </c>
      <c r="S178" s="229">
        <v>0</v>
      </c>
      <c r="T178" s="23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1" t="s">
        <v>295</v>
      </c>
      <c r="AT178" s="231" t="s">
        <v>170</v>
      </c>
      <c r="AU178" s="231" t="s">
        <v>86</v>
      </c>
      <c r="AY178" s="16" t="s">
        <v>157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6" t="s">
        <v>84</v>
      </c>
      <c r="BK178" s="232">
        <f>ROUND(I178*H178,2)</f>
        <v>0</v>
      </c>
      <c r="BL178" s="16" t="s">
        <v>215</v>
      </c>
      <c r="BM178" s="231" t="s">
        <v>825</v>
      </c>
    </row>
    <row r="179" spans="1:65" s="2" customFormat="1" ht="24.15" customHeight="1">
      <c r="A179" s="37"/>
      <c r="B179" s="38"/>
      <c r="C179" s="219" t="s">
        <v>347</v>
      </c>
      <c r="D179" s="219" t="s">
        <v>160</v>
      </c>
      <c r="E179" s="220" t="s">
        <v>362</v>
      </c>
      <c r="F179" s="221" t="s">
        <v>363</v>
      </c>
      <c r="G179" s="222" t="s">
        <v>163</v>
      </c>
      <c r="H179" s="223">
        <v>0.503</v>
      </c>
      <c r="I179" s="224"/>
      <c r="J179" s="225">
        <f>ROUND(I179*H179,2)</f>
        <v>0</v>
      </c>
      <c r="K179" s="226"/>
      <c r="L179" s="43"/>
      <c r="M179" s="227" t="s">
        <v>1</v>
      </c>
      <c r="N179" s="228" t="s">
        <v>41</v>
      </c>
      <c r="O179" s="90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1" t="s">
        <v>215</v>
      </c>
      <c r="AT179" s="231" t="s">
        <v>160</v>
      </c>
      <c r="AU179" s="231" t="s">
        <v>86</v>
      </c>
      <c r="AY179" s="16" t="s">
        <v>157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6" t="s">
        <v>84</v>
      </c>
      <c r="BK179" s="232">
        <f>ROUND(I179*H179,2)</f>
        <v>0</v>
      </c>
      <c r="BL179" s="16" t="s">
        <v>215</v>
      </c>
      <c r="BM179" s="231" t="s">
        <v>826</v>
      </c>
    </row>
    <row r="180" spans="1:63" s="12" customFormat="1" ht="22.8" customHeight="1">
      <c r="A180" s="12"/>
      <c r="B180" s="203"/>
      <c r="C180" s="204"/>
      <c r="D180" s="205" t="s">
        <v>75</v>
      </c>
      <c r="E180" s="217" t="s">
        <v>827</v>
      </c>
      <c r="F180" s="217" t="s">
        <v>828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SUM(P181:P182)</f>
        <v>0</v>
      </c>
      <c r="Q180" s="211"/>
      <c r="R180" s="212">
        <f>SUM(R181:R182)</f>
        <v>0.0736</v>
      </c>
      <c r="S180" s="211"/>
      <c r="T180" s="213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86</v>
      </c>
      <c r="AT180" s="215" t="s">
        <v>75</v>
      </c>
      <c r="AU180" s="215" t="s">
        <v>84</v>
      </c>
      <c r="AY180" s="214" t="s">
        <v>157</v>
      </c>
      <c r="BK180" s="216">
        <f>SUM(BK181:BK182)</f>
        <v>0</v>
      </c>
    </row>
    <row r="181" spans="1:65" s="2" customFormat="1" ht="33" customHeight="1">
      <c r="A181" s="37"/>
      <c r="B181" s="38"/>
      <c r="C181" s="219" t="s">
        <v>351</v>
      </c>
      <c r="D181" s="219" t="s">
        <v>160</v>
      </c>
      <c r="E181" s="220" t="s">
        <v>829</v>
      </c>
      <c r="F181" s="221" t="s">
        <v>830</v>
      </c>
      <c r="G181" s="222" t="s">
        <v>314</v>
      </c>
      <c r="H181" s="223">
        <v>8</v>
      </c>
      <c r="I181" s="224"/>
      <c r="J181" s="225">
        <f>ROUND(I181*H181,2)</f>
        <v>0</v>
      </c>
      <c r="K181" s="226"/>
      <c r="L181" s="43"/>
      <c r="M181" s="227" t="s">
        <v>1</v>
      </c>
      <c r="N181" s="228" t="s">
        <v>41</v>
      </c>
      <c r="O181" s="90"/>
      <c r="P181" s="229">
        <f>O181*H181</f>
        <v>0</v>
      </c>
      <c r="Q181" s="229">
        <v>0.0092</v>
      </c>
      <c r="R181" s="229">
        <f>Q181*H181</f>
        <v>0.0736</v>
      </c>
      <c r="S181" s="229">
        <v>0</v>
      </c>
      <c r="T181" s="23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1" t="s">
        <v>215</v>
      </c>
      <c r="AT181" s="231" t="s">
        <v>160</v>
      </c>
      <c r="AU181" s="231" t="s">
        <v>86</v>
      </c>
      <c r="AY181" s="16" t="s">
        <v>157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6" t="s">
        <v>84</v>
      </c>
      <c r="BK181" s="232">
        <f>ROUND(I181*H181,2)</f>
        <v>0</v>
      </c>
      <c r="BL181" s="16" t="s">
        <v>215</v>
      </c>
      <c r="BM181" s="231" t="s">
        <v>831</v>
      </c>
    </row>
    <row r="182" spans="1:65" s="2" customFormat="1" ht="24.15" customHeight="1">
      <c r="A182" s="37"/>
      <c r="B182" s="38"/>
      <c r="C182" s="219" t="s">
        <v>361</v>
      </c>
      <c r="D182" s="219" t="s">
        <v>160</v>
      </c>
      <c r="E182" s="220" t="s">
        <v>832</v>
      </c>
      <c r="F182" s="221" t="s">
        <v>833</v>
      </c>
      <c r="G182" s="222" t="s">
        <v>163</v>
      </c>
      <c r="H182" s="223">
        <v>0.074</v>
      </c>
      <c r="I182" s="224"/>
      <c r="J182" s="225">
        <f>ROUND(I182*H182,2)</f>
        <v>0</v>
      </c>
      <c r="K182" s="226"/>
      <c r="L182" s="43"/>
      <c r="M182" s="272" t="s">
        <v>1</v>
      </c>
      <c r="N182" s="273" t="s">
        <v>41</v>
      </c>
      <c r="O182" s="274"/>
      <c r="P182" s="275">
        <f>O182*H182</f>
        <v>0</v>
      </c>
      <c r="Q182" s="275">
        <v>0</v>
      </c>
      <c r="R182" s="275">
        <f>Q182*H182</f>
        <v>0</v>
      </c>
      <c r="S182" s="275">
        <v>0</v>
      </c>
      <c r="T182" s="27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1" t="s">
        <v>215</v>
      </c>
      <c r="AT182" s="231" t="s">
        <v>160</v>
      </c>
      <c r="AU182" s="231" t="s">
        <v>86</v>
      </c>
      <c r="AY182" s="16" t="s">
        <v>157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6" t="s">
        <v>84</v>
      </c>
      <c r="BK182" s="232">
        <f>ROUND(I182*H182,2)</f>
        <v>0</v>
      </c>
      <c r="BL182" s="16" t="s">
        <v>215</v>
      </c>
      <c r="BM182" s="231" t="s">
        <v>834</v>
      </c>
    </row>
    <row r="183" spans="1:31" s="2" customFormat="1" ht="6.95" customHeight="1">
      <c r="A183" s="37"/>
      <c r="B183" s="65"/>
      <c r="C183" s="66"/>
      <c r="D183" s="66"/>
      <c r="E183" s="66"/>
      <c r="F183" s="66"/>
      <c r="G183" s="66"/>
      <c r="H183" s="66"/>
      <c r="I183" s="66"/>
      <c r="J183" s="66"/>
      <c r="K183" s="66"/>
      <c r="L183" s="43"/>
      <c r="M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</sheetData>
  <sheetProtection password="CC35" sheet="1" objects="1" scenarios="1" formatColumns="0" formatRows="0" autoFilter="0"/>
  <autoFilter ref="C123:K18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84</v>
      </c>
    </row>
    <row r="4" spans="2:46" s="1" customFormat="1" ht="24.95" customHeight="1">
      <c r="B4" s="19"/>
      <c r="D4" s="138" t="s">
        <v>103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26.25" customHeight="1">
      <c r="B7" s="19"/>
      <c r="E7" s="141" t="str">
        <f>'Rekapitulace stavby'!K6</f>
        <v>REKONSTRUKCE WC VE 2.N.P. A 3.N.P. BUDOVY MAGISTRÁTU - DĚČÍN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835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31. 7. 2023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ROUND((SUM(BE120:BE127)),2)</f>
        <v>0</v>
      </c>
      <c r="G33" s="37"/>
      <c r="H33" s="37"/>
      <c r="I33" s="155">
        <v>0.21</v>
      </c>
      <c r="J33" s="154">
        <f>ROUND(((SUM(BE120:BE127))*I33),2)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ROUND((SUM(BF120:BF127)),2)</f>
        <v>0</v>
      </c>
      <c r="G34" s="37"/>
      <c r="H34" s="37"/>
      <c r="I34" s="155">
        <v>0.15</v>
      </c>
      <c r="J34" s="154">
        <f>ROUND(((SUM(BF120:BF127))*I34),2)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ROUND((SUM(BG120:BG127)),2)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ROUND((SUM(BH120:BH127)),2)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ROUND((SUM(BI120:BI127)),2)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4" t="str">
        <f>E7</f>
        <v>REKONSTRUKCE WC VE 2.N.P. A 3.N.P. BUDOVY MAGISTRÁTU - DĚČÍN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a ostatní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st.p.č.1012</v>
      </c>
      <c r="G89" s="39"/>
      <c r="H89" s="39"/>
      <c r="I89" s="31" t="s">
        <v>22</v>
      </c>
      <c r="J89" s="78" t="str">
        <f>IF(J12="","",J12)</f>
        <v>31. 7. 2023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Ing. Vladimír POLDA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Jan 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119</v>
      </c>
      <c r="D94" s="176"/>
      <c r="E94" s="176"/>
      <c r="F94" s="176"/>
      <c r="G94" s="176"/>
      <c r="H94" s="176"/>
      <c r="I94" s="176"/>
      <c r="J94" s="177" t="s">
        <v>120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121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122</v>
      </c>
    </row>
    <row r="97" spans="1:31" s="9" customFormat="1" ht="24.95" customHeight="1">
      <c r="A97" s="9"/>
      <c r="B97" s="179"/>
      <c r="C97" s="180"/>
      <c r="D97" s="181" t="s">
        <v>567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569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836</v>
      </c>
      <c r="E99" s="188"/>
      <c r="F99" s="188"/>
      <c r="G99" s="188"/>
      <c r="H99" s="188"/>
      <c r="I99" s="188"/>
      <c r="J99" s="189">
        <f>J124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571</v>
      </c>
      <c r="E100" s="188"/>
      <c r="F100" s="188"/>
      <c r="G100" s="188"/>
      <c r="H100" s="188"/>
      <c r="I100" s="188"/>
      <c r="J100" s="189">
        <f>J126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142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6.25" customHeight="1">
      <c r="A110" s="37"/>
      <c r="B110" s="38"/>
      <c r="C110" s="39"/>
      <c r="D110" s="39"/>
      <c r="E110" s="174" t="str">
        <f>E7</f>
        <v>REKONSTRUKCE WC VE 2.N.P. A 3.N.P. BUDOVY MAGISTRÁTU - DĚČÍN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112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VRN - Vedlejší a ostatní náklady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st.p.č.1012</v>
      </c>
      <c r="G114" s="39"/>
      <c r="H114" s="39"/>
      <c r="I114" s="31" t="s">
        <v>22</v>
      </c>
      <c r="J114" s="78" t="str">
        <f>IF(J12="","",J12)</f>
        <v>31. 7. 2023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STATUTÁRNÍ MĚSTO DĚČÍN</v>
      </c>
      <c r="G116" s="39"/>
      <c r="H116" s="39"/>
      <c r="I116" s="31" t="s">
        <v>30</v>
      </c>
      <c r="J116" s="35" t="str">
        <f>E21</f>
        <v>Ing. Vladimír POLDA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31" t="s">
        <v>33</v>
      </c>
      <c r="J117" s="35" t="str">
        <f>E24</f>
        <v>Ing. Jan Duben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1"/>
      <c r="B119" s="192"/>
      <c r="C119" s="193" t="s">
        <v>143</v>
      </c>
      <c r="D119" s="194" t="s">
        <v>61</v>
      </c>
      <c r="E119" s="194" t="s">
        <v>57</v>
      </c>
      <c r="F119" s="194" t="s">
        <v>58</v>
      </c>
      <c r="G119" s="194" t="s">
        <v>144</v>
      </c>
      <c r="H119" s="194" t="s">
        <v>145</v>
      </c>
      <c r="I119" s="194" t="s">
        <v>146</v>
      </c>
      <c r="J119" s="195" t="s">
        <v>120</v>
      </c>
      <c r="K119" s="196" t="s">
        <v>147</v>
      </c>
      <c r="L119" s="197"/>
      <c r="M119" s="99" t="s">
        <v>1</v>
      </c>
      <c r="N119" s="100" t="s">
        <v>40</v>
      </c>
      <c r="O119" s="100" t="s">
        <v>148</v>
      </c>
      <c r="P119" s="100" t="s">
        <v>149</v>
      </c>
      <c r="Q119" s="100" t="s">
        <v>150</v>
      </c>
      <c r="R119" s="100" t="s">
        <v>151</v>
      </c>
      <c r="S119" s="100" t="s">
        <v>152</v>
      </c>
      <c r="T119" s="101" t="s">
        <v>153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7"/>
      <c r="B120" s="38"/>
      <c r="C120" s="106" t="s">
        <v>154</v>
      </c>
      <c r="D120" s="39"/>
      <c r="E120" s="39"/>
      <c r="F120" s="39"/>
      <c r="G120" s="39"/>
      <c r="H120" s="39"/>
      <c r="I120" s="39"/>
      <c r="J120" s="198">
        <f>BK120</f>
        <v>0</v>
      </c>
      <c r="K120" s="39"/>
      <c r="L120" s="43"/>
      <c r="M120" s="102"/>
      <c r="N120" s="199"/>
      <c r="O120" s="103"/>
      <c r="P120" s="200">
        <f>P121</f>
        <v>0</v>
      </c>
      <c r="Q120" s="103"/>
      <c r="R120" s="200">
        <f>R121</f>
        <v>0</v>
      </c>
      <c r="S120" s="103"/>
      <c r="T120" s="201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122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75</v>
      </c>
      <c r="E121" s="206" t="s">
        <v>96</v>
      </c>
      <c r="F121" s="206" t="s">
        <v>664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P122+P124+P126</f>
        <v>0</v>
      </c>
      <c r="Q121" s="211"/>
      <c r="R121" s="212">
        <f>R122+R124+R126</f>
        <v>0</v>
      </c>
      <c r="S121" s="211"/>
      <c r="T121" s="213">
        <f>T122+T124+T126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189</v>
      </c>
      <c r="AT121" s="215" t="s">
        <v>75</v>
      </c>
      <c r="AU121" s="215" t="s">
        <v>76</v>
      </c>
      <c r="AY121" s="214" t="s">
        <v>157</v>
      </c>
      <c r="BK121" s="216">
        <f>BK122+BK124+BK126</f>
        <v>0</v>
      </c>
    </row>
    <row r="122" spans="1:63" s="12" customFormat="1" ht="22.8" customHeight="1">
      <c r="A122" s="12"/>
      <c r="B122" s="203"/>
      <c r="C122" s="204"/>
      <c r="D122" s="205" t="s">
        <v>75</v>
      </c>
      <c r="E122" s="217" t="s">
        <v>671</v>
      </c>
      <c r="F122" s="217" t="s">
        <v>672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P123</f>
        <v>0</v>
      </c>
      <c r="Q122" s="211"/>
      <c r="R122" s="212">
        <f>R123</f>
        <v>0</v>
      </c>
      <c r="S122" s="211"/>
      <c r="T122" s="213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189</v>
      </c>
      <c r="AT122" s="215" t="s">
        <v>75</v>
      </c>
      <c r="AU122" s="215" t="s">
        <v>84</v>
      </c>
      <c r="AY122" s="214" t="s">
        <v>157</v>
      </c>
      <c r="BK122" s="216">
        <f>BK123</f>
        <v>0</v>
      </c>
    </row>
    <row r="123" spans="1:65" s="2" customFormat="1" ht="16.5" customHeight="1">
      <c r="A123" s="37"/>
      <c r="B123" s="38"/>
      <c r="C123" s="219" t="s">
        <v>84</v>
      </c>
      <c r="D123" s="219" t="s">
        <v>160</v>
      </c>
      <c r="E123" s="220" t="s">
        <v>673</v>
      </c>
      <c r="F123" s="221" t="s">
        <v>672</v>
      </c>
      <c r="G123" s="222" t="s">
        <v>307</v>
      </c>
      <c r="H123" s="223">
        <v>1</v>
      </c>
      <c r="I123" s="224"/>
      <c r="J123" s="225">
        <f>ROUND(I123*H123,2)</f>
        <v>0</v>
      </c>
      <c r="K123" s="226"/>
      <c r="L123" s="43"/>
      <c r="M123" s="227" t="s">
        <v>1</v>
      </c>
      <c r="N123" s="228" t="s">
        <v>41</v>
      </c>
      <c r="O123" s="90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1" t="s">
        <v>669</v>
      </c>
      <c r="AT123" s="231" t="s">
        <v>160</v>
      </c>
      <c r="AU123" s="231" t="s">
        <v>86</v>
      </c>
      <c r="AY123" s="16" t="s">
        <v>157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6" t="s">
        <v>84</v>
      </c>
      <c r="BK123" s="232">
        <f>ROUND(I123*H123,2)</f>
        <v>0</v>
      </c>
      <c r="BL123" s="16" t="s">
        <v>669</v>
      </c>
      <c r="BM123" s="231" t="s">
        <v>837</v>
      </c>
    </row>
    <row r="124" spans="1:63" s="12" customFormat="1" ht="22.8" customHeight="1">
      <c r="A124" s="12"/>
      <c r="B124" s="203"/>
      <c r="C124" s="204"/>
      <c r="D124" s="205" t="s">
        <v>75</v>
      </c>
      <c r="E124" s="217" t="s">
        <v>838</v>
      </c>
      <c r="F124" s="217" t="s">
        <v>839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P125</f>
        <v>0</v>
      </c>
      <c r="Q124" s="211"/>
      <c r="R124" s="212">
        <f>R125</f>
        <v>0</v>
      </c>
      <c r="S124" s="211"/>
      <c r="T124" s="213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189</v>
      </c>
      <c r="AT124" s="215" t="s">
        <v>75</v>
      </c>
      <c r="AU124" s="215" t="s">
        <v>84</v>
      </c>
      <c r="AY124" s="214" t="s">
        <v>157</v>
      </c>
      <c r="BK124" s="216">
        <f>BK125</f>
        <v>0</v>
      </c>
    </row>
    <row r="125" spans="1:65" s="2" customFormat="1" ht="16.5" customHeight="1">
      <c r="A125" s="37"/>
      <c r="B125" s="38"/>
      <c r="C125" s="219" t="s">
        <v>86</v>
      </c>
      <c r="D125" s="219" t="s">
        <v>160</v>
      </c>
      <c r="E125" s="220" t="s">
        <v>840</v>
      </c>
      <c r="F125" s="221" t="s">
        <v>839</v>
      </c>
      <c r="G125" s="222" t="s">
        <v>307</v>
      </c>
      <c r="H125" s="223">
        <v>1</v>
      </c>
      <c r="I125" s="224"/>
      <c r="J125" s="225">
        <f>ROUND(I125*H125,2)</f>
        <v>0</v>
      </c>
      <c r="K125" s="226"/>
      <c r="L125" s="43"/>
      <c r="M125" s="227" t="s">
        <v>1</v>
      </c>
      <c r="N125" s="228" t="s">
        <v>41</v>
      </c>
      <c r="O125" s="90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1" t="s">
        <v>669</v>
      </c>
      <c r="AT125" s="231" t="s">
        <v>160</v>
      </c>
      <c r="AU125" s="231" t="s">
        <v>86</v>
      </c>
      <c r="AY125" s="16" t="s">
        <v>157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6" t="s">
        <v>84</v>
      </c>
      <c r="BK125" s="232">
        <f>ROUND(I125*H125,2)</f>
        <v>0</v>
      </c>
      <c r="BL125" s="16" t="s">
        <v>669</v>
      </c>
      <c r="BM125" s="231" t="s">
        <v>841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683</v>
      </c>
      <c r="F126" s="217" t="s">
        <v>684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P127</f>
        <v>0</v>
      </c>
      <c r="Q126" s="211"/>
      <c r="R126" s="212">
        <f>R127</f>
        <v>0</v>
      </c>
      <c r="S126" s="211"/>
      <c r="T126" s="21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189</v>
      </c>
      <c r="AT126" s="215" t="s">
        <v>75</v>
      </c>
      <c r="AU126" s="215" t="s">
        <v>84</v>
      </c>
      <c r="AY126" s="214" t="s">
        <v>157</v>
      </c>
      <c r="BK126" s="216">
        <f>BK127</f>
        <v>0</v>
      </c>
    </row>
    <row r="127" spans="1:65" s="2" customFormat="1" ht="16.5" customHeight="1">
      <c r="A127" s="37"/>
      <c r="B127" s="38"/>
      <c r="C127" s="219" t="s">
        <v>158</v>
      </c>
      <c r="D127" s="219" t="s">
        <v>160</v>
      </c>
      <c r="E127" s="220" t="s">
        <v>842</v>
      </c>
      <c r="F127" s="221" t="s">
        <v>684</v>
      </c>
      <c r="G127" s="222" t="s">
        <v>307</v>
      </c>
      <c r="H127" s="223">
        <v>1</v>
      </c>
      <c r="I127" s="224"/>
      <c r="J127" s="225">
        <f>ROUND(I127*H127,2)</f>
        <v>0</v>
      </c>
      <c r="K127" s="226"/>
      <c r="L127" s="43"/>
      <c r="M127" s="272" t="s">
        <v>1</v>
      </c>
      <c r="N127" s="273" t="s">
        <v>41</v>
      </c>
      <c r="O127" s="274"/>
      <c r="P127" s="275">
        <f>O127*H127</f>
        <v>0</v>
      </c>
      <c r="Q127" s="275">
        <v>0</v>
      </c>
      <c r="R127" s="275">
        <f>Q127*H127</f>
        <v>0</v>
      </c>
      <c r="S127" s="275">
        <v>0</v>
      </c>
      <c r="T127" s="27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1" t="s">
        <v>669</v>
      </c>
      <c r="AT127" s="231" t="s">
        <v>160</v>
      </c>
      <c r="AU127" s="231" t="s">
        <v>86</v>
      </c>
      <c r="AY127" s="16" t="s">
        <v>157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6" t="s">
        <v>84</v>
      </c>
      <c r="BK127" s="232">
        <f>ROUND(I127*H127,2)</f>
        <v>0</v>
      </c>
      <c r="BL127" s="16" t="s">
        <v>669</v>
      </c>
      <c r="BM127" s="231" t="s">
        <v>843</v>
      </c>
    </row>
    <row r="128" spans="1:31" s="2" customFormat="1" ht="6.95" customHeight="1">
      <c r="A128" s="37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43"/>
      <c r="M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</sheetData>
  <sheetProtection password="CC35" sheet="1" objects="1" scenarios="1" formatColumns="0" formatRows="0" autoFilter="0"/>
  <autoFilter ref="C119:K1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844</v>
      </c>
      <c r="H4" s="19"/>
    </row>
    <row r="5" spans="2:8" s="1" customFormat="1" ht="12" customHeight="1">
      <c r="B5" s="19"/>
      <c r="C5" s="277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8" t="s">
        <v>16</v>
      </c>
      <c r="D6" s="279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31. 7. 2023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80"/>
      <c r="C9" s="281" t="s">
        <v>57</v>
      </c>
      <c r="D9" s="282" t="s">
        <v>58</v>
      </c>
      <c r="E9" s="282" t="s">
        <v>144</v>
      </c>
      <c r="F9" s="283" t="s">
        <v>845</v>
      </c>
      <c r="G9" s="191"/>
      <c r="H9" s="280"/>
    </row>
    <row r="10" spans="1:8" s="2" customFormat="1" ht="26.4" customHeight="1">
      <c r="A10" s="37"/>
      <c r="B10" s="43"/>
      <c r="C10" s="284" t="s">
        <v>846</v>
      </c>
      <c r="D10" s="284" t="s">
        <v>82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5" t="s">
        <v>104</v>
      </c>
      <c r="D11" s="286" t="s">
        <v>1</v>
      </c>
      <c r="E11" s="287" t="s">
        <v>1</v>
      </c>
      <c r="F11" s="288">
        <v>161.972</v>
      </c>
      <c r="G11" s="37"/>
      <c r="H11" s="43"/>
    </row>
    <row r="12" spans="1:8" s="2" customFormat="1" ht="12">
      <c r="A12" s="37"/>
      <c r="B12" s="43"/>
      <c r="C12" s="289" t="s">
        <v>1</v>
      </c>
      <c r="D12" s="289" t="s">
        <v>241</v>
      </c>
      <c r="E12" s="16" t="s">
        <v>1</v>
      </c>
      <c r="F12" s="290">
        <v>29.637</v>
      </c>
      <c r="G12" s="37"/>
      <c r="H12" s="43"/>
    </row>
    <row r="13" spans="1:8" s="2" customFormat="1" ht="16.8" customHeight="1">
      <c r="A13" s="37"/>
      <c r="B13" s="43"/>
      <c r="C13" s="289" t="s">
        <v>1</v>
      </c>
      <c r="D13" s="289" t="s">
        <v>242</v>
      </c>
      <c r="E13" s="16" t="s">
        <v>1</v>
      </c>
      <c r="F13" s="290">
        <v>5.986</v>
      </c>
      <c r="G13" s="37"/>
      <c r="H13" s="43"/>
    </row>
    <row r="14" spans="1:8" s="2" customFormat="1" ht="12">
      <c r="A14" s="37"/>
      <c r="B14" s="43"/>
      <c r="C14" s="289" t="s">
        <v>1</v>
      </c>
      <c r="D14" s="289" t="s">
        <v>243</v>
      </c>
      <c r="E14" s="16" t="s">
        <v>1</v>
      </c>
      <c r="F14" s="290">
        <v>22.348</v>
      </c>
      <c r="G14" s="37"/>
      <c r="H14" s="43"/>
    </row>
    <row r="15" spans="1:8" s="2" customFormat="1" ht="16.8" customHeight="1">
      <c r="A15" s="37"/>
      <c r="B15" s="43"/>
      <c r="C15" s="289" t="s">
        <v>1</v>
      </c>
      <c r="D15" s="289" t="s">
        <v>244</v>
      </c>
      <c r="E15" s="16" t="s">
        <v>1</v>
      </c>
      <c r="F15" s="290">
        <v>16.412</v>
      </c>
      <c r="G15" s="37"/>
      <c r="H15" s="43"/>
    </row>
    <row r="16" spans="1:8" s="2" customFormat="1" ht="16.8" customHeight="1">
      <c r="A16" s="37"/>
      <c r="B16" s="43"/>
      <c r="C16" s="289" t="s">
        <v>1</v>
      </c>
      <c r="D16" s="289" t="s">
        <v>245</v>
      </c>
      <c r="E16" s="16" t="s">
        <v>1</v>
      </c>
      <c r="F16" s="290">
        <v>8.138</v>
      </c>
      <c r="G16" s="37"/>
      <c r="H16" s="43"/>
    </row>
    <row r="17" spans="1:8" s="2" customFormat="1" ht="12">
      <c r="A17" s="37"/>
      <c r="B17" s="43"/>
      <c r="C17" s="289" t="s">
        <v>1</v>
      </c>
      <c r="D17" s="289" t="s">
        <v>246</v>
      </c>
      <c r="E17" s="16" t="s">
        <v>1</v>
      </c>
      <c r="F17" s="290">
        <v>27.713</v>
      </c>
      <c r="G17" s="37"/>
      <c r="H17" s="43"/>
    </row>
    <row r="18" spans="1:8" s="2" customFormat="1" ht="16.8" customHeight="1">
      <c r="A18" s="37"/>
      <c r="B18" s="43"/>
      <c r="C18" s="289" t="s">
        <v>1</v>
      </c>
      <c r="D18" s="289" t="s">
        <v>247</v>
      </c>
      <c r="E18" s="16" t="s">
        <v>1</v>
      </c>
      <c r="F18" s="290">
        <v>5.646</v>
      </c>
      <c r="G18" s="37"/>
      <c r="H18" s="43"/>
    </row>
    <row r="19" spans="1:8" s="2" customFormat="1" ht="12">
      <c r="A19" s="37"/>
      <c r="B19" s="43"/>
      <c r="C19" s="289" t="s">
        <v>1</v>
      </c>
      <c r="D19" s="289" t="s">
        <v>248</v>
      </c>
      <c r="E19" s="16" t="s">
        <v>1</v>
      </c>
      <c r="F19" s="290">
        <v>22.13</v>
      </c>
      <c r="G19" s="37"/>
      <c r="H19" s="43"/>
    </row>
    <row r="20" spans="1:8" s="2" customFormat="1" ht="16.8" customHeight="1">
      <c r="A20" s="37"/>
      <c r="B20" s="43"/>
      <c r="C20" s="289" t="s">
        <v>1</v>
      </c>
      <c r="D20" s="289" t="s">
        <v>249</v>
      </c>
      <c r="E20" s="16" t="s">
        <v>1</v>
      </c>
      <c r="F20" s="290">
        <v>15.933</v>
      </c>
      <c r="G20" s="37"/>
      <c r="H20" s="43"/>
    </row>
    <row r="21" spans="1:8" s="2" customFormat="1" ht="16.8" customHeight="1">
      <c r="A21" s="37"/>
      <c r="B21" s="43"/>
      <c r="C21" s="289" t="s">
        <v>1</v>
      </c>
      <c r="D21" s="289" t="s">
        <v>250</v>
      </c>
      <c r="E21" s="16" t="s">
        <v>1</v>
      </c>
      <c r="F21" s="290">
        <v>8.029</v>
      </c>
      <c r="G21" s="37"/>
      <c r="H21" s="43"/>
    </row>
    <row r="22" spans="1:8" s="2" customFormat="1" ht="16.8" customHeight="1">
      <c r="A22" s="37"/>
      <c r="B22" s="43"/>
      <c r="C22" s="289" t="s">
        <v>104</v>
      </c>
      <c r="D22" s="289" t="s">
        <v>169</v>
      </c>
      <c r="E22" s="16" t="s">
        <v>1</v>
      </c>
      <c r="F22" s="290">
        <v>161.972</v>
      </c>
      <c r="G22" s="37"/>
      <c r="H22" s="43"/>
    </row>
    <row r="23" spans="1:8" s="2" customFormat="1" ht="16.8" customHeight="1">
      <c r="A23" s="37"/>
      <c r="B23" s="43"/>
      <c r="C23" s="291" t="s">
        <v>847</v>
      </c>
      <c r="D23" s="37"/>
      <c r="E23" s="37"/>
      <c r="F23" s="37"/>
      <c r="G23" s="37"/>
      <c r="H23" s="43"/>
    </row>
    <row r="24" spans="1:8" s="2" customFormat="1" ht="16.8" customHeight="1">
      <c r="A24" s="37"/>
      <c r="B24" s="43"/>
      <c r="C24" s="289" t="s">
        <v>238</v>
      </c>
      <c r="D24" s="289" t="s">
        <v>239</v>
      </c>
      <c r="E24" s="16" t="s">
        <v>177</v>
      </c>
      <c r="F24" s="290">
        <v>161.972</v>
      </c>
      <c r="G24" s="37"/>
      <c r="H24" s="43"/>
    </row>
    <row r="25" spans="1:8" s="2" customFormat="1" ht="16.8" customHeight="1">
      <c r="A25" s="37"/>
      <c r="B25" s="43"/>
      <c r="C25" s="289" t="s">
        <v>553</v>
      </c>
      <c r="D25" s="289" t="s">
        <v>554</v>
      </c>
      <c r="E25" s="16" t="s">
        <v>177</v>
      </c>
      <c r="F25" s="290">
        <v>161.972</v>
      </c>
      <c r="G25" s="37"/>
      <c r="H25" s="43"/>
    </row>
    <row r="26" spans="1:8" s="2" customFormat="1" ht="16.8" customHeight="1">
      <c r="A26" s="37"/>
      <c r="B26" s="43"/>
      <c r="C26" s="285" t="s">
        <v>99</v>
      </c>
      <c r="D26" s="286" t="s">
        <v>1</v>
      </c>
      <c r="E26" s="287" t="s">
        <v>1</v>
      </c>
      <c r="F26" s="288">
        <v>22</v>
      </c>
      <c r="G26" s="37"/>
      <c r="H26" s="43"/>
    </row>
    <row r="27" spans="1:8" s="2" customFormat="1" ht="16.8" customHeight="1">
      <c r="A27" s="37"/>
      <c r="B27" s="43"/>
      <c r="C27" s="289" t="s">
        <v>99</v>
      </c>
      <c r="D27" s="289" t="s">
        <v>493</v>
      </c>
      <c r="E27" s="16" t="s">
        <v>1</v>
      </c>
      <c r="F27" s="290">
        <v>22</v>
      </c>
      <c r="G27" s="37"/>
      <c r="H27" s="43"/>
    </row>
    <row r="28" spans="1:8" s="2" customFormat="1" ht="16.8" customHeight="1">
      <c r="A28" s="37"/>
      <c r="B28" s="43"/>
      <c r="C28" s="291" t="s">
        <v>847</v>
      </c>
      <c r="D28" s="37"/>
      <c r="E28" s="37"/>
      <c r="F28" s="37"/>
      <c r="G28" s="37"/>
      <c r="H28" s="43"/>
    </row>
    <row r="29" spans="1:8" s="2" customFormat="1" ht="16.8" customHeight="1">
      <c r="A29" s="37"/>
      <c r="B29" s="43"/>
      <c r="C29" s="289" t="s">
        <v>490</v>
      </c>
      <c r="D29" s="289" t="s">
        <v>491</v>
      </c>
      <c r="E29" s="16" t="s">
        <v>177</v>
      </c>
      <c r="F29" s="290">
        <v>48.3</v>
      </c>
      <c r="G29" s="37"/>
      <c r="H29" s="43"/>
    </row>
    <row r="30" spans="1:8" s="2" customFormat="1" ht="12">
      <c r="A30" s="37"/>
      <c r="B30" s="43"/>
      <c r="C30" s="289" t="s">
        <v>220</v>
      </c>
      <c r="D30" s="289" t="s">
        <v>221</v>
      </c>
      <c r="E30" s="16" t="s">
        <v>222</v>
      </c>
      <c r="F30" s="290">
        <v>2.898</v>
      </c>
      <c r="G30" s="37"/>
      <c r="H30" s="43"/>
    </row>
    <row r="31" spans="1:8" s="2" customFormat="1" ht="16.8" customHeight="1">
      <c r="A31" s="37"/>
      <c r="B31" s="43"/>
      <c r="C31" s="289" t="s">
        <v>227</v>
      </c>
      <c r="D31" s="289" t="s">
        <v>228</v>
      </c>
      <c r="E31" s="16" t="s">
        <v>222</v>
      </c>
      <c r="F31" s="290">
        <v>1.54</v>
      </c>
      <c r="G31" s="37"/>
      <c r="H31" s="43"/>
    </row>
    <row r="32" spans="1:8" s="2" customFormat="1" ht="16.8" customHeight="1">
      <c r="A32" s="37"/>
      <c r="B32" s="43"/>
      <c r="C32" s="285" t="s">
        <v>101</v>
      </c>
      <c r="D32" s="286" t="s">
        <v>1</v>
      </c>
      <c r="E32" s="287" t="s">
        <v>1</v>
      </c>
      <c r="F32" s="288">
        <v>26.3</v>
      </c>
      <c r="G32" s="37"/>
      <c r="H32" s="43"/>
    </row>
    <row r="33" spans="1:8" s="2" customFormat="1" ht="16.8" customHeight="1">
      <c r="A33" s="37"/>
      <c r="B33" s="43"/>
      <c r="C33" s="289" t="s">
        <v>101</v>
      </c>
      <c r="D33" s="289" t="s">
        <v>494</v>
      </c>
      <c r="E33" s="16" t="s">
        <v>1</v>
      </c>
      <c r="F33" s="290">
        <v>26.3</v>
      </c>
      <c r="G33" s="37"/>
      <c r="H33" s="43"/>
    </row>
    <row r="34" spans="1:8" s="2" customFormat="1" ht="16.8" customHeight="1">
      <c r="A34" s="37"/>
      <c r="B34" s="43"/>
      <c r="C34" s="291" t="s">
        <v>847</v>
      </c>
      <c r="D34" s="37"/>
      <c r="E34" s="37"/>
      <c r="F34" s="37"/>
      <c r="G34" s="37"/>
      <c r="H34" s="43"/>
    </row>
    <row r="35" spans="1:8" s="2" customFormat="1" ht="16.8" customHeight="1">
      <c r="A35" s="37"/>
      <c r="B35" s="43"/>
      <c r="C35" s="289" t="s">
        <v>490</v>
      </c>
      <c r="D35" s="289" t="s">
        <v>491</v>
      </c>
      <c r="E35" s="16" t="s">
        <v>177</v>
      </c>
      <c r="F35" s="290">
        <v>48.3</v>
      </c>
      <c r="G35" s="37"/>
      <c r="H35" s="43"/>
    </row>
    <row r="36" spans="1:8" s="2" customFormat="1" ht="12">
      <c r="A36" s="37"/>
      <c r="B36" s="43"/>
      <c r="C36" s="289" t="s">
        <v>220</v>
      </c>
      <c r="D36" s="289" t="s">
        <v>221</v>
      </c>
      <c r="E36" s="16" t="s">
        <v>222</v>
      </c>
      <c r="F36" s="290">
        <v>2.898</v>
      </c>
      <c r="G36" s="37"/>
      <c r="H36" s="43"/>
    </row>
    <row r="37" spans="1:8" s="2" customFormat="1" ht="16.8" customHeight="1">
      <c r="A37" s="37"/>
      <c r="B37" s="43"/>
      <c r="C37" s="285" t="s">
        <v>848</v>
      </c>
      <c r="D37" s="286" t="s">
        <v>1</v>
      </c>
      <c r="E37" s="287" t="s">
        <v>1</v>
      </c>
      <c r="F37" s="288">
        <v>48.3</v>
      </c>
      <c r="G37" s="37"/>
      <c r="H37" s="43"/>
    </row>
    <row r="38" spans="1:8" s="2" customFormat="1" ht="16.8" customHeight="1">
      <c r="A38" s="37"/>
      <c r="B38" s="43"/>
      <c r="C38" s="289" t="s">
        <v>1</v>
      </c>
      <c r="D38" s="289" t="s">
        <v>849</v>
      </c>
      <c r="E38" s="16" t="s">
        <v>1</v>
      </c>
      <c r="F38" s="290">
        <v>24.1</v>
      </c>
      <c r="G38" s="37"/>
      <c r="H38" s="43"/>
    </row>
    <row r="39" spans="1:8" s="2" customFormat="1" ht="16.8" customHeight="1">
      <c r="A39" s="37"/>
      <c r="B39" s="43"/>
      <c r="C39" s="289" t="s">
        <v>1</v>
      </c>
      <c r="D39" s="289" t="s">
        <v>850</v>
      </c>
      <c r="E39" s="16" t="s">
        <v>1</v>
      </c>
      <c r="F39" s="290">
        <v>24.2</v>
      </c>
      <c r="G39" s="37"/>
      <c r="H39" s="43"/>
    </row>
    <row r="40" spans="1:8" s="2" customFormat="1" ht="16.8" customHeight="1">
      <c r="A40" s="37"/>
      <c r="B40" s="43"/>
      <c r="C40" s="289" t="s">
        <v>848</v>
      </c>
      <c r="D40" s="289" t="s">
        <v>169</v>
      </c>
      <c r="E40" s="16" t="s">
        <v>1</v>
      </c>
      <c r="F40" s="290">
        <v>48.3</v>
      </c>
      <c r="G40" s="37"/>
      <c r="H40" s="43"/>
    </row>
    <row r="41" spans="1:8" s="2" customFormat="1" ht="16.8" customHeight="1">
      <c r="A41" s="37"/>
      <c r="B41" s="43"/>
      <c r="C41" s="285" t="s">
        <v>110</v>
      </c>
      <c r="D41" s="286" t="s">
        <v>1</v>
      </c>
      <c r="E41" s="287" t="s">
        <v>1</v>
      </c>
      <c r="F41" s="288">
        <v>58.334</v>
      </c>
      <c r="G41" s="37"/>
      <c r="H41" s="43"/>
    </row>
    <row r="42" spans="1:8" s="2" customFormat="1" ht="12">
      <c r="A42" s="37"/>
      <c r="B42" s="43"/>
      <c r="C42" s="289" t="s">
        <v>1</v>
      </c>
      <c r="D42" s="289" t="s">
        <v>193</v>
      </c>
      <c r="E42" s="16" t="s">
        <v>1</v>
      </c>
      <c r="F42" s="290">
        <v>28.035</v>
      </c>
      <c r="G42" s="37"/>
      <c r="H42" s="43"/>
    </row>
    <row r="43" spans="1:8" s="2" customFormat="1" ht="12">
      <c r="A43" s="37"/>
      <c r="B43" s="43"/>
      <c r="C43" s="289" t="s">
        <v>1</v>
      </c>
      <c r="D43" s="289" t="s">
        <v>194</v>
      </c>
      <c r="E43" s="16" t="s">
        <v>1</v>
      </c>
      <c r="F43" s="290">
        <v>30.299</v>
      </c>
      <c r="G43" s="37"/>
      <c r="H43" s="43"/>
    </row>
    <row r="44" spans="1:8" s="2" customFormat="1" ht="16.8" customHeight="1">
      <c r="A44" s="37"/>
      <c r="B44" s="43"/>
      <c r="C44" s="289" t="s">
        <v>110</v>
      </c>
      <c r="D44" s="289" t="s">
        <v>169</v>
      </c>
      <c r="E44" s="16" t="s">
        <v>1</v>
      </c>
      <c r="F44" s="290">
        <v>58.334</v>
      </c>
      <c r="G44" s="37"/>
      <c r="H44" s="43"/>
    </row>
    <row r="45" spans="1:8" s="2" customFormat="1" ht="16.8" customHeight="1">
      <c r="A45" s="37"/>
      <c r="B45" s="43"/>
      <c r="C45" s="291" t="s">
        <v>847</v>
      </c>
      <c r="D45" s="37"/>
      <c r="E45" s="37"/>
      <c r="F45" s="37"/>
      <c r="G45" s="37"/>
      <c r="H45" s="43"/>
    </row>
    <row r="46" spans="1:8" s="2" customFormat="1" ht="16.8" customHeight="1">
      <c r="A46" s="37"/>
      <c r="B46" s="43"/>
      <c r="C46" s="289" t="s">
        <v>190</v>
      </c>
      <c r="D46" s="289" t="s">
        <v>191</v>
      </c>
      <c r="E46" s="16" t="s">
        <v>177</v>
      </c>
      <c r="F46" s="290">
        <v>58.334</v>
      </c>
      <c r="G46" s="37"/>
      <c r="H46" s="43"/>
    </row>
    <row r="47" spans="1:8" s="2" customFormat="1" ht="12">
      <c r="A47" s="37"/>
      <c r="B47" s="43"/>
      <c r="C47" s="289" t="s">
        <v>557</v>
      </c>
      <c r="D47" s="289" t="s">
        <v>558</v>
      </c>
      <c r="E47" s="16" t="s">
        <v>177</v>
      </c>
      <c r="F47" s="290">
        <v>167.549</v>
      </c>
      <c r="G47" s="37"/>
      <c r="H47" s="43"/>
    </row>
    <row r="48" spans="1:8" s="2" customFormat="1" ht="16.8" customHeight="1">
      <c r="A48" s="37"/>
      <c r="B48" s="43"/>
      <c r="C48" s="285" t="s">
        <v>116</v>
      </c>
      <c r="D48" s="286" t="s">
        <v>1</v>
      </c>
      <c r="E48" s="287" t="s">
        <v>1</v>
      </c>
      <c r="F48" s="288">
        <v>60.215</v>
      </c>
      <c r="G48" s="37"/>
      <c r="H48" s="43"/>
    </row>
    <row r="49" spans="1:8" s="2" customFormat="1" ht="12">
      <c r="A49" s="37"/>
      <c r="B49" s="43"/>
      <c r="C49" s="289" t="s">
        <v>1</v>
      </c>
      <c r="D49" s="289" t="s">
        <v>198</v>
      </c>
      <c r="E49" s="16" t="s">
        <v>1</v>
      </c>
      <c r="F49" s="290">
        <v>14.002</v>
      </c>
      <c r="G49" s="37"/>
      <c r="H49" s="43"/>
    </row>
    <row r="50" spans="1:8" s="2" customFormat="1" ht="12">
      <c r="A50" s="37"/>
      <c r="B50" s="43"/>
      <c r="C50" s="289" t="s">
        <v>1</v>
      </c>
      <c r="D50" s="289" t="s">
        <v>199</v>
      </c>
      <c r="E50" s="16" t="s">
        <v>1</v>
      </c>
      <c r="F50" s="290">
        <v>16.875</v>
      </c>
      <c r="G50" s="37"/>
      <c r="H50" s="43"/>
    </row>
    <row r="51" spans="1:8" s="2" customFormat="1" ht="12">
      <c r="A51" s="37"/>
      <c r="B51" s="43"/>
      <c r="C51" s="289" t="s">
        <v>1</v>
      </c>
      <c r="D51" s="289" t="s">
        <v>200</v>
      </c>
      <c r="E51" s="16" t="s">
        <v>1</v>
      </c>
      <c r="F51" s="290">
        <v>12.726</v>
      </c>
      <c r="G51" s="37"/>
      <c r="H51" s="43"/>
    </row>
    <row r="52" spans="1:8" s="2" customFormat="1" ht="12">
      <c r="A52" s="37"/>
      <c r="B52" s="43"/>
      <c r="C52" s="289" t="s">
        <v>1</v>
      </c>
      <c r="D52" s="289" t="s">
        <v>201</v>
      </c>
      <c r="E52" s="16" t="s">
        <v>1</v>
      </c>
      <c r="F52" s="290">
        <v>16.612</v>
      </c>
      <c r="G52" s="37"/>
      <c r="H52" s="43"/>
    </row>
    <row r="53" spans="1:8" s="2" customFormat="1" ht="16.8" customHeight="1">
      <c r="A53" s="37"/>
      <c r="B53" s="43"/>
      <c r="C53" s="289" t="s">
        <v>116</v>
      </c>
      <c r="D53" s="289" t="s">
        <v>169</v>
      </c>
      <c r="E53" s="16" t="s">
        <v>1</v>
      </c>
      <c r="F53" s="290">
        <v>60.215</v>
      </c>
      <c r="G53" s="37"/>
      <c r="H53" s="43"/>
    </row>
    <row r="54" spans="1:8" s="2" customFormat="1" ht="16.8" customHeight="1">
      <c r="A54" s="37"/>
      <c r="B54" s="43"/>
      <c r="C54" s="291" t="s">
        <v>847</v>
      </c>
      <c r="D54" s="37"/>
      <c r="E54" s="37"/>
      <c r="F54" s="37"/>
      <c r="G54" s="37"/>
      <c r="H54" s="43"/>
    </row>
    <row r="55" spans="1:8" s="2" customFormat="1" ht="12">
      <c r="A55" s="37"/>
      <c r="B55" s="43"/>
      <c r="C55" s="289" t="s">
        <v>195</v>
      </c>
      <c r="D55" s="289" t="s">
        <v>196</v>
      </c>
      <c r="E55" s="16" t="s">
        <v>177</v>
      </c>
      <c r="F55" s="290">
        <v>60.215</v>
      </c>
      <c r="G55" s="37"/>
      <c r="H55" s="43"/>
    </row>
    <row r="56" spans="1:8" s="2" customFormat="1" ht="12">
      <c r="A56" s="37"/>
      <c r="B56" s="43"/>
      <c r="C56" s="289" t="s">
        <v>557</v>
      </c>
      <c r="D56" s="289" t="s">
        <v>558</v>
      </c>
      <c r="E56" s="16" t="s">
        <v>177</v>
      </c>
      <c r="F56" s="290">
        <v>167.549</v>
      </c>
      <c r="G56" s="37"/>
      <c r="H56" s="43"/>
    </row>
    <row r="57" spans="1:8" s="2" customFormat="1" ht="16.8" customHeight="1">
      <c r="A57" s="37"/>
      <c r="B57" s="43"/>
      <c r="C57" s="285" t="s">
        <v>106</v>
      </c>
      <c r="D57" s="286" t="s">
        <v>1</v>
      </c>
      <c r="E57" s="287" t="s">
        <v>1</v>
      </c>
      <c r="F57" s="288">
        <v>26.8</v>
      </c>
      <c r="G57" s="37"/>
      <c r="H57" s="43"/>
    </row>
    <row r="58" spans="1:8" s="2" customFormat="1" ht="16.8" customHeight="1">
      <c r="A58" s="37"/>
      <c r="B58" s="43"/>
      <c r="C58" s="289" t="s">
        <v>106</v>
      </c>
      <c r="D58" s="289" t="s">
        <v>206</v>
      </c>
      <c r="E58" s="16" t="s">
        <v>1</v>
      </c>
      <c r="F58" s="290">
        <v>26.8</v>
      </c>
      <c r="G58" s="37"/>
      <c r="H58" s="43"/>
    </row>
    <row r="59" spans="1:8" s="2" customFormat="1" ht="16.8" customHeight="1">
      <c r="A59" s="37"/>
      <c r="B59" s="43"/>
      <c r="C59" s="291" t="s">
        <v>847</v>
      </c>
      <c r="D59" s="37"/>
      <c r="E59" s="37"/>
      <c r="F59" s="37"/>
      <c r="G59" s="37"/>
      <c r="H59" s="43"/>
    </row>
    <row r="60" spans="1:8" s="2" customFormat="1" ht="16.8" customHeight="1">
      <c r="A60" s="37"/>
      <c r="B60" s="43"/>
      <c r="C60" s="289" t="s">
        <v>203</v>
      </c>
      <c r="D60" s="289" t="s">
        <v>204</v>
      </c>
      <c r="E60" s="16" t="s">
        <v>177</v>
      </c>
      <c r="F60" s="290">
        <v>26.8</v>
      </c>
      <c r="G60" s="37"/>
      <c r="H60" s="43"/>
    </row>
    <row r="61" spans="1:8" s="2" customFormat="1" ht="12">
      <c r="A61" s="37"/>
      <c r="B61" s="43"/>
      <c r="C61" s="289" t="s">
        <v>279</v>
      </c>
      <c r="D61" s="289" t="s">
        <v>280</v>
      </c>
      <c r="E61" s="16" t="s">
        <v>177</v>
      </c>
      <c r="F61" s="290">
        <v>49</v>
      </c>
      <c r="G61" s="37"/>
      <c r="H61" s="43"/>
    </row>
    <row r="62" spans="1:8" s="2" customFormat="1" ht="12">
      <c r="A62" s="37"/>
      <c r="B62" s="43"/>
      <c r="C62" s="289" t="s">
        <v>496</v>
      </c>
      <c r="D62" s="289" t="s">
        <v>497</v>
      </c>
      <c r="E62" s="16" t="s">
        <v>177</v>
      </c>
      <c r="F62" s="290">
        <v>49</v>
      </c>
      <c r="G62" s="37"/>
      <c r="H62" s="43"/>
    </row>
    <row r="63" spans="1:8" s="2" customFormat="1" ht="16.8" customHeight="1">
      <c r="A63" s="37"/>
      <c r="B63" s="43"/>
      <c r="C63" s="285" t="s">
        <v>108</v>
      </c>
      <c r="D63" s="286" t="s">
        <v>1</v>
      </c>
      <c r="E63" s="287" t="s">
        <v>1</v>
      </c>
      <c r="F63" s="288">
        <v>22.2</v>
      </c>
      <c r="G63" s="37"/>
      <c r="H63" s="43"/>
    </row>
    <row r="64" spans="1:8" s="2" customFormat="1" ht="16.8" customHeight="1">
      <c r="A64" s="37"/>
      <c r="B64" s="43"/>
      <c r="C64" s="289" t="s">
        <v>108</v>
      </c>
      <c r="D64" s="289" t="s">
        <v>210</v>
      </c>
      <c r="E64" s="16" t="s">
        <v>1</v>
      </c>
      <c r="F64" s="290">
        <v>22.2</v>
      </c>
      <c r="G64" s="37"/>
      <c r="H64" s="43"/>
    </row>
    <row r="65" spans="1:8" s="2" customFormat="1" ht="16.8" customHeight="1">
      <c r="A65" s="37"/>
      <c r="B65" s="43"/>
      <c r="C65" s="291" t="s">
        <v>847</v>
      </c>
      <c r="D65" s="37"/>
      <c r="E65" s="37"/>
      <c r="F65" s="37"/>
      <c r="G65" s="37"/>
      <c r="H65" s="43"/>
    </row>
    <row r="66" spans="1:8" s="2" customFormat="1" ht="16.8" customHeight="1">
      <c r="A66" s="37"/>
      <c r="B66" s="43"/>
      <c r="C66" s="289" t="s">
        <v>207</v>
      </c>
      <c r="D66" s="289" t="s">
        <v>208</v>
      </c>
      <c r="E66" s="16" t="s">
        <v>177</v>
      </c>
      <c r="F66" s="290">
        <v>22.2</v>
      </c>
      <c r="G66" s="37"/>
      <c r="H66" s="43"/>
    </row>
    <row r="67" spans="1:8" s="2" customFormat="1" ht="12">
      <c r="A67" s="37"/>
      <c r="B67" s="43"/>
      <c r="C67" s="289" t="s">
        <v>279</v>
      </c>
      <c r="D67" s="289" t="s">
        <v>280</v>
      </c>
      <c r="E67" s="16" t="s">
        <v>177</v>
      </c>
      <c r="F67" s="290">
        <v>49</v>
      </c>
      <c r="G67" s="37"/>
      <c r="H67" s="43"/>
    </row>
    <row r="68" spans="1:8" s="2" customFormat="1" ht="16.8" customHeight="1">
      <c r="A68" s="37"/>
      <c r="B68" s="43"/>
      <c r="C68" s="289" t="s">
        <v>290</v>
      </c>
      <c r="D68" s="289" t="s">
        <v>291</v>
      </c>
      <c r="E68" s="16" t="s">
        <v>177</v>
      </c>
      <c r="F68" s="290">
        <v>22.2</v>
      </c>
      <c r="G68" s="37"/>
      <c r="H68" s="43"/>
    </row>
    <row r="69" spans="1:8" s="2" customFormat="1" ht="12">
      <c r="A69" s="37"/>
      <c r="B69" s="43"/>
      <c r="C69" s="289" t="s">
        <v>496</v>
      </c>
      <c r="D69" s="289" t="s">
        <v>497</v>
      </c>
      <c r="E69" s="16" t="s">
        <v>177</v>
      </c>
      <c r="F69" s="290">
        <v>49</v>
      </c>
      <c r="G69" s="37"/>
      <c r="H69" s="43"/>
    </row>
    <row r="70" spans="1:8" s="2" customFormat="1" ht="16.8" customHeight="1">
      <c r="A70" s="37"/>
      <c r="B70" s="43"/>
      <c r="C70" s="285" t="s">
        <v>181</v>
      </c>
      <c r="D70" s="286" t="s">
        <v>1</v>
      </c>
      <c r="E70" s="287" t="s">
        <v>1</v>
      </c>
      <c r="F70" s="288">
        <v>55.915</v>
      </c>
      <c r="G70" s="37"/>
      <c r="H70" s="43"/>
    </row>
    <row r="71" spans="1:8" s="2" customFormat="1" ht="16.8" customHeight="1">
      <c r="A71" s="37"/>
      <c r="B71" s="43"/>
      <c r="C71" s="289" t="s">
        <v>1</v>
      </c>
      <c r="D71" s="289" t="s">
        <v>179</v>
      </c>
      <c r="E71" s="16" t="s">
        <v>1</v>
      </c>
      <c r="F71" s="290">
        <v>26.131</v>
      </c>
      <c r="G71" s="37"/>
      <c r="H71" s="43"/>
    </row>
    <row r="72" spans="1:8" s="2" customFormat="1" ht="16.8" customHeight="1">
      <c r="A72" s="37"/>
      <c r="B72" s="43"/>
      <c r="C72" s="289" t="s">
        <v>1</v>
      </c>
      <c r="D72" s="289" t="s">
        <v>180</v>
      </c>
      <c r="E72" s="16" t="s">
        <v>1</v>
      </c>
      <c r="F72" s="290">
        <v>29.784</v>
      </c>
      <c r="G72" s="37"/>
      <c r="H72" s="43"/>
    </row>
    <row r="73" spans="1:8" s="2" customFormat="1" ht="16.8" customHeight="1">
      <c r="A73" s="37"/>
      <c r="B73" s="43"/>
      <c r="C73" s="289" t="s">
        <v>181</v>
      </c>
      <c r="D73" s="289" t="s">
        <v>169</v>
      </c>
      <c r="E73" s="16" t="s">
        <v>1</v>
      </c>
      <c r="F73" s="290">
        <v>55.915</v>
      </c>
      <c r="G73" s="37"/>
      <c r="H73" s="43"/>
    </row>
    <row r="74" spans="1:8" s="2" customFormat="1" ht="16.8" customHeight="1">
      <c r="A74" s="37"/>
      <c r="B74" s="43"/>
      <c r="C74" s="285" t="s">
        <v>113</v>
      </c>
      <c r="D74" s="286" t="s">
        <v>1</v>
      </c>
      <c r="E74" s="287" t="s">
        <v>1</v>
      </c>
      <c r="F74" s="288">
        <v>49</v>
      </c>
      <c r="G74" s="37"/>
      <c r="H74" s="43"/>
    </row>
    <row r="75" spans="1:8" s="2" customFormat="1" ht="16.8" customHeight="1">
      <c r="A75" s="37"/>
      <c r="B75" s="43"/>
      <c r="C75" s="289" t="s">
        <v>1</v>
      </c>
      <c r="D75" s="289" t="s">
        <v>417</v>
      </c>
      <c r="E75" s="16" t="s">
        <v>1</v>
      </c>
      <c r="F75" s="290">
        <v>24.5</v>
      </c>
      <c r="G75" s="37"/>
      <c r="H75" s="43"/>
    </row>
    <row r="76" spans="1:8" s="2" customFormat="1" ht="16.8" customHeight="1">
      <c r="A76" s="37"/>
      <c r="B76" s="43"/>
      <c r="C76" s="289" t="s">
        <v>1</v>
      </c>
      <c r="D76" s="289" t="s">
        <v>418</v>
      </c>
      <c r="E76" s="16" t="s">
        <v>1</v>
      </c>
      <c r="F76" s="290">
        <v>24.5</v>
      </c>
      <c r="G76" s="37"/>
      <c r="H76" s="43"/>
    </row>
    <row r="77" spans="1:8" s="2" customFormat="1" ht="16.8" customHeight="1">
      <c r="A77" s="37"/>
      <c r="B77" s="43"/>
      <c r="C77" s="289" t="s">
        <v>113</v>
      </c>
      <c r="D77" s="289" t="s">
        <v>169</v>
      </c>
      <c r="E77" s="16" t="s">
        <v>1</v>
      </c>
      <c r="F77" s="290">
        <v>49</v>
      </c>
      <c r="G77" s="37"/>
      <c r="H77" s="43"/>
    </row>
    <row r="78" spans="1:8" s="2" customFormat="1" ht="16.8" customHeight="1">
      <c r="A78" s="37"/>
      <c r="B78" s="43"/>
      <c r="C78" s="291" t="s">
        <v>847</v>
      </c>
      <c r="D78" s="37"/>
      <c r="E78" s="37"/>
      <c r="F78" s="37"/>
      <c r="G78" s="37"/>
      <c r="H78" s="43"/>
    </row>
    <row r="79" spans="1:8" s="2" customFormat="1" ht="12">
      <c r="A79" s="37"/>
      <c r="B79" s="43"/>
      <c r="C79" s="289" t="s">
        <v>414</v>
      </c>
      <c r="D79" s="289" t="s">
        <v>415</v>
      </c>
      <c r="E79" s="16" t="s">
        <v>177</v>
      </c>
      <c r="F79" s="290">
        <v>49</v>
      </c>
      <c r="G79" s="37"/>
      <c r="H79" s="43"/>
    </row>
    <row r="80" spans="1:8" s="2" customFormat="1" ht="12">
      <c r="A80" s="37"/>
      <c r="B80" s="43"/>
      <c r="C80" s="289" t="s">
        <v>557</v>
      </c>
      <c r="D80" s="289" t="s">
        <v>558</v>
      </c>
      <c r="E80" s="16" t="s">
        <v>177</v>
      </c>
      <c r="F80" s="290">
        <v>167.549</v>
      </c>
      <c r="G80" s="37"/>
      <c r="H80" s="43"/>
    </row>
    <row r="81" spans="1:8" s="2" customFormat="1" ht="26.4" customHeight="1">
      <c r="A81" s="37"/>
      <c r="B81" s="43"/>
      <c r="C81" s="284" t="s">
        <v>851</v>
      </c>
      <c r="D81" s="284" t="s">
        <v>94</v>
      </c>
      <c r="E81" s="37"/>
      <c r="F81" s="37"/>
      <c r="G81" s="37"/>
      <c r="H81" s="43"/>
    </row>
    <row r="82" spans="1:8" s="2" customFormat="1" ht="16.8" customHeight="1">
      <c r="A82" s="37"/>
      <c r="B82" s="43"/>
      <c r="C82" s="285" t="s">
        <v>852</v>
      </c>
      <c r="D82" s="286" t="s">
        <v>1</v>
      </c>
      <c r="E82" s="287" t="s">
        <v>1</v>
      </c>
      <c r="F82" s="288">
        <v>5.932</v>
      </c>
      <c r="G82" s="37"/>
      <c r="H82" s="43"/>
    </row>
    <row r="83" spans="1:8" s="2" customFormat="1" ht="16.8" customHeight="1">
      <c r="A83" s="37"/>
      <c r="B83" s="43"/>
      <c r="C83" s="285" t="s">
        <v>853</v>
      </c>
      <c r="D83" s="286" t="s">
        <v>1</v>
      </c>
      <c r="E83" s="287" t="s">
        <v>1</v>
      </c>
      <c r="F83" s="288">
        <v>14.4</v>
      </c>
      <c r="G83" s="37"/>
      <c r="H83" s="43"/>
    </row>
    <row r="84" spans="1:8" s="2" customFormat="1" ht="16.8" customHeight="1">
      <c r="A84" s="37"/>
      <c r="B84" s="43"/>
      <c r="C84" s="289" t="s">
        <v>853</v>
      </c>
      <c r="D84" s="289" t="s">
        <v>854</v>
      </c>
      <c r="E84" s="16" t="s">
        <v>1</v>
      </c>
      <c r="F84" s="290">
        <v>14.4</v>
      </c>
      <c r="G84" s="37"/>
      <c r="H84" s="43"/>
    </row>
    <row r="85" spans="1:8" s="2" customFormat="1" ht="16.8" customHeight="1">
      <c r="A85" s="37"/>
      <c r="B85" s="43"/>
      <c r="C85" s="285" t="s">
        <v>855</v>
      </c>
      <c r="D85" s="286" t="s">
        <v>1</v>
      </c>
      <c r="E85" s="287" t="s">
        <v>1</v>
      </c>
      <c r="F85" s="288">
        <v>8.033</v>
      </c>
      <c r="G85" s="37"/>
      <c r="H85" s="43"/>
    </row>
    <row r="86" spans="1:8" s="2" customFormat="1" ht="16.8" customHeight="1">
      <c r="A86" s="37"/>
      <c r="B86" s="43"/>
      <c r="C86" s="289" t="s">
        <v>1</v>
      </c>
      <c r="D86" s="289" t="s">
        <v>856</v>
      </c>
      <c r="E86" s="16" t="s">
        <v>1</v>
      </c>
      <c r="F86" s="290">
        <v>0.926</v>
      </c>
      <c r="G86" s="37"/>
      <c r="H86" s="43"/>
    </row>
    <row r="87" spans="1:8" s="2" customFormat="1" ht="16.8" customHeight="1">
      <c r="A87" s="37"/>
      <c r="B87" s="43"/>
      <c r="C87" s="289" t="s">
        <v>1</v>
      </c>
      <c r="D87" s="289" t="s">
        <v>857</v>
      </c>
      <c r="E87" s="16" t="s">
        <v>1</v>
      </c>
      <c r="F87" s="290">
        <v>1.587</v>
      </c>
      <c r="G87" s="37"/>
      <c r="H87" s="43"/>
    </row>
    <row r="88" spans="1:8" s="2" customFormat="1" ht="16.8" customHeight="1">
      <c r="A88" s="37"/>
      <c r="B88" s="43"/>
      <c r="C88" s="289" t="s">
        <v>1</v>
      </c>
      <c r="D88" s="289" t="s">
        <v>858</v>
      </c>
      <c r="E88" s="16" t="s">
        <v>1</v>
      </c>
      <c r="F88" s="290">
        <v>5.52</v>
      </c>
      <c r="G88" s="37"/>
      <c r="H88" s="43"/>
    </row>
    <row r="89" spans="1:8" s="2" customFormat="1" ht="16.8" customHeight="1">
      <c r="A89" s="37"/>
      <c r="B89" s="43"/>
      <c r="C89" s="289" t="s">
        <v>855</v>
      </c>
      <c r="D89" s="289" t="s">
        <v>169</v>
      </c>
      <c r="E89" s="16" t="s">
        <v>1</v>
      </c>
      <c r="F89" s="290">
        <v>8.033</v>
      </c>
      <c r="G89" s="37"/>
      <c r="H89" s="43"/>
    </row>
    <row r="90" spans="1:8" s="2" customFormat="1" ht="7.4" customHeight="1">
      <c r="A90" s="37"/>
      <c r="B90" s="170"/>
      <c r="C90" s="171"/>
      <c r="D90" s="171"/>
      <c r="E90" s="171"/>
      <c r="F90" s="171"/>
      <c r="G90" s="171"/>
      <c r="H90" s="43"/>
    </row>
    <row r="91" spans="1:8" s="2" customFormat="1" ht="12">
      <c r="A91" s="37"/>
      <c r="B91" s="37"/>
      <c r="C91" s="37"/>
      <c r="D91" s="37"/>
      <c r="E91" s="37"/>
      <c r="F91" s="37"/>
      <c r="G91" s="37"/>
      <c r="H91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Jan Duben</cp:lastModifiedBy>
  <dcterms:created xsi:type="dcterms:W3CDTF">2023-08-28T08:35:21Z</dcterms:created>
  <dcterms:modified xsi:type="dcterms:W3CDTF">2023-08-28T08:35:29Z</dcterms:modified>
  <cp:category/>
  <cp:version/>
  <cp:contentType/>
  <cp:contentStatus/>
</cp:coreProperties>
</file>