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Zakázky\2023\Vláďa Polda\23-68 Tolštejn\"/>
    </mc:Choice>
  </mc:AlternateContent>
  <bookViews>
    <workbookView xWindow="0" yWindow="0" windowWidth="0" windowHeight="0"/>
  </bookViews>
  <sheets>
    <sheet name="Rekapitulace stavby" sheetId="1" r:id="rId1"/>
    <sheet name="SO - Stavební část" sheetId="2" r:id="rId2"/>
    <sheet name="EL - Elektro" sheetId="3" r:id="rId3"/>
    <sheet name="VZT - Vzduchotechnika" sheetId="4" r:id="rId4"/>
    <sheet name="ÚT - Vytápění" sheetId="5" r:id="rId5"/>
    <sheet name="ZTI - Zdravotně technické..." sheetId="6" r:id="rId6"/>
    <sheet name="VRN - Vedlejší a ostatní ..." sheetId="7" r:id="rId7"/>
    <sheet name="Seznam figur" sheetId="8" r:id="rId8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- Stavební část'!$C$143:$K$446</definedName>
    <definedName name="_xlnm.Print_Area" localSheetId="1">'SO - Stavební část'!$C$4:$J$76,'SO - Stavební část'!$C$82:$J$125,'SO - Stavební část'!$C$131:$J$446</definedName>
    <definedName name="_xlnm.Print_Titles" localSheetId="1">'SO - Stavební část'!$143:$143</definedName>
    <definedName name="_xlnm._FilterDatabase" localSheetId="2" hidden="1">'EL - Elektro'!$C$124:$K$212</definedName>
    <definedName name="_xlnm.Print_Area" localSheetId="2">'EL - Elektro'!$C$4:$J$76,'EL - Elektro'!$C$82:$J$106,'EL - Elektro'!$C$112:$J$212</definedName>
    <definedName name="_xlnm.Print_Titles" localSheetId="2">'EL - Elektro'!$124:$124</definedName>
    <definedName name="_xlnm._FilterDatabase" localSheetId="3" hidden="1">'VZT - Vzduchotechnika'!$C$119:$K$149</definedName>
    <definedName name="_xlnm.Print_Area" localSheetId="3">'VZT - Vzduchotechnika'!$C$4:$J$76,'VZT - Vzduchotechnika'!$C$82:$J$101,'VZT - Vzduchotechnika'!$C$107:$J$149</definedName>
    <definedName name="_xlnm.Print_Titles" localSheetId="3">'VZT - Vzduchotechnika'!$119:$119</definedName>
    <definedName name="_xlnm._FilterDatabase" localSheetId="4" hidden="1">'ÚT - Vytápění'!$C$122:$K$153</definedName>
    <definedName name="_xlnm.Print_Area" localSheetId="4">'ÚT - Vytápění'!$C$4:$J$76,'ÚT - Vytápění'!$C$82:$J$104,'ÚT - Vytápění'!$C$110:$J$153</definedName>
    <definedName name="_xlnm.Print_Titles" localSheetId="4">'ÚT - Vytápění'!$122:$122</definedName>
    <definedName name="_xlnm._FilterDatabase" localSheetId="5" hidden="1">'ZTI - Zdravotně technické...'!$C$126:$K$237</definedName>
    <definedName name="_xlnm.Print_Area" localSheetId="5">'ZTI - Zdravotně technické...'!$C$4:$J$76,'ZTI - Zdravotně technické...'!$C$82:$J$108,'ZTI - Zdravotně technické...'!$C$114:$J$237</definedName>
    <definedName name="_xlnm.Print_Titles" localSheetId="5">'ZTI - Zdravotně technické...'!$126:$126</definedName>
    <definedName name="_xlnm._FilterDatabase" localSheetId="6" hidden="1">'VRN - Vedlejší a ostatní ...'!$C$119:$K$127</definedName>
    <definedName name="_xlnm.Print_Area" localSheetId="6">'VRN - Vedlejší a ostatní ...'!$C$4:$J$76,'VRN - Vedlejší a ostatní ...'!$C$82:$J$101,'VRN - Vedlejší a ostatní ...'!$C$107:$J$127</definedName>
    <definedName name="_xlnm.Print_Titles" localSheetId="6">'VRN - Vedlejší a ostatní ...'!$119:$119</definedName>
    <definedName name="_xlnm.Print_Area" localSheetId="7">'Seznam figur'!$C$4:$G$135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100"/>
  <c i="7" r="J35"/>
  <c i="1" r="AX100"/>
  <c i="7" r="BI127"/>
  <c r="BH127"/>
  <c r="BG127"/>
  <c r="BF127"/>
  <c r="T127"/>
  <c r="T126"/>
  <c r="R127"/>
  <c r="R126"/>
  <c r="P127"/>
  <c r="P126"/>
  <c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100"/>
  <c i="7"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6" r="J37"/>
  <c r="J36"/>
  <c i="1" r="AY99"/>
  <c i="6" r="J35"/>
  <c i="1" r="AX99"/>
  <c i="6"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5" r="J37"/>
  <c r="J36"/>
  <c i="1" r="AY98"/>
  <c i="5" r="J35"/>
  <c i="1" r="AX98"/>
  <c i="5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BI126"/>
  <c r="BH126"/>
  <c r="BG126"/>
  <c r="BF126"/>
  <c r="T126"/>
  <c r="T125"/>
  <c r="T124"/>
  <c r="R126"/>
  <c r="R125"/>
  <c r="R124"/>
  <c r="P126"/>
  <c r="P125"/>
  <c r="P124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4" r="J37"/>
  <c r="J36"/>
  <c i="1" r="AY97"/>
  <c i="4" r="J35"/>
  <c i="1" r="AX97"/>
  <c i="4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T122"/>
  <c r="T121"/>
  <c r="R123"/>
  <c r="R122"/>
  <c r="R121"/>
  <c r="P123"/>
  <c r="P122"/>
  <c r="P121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3" r="J37"/>
  <c r="J36"/>
  <c i="1" r="AY96"/>
  <c i="3" r="J35"/>
  <c i="1" r="AX96"/>
  <c i="3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2" r="J37"/>
  <c r="J36"/>
  <c i="1" r="AY95"/>
  <c i="2" r="J35"/>
  <c i="1" r="AX95"/>
  <c i="2" r="BI445"/>
  <c r="BH445"/>
  <c r="BG445"/>
  <c r="BF445"/>
  <c r="T445"/>
  <c r="R445"/>
  <c r="P445"/>
  <c r="BI443"/>
  <c r="BH443"/>
  <c r="BG443"/>
  <c r="BF443"/>
  <c r="T443"/>
  <c r="R443"/>
  <c r="P443"/>
  <c r="BI435"/>
  <c r="BH435"/>
  <c r="BG435"/>
  <c r="BF435"/>
  <c r="T435"/>
  <c r="T427"/>
  <c r="R435"/>
  <c r="R427"/>
  <c r="P435"/>
  <c r="P427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T302"/>
  <c r="R303"/>
  <c r="R302"/>
  <c r="P303"/>
  <c r="P302"/>
  <c r="BI301"/>
  <c r="BH301"/>
  <c r="BG301"/>
  <c r="BF301"/>
  <c r="T301"/>
  <c r="T300"/>
  <c r="R301"/>
  <c r="R300"/>
  <c r="P301"/>
  <c r="P300"/>
  <c r="BI299"/>
  <c r="BH299"/>
  <c r="BG299"/>
  <c r="BF299"/>
  <c r="T299"/>
  <c r="T298"/>
  <c r="R299"/>
  <c r="R298"/>
  <c r="P299"/>
  <c r="P298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T251"/>
  <c r="R252"/>
  <c r="R251"/>
  <c r="P252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J141"/>
  <c r="J140"/>
  <c r="F140"/>
  <c r="F138"/>
  <c r="E136"/>
  <c r="J92"/>
  <c r="J91"/>
  <c r="F91"/>
  <c r="F89"/>
  <c r="E87"/>
  <c r="J18"/>
  <c r="E18"/>
  <c r="F141"/>
  <c r="J17"/>
  <c r="J12"/>
  <c r="J138"/>
  <c r="E7"/>
  <c r="E85"/>
  <c i="1" r="L90"/>
  <c r="AM90"/>
  <c r="AM89"/>
  <c r="L89"/>
  <c r="AM87"/>
  <c r="L87"/>
  <c r="L85"/>
  <c r="L84"/>
  <c i="2" r="BK428"/>
  <c r="BK418"/>
  <c r="BK412"/>
  <c r="BK405"/>
  <c r="BK397"/>
  <c r="J387"/>
  <c r="BK382"/>
  <c r="BK372"/>
  <c r="J368"/>
  <c r="BK354"/>
  <c r="BK344"/>
  <c r="BK340"/>
  <c r="J318"/>
  <c r="J301"/>
  <c r="J295"/>
  <c r="BK285"/>
  <c r="BK279"/>
  <c r="J269"/>
  <c r="J259"/>
  <c r="BK248"/>
  <c r="J236"/>
  <c r="BK222"/>
  <c r="BK212"/>
  <c r="BK181"/>
  <c r="J163"/>
  <c r="BK153"/>
  <c r="J435"/>
  <c r="J420"/>
  <c r="BK396"/>
  <c r="J389"/>
  <c r="J377"/>
  <c r="BK368"/>
  <c r="J352"/>
  <c r="BK327"/>
  <c r="BK307"/>
  <c r="J289"/>
  <c r="BK247"/>
  <c r="BK238"/>
  <c r="J217"/>
  <c r="BK196"/>
  <c r="J177"/>
  <c r="BK147"/>
  <c r="J428"/>
  <c r="BK420"/>
  <c r="J405"/>
  <c r="J396"/>
  <c r="BK387"/>
  <c r="BK380"/>
  <c r="BK374"/>
  <c r="BK361"/>
  <c r="BK355"/>
  <c r="BK322"/>
  <c r="BK295"/>
  <c r="J273"/>
  <c r="BK250"/>
  <c r="BK217"/>
  <c r="J184"/>
  <c r="BK173"/>
  <c r="BK158"/>
  <c i="1" r="AS94"/>
  <c i="2" r="BK303"/>
  <c r="BK281"/>
  <c r="BK246"/>
  <c r="BK232"/>
  <c r="J222"/>
  <c r="J204"/>
  <c r="BK184"/>
  <c r="J171"/>
  <c r="J160"/>
  <c i="3" r="J207"/>
  <c r="J198"/>
  <c r="J190"/>
  <c r="J186"/>
  <c r="J179"/>
  <c r="BK172"/>
  <c r="J165"/>
  <c r="BK157"/>
  <c r="J129"/>
  <c r="J210"/>
  <c r="BK203"/>
  <c r="J197"/>
  <c r="BK190"/>
  <c r="J176"/>
  <c r="J173"/>
  <c r="BK170"/>
  <c r="BK167"/>
  <c r="BK165"/>
  <c r="BK161"/>
  <c r="J155"/>
  <c r="BK152"/>
  <c r="BK147"/>
  <c r="BK141"/>
  <c r="J134"/>
  <c r="J131"/>
  <c r="BK127"/>
  <c r="BK210"/>
  <c r="J199"/>
  <c r="BK194"/>
  <c r="BK188"/>
  <c r="BK183"/>
  <c r="J178"/>
  <c r="J168"/>
  <c r="J161"/>
  <c r="BK158"/>
  <c r="J151"/>
  <c r="BK144"/>
  <c r="BK140"/>
  <c r="J135"/>
  <c r="BK129"/>
  <c i="4" r="BK144"/>
  <c r="J136"/>
  <c r="J144"/>
  <c r="BK135"/>
  <c r="J131"/>
  <c r="J149"/>
  <c r="J146"/>
  <c r="BK136"/>
  <c r="BK126"/>
  <c r="BK123"/>
  <c i="5" r="BK151"/>
  <c r="J132"/>
  <c r="BK126"/>
  <c r="J151"/>
  <c r="BK145"/>
  <c r="BK133"/>
  <c r="BK148"/>
  <c r="J144"/>
  <c r="J142"/>
  <c r="J138"/>
  <c r="BK129"/>
  <c r="BK144"/>
  <c r="BK139"/>
  <c i="6" r="J235"/>
  <c r="J226"/>
  <c r="BK218"/>
  <c r="J208"/>
  <c r="J198"/>
  <c r="BK188"/>
  <c r="BK178"/>
  <c r="J168"/>
  <c r="BK161"/>
  <c r="BK157"/>
  <c r="BK151"/>
  <c r="J143"/>
  <c r="J130"/>
  <c r="J237"/>
  <c r="J233"/>
  <c r="BK226"/>
  <c r="J222"/>
  <c r="BK212"/>
  <c r="BK200"/>
  <c r="J180"/>
  <c r="BK174"/>
  <c r="J172"/>
  <c r="BK167"/>
  <c r="J161"/>
  <c r="BK149"/>
  <c r="BK134"/>
  <c r="J232"/>
  <c r="BK228"/>
  <c r="BK216"/>
  <c r="J207"/>
  <c r="BK196"/>
  <c r="J179"/>
  <c r="J169"/>
  <c r="BK166"/>
  <c r="J160"/>
  <c r="BK130"/>
  <c r="J231"/>
  <c r="J221"/>
  <c r="J202"/>
  <c r="J188"/>
  <c r="BK184"/>
  <c r="BK179"/>
  <c i="7" r="BK125"/>
  <c i="2" r="BK408"/>
  <c r="BK388"/>
  <c r="J372"/>
  <c r="J363"/>
  <c r="J344"/>
  <c r="BK309"/>
  <c r="J292"/>
  <c r="BK263"/>
  <c r="J230"/>
  <c r="J215"/>
  <c r="BK190"/>
  <c r="J158"/>
  <c r="BK426"/>
  <c r="BK416"/>
  <c r="BK406"/>
  <c r="J397"/>
  <c r="J386"/>
  <c r="J379"/>
  <c r="BK363"/>
  <c r="BK356"/>
  <c r="J336"/>
  <c r="J305"/>
  <c r="J290"/>
  <c r="BK269"/>
  <c r="J255"/>
  <c r="J244"/>
  <c r="J190"/>
  <c r="BK177"/>
  <c r="BK169"/>
  <c r="J149"/>
  <c r="BK357"/>
  <c r="BK352"/>
  <c r="J346"/>
  <c r="BK338"/>
  <c r="J327"/>
  <c r="J311"/>
  <c r="BK305"/>
  <c r="BK301"/>
  <c r="J277"/>
  <c r="BK252"/>
  <c r="J238"/>
  <c r="BK223"/>
  <c r="J213"/>
  <c r="J196"/>
  <c r="BK179"/>
  <c r="J167"/>
  <c i="3" r="BK209"/>
  <c r="J203"/>
  <c r="J196"/>
  <c r="J188"/>
  <c r="BK180"/>
  <c r="BK174"/>
  <c r="J170"/>
  <c r="J162"/>
  <c r="J130"/>
  <c r="BK208"/>
  <c r="BK200"/>
  <c r="BK196"/>
  <c r="J189"/>
  <c r="J184"/>
  <c r="BK181"/>
  <c r="J177"/>
  <c r="BK175"/>
  <c r="J172"/>
  <c r="J169"/>
  <c r="J166"/>
  <c r="BK162"/>
  <c r="BK159"/>
  <c r="BK153"/>
  <c r="J148"/>
  <c r="BK143"/>
  <c r="BK137"/>
  <c r="BK132"/>
  <c r="BK130"/>
  <c r="J212"/>
  <c r="BK197"/>
  <c r="J193"/>
  <c r="BK185"/>
  <c r="J181"/>
  <c r="BK176"/>
  <c r="J167"/>
  <c r="J159"/>
  <c r="J153"/>
  <c r="BK149"/>
  <c r="J142"/>
  <c r="J138"/>
  <c r="J133"/>
  <c r="J127"/>
  <c i="4" r="BK147"/>
  <c r="J142"/>
  <c r="BK132"/>
  <c r="BK148"/>
  <c r="BK142"/>
  <c r="J134"/>
  <c r="J123"/>
  <c r="J147"/>
  <c r="BK140"/>
  <c r="BK131"/>
  <c r="J128"/>
  <c i="5" r="BK153"/>
  <c r="BK150"/>
  <c r="J131"/>
  <c r="J153"/>
  <c r="J149"/>
  <c r="BK142"/>
  <c r="J134"/>
  <c r="J150"/>
  <c r="J145"/>
  <c r="BK141"/>
  <c r="J136"/>
  <c r="J148"/>
  <c r="J141"/>
  <c r="J126"/>
  <c i="6" r="J230"/>
  <c r="J219"/>
  <c r="J210"/>
  <c r="BK202"/>
  <c r="BK190"/>
  <c r="J184"/>
  <c r="BK172"/>
  <c r="J164"/>
  <c r="BK158"/>
  <c r="BK155"/>
  <c r="J149"/>
  <c r="J132"/>
  <c r="BK237"/>
  <c r="BK236"/>
  <c r="BK232"/>
  <c r="J223"/>
  <c r="BK214"/>
  <c r="J205"/>
  <c r="J194"/>
  <c r="J178"/>
  <c r="J176"/>
  <c r="BK171"/>
  <c r="BK163"/>
  <c r="J159"/>
  <c r="BK146"/>
  <c r="BK139"/>
  <c r="J234"/>
  <c r="BK230"/>
  <c r="BK219"/>
  <c r="BK208"/>
  <c r="J200"/>
  <c r="J190"/>
  <c r="BK176"/>
  <c r="J167"/>
  <c r="J163"/>
  <c r="J151"/>
  <c r="J236"/>
  <c r="BK223"/>
  <c r="BK210"/>
  <c r="BK203"/>
  <c r="BK192"/>
  <c r="J182"/>
  <c r="J173"/>
  <c r="BK169"/>
  <c r="J166"/>
  <c r="BK160"/>
  <c r="J158"/>
  <c i="7" r="BK123"/>
  <c r="BK127"/>
  <c r="J125"/>
  <c i="2" r="BK435"/>
  <c r="J416"/>
  <c r="J406"/>
  <c r="J403"/>
  <c r="BK389"/>
  <c r="BK379"/>
  <c r="J375"/>
  <c r="BK366"/>
  <c r="J348"/>
  <c r="BK334"/>
  <c r="BK311"/>
  <c r="BK296"/>
  <c r="BK287"/>
  <c r="BK275"/>
  <c r="BK265"/>
  <c r="BK255"/>
  <c r="J242"/>
  <c r="J220"/>
  <c r="BK204"/>
  <c r="BK167"/>
  <c r="BK156"/>
  <c r="BK443"/>
  <c r="BK424"/>
  <c r="J410"/>
  <c r="J399"/>
  <c r="BK391"/>
  <c r="J380"/>
  <c r="J370"/>
  <c r="J356"/>
  <c r="J338"/>
  <c r="BK299"/>
  <c r="J285"/>
  <c r="J246"/>
  <c r="BK228"/>
  <c r="J212"/>
  <c r="J192"/>
  <c r="J169"/>
  <c r="J443"/>
  <c r="J422"/>
  <c r="BK410"/>
  <c r="J401"/>
  <c r="BK395"/>
  <c r="BK384"/>
  <c r="BK375"/>
  <c r="J365"/>
  <c r="J357"/>
  <c r="J340"/>
  <c r="J303"/>
  <c r="BK277"/>
  <c r="BK261"/>
  <c r="J248"/>
  <c r="BK192"/>
  <c r="J179"/>
  <c r="BK171"/>
  <c r="J153"/>
  <c r="J361"/>
  <c r="J354"/>
  <c r="BK348"/>
  <c r="BK336"/>
  <c r="BK332"/>
  <c r="BK313"/>
  <c r="J307"/>
  <c r="BK289"/>
  <c r="J261"/>
  <c r="J240"/>
  <c r="BK230"/>
  <c r="J223"/>
  <c r="BK208"/>
  <c r="J186"/>
  <c r="J173"/>
  <c r="BK163"/>
  <c i="3" r="J208"/>
  <c r="J200"/>
  <c r="BK191"/>
  <c r="J187"/>
  <c r="BK184"/>
  <c r="BK178"/>
  <c r="BK171"/>
  <c r="J163"/>
  <c r="BK156"/>
  <c r="BK155"/>
  <c r="BK154"/>
  <c r="J152"/>
  <c r="BK151"/>
  <c r="J149"/>
  <c r="BK148"/>
  <c r="J147"/>
  <c r="BK146"/>
  <c r="BK145"/>
  <c r="J144"/>
  <c r="J143"/>
  <c r="BK142"/>
  <c r="J140"/>
  <c r="J139"/>
  <c r="J137"/>
  <c r="BK135"/>
  <c r="BK131"/>
  <c r="BK212"/>
  <c r="J205"/>
  <c r="BK199"/>
  <c r="J194"/>
  <c r="J185"/>
  <c r="J182"/>
  <c i="2" r="J445"/>
  <c r="BK422"/>
  <c r="J408"/>
  <c r="BK401"/>
  <c r="J391"/>
  <c r="J384"/>
  <c r="BK377"/>
  <c r="BK370"/>
  <c r="BK359"/>
  <c r="BK342"/>
  <c r="J332"/>
  <c r="J299"/>
  <c r="BK290"/>
  <c r="J281"/>
  <c r="BK273"/>
  <c r="J263"/>
  <c r="J250"/>
  <c r="BK244"/>
  <c r="J232"/>
  <c r="BK213"/>
  <c r="J200"/>
  <c r="BK160"/>
  <c r="BK445"/>
  <c r="J426"/>
  <c r="J418"/>
  <c r="BK403"/>
  <c r="J395"/>
  <c r="BK386"/>
  <c r="J374"/>
  <c r="BK365"/>
  <c r="BK350"/>
  <c r="J313"/>
  <c r="J296"/>
  <c r="J279"/>
  <c r="BK240"/>
  <c r="BK220"/>
  <c r="J208"/>
  <c r="J181"/>
  <c r="BK149"/>
  <c r="J424"/>
  <c r="J412"/>
  <c r="BK399"/>
  <c r="J388"/>
  <c r="J382"/>
  <c r="J366"/>
  <c r="J359"/>
  <c r="BK346"/>
  <c r="BK318"/>
  <c r="BK292"/>
  <c r="J275"/>
  <c r="BK259"/>
  <c r="J252"/>
  <c r="BK242"/>
  <c r="BK186"/>
  <c r="J175"/>
  <c r="BK165"/>
  <c r="J147"/>
  <c r="J355"/>
  <c r="J350"/>
  <c r="J342"/>
  <c r="J334"/>
  <c r="J322"/>
  <c r="J309"/>
  <c r="J287"/>
  <c r="J265"/>
  <c r="J247"/>
  <c r="BK236"/>
  <c r="J228"/>
  <c r="BK215"/>
  <c r="BK200"/>
  <c r="BK175"/>
  <c r="J165"/>
  <c r="J156"/>
  <c i="3" r="BK205"/>
  <c r="BK193"/>
  <c r="BK189"/>
  <c r="BK182"/>
  <c r="BK173"/>
  <c r="BK169"/>
  <c r="J158"/>
  <c r="J128"/>
  <c r="BK207"/>
  <c r="BK198"/>
  <c r="BK195"/>
  <c r="BK186"/>
  <c r="J183"/>
  <c r="J180"/>
  <c r="J174"/>
  <c r="J171"/>
  <c r="BK168"/>
  <c r="BK163"/>
  <c r="BK160"/>
  <c r="J156"/>
  <c r="J154"/>
  <c r="J150"/>
  <c r="J145"/>
  <c r="BK138"/>
  <c r="BK133"/>
  <c r="BK128"/>
  <c r="J209"/>
  <c r="J195"/>
  <c r="J191"/>
  <c r="BK187"/>
  <c r="BK179"/>
  <c r="BK177"/>
  <c r="J175"/>
  <c r="BK166"/>
  <c r="J160"/>
  <c r="J157"/>
  <c r="BK150"/>
  <c r="J146"/>
  <c r="J141"/>
  <c r="BK139"/>
  <c r="BK134"/>
  <c r="J132"/>
  <c i="4" r="BK149"/>
  <c r="J141"/>
  <c r="BK134"/>
  <c r="BK129"/>
  <c r="BK146"/>
  <c r="J140"/>
  <c r="J132"/>
  <c r="BK128"/>
  <c r="J148"/>
  <c r="BK141"/>
  <c r="J135"/>
  <c r="J129"/>
  <c r="J126"/>
  <c i="5" r="BK152"/>
  <c r="BK138"/>
  <c r="J129"/>
  <c r="J152"/>
  <c r="J147"/>
  <c r="BK136"/>
  <c r="BK132"/>
  <c r="BK131"/>
  <c r="BK147"/>
  <c r="J143"/>
  <c r="J139"/>
  <c r="J133"/>
  <c r="BK149"/>
  <c r="BK143"/>
  <c r="BK134"/>
  <c i="6" r="BK233"/>
  <c r="BK221"/>
  <c r="J214"/>
  <c r="J203"/>
  <c r="J196"/>
  <c r="BK187"/>
  <c r="J174"/>
  <c r="BK165"/>
  <c r="BK159"/>
  <c r="BK156"/>
  <c r="J153"/>
  <c r="J146"/>
  <c r="BK234"/>
  <c r="J228"/>
  <c r="BK224"/>
  <c r="J216"/>
  <c r="BK207"/>
  <c r="BK204"/>
  <c r="J192"/>
  <c r="BK173"/>
  <c r="BK170"/>
  <c r="BK162"/>
  <c r="J156"/>
  <c r="BK143"/>
  <c r="BK132"/>
  <c r="BK231"/>
  <c r="J224"/>
  <c r="J212"/>
  <c r="BK205"/>
  <c r="BK194"/>
  <c r="BK182"/>
  <c r="J171"/>
  <c r="BK164"/>
  <c r="J162"/>
  <c r="J139"/>
  <c r="BK235"/>
  <c r="BK222"/>
  <c r="J218"/>
  <c r="J204"/>
  <c r="BK198"/>
  <c r="J187"/>
  <c r="BK180"/>
  <c r="J170"/>
  <c r="BK168"/>
  <c r="J165"/>
  <c r="J157"/>
  <c r="J155"/>
  <c r="BK153"/>
  <c r="J134"/>
  <c i="7" r="F37"/>
  <c r="J127"/>
  <c r="F35"/>
  <c r="J123"/>
  <c i="2" l="1" r="P146"/>
  <c r="BK155"/>
  <c r="J155"/>
  <c r="J99"/>
  <c r="P155"/>
  <c r="BK162"/>
  <c r="J162"/>
  <c r="J100"/>
  <c r="R162"/>
  <c r="BK170"/>
  <c r="J170"/>
  <c r="J101"/>
  <c r="R170"/>
  <c r="BK183"/>
  <c r="J183"/>
  <c r="J103"/>
  <c r="T183"/>
  <c r="T219"/>
  <c r="P245"/>
  <c r="T245"/>
  <c r="T254"/>
  <c r="T280"/>
  <c r="BK308"/>
  <c r="J308"/>
  <c r="J116"/>
  <c r="BK341"/>
  <c r="J341"/>
  <c r="J117"/>
  <c r="BK347"/>
  <c r="J347"/>
  <c r="J118"/>
  <c r="R373"/>
  <c r="T390"/>
  <c r="R398"/>
  <c r="T419"/>
  <c r="R442"/>
  <c i="3" r="T126"/>
  <c r="BK136"/>
  <c r="J136"/>
  <c r="J98"/>
  <c r="P164"/>
  <c r="P192"/>
  <c r="R206"/>
  <c r="R201"/>
  <c i="4" r="R125"/>
  <c r="R124"/>
  <c r="R120"/>
  <c i="5" r="BK130"/>
  <c r="J130"/>
  <c r="J101"/>
  <c r="P140"/>
  <c r="P146"/>
  <c i="6" r="BK129"/>
  <c r="J129"/>
  <c r="J98"/>
  <c r="R148"/>
  <c r="R177"/>
  <c r="P186"/>
  <c r="BK209"/>
  <c r="J209"/>
  <c r="J106"/>
  <c r="P229"/>
  <c i="2" r="BK146"/>
  <c r="J146"/>
  <c r="J98"/>
  <c r="T146"/>
  <c r="R155"/>
  <c r="P162"/>
  <c r="T162"/>
  <c r="P170"/>
  <c r="T170"/>
  <c r="P176"/>
  <c r="P183"/>
  <c r="BK219"/>
  <c r="J219"/>
  <c r="J104"/>
  <c r="R219"/>
  <c r="BK245"/>
  <c r="J245"/>
  <c r="J105"/>
  <c r="R245"/>
  <c r="P254"/>
  <c r="BK280"/>
  <c r="J280"/>
  <c r="J109"/>
  <c r="P280"/>
  <c r="P288"/>
  <c r="T288"/>
  <c r="P294"/>
  <c r="T294"/>
  <c r="R304"/>
  <c r="P308"/>
  <c r="R341"/>
  <c r="T347"/>
  <c r="T373"/>
  <c r="R390"/>
  <c r="BK398"/>
  <c r="J398"/>
  <c r="J121"/>
  <c r="BK419"/>
  <c r="J419"/>
  <c r="J122"/>
  <c r="BK442"/>
  <c r="J442"/>
  <c r="J124"/>
  <c i="3" r="BK126"/>
  <c r="J126"/>
  <c r="J97"/>
  <c r="T136"/>
  <c r="BK164"/>
  <c r="J164"/>
  <c r="J99"/>
  <c r="T192"/>
  <c r="T206"/>
  <c r="T201"/>
  <c i="4" r="BK125"/>
  <c r="J125"/>
  <c r="J100"/>
  <c i="5" r="T130"/>
  <c r="T127"/>
  <c r="T123"/>
  <c r="T140"/>
  <c r="T146"/>
  <c i="6" r="P129"/>
  <c r="T148"/>
  <c r="BK177"/>
  <c r="J177"/>
  <c r="J102"/>
  <c r="R186"/>
  <c r="P209"/>
  <c r="R229"/>
  <c i="2" r="P304"/>
  <c r="T308"/>
  <c r="T341"/>
  <c r="P347"/>
  <c r="BK373"/>
  <c r="J373"/>
  <c r="J119"/>
  <c r="BK390"/>
  <c r="J390"/>
  <c r="J120"/>
  <c r="P398"/>
  <c r="R419"/>
  <c r="T442"/>
  <c i="3" r="P126"/>
  <c r="R136"/>
  <c r="T164"/>
  <c r="R192"/>
  <c r="P206"/>
  <c r="P201"/>
  <c i="4" r="T125"/>
  <c r="T124"/>
  <c r="T120"/>
  <c i="5" r="P130"/>
  <c r="P127"/>
  <c r="P123"/>
  <c i="1" r="AU98"/>
  <c i="5" r="BK140"/>
  <c r="J140"/>
  <c r="J102"/>
  <c r="BK146"/>
  <c r="J146"/>
  <c r="J103"/>
  <c i="6" r="R129"/>
  <c r="R128"/>
  <c r="BK148"/>
  <c r="J148"/>
  <c r="J100"/>
  <c r="T177"/>
  <c r="BK186"/>
  <c r="J186"/>
  <c r="J105"/>
  <c r="R209"/>
  <c r="T229"/>
  <c i="2" r="R146"/>
  <c r="T155"/>
  <c r="BK176"/>
  <c r="J176"/>
  <c r="J102"/>
  <c r="R176"/>
  <c r="T176"/>
  <c r="R183"/>
  <c r="P219"/>
  <c r="BK254"/>
  <c r="J254"/>
  <c r="J108"/>
  <c r="R254"/>
  <c r="R280"/>
  <c r="BK288"/>
  <c r="J288"/>
  <c r="J110"/>
  <c r="R288"/>
  <c r="BK294"/>
  <c r="J294"/>
  <c r="J111"/>
  <c r="R294"/>
  <c r="BK304"/>
  <c r="J304"/>
  <c r="J115"/>
  <c r="T304"/>
  <c r="R308"/>
  <c r="P341"/>
  <c r="R347"/>
  <c r="P373"/>
  <c r="P390"/>
  <c r="T398"/>
  <c r="P419"/>
  <c r="P442"/>
  <c i="3" r="R126"/>
  <c r="P136"/>
  <c r="R164"/>
  <c r="BK192"/>
  <c r="J192"/>
  <c r="J100"/>
  <c r="BK206"/>
  <c r="J206"/>
  <c r="J104"/>
  <c i="4" r="P125"/>
  <c r="P124"/>
  <c r="P120"/>
  <c i="1" r="AU97"/>
  <c i="5" r="R130"/>
  <c r="R127"/>
  <c r="R123"/>
  <c r="R140"/>
  <c r="R146"/>
  <c i="6" r="T129"/>
  <c r="T128"/>
  <c r="P148"/>
  <c r="P177"/>
  <c r="T186"/>
  <c r="T185"/>
  <c r="T209"/>
  <c r="BK229"/>
  <c r="J229"/>
  <c r="J107"/>
  <c i="2" r="BK251"/>
  <c r="J251"/>
  <c r="J106"/>
  <c r="BK427"/>
  <c r="J427"/>
  <c r="J123"/>
  <c i="3" r="BK202"/>
  <c r="J202"/>
  <c r="J102"/>
  <c i="5" r="BK125"/>
  <c r="J125"/>
  <c r="J98"/>
  <c i="6" r="BK145"/>
  <c r="J145"/>
  <c r="J99"/>
  <c i="4" r="BK122"/>
  <c r="J122"/>
  <c r="J98"/>
  <c i="5" r="BK128"/>
  <c r="J128"/>
  <c r="J100"/>
  <c i="6" r="BK183"/>
  <c r="J183"/>
  <c r="J103"/>
  <c i="2" r="BK300"/>
  <c r="J300"/>
  <c r="J113"/>
  <c r="BK302"/>
  <c r="J302"/>
  <c r="J114"/>
  <c i="6" r="BK175"/>
  <c r="J175"/>
  <c r="J101"/>
  <c i="7" r="BK122"/>
  <c r="BK121"/>
  <c r="J121"/>
  <c r="J97"/>
  <c r="BK124"/>
  <c r="J124"/>
  <c r="J99"/>
  <c r="BK126"/>
  <c r="J126"/>
  <c r="J100"/>
  <c i="2" r="BK298"/>
  <c r="J298"/>
  <c r="J112"/>
  <c i="3" r="BK204"/>
  <c r="J204"/>
  <c r="J103"/>
  <c r="BK211"/>
  <c r="J211"/>
  <c r="J105"/>
  <c i="6" r="BK185"/>
  <c r="J185"/>
  <c r="J104"/>
  <c i="7" r="J89"/>
  <c r="E110"/>
  <c r="BE123"/>
  <c i="6" r="BK128"/>
  <c r="J128"/>
  <c r="J97"/>
  <c i="7" r="F92"/>
  <c r="BE125"/>
  <c r="BE127"/>
  <c i="1" r="BB100"/>
  <c r="BD100"/>
  <c i="6" r="E85"/>
  <c r="BE130"/>
  <c r="BE139"/>
  <c r="BE143"/>
  <c r="BE146"/>
  <c r="BE149"/>
  <c r="BE155"/>
  <c r="BE158"/>
  <c r="BE160"/>
  <c r="BE162"/>
  <c r="BE163"/>
  <c r="BE171"/>
  <c r="BE172"/>
  <c r="BE174"/>
  <c r="BE176"/>
  <c r="BE188"/>
  <c r="BE194"/>
  <c r="BE200"/>
  <c r="BE205"/>
  <c r="BE212"/>
  <c r="BE218"/>
  <c r="BE228"/>
  <c r="BE232"/>
  <c r="BE233"/>
  <c r="BE236"/>
  <c r="BE132"/>
  <c r="BE151"/>
  <c r="BE156"/>
  <c r="BE157"/>
  <c r="BE159"/>
  <c r="BE167"/>
  <c r="BE173"/>
  <c r="BE180"/>
  <c r="BE187"/>
  <c r="BE202"/>
  <c r="BE203"/>
  <c r="BE216"/>
  <c r="BE221"/>
  <c r="BE234"/>
  <c r="BE235"/>
  <c r="J89"/>
  <c r="F124"/>
  <c r="BE153"/>
  <c r="BE164"/>
  <c r="BE165"/>
  <c r="BE178"/>
  <c r="BE182"/>
  <c r="BE184"/>
  <c r="BE190"/>
  <c r="BE196"/>
  <c r="BE208"/>
  <c r="BE219"/>
  <c r="BE230"/>
  <c r="BE237"/>
  <c r="BE134"/>
  <c r="BE161"/>
  <c r="BE166"/>
  <c r="BE168"/>
  <c r="BE169"/>
  <c r="BE170"/>
  <c r="BE179"/>
  <c r="BE192"/>
  <c r="BE198"/>
  <c r="BE204"/>
  <c r="BE207"/>
  <c r="BE210"/>
  <c r="BE214"/>
  <c r="BE222"/>
  <c r="BE223"/>
  <c r="BE224"/>
  <c r="BE226"/>
  <c r="BE231"/>
  <c i="5" r="J89"/>
  <c r="BE129"/>
  <c r="BE132"/>
  <c r="BE142"/>
  <c r="BE147"/>
  <c r="F92"/>
  <c r="BE126"/>
  <c r="BE131"/>
  <c r="BE151"/>
  <c r="BE138"/>
  <c r="BE139"/>
  <c r="BE141"/>
  <c r="BE143"/>
  <c r="BE144"/>
  <c r="BE145"/>
  <c r="BE148"/>
  <c r="BE150"/>
  <c r="E85"/>
  <c r="BE133"/>
  <c r="BE134"/>
  <c r="BE136"/>
  <c r="BE149"/>
  <c r="BE152"/>
  <c r="BE153"/>
  <c i="4" r="E85"/>
  <c r="J114"/>
  <c r="BE128"/>
  <c r="BE129"/>
  <c r="BE131"/>
  <c r="F92"/>
  <c r="BE132"/>
  <c r="BE134"/>
  <c r="BE135"/>
  <c r="BE136"/>
  <c r="BE141"/>
  <c r="BE144"/>
  <c r="BE147"/>
  <c r="BE149"/>
  <c r="BE123"/>
  <c r="BE126"/>
  <c r="BE140"/>
  <c r="BE142"/>
  <c r="BE146"/>
  <c r="BE148"/>
  <c i="3" r="BE127"/>
  <c r="BE128"/>
  <c r="BE133"/>
  <c r="BE138"/>
  <c r="BE141"/>
  <c r="BE143"/>
  <c r="BE145"/>
  <c r="BE149"/>
  <c r="BE154"/>
  <c r="BE157"/>
  <c r="BE165"/>
  <c r="BE173"/>
  <c r="BE176"/>
  <c r="BE178"/>
  <c r="BE180"/>
  <c r="BE182"/>
  <c r="BE183"/>
  <c r="BE184"/>
  <c r="BE186"/>
  <c r="BE187"/>
  <c r="BE191"/>
  <c r="BE195"/>
  <c r="BE196"/>
  <c r="BE208"/>
  <c r="E85"/>
  <c r="BE129"/>
  <c r="BE131"/>
  <c r="BE132"/>
  <c r="BE137"/>
  <c r="BE140"/>
  <c r="BE142"/>
  <c r="BE146"/>
  <c r="BE148"/>
  <c r="BE151"/>
  <c r="BE152"/>
  <c r="BE153"/>
  <c r="BE158"/>
  <c r="BE162"/>
  <c r="BE166"/>
  <c r="BE167"/>
  <c r="BE168"/>
  <c r="BE169"/>
  <c r="BE170"/>
  <c r="BE171"/>
  <c r="BE174"/>
  <c r="BE179"/>
  <c r="BE181"/>
  <c r="BE185"/>
  <c r="BE188"/>
  <c r="BE189"/>
  <c r="BE193"/>
  <c r="BE194"/>
  <c r="BE197"/>
  <c r="BE205"/>
  <c r="BE207"/>
  <c r="BE209"/>
  <c r="BE212"/>
  <c r="J89"/>
  <c r="F92"/>
  <c r="BE130"/>
  <c r="BE134"/>
  <c r="BE135"/>
  <c r="BE139"/>
  <c r="BE144"/>
  <c r="BE147"/>
  <c r="BE150"/>
  <c r="BE155"/>
  <c r="BE156"/>
  <c r="BE159"/>
  <c r="BE160"/>
  <c r="BE161"/>
  <c r="BE163"/>
  <c r="BE172"/>
  <c r="BE175"/>
  <c r="BE177"/>
  <c r="BE190"/>
  <c r="BE198"/>
  <c r="BE199"/>
  <c r="BE200"/>
  <c r="BE203"/>
  <c r="BE210"/>
  <c i="2" r="E134"/>
  <c r="BE149"/>
  <c r="BE212"/>
  <c r="BE238"/>
  <c r="BE242"/>
  <c r="BE247"/>
  <c r="BE250"/>
  <c r="BE259"/>
  <c r="BE261"/>
  <c r="BE269"/>
  <c r="BE277"/>
  <c r="BE290"/>
  <c r="BE292"/>
  <c r="BE295"/>
  <c r="BE338"/>
  <c r="BE342"/>
  <c r="BE344"/>
  <c r="BE179"/>
  <c r="BE196"/>
  <c r="BE204"/>
  <c r="BE208"/>
  <c r="BE213"/>
  <c r="BE220"/>
  <c r="BE228"/>
  <c r="BE244"/>
  <c r="BE263"/>
  <c r="BE279"/>
  <c r="BE281"/>
  <c r="BE285"/>
  <c r="BE289"/>
  <c r="BE296"/>
  <c r="BE299"/>
  <c r="BE307"/>
  <c r="BE309"/>
  <c r="BE313"/>
  <c r="BE318"/>
  <c r="BE327"/>
  <c r="BE334"/>
  <c r="BE348"/>
  <c r="BE352"/>
  <c r="BE372"/>
  <c r="BE375"/>
  <c r="BE379"/>
  <c r="BE382"/>
  <c r="BE386"/>
  <c r="BE389"/>
  <c r="BE391"/>
  <c r="BE408"/>
  <c r="BE412"/>
  <c r="BE416"/>
  <c r="BE418"/>
  <c r="BE428"/>
  <c r="BE435"/>
  <c r="BE443"/>
  <c r="BE445"/>
  <c r="J89"/>
  <c r="BE153"/>
  <c r="BE156"/>
  <c r="BE158"/>
  <c r="BE160"/>
  <c r="BE167"/>
  <c r="BE171"/>
  <c r="BE173"/>
  <c r="BE177"/>
  <c r="BE181"/>
  <c r="BE200"/>
  <c r="BE222"/>
  <c r="BE230"/>
  <c r="BE232"/>
  <c r="BE236"/>
  <c r="BE248"/>
  <c r="BE255"/>
  <c r="BE265"/>
  <c r="BE273"/>
  <c r="BE275"/>
  <c r="BE287"/>
  <c r="BE301"/>
  <c r="BE332"/>
  <c r="BE340"/>
  <c r="BE354"/>
  <c r="BE357"/>
  <c r="BE359"/>
  <c r="BE377"/>
  <c r="BE384"/>
  <c r="BE387"/>
  <c r="BE395"/>
  <c r="BE397"/>
  <c r="BE401"/>
  <c r="BE403"/>
  <c r="BE405"/>
  <c r="BE406"/>
  <c r="BE422"/>
  <c r="F92"/>
  <c r="BE147"/>
  <c r="BE163"/>
  <c r="BE165"/>
  <c r="BE169"/>
  <c r="BE175"/>
  <c r="BE184"/>
  <c r="BE186"/>
  <c r="BE190"/>
  <c r="BE192"/>
  <c r="BE215"/>
  <c r="BE217"/>
  <c r="BE223"/>
  <c r="BE240"/>
  <c r="BE246"/>
  <c r="BE252"/>
  <c r="BE303"/>
  <c r="BE305"/>
  <c r="BE311"/>
  <c r="BE322"/>
  <c r="BE336"/>
  <c r="BE346"/>
  <c r="BE350"/>
  <c r="BE355"/>
  <c r="BE356"/>
  <c r="BE361"/>
  <c r="BE363"/>
  <c r="BE365"/>
  <c r="BE366"/>
  <c r="BE368"/>
  <c r="BE370"/>
  <c r="BE374"/>
  <c r="BE380"/>
  <c r="BE388"/>
  <c r="BE396"/>
  <c r="BE399"/>
  <c r="BE410"/>
  <c r="BE420"/>
  <c r="BE424"/>
  <c r="BE426"/>
  <c r="F34"/>
  <c i="1" r="BA95"/>
  <c i="3" r="F34"/>
  <c i="1" r="BA96"/>
  <c i="3" r="J34"/>
  <c i="1" r="AW96"/>
  <c i="4" r="F37"/>
  <c i="1" r="BD97"/>
  <c i="4" r="J34"/>
  <c i="1" r="AW97"/>
  <c i="4" r="F36"/>
  <c i="1" r="BC97"/>
  <c i="5" r="F36"/>
  <c i="1" r="BC98"/>
  <c i="6" r="F36"/>
  <c i="1" r="BC99"/>
  <c i="7" r="F36"/>
  <c i="1" r="BC100"/>
  <c i="2" r="F37"/>
  <c i="1" r="BD95"/>
  <c i="3" r="F35"/>
  <c i="1" r="BB96"/>
  <c i="4" r="F34"/>
  <c i="1" r="BA97"/>
  <c i="4" r="F35"/>
  <c i="1" r="BB97"/>
  <c i="5" r="J34"/>
  <c i="1" r="AW98"/>
  <c i="6" r="F35"/>
  <c i="1" r="BB99"/>
  <c i="7" r="F34"/>
  <c i="1" r="BA100"/>
  <c i="2" r="F36"/>
  <c i="1" r="BC95"/>
  <c i="2" r="F35"/>
  <c i="1" r="BB95"/>
  <c i="5" r="F34"/>
  <c i="1" r="BA98"/>
  <c i="5" r="F37"/>
  <c i="1" r="BD98"/>
  <c i="6" r="J34"/>
  <c i="1" r="AW99"/>
  <c i="6" r="F37"/>
  <c i="1" r="BD99"/>
  <c i="2" r="J34"/>
  <c i="1" r="AW95"/>
  <c i="3" r="F37"/>
  <c i="1" r="BD96"/>
  <c i="3" r="F36"/>
  <c i="1" r="BC96"/>
  <c i="5" r="F35"/>
  <c i="1" r="BB98"/>
  <c i="6" r="F34"/>
  <c i="1" r="BA99"/>
  <c i="7" r="J34"/>
  <c i="1" r="AW100"/>
  <c i="2" l="1" r="T145"/>
  <c i="6" r="T127"/>
  <c i="3" r="R125"/>
  <c i="2" r="R145"/>
  <c i="6" r="R185"/>
  <c r="R127"/>
  <c i="2" r="R253"/>
  <c i="6" r="P128"/>
  <c i="2" r="T253"/>
  <c r="P145"/>
  <c i="3" r="P125"/>
  <c i="1" r="AU96"/>
  <c i="2" r="P253"/>
  <c i="6" r="P185"/>
  <c i="3" r="T125"/>
  <c i="2" r="BK253"/>
  <c r="J253"/>
  <c r="J107"/>
  <c i="3" r="BK201"/>
  <c r="J201"/>
  <c r="J101"/>
  <c i="4" r="BK124"/>
  <c r="J124"/>
  <c r="J99"/>
  <c i="5" r="BK124"/>
  <c r="J124"/>
  <c r="J97"/>
  <c i="7" r="J122"/>
  <c r="J98"/>
  <c r="BK120"/>
  <c r="J120"/>
  <c r="J96"/>
  <c i="2" r="BK145"/>
  <c r="J145"/>
  <c r="J97"/>
  <c i="4" r="BK121"/>
  <c r="J121"/>
  <c r="J97"/>
  <c i="5" r="BK127"/>
  <c r="J127"/>
  <c r="J99"/>
  <c i="6" r="BK127"/>
  <c r="J127"/>
  <c r="J96"/>
  <c i="2" r="J33"/>
  <c i="1" r="AV95"/>
  <c r="AT95"/>
  <c i="4" r="F33"/>
  <c i="1" r="AZ97"/>
  <c i="5" r="F33"/>
  <c i="1" r="AZ98"/>
  <c r="BD94"/>
  <c r="W33"/>
  <c i="7" r="J33"/>
  <c i="1" r="AV100"/>
  <c r="AT100"/>
  <c r="BB94"/>
  <c r="W31"/>
  <c i="3" r="J33"/>
  <c i="1" r="AV96"/>
  <c r="AT96"/>
  <c i="4" r="J33"/>
  <c i="1" r="AV97"/>
  <c r="AT97"/>
  <c i="5" r="J33"/>
  <c i="1" r="AV98"/>
  <c r="AT98"/>
  <c i="7" r="F33"/>
  <c i="1" r="AZ100"/>
  <c r="BC94"/>
  <c r="AY94"/>
  <c r="BA94"/>
  <c r="W30"/>
  <c i="2" r="F33"/>
  <c i="1" r="AZ95"/>
  <c i="6" r="F33"/>
  <c i="1" r="AZ99"/>
  <c i="3" r="F33"/>
  <c i="1" r="AZ96"/>
  <c i="6" r="J33"/>
  <c i="1" r="AV99"/>
  <c r="AT99"/>
  <c i="2" l="1" r="P144"/>
  <c i="1" r="AU95"/>
  <c i="6" r="P127"/>
  <c i="1" r="AU99"/>
  <c i="2" r="R144"/>
  <c r="T144"/>
  <c r="BK144"/>
  <c r="J144"/>
  <c r="J96"/>
  <c i="4" r="BK120"/>
  <c r="J120"/>
  <c i="5" r="BK123"/>
  <c r="J123"/>
  <c r="J96"/>
  <c i="3" r="BK125"/>
  <c r="J125"/>
  <c i="4" r="J30"/>
  <c i="1" r="AG97"/>
  <c r="W32"/>
  <c r="AZ94"/>
  <c r="W29"/>
  <c i="7" r="J30"/>
  <c i="1" r="AG100"/>
  <c r="AX94"/>
  <c i="3" r="J30"/>
  <c i="1" r="AG96"/>
  <c i="6" r="J30"/>
  <c i="1" r="AG99"/>
  <c r="AW94"/>
  <c r="AK30"/>
  <c i="7" l="1" r="J39"/>
  <c i="4" r="J39"/>
  <c i="3" r="J39"/>
  <c r="J96"/>
  <c i="4" r="J96"/>
  <c i="6" r="J39"/>
  <c i="1" r="AN99"/>
  <c r="AN100"/>
  <c r="AN96"/>
  <c r="AN97"/>
  <c i="2" r="J30"/>
  <c i="1" r="AG95"/>
  <c r="AU94"/>
  <c r="AV94"/>
  <c r="AK29"/>
  <c i="5" r="J30"/>
  <c i="1" r="AG98"/>
  <c i="5" l="1" r="J39"/>
  <c i="2" r="J39"/>
  <c i="1" r="AN95"/>
  <c r="AN98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<sst xmlns="http://schemas.openxmlformats.org/spreadsheetml/2006/main">
  <si>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</si>
  <si>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</si>
  <si>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</si>
  <si>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</si>
  <si>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</si>
  <si>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{0e08374b-a79f-48ab-94fa-e4a30c63a1de}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</si>
  <si>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</si>
  <si>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</si>
  <si>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</si>
  <si>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</si>
  <si>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</si>
  <si>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</si>
  <si>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</si>
  <si>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</si>
  <si>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23-68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</si>
  <si>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</si>
  <si>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</si>
  <si>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1.P.P. OBJEKTU č.p.80 - JIŘETÍN POD JEDLOVOU - ROZHLED</t>
  </si>
  <si>
    <t>KSO:</t>
  </si>
  <si>
    <t>CC-CZ:</t>
  </si>
  <si>
    <t>Místo:</t>
  </si>
  <si>
    <t>st.p.č.125, p.p.č. 111/1</t>
  </si>
  <si>
    <t>Datum:</t>
  </si>
  <si>
    <t>31. 7. 2023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</si>
  <si>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</si>
  <si>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</si>
  <si>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</si>
  <si>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</si>
  <si>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</si>
  <si>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</si>
  <si>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</si>
  <si>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</si>
  <si>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</si>
  <si>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</si>
  <si>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</si>
  <si>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</si>
  <si>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</si>
  <si>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</si>
  <si>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</si>
  <si>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</si>
  <si>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</si>
  <si>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</si>
  <si>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</si>
  <si>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</si>
  <si>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</si>
  <si>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</si>
  <si>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</si>
  <si>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</si>
  <si>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</si>
  <si>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</si>
  <si>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</si>
  <si>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</si>
  <si>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</si>
  <si>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</si>
  <si>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</si>
  <si>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</si>
  <si>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</si>
  <si>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</si>
  <si>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</si>
  <si>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</si>
  <si>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</si>
  <si>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</si>
  <si>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</si>
  <si>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</si>
  <si>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</si>
  <si>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</si>
  <si>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</si>
  <si>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</si>
  <si>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</si>
  <si>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</si>
  <si>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</si>
  <si>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</si>
  <si>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</si>
  <si>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</si>
  <si>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</si>
  <si>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</si>
  <si>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</si>
  <si>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</si>
  <si>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</si>
  <si>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</si>
  <si>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</si>
  <si>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</t>
  </si>
  <si>
    <t>Stavební část</t>
  </si>
  <si>
    <t>STA</t>
  </si>
  <si>
    <t>1</t>
  </si>
  <si>
    <t>{5177ca45-5f80-4854-b478-55a9cf8efda8}</t>
  </si>
  <si>
    <t>2</t>
  </si>
  <si>
    <t>EL</t>
  </si>
  <si>
    <t>Elektro</t>
  </si>
  <si>
    <t>{9c4bc665-330e-48bf-bbbb-5452fb1cf423}</t>
  </si>
  <si>
    <t>VZT</t>
  </si>
  <si>
    <t>Vzduchotechnika</t>
  </si>
  <si>
    <t>{ecddadf0-7756-4004-a241-edf5cee45d79}</t>
  </si>
  <si>
    <t>ÚT</t>
  </si>
  <si>
    <t>Vytápění</t>
  </si>
  <si>
    <t>{baf357d2-9c6f-43cf-a042-8fff4f761bca}</t>
  </si>
  <si>
    <t>ZTI</t>
  </si>
  <si>
    <t>Zdravotně technické instalace</t>
  </si>
  <si>
    <t>{eac3acc0-66c4-4f99-8283-40973ac9bcc9}</t>
  </si>
  <si>
    <t>VRN</t>
  </si>
  <si>
    <t>Vedlejší a ostatní náklady</t>
  </si>
  <si>
    <t>{666e689d-c969-4ebd-8b17-cebf9f6cb3b1}</t>
  </si>
  <si>
    <t>BP1</t>
  </si>
  <si>
    <t>45,55</t>
  </si>
  <si>
    <t>bomít</t>
  </si>
  <si>
    <t>60,634</t>
  </si>
  <si>
    <t>KRYCÍ LIST SOUPISU PRACÍ</t>
  </si>
  <si>
    <t>Bsdk</t>
  </si>
  <si>
    <t>19,558</t>
  </si>
  <si>
    <t>Bstrop</t>
  </si>
  <si>
    <t>48,5</t>
  </si>
  <si>
    <t>P1</t>
  </si>
  <si>
    <t>35,7</t>
  </si>
  <si>
    <t>P2</t>
  </si>
  <si>
    <t>12,9</t>
  </si>
  <si>
    <t>Objekt:</t>
  </si>
  <si>
    <t>V1</t>
  </si>
  <si>
    <t>12,7</t>
  </si>
  <si>
    <t>SO - Stavební část</t>
  </si>
  <si>
    <t>příč100</t>
  </si>
  <si>
    <t>15,158</t>
  </si>
  <si>
    <t>příč150</t>
  </si>
  <si>
    <t>16,684</t>
  </si>
  <si>
    <t>přiz100</t>
  </si>
  <si>
    <t>37,09</t>
  </si>
  <si>
    <t>stropy</t>
  </si>
  <si>
    <t>48,6</t>
  </si>
  <si>
    <t>opromít</t>
  </si>
  <si>
    <t>33,707</t>
  </si>
  <si>
    <t>omít</t>
  </si>
  <si>
    <t>27,907</t>
  </si>
  <si>
    <t>odkop</t>
  </si>
  <si>
    <t>5,932</t>
  </si>
  <si>
    <t>tes1</t>
  </si>
  <si>
    <t>0,106</t>
  </si>
  <si>
    <t>tes2</t>
  </si>
  <si>
    <t>tes3</t>
  </si>
  <si>
    <t>0,179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</si>
  <si>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</si>
  <si>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</si>
  <si>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</si>
  <si>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</si>
  <si>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</si>
  <si>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</si>
  <si>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</si>
  <si>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</si>
  <si>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</si>
  <si>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</si>
  <si>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</si>
  <si>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</si>
  <si>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</si>
  <si>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</si>
  <si>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</si>
  <si>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</si>
  <si>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</si>
  <si>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</si>
  <si>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</si>
  <si>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</si>
  <si>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</si>
  <si>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</si>
  <si>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</si>
  <si>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</si>
  <si>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</si>
  <si>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</si>
  <si>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</si>
  <si>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</si>
  <si>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</si>
  <si>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</si>
  <si>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</si>
  <si>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</si>
  <si>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</si>
  <si>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</si>
  <si>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</si>
  <si>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</si>
  <si>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</si>
  <si>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</si>
  <si>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</si>
  <si>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</si>
  <si>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</si>
  <si>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</si>
  <si>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</si>
  <si>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</si>
  <si>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</si>
  <si>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</si>
  <si>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</si>
  <si>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</si>
  <si>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</si>
  <si>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</si>
  <si>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</si>
  <si>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113204111</t>
  </si>
  <si>
    <t>Vytrhání obrub záhonových</t>
  </si>
  <si>
    <t>m</t>
  </si>
  <si>
    <t>4</t>
  </si>
  <si>
    <t>-1241004781</t>
  </si>
  <si>
    <t>VV</t>
  </si>
  <si>
    <t>"okapový chodníček" 2,01</t>
  </si>
  <si>
    <t>122211101</t>
  </si>
  <si>
    <t>Odkopávky a prokopávky v hornině třídy těžitelnosti I, skupiny 3 ručně</t>
  </si>
  <si>
    <t>m3</t>
  </si>
  <si>
    <t>-1555578794</t>
  </si>
  <si>
    <t>"odkop pro skladbu nové zpevněné plochy" (2,01*4,84+1,6*2,45)*0,25</t>
  </si>
  <si>
    <t>"odkop pro opěrnou zeď včetně základu" 0,9*2,8</t>
  </si>
  <si>
    <t>Součet</t>
  </si>
  <si>
    <t>3</t>
  </si>
  <si>
    <t>171111103</t>
  </si>
  <si>
    <t>Uložení sypaniny z hornin soudržných do násypů zhutněných ručně</t>
  </si>
  <si>
    <t>1856915103</t>
  </si>
  <si>
    <t>"použití odkopané zeminy na pozemku" odkop</t>
  </si>
  <si>
    <t>Zakládání</t>
  </si>
  <si>
    <t>274313611</t>
  </si>
  <si>
    <t>Základové pásy z betonu tř. C 16/20</t>
  </si>
  <si>
    <t>1075420258</t>
  </si>
  <si>
    <t>"základ pod opěrnou zdí" 0,3*0,54*2,45</t>
  </si>
  <si>
    <t>5</t>
  </si>
  <si>
    <t>279113132</t>
  </si>
  <si>
    <t>Základová zeď tl přes 150 do 200 mm z tvárnic ztraceného bednění včetně výplně z betonu tř. C 16/20</t>
  </si>
  <si>
    <t>m2</t>
  </si>
  <si>
    <t>-1674534087</t>
  </si>
  <si>
    <t>"opěrná zeď" 2,45*1,14</t>
  </si>
  <si>
    <t>6</t>
  </si>
  <si>
    <t>279361821</t>
  </si>
  <si>
    <t>Výztuž základových zdí nosných betonářskou ocelí 10 505</t>
  </si>
  <si>
    <t>t</t>
  </si>
  <si>
    <t>34663090</t>
  </si>
  <si>
    <t>"opěrná zeď - R10" (6*2,45+6*1,14+6*0,4)*0,62*0,001</t>
  </si>
  <si>
    <t>Svislé a kompletní konstrukce</t>
  </si>
  <si>
    <t>7</t>
  </si>
  <si>
    <t>342272225</t>
  </si>
  <si>
    <t>Příčka z pórobetonových hladkých tvárnic na tenkovrstvou maltu tl 100 mm</t>
  </si>
  <si>
    <t>2041254886</t>
  </si>
  <si>
    <t>2,29*(3,99+1,92+1,92+1,37)-(0,7*1,97*2+0,8*1,97*2)</t>
  </si>
  <si>
    <t>8</t>
  </si>
  <si>
    <t>342272245</t>
  </si>
  <si>
    <t>Příčka z pórobetonových hladkých tvárnic na tenkovrstvou maltu tl 150 mm</t>
  </si>
  <si>
    <t>985452691</t>
  </si>
  <si>
    <t>2,29*(3,99+4,5)-0,7*1,97*2</t>
  </si>
  <si>
    <t>9</t>
  </si>
  <si>
    <t>346272236</t>
  </si>
  <si>
    <t>Přizdívka z pórobetonových tvárnic tl 100 mm</t>
  </si>
  <si>
    <t>-1692504278</t>
  </si>
  <si>
    <t>"bezdění instalačních prostor" 2,29*(0,2+1,79+1,69+0,2+0,35*2+2,22+0,35+2,74*2+3,72)-0,88*0,4</t>
  </si>
  <si>
    <t>10</t>
  </si>
  <si>
    <t>348272513</t>
  </si>
  <si>
    <t>Plotová stříška pro zeď tl 195 mm z tvarovek hladkých nebo štípaných přírodních</t>
  </si>
  <si>
    <t>-1864325172</t>
  </si>
  <si>
    <t>Vodorovné konstrukce</t>
  </si>
  <si>
    <t>11</t>
  </si>
  <si>
    <t>430321313</t>
  </si>
  <si>
    <t>Schodišťová konstrukce a rampa ze ŽB tř. C 16/20</t>
  </si>
  <si>
    <t>2030663560</t>
  </si>
  <si>
    <t>"nové schodišťové stupně" 0,44*0,92*0,18+0,22*0,92*0,18</t>
  </si>
  <si>
    <t>12</t>
  </si>
  <si>
    <t>434351141</t>
  </si>
  <si>
    <t>Zřízení bednění stupňů přímočarých schodišť</t>
  </si>
  <si>
    <t>1056066039</t>
  </si>
  <si>
    <t>"nové schodišťové stupně" 0,92*0,18*2</t>
  </si>
  <si>
    <t>13</t>
  </si>
  <si>
    <t>434351142</t>
  </si>
  <si>
    <t>Odstranění bednění stupňů přímočarých schodišť</t>
  </si>
  <si>
    <t>-164453887</t>
  </si>
  <si>
    <t>Komunikace pozemní</t>
  </si>
  <si>
    <t>14</t>
  </si>
  <si>
    <t>564750001</t>
  </si>
  <si>
    <t>Podklad z kameniva hrubého drceného vel. 8-16 mm plochy do 100 m2 tl 150 mm</t>
  </si>
  <si>
    <t>1214806918</t>
  </si>
  <si>
    <t>"skladba podlahy V1" 4,3+8,4</t>
  </si>
  <si>
    <t>596211110</t>
  </si>
  <si>
    <t>Kladení zámkové dlažby komunikací pro pěší ručně tl 60 mm skupiny A pl do 50 m2</t>
  </si>
  <si>
    <t>-1136852016</t>
  </si>
  <si>
    <t>"skladba podlahy V1" V1</t>
  </si>
  <si>
    <t>16</t>
  </si>
  <si>
    <t>M</t>
  </si>
  <si>
    <t>59245018</t>
  </si>
  <si>
    <t>dlažba tvar obdélník betonová 200x100x60mm přírodní</t>
  </si>
  <si>
    <t>689666405</t>
  </si>
  <si>
    <t>12,7*1,03 'Přepočtené koeficientem množství</t>
  </si>
  <si>
    <t>Úpravy povrchů, podlahy a osazování výplní</t>
  </si>
  <si>
    <t>17</t>
  </si>
  <si>
    <t>611325417</t>
  </si>
  <si>
    <t>Oprava vnitřní vápenocementové hladké omítky stropů v rozsahu plochy přes 10 do 30 % s celoplošným přeštukováním</t>
  </si>
  <si>
    <t>-610175806</t>
  </si>
  <si>
    <t>5,6+12,9+5,8+2,7+5,8+2,7+7,3+5,8</t>
  </si>
  <si>
    <t>18</t>
  </si>
  <si>
    <t>612321141</t>
  </si>
  <si>
    <t>Vápenocementová omítka štuková dvouvrstvá vnitřních stěn nanášená ručně</t>
  </si>
  <si>
    <t>2141392887</t>
  </si>
  <si>
    <t>příč100*2+příč150*2+přiz100</t>
  </si>
  <si>
    <t>"odpočet obkladů" -(0,15*(3,99*3-0,7*2-0,8+1,69)+2*(1,79+1,37+0,35*2+2,74*2+3,52*2-0,95+3*2+1,4*2+1,92*6)-0,88*0,4)</t>
  </si>
  <si>
    <t>19</t>
  </si>
  <si>
    <t>612325417</t>
  </si>
  <si>
    <t>Oprava vnitřní vápenocementové hladké omítky stěn v rozsahu plochy přes 10 do 30 % s celoplošným přeštukováním</t>
  </si>
  <si>
    <t>796440268</t>
  </si>
  <si>
    <t>(2,15-2)*(3*2+1,4*2+1,92*2)+2,15*(1,77*2+1,44*2+3,99)-(0,9*2,01+0,82*2,13)+2,27*(1,37+2,51+1,79+0,52*2+0,42)-0,8*2*2</t>
  </si>
  <si>
    <t>20</t>
  </si>
  <si>
    <t>631311114</t>
  </si>
  <si>
    <t>Mazanina tl přes 50 do 80 mm z betonu prostého bez zvýšených nároků na prostředí tř. C 16/20</t>
  </si>
  <si>
    <t>-616729811</t>
  </si>
  <si>
    <t>"skladba podlahy P1" P1</t>
  </si>
  <si>
    <t>"skladba podlahy P2" P2</t>
  </si>
  <si>
    <t>(P1+P2)*0,07</t>
  </si>
  <si>
    <t>631311125</t>
  </si>
  <si>
    <t>Mazanina tl přes 80 do 120 mm z betonu prostého bez zvýšených nároků na prostředí tř. C 20/25</t>
  </si>
  <si>
    <t>210615395</t>
  </si>
  <si>
    <t>"skladba podlahy P1" 12,9+5,8+2,7+5,8+2,7+5,8</t>
  </si>
  <si>
    <t>"skladba podlahy P2" 5,6+7,3</t>
  </si>
  <si>
    <t>(P1+P2)*0,09</t>
  </si>
  <si>
    <t>22</t>
  </si>
  <si>
    <t>631362021</t>
  </si>
  <si>
    <t>Výztuž mazanin svařovanými sítěmi Kari</t>
  </si>
  <si>
    <t>-1897860658</t>
  </si>
  <si>
    <t>"skladba podlahy P1" P1*4,44*0,001</t>
  </si>
  <si>
    <t>"skladba podlahy P2" P2*4,44*0,001</t>
  </si>
  <si>
    <t>23</t>
  </si>
  <si>
    <t>632451103</t>
  </si>
  <si>
    <t>Cementový samonivelační potěr ze suchých směsí tl přes 5 do 10 mm</t>
  </si>
  <si>
    <t>1564162839</t>
  </si>
  <si>
    <t>24</t>
  </si>
  <si>
    <t>632481213</t>
  </si>
  <si>
    <t>Separační vrstva z PE fólie</t>
  </si>
  <si>
    <t>-719406353</t>
  </si>
  <si>
    <t>25</t>
  </si>
  <si>
    <t>642942111</t>
  </si>
  <si>
    <t>Osazování zárubní nebo rámů dveřních kovových do 2,5 m2 na MC</t>
  </si>
  <si>
    <t>kus</t>
  </si>
  <si>
    <t>-527495510</t>
  </si>
  <si>
    <t>26</t>
  </si>
  <si>
    <t>55331482</t>
  </si>
  <si>
    <t>zárubeň jednokřídlá ocelová pro zdění tl stěny 75-100mm rozměru 800/1970, 2100mm</t>
  </si>
  <si>
    <t>-955504310</t>
  </si>
  <si>
    <t>"dle výpisu výplní" 2</t>
  </si>
  <si>
    <t>27</t>
  </si>
  <si>
    <t>55331481</t>
  </si>
  <si>
    <t>zárubeň jednokřídlá ocelová pro zdění tl stěny 75-100mm rozměru 700/1970, 2100mm</t>
  </si>
  <si>
    <t>1187695965</t>
  </si>
  <si>
    <t>28</t>
  </si>
  <si>
    <t>55331486</t>
  </si>
  <si>
    <t>zárubeň jednokřídlá ocelová pro zdění tl stěny 110-150mm rozměru 700/1970, 2100mm</t>
  </si>
  <si>
    <t>-688710976</t>
  </si>
  <si>
    <t>Ostatní konstrukce a práce, bourání</t>
  </si>
  <si>
    <t>29</t>
  </si>
  <si>
    <t>916331112</t>
  </si>
  <si>
    <t>Osazení zahradního obrubníku betonového do lože z betonu s boční opěrou</t>
  </si>
  <si>
    <t>-1835143654</t>
  </si>
  <si>
    <t>2,44+2,45</t>
  </si>
  <si>
    <t>30</t>
  </si>
  <si>
    <t>59217001</t>
  </si>
  <si>
    <t>obrubník betonový zahradní 1000x50x250mm</t>
  </si>
  <si>
    <t>-2114092479</t>
  </si>
  <si>
    <t>31</t>
  </si>
  <si>
    <t>962031132</t>
  </si>
  <si>
    <t>Bourání příček z cihel pálených na MVC tl do 100 mm</t>
  </si>
  <si>
    <t>-587000499</t>
  </si>
  <si>
    <t>2,15*3,99-0,6*1,86*2</t>
  </si>
  <si>
    <t>"přizdívky" 1,93*(3,85*2+1,91+1,74)</t>
  </si>
  <si>
    <t>"sokl sprchového koutu" (1,74+1,91)*0,11</t>
  </si>
  <si>
    <t>32</t>
  </si>
  <si>
    <t>962032231</t>
  </si>
  <si>
    <t>Bourání zdiva z cihel pálených nebo vápenopískových na MV nebo MVC přes 1 m3</t>
  </si>
  <si>
    <t>-984377483</t>
  </si>
  <si>
    <t>0,18*2,15*3,85</t>
  </si>
  <si>
    <t>33</t>
  </si>
  <si>
    <t>962042320</t>
  </si>
  <si>
    <t>Bourání zdiva nadzákladového z betonu prostého do 1 m3</t>
  </si>
  <si>
    <t>-919945437</t>
  </si>
  <si>
    <t>"bourání schodišťových stupňů" 0,66*0,96*0,11+0,33*0,96*0,11+0,44*0,92*0,18+0,22*0,92*0,18</t>
  </si>
  <si>
    <t>34</t>
  </si>
  <si>
    <t>965042241</t>
  </si>
  <si>
    <t>Bourání podkladů pod dlažby nebo mazanin betonových nebo z litého asfaltu tl přes 100 mm pl přes 4 m2</t>
  </si>
  <si>
    <t>-581518076</t>
  </si>
  <si>
    <t>"bourání podlahy dle skladby P1" BP1*(0,2+0,14+0,09)</t>
  </si>
  <si>
    <t>"bourání podlahy dle skladby P2" 2,95*(0,14+0,14+0,09)</t>
  </si>
  <si>
    <t>35</t>
  </si>
  <si>
    <t>968062374</t>
  </si>
  <si>
    <t>Vybourání dřevěných rámů oken zdvojených včetně křídel pl do 1 m2</t>
  </si>
  <si>
    <t>1004632468</t>
  </si>
  <si>
    <t>0,66*0,3+0,8*0,4</t>
  </si>
  <si>
    <t>36</t>
  </si>
  <si>
    <t>968072455</t>
  </si>
  <si>
    <t>Vybourání kovových dveřních zárubní pl do 2 m2</t>
  </si>
  <si>
    <t>-653536093</t>
  </si>
  <si>
    <t>0,85*1,86+0,8*1,97+0,8*2+0,6*1,86*2</t>
  </si>
  <si>
    <t>37</t>
  </si>
  <si>
    <t>978011141</t>
  </si>
  <si>
    <t>Otlučení (osekání) vnitřní vápenné nebo vápenocementové omítky stropů v rozsahu přes 10 do 30 %</t>
  </si>
  <si>
    <t>-398797276</t>
  </si>
  <si>
    <t>13+6,6+5+16+6,7+1,2</t>
  </si>
  <si>
    <t>38</t>
  </si>
  <si>
    <t>978013141</t>
  </si>
  <si>
    <t>Otlučení (osekání) vnitřní vápenné nebo vápenocementové omítky stěn v rozsahu přes 10 do 30 %</t>
  </si>
  <si>
    <t>691528592</t>
  </si>
  <si>
    <t>1,93*(3,12*2+4,12+2,11+0,9+1,45*2+0,82*2+3,99*2+4,01*2)-(0,8*0,8+0,8*1,97+0,96*1,85+0,82)</t>
  </si>
  <si>
    <t>39</t>
  </si>
  <si>
    <t>999000R01</t>
  </si>
  <si>
    <t>Rozebrání stávající infrasauny a její sestavení v nové poloze</t>
  </si>
  <si>
    <t>soubor</t>
  </si>
  <si>
    <t>-757856944</t>
  </si>
  <si>
    <t>997</t>
  </si>
  <si>
    <t>Přesun sutě</t>
  </si>
  <si>
    <t>40</t>
  </si>
  <si>
    <t>997013211</t>
  </si>
  <si>
    <t>Vnitrostaveništní doprava suti a vybouraných hmot pro budovy v do 6 m ručně</t>
  </si>
  <si>
    <t>1613059908</t>
  </si>
  <si>
    <t>41</t>
  </si>
  <si>
    <t>997013501</t>
  </si>
  <si>
    <t>Odvoz suti a vybouraných hmot na skládku nebo meziskládku do 1 km se složením</t>
  </si>
  <si>
    <t>1563692327</t>
  </si>
  <si>
    <t>42</t>
  </si>
  <si>
    <t>997013509</t>
  </si>
  <si>
    <t>Příplatek k odvozu suti a vybouraných hmot na skládku ZKD 1 km přes 1 km</t>
  </si>
  <si>
    <t>-1326417015</t>
  </si>
  <si>
    <t>61,671*19 'Přepočtené koeficientem množství</t>
  </si>
  <si>
    <t>43</t>
  </si>
  <si>
    <t>997013631</t>
  </si>
  <si>
    <t>Poplatek za uložení na skládce (skládkovné) stavebního odpadu směsného kód odpadu 17 09 04</t>
  </si>
  <si>
    <t>741450183</t>
  </si>
  <si>
    <t>998</t>
  </si>
  <si>
    <t>Přesun hmot</t>
  </si>
  <si>
    <t>44</t>
  </si>
  <si>
    <t>998011001</t>
  </si>
  <si>
    <t>Přesun hmot pro budovy zděné v do 6 m</t>
  </si>
  <si>
    <t>-703152022</t>
  </si>
  <si>
    <t>PSV</t>
  </si>
  <si>
    <t>Práce a dodávky PSV</t>
  </si>
  <si>
    <t>711</t>
  </si>
  <si>
    <t>Izolace proti vodě, vlhkosti a plynům</t>
  </si>
  <si>
    <t>45</t>
  </si>
  <si>
    <t>711111001</t>
  </si>
  <si>
    <t>Provedení izolace proti zemní vlhkosti vodorovné za studena nátěrem penetračním</t>
  </si>
  <si>
    <t>-731291459</t>
  </si>
  <si>
    <t>46</t>
  </si>
  <si>
    <t>11163150</t>
  </si>
  <si>
    <t>lak penetrační asfaltový</t>
  </si>
  <si>
    <t>1765869340</t>
  </si>
  <si>
    <t>48,6*0,0003 'Přepočtené koeficientem množství</t>
  </si>
  <si>
    <t>47</t>
  </si>
  <si>
    <t>711112001</t>
  </si>
  <si>
    <t>Provedení izolace proti zemní vlhkosti svislé za studena nátěrem penetračním</t>
  </si>
  <si>
    <t>127697249</t>
  </si>
  <si>
    <t>"sprchy" 26</t>
  </si>
  <si>
    <t>48</t>
  </si>
  <si>
    <t>2054781545</t>
  </si>
  <si>
    <t>26*0,00034 'Přepočtené koeficientem množství</t>
  </si>
  <si>
    <t>49</t>
  </si>
  <si>
    <t>711131811</t>
  </si>
  <si>
    <t>Odstranění izolace proti zemní vlhkosti vodorovné</t>
  </si>
  <si>
    <t>1653096559</t>
  </si>
  <si>
    <t>"bourání podlahy dle skladby P1" BP1</t>
  </si>
  <si>
    <t>"bourání podlahy dle skladby P2" 2,95</t>
  </si>
  <si>
    <t>50</t>
  </si>
  <si>
    <t>711141559</t>
  </si>
  <si>
    <t>Provedení izolace proti zemní vlhkosti pásy přitavením vodorovné NAIP</t>
  </si>
  <si>
    <t>1794362370</t>
  </si>
  <si>
    <t>51</t>
  </si>
  <si>
    <t>62855001</t>
  </si>
  <si>
    <t>pás asfaltový natavitelný modifikovaný SBS s vložkou z polyesterové rohože a spalitelnou PE fólií nebo jemnozrnným minerálním posypem na horním povrchu tl 4,0mm</t>
  </si>
  <si>
    <t>-1360580759</t>
  </si>
  <si>
    <t>48,6*1,1655 'Přepočtené koeficientem množství</t>
  </si>
  <si>
    <t>52</t>
  </si>
  <si>
    <t>711493112</t>
  </si>
  <si>
    <t>Izolace proti podpovrchové a tlakové vodě vodorovná těsnicí stěrkou jednosložkovou na bázi cementu</t>
  </si>
  <si>
    <t>559123663</t>
  </si>
  <si>
    <t>53</t>
  </si>
  <si>
    <t>711493122</t>
  </si>
  <si>
    <t>Izolace proti podpovrchové a tlakové vodě svislá těsnicí stěrkou jednosložkovou na bázi cementu</t>
  </si>
  <si>
    <t>-720722186</t>
  </si>
  <si>
    <t>54</t>
  </si>
  <si>
    <t>998711101</t>
  </si>
  <si>
    <t>Přesun hmot tonážní pro izolace proti vodě, vlhkosti a plynům v objektech v do 6 m</t>
  </si>
  <si>
    <t>-1954558258</t>
  </si>
  <si>
    <t>713</t>
  </si>
  <si>
    <t>Izolace tepelné</t>
  </si>
  <si>
    <t>55</t>
  </si>
  <si>
    <t>713121111</t>
  </si>
  <si>
    <t>Montáž izolace tepelné podlah volně kladenými rohožemi, pásy, dílci, deskami 1 vrstva</t>
  </si>
  <si>
    <t>-1196482880</t>
  </si>
  <si>
    <t>56</t>
  </si>
  <si>
    <t>28372303</t>
  </si>
  <si>
    <t>deska EPS 100 pro konstrukce s běžným zatížením λ=0,037 tl 40mm</t>
  </si>
  <si>
    <t>2086096189</t>
  </si>
  <si>
    <t>48,6*1,05 'Přepočtené koeficientem množství</t>
  </si>
  <si>
    <t>57</t>
  </si>
  <si>
    <t>998713101</t>
  </si>
  <si>
    <t>Přesun hmot tonážní pro izolace tepelné v objektech v do 6 m</t>
  </si>
  <si>
    <t>-557632458</t>
  </si>
  <si>
    <t>721</t>
  </si>
  <si>
    <t>Zdravotechnika - vnitřní kanalizace</t>
  </si>
  <si>
    <t>58</t>
  </si>
  <si>
    <t>72111080R</t>
  </si>
  <si>
    <t>Demontáž stávajících rozvodů ZTI a plynovodu včetně odvozu a následné likvidace</t>
  </si>
  <si>
    <t>Kč</t>
  </si>
  <si>
    <t>1019491394</t>
  </si>
  <si>
    <t>59</t>
  </si>
  <si>
    <t>721242803</t>
  </si>
  <si>
    <t>Demontáž lapače střešních splavenin DN 110</t>
  </si>
  <si>
    <t>470434661</t>
  </si>
  <si>
    <t>"pro další použití" 1</t>
  </si>
  <si>
    <t>60</t>
  </si>
  <si>
    <t>721249115</t>
  </si>
  <si>
    <t>Montáž lapače střešních splavenin z PP DN 110 ostatní typ</t>
  </si>
  <si>
    <t>2051535504</t>
  </si>
  <si>
    <t>"zpětná montáž" 1</t>
  </si>
  <si>
    <t>725</t>
  </si>
  <si>
    <t>Zdravotechnika - zařizovací předměty</t>
  </si>
  <si>
    <t>61</t>
  </si>
  <si>
    <t>725210821</t>
  </si>
  <si>
    <t>Demontáž umyvadel bez výtokových armatur</t>
  </si>
  <si>
    <t>1038749779</t>
  </si>
  <si>
    <t>62</t>
  </si>
  <si>
    <t>725240811</t>
  </si>
  <si>
    <t>Demontáž kabin sprchových bez výtokových armatur</t>
  </si>
  <si>
    <t>-1727987225</t>
  </si>
  <si>
    <t>"zástěny" 2</t>
  </si>
  <si>
    <t>733</t>
  </si>
  <si>
    <t>Ústřední vytápění - rozvodné potrubí</t>
  </si>
  <si>
    <t>63</t>
  </si>
  <si>
    <t>73311080R</t>
  </si>
  <si>
    <t>Demontáž stávajících rozvodů vytápění včetně odvozu a následné likvidace</t>
  </si>
  <si>
    <t>1944030476</t>
  </si>
  <si>
    <t>735</t>
  </si>
  <si>
    <t>Ústřední vytápění - otopná tělesa</t>
  </si>
  <si>
    <t>64</t>
  </si>
  <si>
    <t>735161811</t>
  </si>
  <si>
    <t>Demontáž otopného tělesa trubkového s hliníkovými lamelami dl do 1500 mm</t>
  </si>
  <si>
    <t>306010985</t>
  </si>
  <si>
    <t>741</t>
  </si>
  <si>
    <t>Elektroinstalace - silnoproud</t>
  </si>
  <si>
    <t>65</t>
  </si>
  <si>
    <t>74112081R</t>
  </si>
  <si>
    <t>Demontáž stávajících rozvodů elektro včetně odvozu a následné likvidace</t>
  </si>
  <si>
    <t>-2106538731</t>
  </si>
  <si>
    <t>751</t>
  </si>
  <si>
    <t>66</t>
  </si>
  <si>
    <t>751398024</t>
  </si>
  <si>
    <t>Montáž větrací mřížky stěnové přes 0,150 do 0,200 m2</t>
  </si>
  <si>
    <t>-1233527753</t>
  </si>
  <si>
    <t>"dle výpisu výplní" 1</t>
  </si>
  <si>
    <t>67</t>
  </si>
  <si>
    <t>4297246R</t>
  </si>
  <si>
    <t>mřížka větrací z tahokovu vč. rámu z "L" profilů - 600 x 330 mm</t>
  </si>
  <si>
    <t>-1900831634</t>
  </si>
  <si>
    <t>762</t>
  </si>
  <si>
    <t>Konstrukce tesařské</t>
  </si>
  <si>
    <t>68</t>
  </si>
  <si>
    <t>762331821</t>
  </si>
  <si>
    <t>Demontáž vázaných kcí krovů k dalšímu použití z hranolů průřezové pl do 120 cm2</t>
  </si>
  <si>
    <t>2088492267</t>
  </si>
  <si>
    <t>"demontáž krokve přístřešku" 2,83</t>
  </si>
  <si>
    <t>69</t>
  </si>
  <si>
    <t>762331921</t>
  </si>
  <si>
    <t>Vyřezání části střešní vazby průřezové pl řeziva přes 120 do 224 cm2 dl do 3 m</t>
  </si>
  <si>
    <t>853319595</t>
  </si>
  <si>
    <t>"demontáž přesahu vnější vaznice přístřešku" 0,62</t>
  </si>
  <si>
    <t>70</t>
  </si>
  <si>
    <t>762332131</t>
  </si>
  <si>
    <t>Montáž vázaných kcí krovů pravidelných z hraněného řeziva průřezové pl přes 50 do 120 cm2</t>
  </si>
  <si>
    <t>2147479277</t>
  </si>
  <si>
    <t>"osazení vybourané krokve přístřešku" 2,83</t>
  </si>
  <si>
    <t>"nový přístřešek - pásky 100/100" 0,6</t>
  </si>
  <si>
    <t>"nový přístřešek - krokve 80/140" 3*2,83</t>
  </si>
  <si>
    <t>71</t>
  </si>
  <si>
    <t>60512125</t>
  </si>
  <si>
    <t>hranol stavební řezivo průřezu do 120cm2 do dl 6m</t>
  </si>
  <si>
    <t>1521063659</t>
  </si>
  <si>
    <t>"nový přístřešek - pásky 100/100" 0,6*0,1*0,1*1,05</t>
  </si>
  <si>
    <t>"nový přístřešek - krokve 80/140" 3*2,83*0,08*0,14*1,05</t>
  </si>
  <si>
    <t>72</t>
  </si>
  <si>
    <t>762332132</t>
  </si>
  <si>
    <t>Montáž vázaných kcí krovů pravidelných z hraněného řeziva průřezové pl přes 120 do 224 cm2</t>
  </si>
  <si>
    <t>-278231075</t>
  </si>
  <si>
    <t>"nový přístřešek - sloup 140/140" 1,19</t>
  </si>
  <si>
    <t>"nový přístřešek - okapní vaznice 140/140" 2,45</t>
  </si>
  <si>
    <t>"nový přístřešek - vrcholová vaznice 120/140" 1,83</t>
  </si>
  <si>
    <t>73</t>
  </si>
  <si>
    <t>60512130</t>
  </si>
  <si>
    <t>hranol stavební řezivo průřezu do 224cm2 do dl 6m</t>
  </si>
  <si>
    <t>-373186722</t>
  </si>
  <si>
    <t>"nový přístřešek - sloup 140/140" 1,19*0,14*0,14*1,05</t>
  </si>
  <si>
    <t>"nový přístřešek - okapní vaznice 140/140" 2,45*0,14*0,14*1,05</t>
  </si>
  <si>
    <t>"nový přístřešek - vrcholová vaznice 120/140" 1,83*0,12*0,14*1,05</t>
  </si>
  <si>
    <t>74</t>
  </si>
  <si>
    <t>762341210</t>
  </si>
  <si>
    <t>Montáž bednění střech rovných a šikmých sklonu do 60° z hrubých prken na sraz tl do 32 mm</t>
  </si>
  <si>
    <t>-1590015787</t>
  </si>
  <si>
    <t>"nový přístřešek" 2,515*2,83</t>
  </si>
  <si>
    <t>75</t>
  </si>
  <si>
    <t>60511109</t>
  </si>
  <si>
    <t>řezivo jehličnaté smrk, borovice š přes 80mm tl 24mm dl 2-3m</t>
  </si>
  <si>
    <t>-703034312</t>
  </si>
  <si>
    <t>"nový přístřešek" 2,515*2,83*0,024*1,05</t>
  </si>
  <si>
    <t>76</t>
  </si>
  <si>
    <t>762341811</t>
  </si>
  <si>
    <t>Demontáž bednění střech z prken</t>
  </si>
  <si>
    <t>-342235907</t>
  </si>
  <si>
    <t>"demontáž bednění jednoho pole přístřešku" 2,83*0,65</t>
  </si>
  <si>
    <t>77</t>
  </si>
  <si>
    <t>762395000</t>
  </si>
  <si>
    <t>Spojovací prostředky krovů, bednění, laťování, nadstřešních konstrukcí</t>
  </si>
  <si>
    <t>-1975236699</t>
  </si>
  <si>
    <t>tes1+tes2+tes3</t>
  </si>
  <si>
    <t>78</t>
  </si>
  <si>
    <t>998762101</t>
  </si>
  <si>
    <t>Přesun hmot tonážní pro kce tesařské v objektech v do 6 m</t>
  </si>
  <si>
    <t>-1523277088</t>
  </si>
  <si>
    <t>763</t>
  </si>
  <si>
    <t>Konstrukce suché výstavby</t>
  </si>
  <si>
    <t>79</t>
  </si>
  <si>
    <t>763121811</t>
  </si>
  <si>
    <t>Demontáž SDK předsazené/šachtové stěny s jednoduchou nosnou kcí opláštění jednoduché</t>
  </si>
  <si>
    <t>-1380979363</t>
  </si>
  <si>
    <t>"sdk předstěny" 1,93*(4,4+0,65+0,74+4+0,65+0,51)-0,8*1,97</t>
  </si>
  <si>
    <t>80</t>
  </si>
  <si>
    <t>763164531</t>
  </si>
  <si>
    <t>SDK obklad kcí tvaru L š do 0,8 m desky 1xA 12,5</t>
  </si>
  <si>
    <t>-791462846</t>
  </si>
  <si>
    <t>"nadpraží v 0.02 a 0.01" 0,95+0,82</t>
  </si>
  <si>
    <t>81</t>
  </si>
  <si>
    <t>998763301</t>
  </si>
  <si>
    <t>Přesun hmot tonážní pro sádrokartonové konstrukce v objektech v do 6 m</t>
  </si>
  <si>
    <t>1081038955</t>
  </si>
  <si>
    <t>764</t>
  </si>
  <si>
    <t>Konstrukce klempířské</t>
  </si>
  <si>
    <t>82</t>
  </si>
  <si>
    <t>764001821</t>
  </si>
  <si>
    <t>Demontáž krytiny ze svitků nebo tabulí do suti</t>
  </si>
  <si>
    <t>49686433</t>
  </si>
  <si>
    <t>"demontáž krytiny jednoho pole přístřešku" 2,83*2,7</t>
  </si>
  <si>
    <t>83</t>
  </si>
  <si>
    <t>764002414</t>
  </si>
  <si>
    <t>Montáž strukturované oddělovací rohože jakkékoliv rš</t>
  </si>
  <si>
    <t>1873484059</t>
  </si>
  <si>
    <t>"nový přístřešek" 13</t>
  </si>
  <si>
    <t>84</t>
  </si>
  <si>
    <t>28329223</t>
  </si>
  <si>
    <t>fólie difuzně propustné s nakašírovanou strukturovanou rohoží pod hladkou plechovou krytinu</t>
  </si>
  <si>
    <t>-889236249</t>
  </si>
  <si>
    <t>13*1,15 'Přepočtené koeficientem množství</t>
  </si>
  <si>
    <t>85</t>
  </si>
  <si>
    <t>764002811</t>
  </si>
  <si>
    <t>Demontáž okapového plechu do suti v krytině povlakové</t>
  </si>
  <si>
    <t>-479241315</t>
  </si>
  <si>
    <t>86</t>
  </si>
  <si>
    <t>764004801</t>
  </si>
  <si>
    <t>Demontáž podokapního žlabu do suti</t>
  </si>
  <si>
    <t>351981942</t>
  </si>
  <si>
    <t>87</t>
  </si>
  <si>
    <t>764004863</t>
  </si>
  <si>
    <t>Demontáž svodu k dalšímu použití</t>
  </si>
  <si>
    <t>775711296</t>
  </si>
  <si>
    <t>88</t>
  </si>
  <si>
    <t>764111411</t>
  </si>
  <si>
    <t>Krytina střechy rovné drážkováním ze svitků z Pz plechu rš 670 mm sklonu do 30°</t>
  </si>
  <si>
    <t>109864474</t>
  </si>
  <si>
    <t>89</t>
  </si>
  <si>
    <t>764212633</t>
  </si>
  <si>
    <t>Oplechování štítu závětrnou lištou z Pz s povrchovou úpravou rš 250 mm</t>
  </si>
  <si>
    <t>632934268</t>
  </si>
  <si>
    <t>"nový přístřešek" 2,83*2</t>
  </si>
  <si>
    <t>90</t>
  </si>
  <si>
    <t>764212663</t>
  </si>
  <si>
    <t>Oplechování rovné okapové hrany z Pz s povrchovou úpravou rš 250 mm</t>
  </si>
  <si>
    <t>-1527048514</t>
  </si>
  <si>
    <t>"nový přístřešek" 4,53</t>
  </si>
  <si>
    <t>91</t>
  </si>
  <si>
    <t>764311603</t>
  </si>
  <si>
    <t>Lemování rovných zdí střech s krytinou prejzovou nebo vlnitou z Pz s povrchovou úpravou rš 250 mm</t>
  </si>
  <si>
    <t>-1123242223</t>
  </si>
  <si>
    <t>92</t>
  </si>
  <si>
    <t>764501108</t>
  </si>
  <si>
    <t>Montáž kotlíku oválného (trychtýřového) pro podokapní žlab</t>
  </si>
  <si>
    <t>1099419907</t>
  </si>
  <si>
    <t>93</t>
  </si>
  <si>
    <t>764508131</t>
  </si>
  <si>
    <t>Montáž kruhového svodu</t>
  </si>
  <si>
    <t>-513648677</t>
  </si>
  <si>
    <t>"osazení demontovaného svodu přístřešku" 2,5</t>
  </si>
  <si>
    <t>94</t>
  </si>
  <si>
    <t>764511601</t>
  </si>
  <si>
    <t>Žlab podokapní půlkruhový z Pz s povrchovou úpravou rš 250 mm</t>
  </si>
  <si>
    <t>319111240</t>
  </si>
  <si>
    <t>95</t>
  </si>
  <si>
    <t>764518622</t>
  </si>
  <si>
    <t>Svody kruhové včetně objímek, kolen, odskoků z Pz s povrchovou úpravou průměru 100 mm</t>
  </si>
  <si>
    <t>-1348406984</t>
  </si>
  <si>
    <t>"prodloužení svodu" 0,7</t>
  </si>
  <si>
    <t>96</t>
  </si>
  <si>
    <t>998764101</t>
  </si>
  <si>
    <t>Přesun hmot tonážní pro konstrukce klempířské v objektech v do 6 m</t>
  </si>
  <si>
    <t>-325767353</t>
  </si>
  <si>
    <t>766</t>
  </si>
  <si>
    <t>Konstrukce truhlářské</t>
  </si>
  <si>
    <t>97</t>
  </si>
  <si>
    <t>766211812</t>
  </si>
  <si>
    <t>Demontáž schodišťového madla upevněného na stěnovou konstrukci</t>
  </si>
  <si>
    <t>-1815280097</t>
  </si>
  <si>
    <t>98</t>
  </si>
  <si>
    <t>766622216</t>
  </si>
  <si>
    <t>Montáž plastových oken plochy do 1 m2 otevíravých s rámem do zdiva</t>
  </si>
  <si>
    <t>493967552</t>
  </si>
  <si>
    <t>99</t>
  </si>
  <si>
    <t>61140049</t>
  </si>
  <si>
    <t>okno plastové otevíravé/sklopné dvojsklo do plochy 1m2</t>
  </si>
  <si>
    <t>-1724897102</t>
  </si>
  <si>
    <t>"dle výpisu výplní" 1*0,88*0,4</t>
  </si>
  <si>
    <t>100</t>
  </si>
  <si>
    <t>766660001</t>
  </si>
  <si>
    <t>Montáž dveřních křídel otvíravých jednokřídlových š do 0,8 m do ocelové zárubně</t>
  </si>
  <si>
    <t>-1487321601</t>
  </si>
  <si>
    <t>101</t>
  </si>
  <si>
    <t>61160052</t>
  </si>
  <si>
    <t>dveře jednokřídlé dřevěné bez povrchové úpravy plné 800x1970mm</t>
  </si>
  <si>
    <t>880586942</t>
  </si>
  <si>
    <t>102</t>
  </si>
  <si>
    <t>61160051</t>
  </si>
  <si>
    <t>dveře jednokřídlé dřevěné bez povrchové úpravy plné 700x1970mm</t>
  </si>
  <si>
    <t>-1317416556</t>
  </si>
  <si>
    <t>"dle výpisu výplní" 4</t>
  </si>
  <si>
    <t>103</t>
  </si>
  <si>
    <t>766660729</t>
  </si>
  <si>
    <t>Montáž dveřního interiérového kování - štítku s klikou</t>
  </si>
  <si>
    <t>208233808</t>
  </si>
  <si>
    <t>"dle výpisu výplní" 2+4</t>
  </si>
  <si>
    <t>104</t>
  </si>
  <si>
    <t>54914123</t>
  </si>
  <si>
    <t>kování rozetové klika/klika</t>
  </si>
  <si>
    <t>-735307331</t>
  </si>
  <si>
    <t>105</t>
  </si>
  <si>
    <t>76681111R</t>
  </si>
  <si>
    <t>Atypická venkovní kuchyně z masivu - dle specifikace v PD - dodávka + montáž</t>
  </si>
  <si>
    <t>-834253488</t>
  </si>
  <si>
    <t>106</t>
  </si>
  <si>
    <t>76681112R</t>
  </si>
  <si>
    <t>Dřevěné plaňkové zábradlí - dle specifikace v PD - dodávka + montáž</t>
  </si>
  <si>
    <t>1351945963</t>
  </si>
  <si>
    <t>107</t>
  </si>
  <si>
    <t>998766101</t>
  </si>
  <si>
    <t>Přesun hmot tonážní pro kce truhlářské v objektech v do 6 m</t>
  </si>
  <si>
    <t>2108529790</t>
  </si>
  <si>
    <t>767</t>
  </si>
  <si>
    <t>Konstrukce zámečnické</t>
  </si>
  <si>
    <t>108</t>
  </si>
  <si>
    <t>767646411</t>
  </si>
  <si>
    <t>Montáž revizních dveří a dvířek jednokřídlových s rámem plochy do 0,5 m2</t>
  </si>
  <si>
    <t>-1255894505</t>
  </si>
  <si>
    <t>"dle PD" 1</t>
  </si>
  <si>
    <t>109</t>
  </si>
  <si>
    <t>5624570R</t>
  </si>
  <si>
    <t>kovová dvířka revizní 800x600</t>
  </si>
  <si>
    <t>1684650224</t>
  </si>
  <si>
    <t>110</t>
  </si>
  <si>
    <t>5624571R</t>
  </si>
  <si>
    <t>kovová dvířka revizní 400x200</t>
  </si>
  <si>
    <t>1252267008</t>
  </si>
  <si>
    <t>111</t>
  </si>
  <si>
    <t>998767101</t>
  </si>
  <si>
    <t>Přesun hmot tonážní pro zámečnické konstrukce v objektech v do 6 m</t>
  </si>
  <si>
    <t>-863591624</t>
  </si>
  <si>
    <t>771</t>
  </si>
  <si>
    <t>Podlahy z dlaždic</t>
  </si>
  <si>
    <t>112</t>
  </si>
  <si>
    <t>771274111</t>
  </si>
  <si>
    <t>Montáž obkladů stupnic z dlaždic keramických hladkých lepených cementovým flexibilním lepidlem š do 200 mm</t>
  </si>
  <si>
    <t>-1610517824</t>
  </si>
  <si>
    <t>"nové schodišťové stupně" 0,92*2</t>
  </si>
  <si>
    <t>113</t>
  </si>
  <si>
    <t>59761085</t>
  </si>
  <si>
    <t>schodovka keramická mrazuvzdorná do interiéru i exteriéru R9/A povrch hladký/matný tl do 10mm š přes 250 do 300mm dl do 300mm</t>
  </si>
  <si>
    <t>318222155</t>
  </si>
  <si>
    <t>1,84*1,1 'Přepočtené koeficientem množství</t>
  </si>
  <si>
    <t>114</t>
  </si>
  <si>
    <t>771274232</t>
  </si>
  <si>
    <t>Montáž obkladů podstupnic z dlaždic keramických hladkých lepených cementovým flexibilním lepidlem v přes 150 do 200 mm</t>
  </si>
  <si>
    <t>-1318244017</t>
  </si>
  <si>
    <t>115</t>
  </si>
  <si>
    <t>59761137</t>
  </si>
  <si>
    <t>dlažba keramická slinutá mrazuvzdorná do interiéru i exteriéru povrch hladký/matný tl do 10mm přes 6 do 9ks/m2</t>
  </si>
  <si>
    <t>-1196727307</t>
  </si>
  <si>
    <t>116</t>
  </si>
  <si>
    <t>771474114</t>
  </si>
  <si>
    <t>Montáž soklů z dlaždic keramických rovných lepených cementovým flexibilním lepidlem v přes 120 do 150 mm</t>
  </si>
  <si>
    <t>-2138379704</t>
  </si>
  <si>
    <t>3,99*4-0,7*2-0,8*2+1,44*2+1,77*2-0,96-0,82+2,51*2+1,37*2-0,82-0,8*3</t>
  </si>
  <si>
    <t>117</t>
  </si>
  <si>
    <t>5976118R</t>
  </si>
  <si>
    <t>sokl keramický mrazuvzdorný povrch hladký/lesklý tl do 10mm výšky do 150mm</t>
  </si>
  <si>
    <t>-75484605</t>
  </si>
  <si>
    <t>22,14*1,1 'Přepočtené koeficientem množství</t>
  </si>
  <si>
    <t>118</t>
  </si>
  <si>
    <t>771571810</t>
  </si>
  <si>
    <t>Demontáž podlah z dlaždic keramických kladených do malty</t>
  </si>
  <si>
    <t>-991184835</t>
  </si>
  <si>
    <t>"bourání podlahy dle skladby P1" 13+6,6+5+6,7+1,2+16-2,95</t>
  </si>
  <si>
    <t>119</t>
  </si>
  <si>
    <t>771574416</t>
  </si>
  <si>
    <t>Montáž podlah keramických hladkých lepených cementovým flexibilním lepidlem přes 9 do 12 ks/m2</t>
  </si>
  <si>
    <t>-1421693214</t>
  </si>
  <si>
    <t>120</t>
  </si>
  <si>
    <t>59761160</t>
  </si>
  <si>
    <t>dlažba keramická slinutá mrazuvzdorná do interiéru i exteriéru povrch hladký/matný tl do 10mm přes 9 do 12ks/m2</t>
  </si>
  <si>
    <t>-451578761</t>
  </si>
  <si>
    <t>48,6*1,1 'Přepočtené koeficientem množství</t>
  </si>
  <si>
    <t>121</t>
  </si>
  <si>
    <t>998771101</t>
  </si>
  <si>
    <t>Přesun hmot tonážní pro podlahy z dlaždic v objektech v do 6 m</t>
  </si>
  <si>
    <t>-1754521229</t>
  </si>
  <si>
    <t>781</t>
  </si>
  <si>
    <t>Dokončovací práce - obklady</t>
  </si>
  <si>
    <t>122</t>
  </si>
  <si>
    <t>781471810</t>
  </si>
  <si>
    <t>Demontáž obkladů z obkladaček keramických kladených do malty</t>
  </si>
  <si>
    <t>821309693</t>
  </si>
  <si>
    <t>1,54*(3,78*4+1,74+1,91)+1,93*(1,74+1,91)-0,8*1,86*2</t>
  </si>
  <si>
    <t>123</t>
  </si>
  <si>
    <t>781474112</t>
  </si>
  <si>
    <t>Montáž obkladů vnitřních keramických hladkých přes 9 do 12 ks/m2 lepených flexibilním lepidlem</t>
  </si>
  <si>
    <t>-733519233</t>
  </si>
  <si>
    <t>2*(1,4*4+3*4+1,92*8+2,74*2+3,52*2-0,95*2+0,87*2+1,37*2+1,79*2)-(0,88*0,4+0,8*1,97+0,7*1,97*6)</t>
  </si>
  <si>
    <t>124</t>
  </si>
  <si>
    <t>59761026</t>
  </si>
  <si>
    <t>obklad keramický hladký do 12ks/m2</t>
  </si>
  <si>
    <t>262316817</t>
  </si>
  <si>
    <t>93,078*1,1 'Přepočtené koeficientem množství</t>
  </si>
  <si>
    <t>125</t>
  </si>
  <si>
    <t>998781101</t>
  </si>
  <si>
    <t>Přesun hmot tonážní pro obklady keramické v objektech v do 6 m</t>
  </si>
  <si>
    <t>1665205692</t>
  </si>
  <si>
    <t>783</t>
  </si>
  <si>
    <t>Dokončovací práce - nátěry</t>
  </si>
  <si>
    <t>126</t>
  </si>
  <si>
    <t>783213011</t>
  </si>
  <si>
    <t>Napouštěcí jednonásobný syntetický biocidní nátěr tesařských prvků nezabudovaných do konstrukce</t>
  </si>
  <si>
    <t>-1420360517</t>
  </si>
  <si>
    <t>"nový přístřešek - pásky 100/100" 0,6*0,1*4</t>
  </si>
  <si>
    <t>"nový přístřešek - krokve 80/140" 3*2,83*(0,08*2+0,14*2)</t>
  </si>
  <si>
    <t>"nový přístřešek - sloup 140/140" 1,19*0,14*4</t>
  </si>
  <si>
    <t>"nový přístřešek - okapní vaznice 140/140" 2,45*0,14*4</t>
  </si>
  <si>
    <t>"nový přístřešek - vrcholová vaznice 120/140" 1,83*(0,12*2+0,14*2)</t>
  </si>
  <si>
    <t>127</t>
  </si>
  <si>
    <t>783217101</t>
  </si>
  <si>
    <t>Krycí jednonásobný syntetický nátěr tesařských konstrukcí</t>
  </si>
  <si>
    <t>921941298</t>
  </si>
  <si>
    <t>784</t>
  </si>
  <si>
    <t>Dokončovací práce - malby a tapety</t>
  </si>
  <si>
    <t>128</t>
  </si>
  <si>
    <t>784121001</t>
  </si>
  <si>
    <t>Oškrabání malby v místnostech v do 3,80 m</t>
  </si>
  <si>
    <t>-1901188449</t>
  </si>
  <si>
    <t>Bstrop+Bomít+Bsdk-"odpočet obkladů" (1,54*3,78*2+1,93*(1,73+1,74))</t>
  </si>
  <si>
    <t>129</t>
  </si>
  <si>
    <t>784211001</t>
  </si>
  <si>
    <t>Jednonásobné bílé malby ze směsí za mokra výborně oděruvzdorných v místnostech v do 3,80 m</t>
  </si>
  <si>
    <t>931216515</t>
  </si>
  <si>
    <t>stropy+omít+opromít</t>
  </si>
  <si>
    <t>EL - Elektro</t>
  </si>
  <si>
    <t>D1 - Dodávky zařízení</t>
  </si>
  <si>
    <t>D2 - Materiál elektromontážní</t>
  </si>
  <si>
    <t>D3 - Elektromontáže</t>
  </si>
  <si>
    <t>D4 -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</si>
  <si>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</si>
  <si>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</si>
  <si>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</si>
  <si>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</si>
  <si>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</si>
  <si>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D1</t>
  </si>
  <si>
    <t>Dodávky zařízení</t>
  </si>
  <si>
    <t>000509001</t>
  </si>
  <si>
    <t>svítidlo LED EL1 13W, 1500lm</t>
  </si>
  <si>
    <t>ks</t>
  </si>
  <si>
    <t>000509036</t>
  </si>
  <si>
    <t>svítidlo LED EL2 18W, 2300lm</t>
  </si>
  <si>
    <t>000509037</t>
  </si>
  <si>
    <t>svítidlo LED EL3 16W, 2000lm</t>
  </si>
  <si>
    <t>000552041</t>
  </si>
  <si>
    <t>svítidlo nouzové LEd EL4 1W/1hod</t>
  </si>
  <si>
    <t>000715111</t>
  </si>
  <si>
    <t>rozvaděč RS01 dle v.č. D14-05</t>
  </si>
  <si>
    <t>000871111</t>
  </si>
  <si>
    <t>elektroventil DN25 230V bez napětí - zavřeno</t>
  </si>
  <si>
    <t>000498501</t>
  </si>
  <si>
    <t>snímač teploty 1-WIRE příložný</t>
  </si>
  <si>
    <t>D101</t>
  </si>
  <si>
    <t>doprava dodávek</t>
  </si>
  <si>
    <t>%</t>
  </si>
  <si>
    <t>756496289</t>
  </si>
  <si>
    <t>D102</t>
  </si>
  <si>
    <t>přesun dodávek</t>
  </si>
  <si>
    <t>-2132371085</t>
  </si>
  <si>
    <t>D2</t>
  </si>
  <si>
    <t>Materiál elektromontážní</t>
  </si>
  <si>
    <t>000101005</t>
  </si>
  <si>
    <t>kabel CYKY 2x1,5</t>
  </si>
  <si>
    <t>000101105</t>
  </si>
  <si>
    <t>kabel CYKY 3x1,5</t>
  </si>
  <si>
    <t>000101106</t>
  </si>
  <si>
    <t>kabel CYKY 3x2,5</t>
  </si>
  <si>
    <t>000101306</t>
  </si>
  <si>
    <t>kabel CYKY 5x2,5</t>
  </si>
  <si>
    <t>000101308</t>
  </si>
  <si>
    <t>kabel CYKY 5x6</t>
  </si>
  <si>
    <t>000101309</t>
  </si>
  <si>
    <t>kabel CYKY 5x10</t>
  </si>
  <si>
    <t>000203301</t>
  </si>
  <si>
    <t>kabel JYTY 2x1</t>
  </si>
  <si>
    <t>000311115</t>
  </si>
  <si>
    <t>krabice univerzální/přístrojová KU68-1901</t>
  </si>
  <si>
    <t>000321162</t>
  </si>
  <si>
    <t>trubka ohebná LPE-2/2316E</t>
  </si>
  <si>
    <t>000410701</t>
  </si>
  <si>
    <t>spínač 10A/250Vstř Swing 3557G-A01340 řazení 1</t>
  </si>
  <si>
    <t>000420191</t>
  </si>
  <si>
    <t>rámeček pro 1 přístroj Swing 3901G-A00010</t>
  </si>
  <si>
    <t>000410711</t>
  </si>
  <si>
    <t>ovladač 10A/250Vstř Swing 3557G-A91342 řazení 1/0S</t>
  </si>
  <si>
    <t>000410705</t>
  </si>
  <si>
    <t>přepínač 10A/250Vstř Swing 3557G-A05340 řazení 5</t>
  </si>
  <si>
    <t>000410704</t>
  </si>
  <si>
    <t>spínač 10A/250Vstř Swing 3557G-A01341 řazení 1So</t>
  </si>
  <si>
    <t>000410713</t>
  </si>
  <si>
    <t>touch tlačítko 5*dotyk, teplota, vlhkost</t>
  </si>
  <si>
    <t>000413001</t>
  </si>
  <si>
    <t>přepín 10A/250Vstř 3558A-06940 řazení6 IP44 Tango</t>
  </si>
  <si>
    <t>000423002</t>
  </si>
  <si>
    <t>zásuvka 16A/250Vstř Tango 5518A-2999 IP44 clonky</t>
  </si>
  <si>
    <t>000420163</t>
  </si>
  <si>
    <t>zásuvka 16A/250Vstř Swing 5518G-A02349(strojek)</t>
  </si>
  <si>
    <t>000420161</t>
  </si>
  <si>
    <t>zásuvka 2násobná 16A/250V Swing 5512G-C02349</t>
  </si>
  <si>
    <t>000435008</t>
  </si>
  <si>
    <t>jistič LTE-50B-3 3pól/ch.B/ 50A/6kA</t>
  </si>
  <si>
    <t>000209404</t>
  </si>
  <si>
    <t>kabel F/UTP Cat.5 4x2xAWG24 PVC plášť modrý</t>
  </si>
  <si>
    <t>D201</t>
  </si>
  <si>
    <t>prořez</t>
  </si>
  <si>
    <t>256</t>
  </si>
  <si>
    <t>-125230677</t>
  </si>
  <si>
    <t>D202</t>
  </si>
  <si>
    <t>materiál podružný</t>
  </si>
  <si>
    <t>561794558</t>
  </si>
  <si>
    <t>D3</t>
  </si>
  <si>
    <t>Elektromontáže</t>
  </si>
  <si>
    <t>210200012</t>
  </si>
  <si>
    <t>svítidlo žárovkové bytové stropní/více zdrojů</t>
  </si>
  <si>
    <t>210201201</t>
  </si>
  <si>
    <t>nouzové orientační svítidlo zářivkové</t>
  </si>
  <si>
    <t>210800103</t>
  </si>
  <si>
    <t>kabel Cu(-CYKY) pod omítkou do 2x4/3x2,5/5x1,5</t>
  </si>
  <si>
    <t>210800112</t>
  </si>
  <si>
    <t>kabel Cu(-CYKY) pod omítkou do 5x6</t>
  </si>
  <si>
    <t>210800113</t>
  </si>
  <si>
    <t>kabel Cu(-CYKY) pod omítkou do 5x10</t>
  </si>
  <si>
    <t>210850030</t>
  </si>
  <si>
    <t>kabel NCEY/JYTY pevně uložený do 19x1</t>
  </si>
  <si>
    <t>210010301</t>
  </si>
  <si>
    <t>krabice přístrojová bez zapojení</t>
  </si>
  <si>
    <t>210010002</t>
  </si>
  <si>
    <t>trubka plast ohebná,pod omítkou,typ 2316/pr.16</t>
  </si>
  <si>
    <t>210110041</t>
  </si>
  <si>
    <t>spínač zapuštěný vč.zapojení 1pólový/řazení 1</t>
  </si>
  <si>
    <t>210110064</t>
  </si>
  <si>
    <t>ovladač zapuštěný vč.zapojení tlačítkový/ř.1/0 S</t>
  </si>
  <si>
    <t>210110043</t>
  </si>
  <si>
    <t>přepínač zapuštěný vč.zapojení sériový/řazení 5-5A</t>
  </si>
  <si>
    <t>210110062</t>
  </si>
  <si>
    <t>ovladač zapuštěný vč.zapojení tlačítkový/ř.1/0</t>
  </si>
  <si>
    <t>210110091</t>
  </si>
  <si>
    <t>spínač zapuštěný vč.zapojení s plynulou regulací</t>
  </si>
  <si>
    <t>210110045</t>
  </si>
  <si>
    <t>přepínač zapuštěný vč.zapojení střídavý/řazení 6</t>
  </si>
  <si>
    <t>210111012</t>
  </si>
  <si>
    <t>zásuvka domovní zapuštěná vč.zapojení průběžně</t>
  </si>
  <si>
    <t>210111011</t>
  </si>
  <si>
    <t>zásuvka domovní zapuštěná vč.zapojení</t>
  </si>
  <si>
    <t>210190001</t>
  </si>
  <si>
    <t>rozvodnice/elektrozařízení do hmotnosti 20kg</t>
  </si>
  <si>
    <t>210120452</t>
  </si>
  <si>
    <t>jistič vč.zapojení 3pól/63A</t>
  </si>
  <si>
    <t>210210001</t>
  </si>
  <si>
    <t>elektroventil DN25</t>
  </si>
  <si>
    <t>210290751</t>
  </si>
  <si>
    <t>montáž snímače teploty</t>
  </si>
  <si>
    <t>210950341</t>
  </si>
  <si>
    <t>vodič/kabel v trubce jednotková hmotnost do 0,4kg</t>
  </si>
  <si>
    <t>D4</t>
  </si>
  <si>
    <t>219990011</t>
  </si>
  <si>
    <t>demontáž stávající elektroinstalace</t>
  </si>
  <si>
    <t>hod</t>
  </si>
  <si>
    <t>219000101</t>
  </si>
  <si>
    <t>vyhledání stávajících obvodů</t>
  </si>
  <si>
    <t>219002213</t>
  </si>
  <si>
    <t>vysekání kapsy/zeď cihla/ do 100x100x100mm</t>
  </si>
  <si>
    <t>219002271</t>
  </si>
  <si>
    <t>vysekání výklenku/zeď cihla/ plocha od 0,25m2</t>
  </si>
  <si>
    <t>219002611</t>
  </si>
  <si>
    <t>vysekání rýhy/zeď cihla/ hl.do 30mm/š.do 30mm</t>
  </si>
  <si>
    <t>219002613</t>
  </si>
  <si>
    <t>vysekání rýhy/zeď cihla/ hl.do 30mm/š.do 100mm</t>
  </si>
  <si>
    <t>130</t>
  </si>
  <si>
    <t>218009011</t>
  </si>
  <si>
    <t>poplatek za recyklaci světelného zdroje</t>
  </si>
  <si>
    <t>132</t>
  </si>
  <si>
    <t>D401</t>
  </si>
  <si>
    <t>PPV pro elektromontáže</t>
  </si>
  <si>
    <t>1701725864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</si>
  <si>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</si>
  <si>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</si>
  <si>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</si>
  <si>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</si>
  <si>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</si>
  <si>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</si>
  <si>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-579348676</t>
  </si>
  <si>
    <t>VRN3</t>
  </si>
  <si>
    <t>Zařízení staveniště</t>
  </si>
  <si>
    <t>030001000</t>
  </si>
  <si>
    <t>766696991</t>
  </si>
  <si>
    <t>VRN4</t>
  </si>
  <si>
    <t>Inženýrská činnost</t>
  </si>
  <si>
    <t>043194000</t>
  </si>
  <si>
    <t>Komplexní zkoušky</t>
  </si>
  <si>
    <t>-2118926457</t>
  </si>
  <si>
    <t>043194001</t>
  </si>
  <si>
    <t>Konfigurace LOXONE</t>
  </si>
  <si>
    <t>-1374024974</t>
  </si>
  <si>
    <t>044002000</t>
  </si>
  <si>
    <t>Revize</t>
  </si>
  <si>
    <t>1264042257</t>
  </si>
  <si>
    <t>045203000</t>
  </si>
  <si>
    <t>Kompletační činnost</t>
  </si>
  <si>
    <t>1200154507</t>
  </si>
  <si>
    <t>VRN7</t>
  </si>
  <si>
    <t>Provozní vlivy</t>
  </si>
  <si>
    <t>071103000</t>
  </si>
  <si>
    <t>Investorská činnost</t>
  </si>
  <si>
    <t>1957173073</t>
  </si>
  <si>
    <t>VZT - Vzduchotechnika</t>
  </si>
  <si>
    <t>9710403VT</t>
  </si>
  <si>
    <t>Stavební přípomoci pro VZT - vybourání otvorů pro rozvody - vč. odvozu suti na skládku a následného zapravení</t>
  </si>
  <si>
    <t>1329013787</t>
  </si>
  <si>
    <t>751122011</t>
  </si>
  <si>
    <t>Montáž ventilátoru radiálního nízkotlakého nástěnného základního D do 100 mm</t>
  </si>
  <si>
    <t>220377435</t>
  </si>
  <si>
    <t>"VZT 1 - Větrání místnosti se saunou" 1</t>
  </si>
  <si>
    <t>54233103</t>
  </si>
  <si>
    <t>ventilátor radiální malý plastový snímač vlhkosti a časový</t>
  </si>
  <si>
    <t>-2014256206</t>
  </si>
  <si>
    <t>751133012</t>
  </si>
  <si>
    <t>Montáž ventilátoru diagonálního nízkotlakého potrubního D přes 100 do 200 mm</t>
  </si>
  <si>
    <t>443090154</t>
  </si>
  <si>
    <t>"VZT 2 - Větrání umýváren a sprch" 1</t>
  </si>
  <si>
    <t>42914536</t>
  </si>
  <si>
    <t>ventilátor axiální diagonální potrubní plastový úsporný IP44 připojení D 160mm</t>
  </si>
  <si>
    <t>1647558545</t>
  </si>
  <si>
    <t>751322012</t>
  </si>
  <si>
    <t>Montáž talířového ventilu D přes 100 do 200 mm</t>
  </si>
  <si>
    <t>1554529156</t>
  </si>
  <si>
    <t>"VZT 2 - Větrání umýváren a sprch" 2+3</t>
  </si>
  <si>
    <t>42972215</t>
  </si>
  <si>
    <t>ventil talířový pro odvod vzduchu kovový D 160mm</t>
  </si>
  <si>
    <t>138605973</t>
  </si>
  <si>
    <t>42972213</t>
  </si>
  <si>
    <t>ventil talířový pro odvod vzduchu kovový D 125mm</t>
  </si>
  <si>
    <t>2059753091</t>
  </si>
  <si>
    <t>751398041</t>
  </si>
  <si>
    <t>Montáž protidešťové žaluzie nebo žaluziové klapky na kruhové potrubí D do 300 mm</t>
  </si>
  <si>
    <t>1605146326</t>
  </si>
  <si>
    <t>4297290R</t>
  </si>
  <si>
    <t>žaluziová klapka - Ø 100 mm</t>
  </si>
  <si>
    <t>-967694494</t>
  </si>
  <si>
    <t>4297291R</t>
  </si>
  <si>
    <t>žaluziová klapka - Ø 160 mm</t>
  </si>
  <si>
    <t>780834933</t>
  </si>
  <si>
    <t>751510041</t>
  </si>
  <si>
    <t>Vzduchotechnické potrubí z pozinkovaného plechu kruhové spirálně vinutá trouba bez příruby D do 100 mm</t>
  </si>
  <si>
    <t>1221523174</t>
  </si>
  <si>
    <t>751510042</t>
  </si>
  <si>
    <t>Vzduchotechnické potrubí z pozinkovaného plechu kruhové spirálně vinutá trouba bez příruby D přes 100 do 200 mm</t>
  </si>
  <si>
    <t>-182092106</t>
  </si>
  <si>
    <t>"VZT 2 - Větrání umýváren a sprch" 8+1</t>
  </si>
  <si>
    <t>751572031</t>
  </si>
  <si>
    <t>Uchycení potrubí kruhového do zdiva D do 100 mm</t>
  </si>
  <si>
    <t>-1527546596</t>
  </si>
  <si>
    <t>751572032</t>
  </si>
  <si>
    <t>Uchycení potrubí kruhového do zdiva D přes 100 do 200 mm</t>
  </si>
  <si>
    <t>1693371883</t>
  </si>
  <si>
    <t>75199998R</t>
  </si>
  <si>
    <t>Vyregulování systému</t>
  </si>
  <si>
    <t>163893763</t>
  </si>
  <si>
    <t>998751101</t>
  </si>
  <si>
    <t>Přesun hmot tonážní pro vzduchotechniku v objektech výšky do 12 m</t>
  </si>
  <si>
    <t>1565241144</t>
  </si>
  <si>
    <t>ÚT - Vytápění</t>
  </si>
  <si>
    <t xml:space="preserve">    732 - Ústřední vytápění - strojovny</t>
  </si>
  <si>
    <t xml:space="preserve">    734 - Ústřední vytápění - armatury</t>
  </si>
  <si>
    <t>9710429UT</t>
  </si>
  <si>
    <t>Stavební přípomoci pro ÚT - stavební připravenost pro venkovní jednotku TČ a vybourání otvorů a stěnových drážek pro rozvody - vč. odvozu suti na skládku a následného zapravení</t>
  </si>
  <si>
    <t>1829182510</t>
  </si>
  <si>
    <t>732</t>
  </si>
  <si>
    <t>Ústřední vytápění - strojovny</t>
  </si>
  <si>
    <t>73252010P</t>
  </si>
  <si>
    <t>Přemístění tepelného čerpadla, zásobníku TV a expanzní nádoby do technické místnosti</t>
  </si>
  <si>
    <t>1612785145</t>
  </si>
  <si>
    <t>733223301</t>
  </si>
  <si>
    <t>Potrubí měděné tvrdé spojované lisováním D 15x1 mm</t>
  </si>
  <si>
    <t>316408908</t>
  </si>
  <si>
    <t>733223303</t>
  </si>
  <si>
    <t>Potrubí měděné tvrdé spojované lisováním D 22x1 mm</t>
  </si>
  <si>
    <t>1467919942</t>
  </si>
  <si>
    <t>733223304</t>
  </si>
  <si>
    <t>Potrubí měděné tvrdé spojované lisováním D 28x1,5 mm</t>
  </si>
  <si>
    <t>751970285</t>
  </si>
  <si>
    <t>733291101</t>
  </si>
  <si>
    <t>Zkouška těsnosti potrubí měděné D do 35x1,5</t>
  </si>
  <si>
    <t>-233131262</t>
  </si>
  <si>
    <t>50+7+35</t>
  </si>
  <si>
    <t>733811241</t>
  </si>
  <si>
    <t>Ochrana potrubí ústředního vytápění termoizolačními trubicemi z PE tl přes 13 do 20 mm DN do 22 mm</t>
  </si>
  <si>
    <t>1908525207</t>
  </si>
  <si>
    <t>50+7</t>
  </si>
  <si>
    <t>733811242</t>
  </si>
  <si>
    <t>Ochrana potrubí ústředního vytápění termoizolačními trubicemi z PE tl přes 13 do 20 mm DN přes 32 do 45 mm</t>
  </si>
  <si>
    <t>953604691</t>
  </si>
  <si>
    <t>998733101</t>
  </si>
  <si>
    <t>Přesun hmot tonážní pro rozvody potrubí v objektech v do 6 m</t>
  </si>
  <si>
    <t>-1607617166</t>
  </si>
  <si>
    <t>734</t>
  </si>
  <si>
    <t>Ústřední vytápění - armatury</t>
  </si>
  <si>
    <t>734221682</t>
  </si>
  <si>
    <t>Termostatická hlavice kapalinová PN 10 do 110°C otopných těles</t>
  </si>
  <si>
    <t>-1652643249</t>
  </si>
  <si>
    <t>73426133R</t>
  </si>
  <si>
    <t>Sada pro spodní středové připojení otopných těles trubkových</t>
  </si>
  <si>
    <t>-208797443</t>
  </si>
  <si>
    <t>734261402</t>
  </si>
  <si>
    <t>Armatura připojovací rohová G 1/2x18 PN 10 do 110°C radiátorů typu VK</t>
  </si>
  <si>
    <t>1596542414</t>
  </si>
  <si>
    <t>73499900R</t>
  </si>
  <si>
    <t xml:space="preserve">Uzavírací, vypouštěcí  a odvzdušňovací armatury na rozvodném potrubí……… dle montáže</t>
  </si>
  <si>
    <t>-1329022275</t>
  </si>
  <si>
    <t>998734101</t>
  </si>
  <si>
    <t>Přesun hmot tonážní pro armatury v objektech v do 6 m</t>
  </si>
  <si>
    <t>791126178</t>
  </si>
  <si>
    <t>735152272</t>
  </si>
  <si>
    <t>Otopné těleso panelové VK jednodeskové 1 přídavná přestupní plocha výška/délka 600/500 mm</t>
  </si>
  <si>
    <t>-1709765704</t>
  </si>
  <si>
    <t>735152274</t>
  </si>
  <si>
    <t>Otopné těleso panelové VK jednodeskové 1 přídavná přestupní plocha výška/délka 600/700 mm</t>
  </si>
  <si>
    <t>130009825</t>
  </si>
  <si>
    <t>735152573</t>
  </si>
  <si>
    <t>Otopné těleso panelové VK dvoudeskové 2 přídavné přestupní plochy výška/délka 600/600 mm</t>
  </si>
  <si>
    <t>1500224441</t>
  </si>
  <si>
    <t>735152576</t>
  </si>
  <si>
    <t>Otopné těleso panelové VK dvoudeskové 2 přídavné přestupní plochy výška/délka 600/900 mm</t>
  </si>
  <si>
    <t>-49227559</t>
  </si>
  <si>
    <t>735152697</t>
  </si>
  <si>
    <t>Otopné těleso panelové VK třídeskové 3 přídavné přestupní plochy výška/délka 900/1000 mm</t>
  </si>
  <si>
    <t>-582619402</t>
  </si>
  <si>
    <t>73516427R</t>
  </si>
  <si>
    <t>Otopné těleso trubkové výška/délka 1820/750 mm</t>
  </si>
  <si>
    <t>2129768119</t>
  </si>
  <si>
    <t>998735101</t>
  </si>
  <si>
    <t>Přesun hmot tonážní pro otopná tělesa v objektech v do 6 m</t>
  </si>
  <si>
    <t>586115263</t>
  </si>
  <si>
    <t>rýhy</t>
  </si>
  <si>
    <t>14,4</t>
  </si>
  <si>
    <t>zásyp</t>
  </si>
  <si>
    <t>8,033</t>
  </si>
  <si>
    <t>ZTI - Zdravotně technické instalace</t>
  </si>
  <si>
    <t xml:space="preserve">    8 - Trubní vedení</t>
  </si>
  <si>
    <t xml:space="preserve">    722 - Zdravotechnika - vnitřní vodovod</t>
  </si>
  <si>
    <t>132212131</t>
  </si>
  <si>
    <t>Hloubení nezapažených rýh šířky do 800 mm v soudržných horninách třídy těžitelnosti I skupiny 3 ručně</t>
  </si>
  <si>
    <t>964707160</t>
  </si>
  <si>
    <t>15*0,8*1,2</t>
  </si>
  <si>
    <t>1531321238</t>
  </si>
  <si>
    <t>"použití odkopané zeminy na pozemku" rýhy-zásyp</t>
  </si>
  <si>
    <t>174111101</t>
  </si>
  <si>
    <t>Zásyp jam, šachet rýh nebo kolem objektů sypaninou se zhutněním ručně</t>
  </si>
  <si>
    <t>-151356726</t>
  </si>
  <si>
    <t>0,8*0,8*(0,79+1,8)-3,14*0,3*0,3*(0,79+1,8)</t>
  </si>
  <si>
    <t>3,1*0,8*(1,2-0,1-0,16-0,3)</t>
  </si>
  <si>
    <t>10*0,8*(1,2-0,1-0,11-0,3)</t>
  </si>
  <si>
    <t>175111101</t>
  </si>
  <si>
    <t>Obsypání potrubí ručně sypaninou bez prohození, uloženou do 3 m</t>
  </si>
  <si>
    <t>-919563367</t>
  </si>
  <si>
    <t>3,1*0,8*(0,16+0,3)-3,14*0,08*0,08*3,1</t>
  </si>
  <si>
    <t>10*0,8*(0,11+0,3)-3,14*0,05*0,05*10</t>
  </si>
  <si>
    <t>58337310</t>
  </si>
  <si>
    <t>štěrkopísek frakce 0/4</t>
  </si>
  <si>
    <t>-778018346</t>
  </si>
  <si>
    <t>4,281*2 'Přepočtené koeficientem množství</t>
  </si>
  <si>
    <t>451573111</t>
  </si>
  <si>
    <t>Lože pod potrubí otevřený výkop ze štěrkopísku</t>
  </si>
  <si>
    <t>-2114789367</t>
  </si>
  <si>
    <t>15*0,8*0,1</t>
  </si>
  <si>
    <t>Trubní vedení</t>
  </si>
  <si>
    <t>871265221</t>
  </si>
  <si>
    <t>Kanalizační potrubí z tvrdého PVC jednovrstvé tuhost třídy SN8 DN 110</t>
  </si>
  <si>
    <t>-2065131050</t>
  </si>
  <si>
    <t>3,5+1,7+0,5+1+1,8+1,5</t>
  </si>
  <si>
    <t>871315221</t>
  </si>
  <si>
    <t>Kanalizační potrubí z tvrdého PVC jednovrstvé tuhost třídy SN8 DN 160</t>
  </si>
  <si>
    <t>1688736026</t>
  </si>
  <si>
    <t>1,1+1+1</t>
  </si>
  <si>
    <t>871365811</t>
  </si>
  <si>
    <t>Bourání stávajícího potrubí z PVC nebo PP DN přes 150 do 250</t>
  </si>
  <si>
    <t>-1994206642</t>
  </si>
  <si>
    <t>2,5+3,5</t>
  </si>
  <si>
    <t>877260310</t>
  </si>
  <si>
    <t>Montáž kolen na kanalizačním potrubí z PP nebo tvrdého PVC trub hladkých plnostěnných DN 100</t>
  </si>
  <si>
    <t>607319653</t>
  </si>
  <si>
    <t>28611353</t>
  </si>
  <si>
    <t>koleno kanalizační PVC KG 110x87°</t>
  </si>
  <si>
    <t>1504526068</t>
  </si>
  <si>
    <t>28611351</t>
  </si>
  <si>
    <t>koleno kanalizační PVC KG 110x45°</t>
  </si>
  <si>
    <t>-270346224</t>
  </si>
  <si>
    <t>877260320</t>
  </si>
  <si>
    <t>Montáž odboček na kanalizačním potrubí z PP nebo tvrdého PVC trub hladkých plnostěnných DN 100</t>
  </si>
  <si>
    <t>-1420520379</t>
  </si>
  <si>
    <t>28611387</t>
  </si>
  <si>
    <t>odbočka kanalizační plastová s hrdlem KG 110/110/45°</t>
  </si>
  <si>
    <t>-113199271</t>
  </si>
  <si>
    <t>877310310</t>
  </si>
  <si>
    <t>Montáž kolen na kanalizačním potrubí z PP nebo tvrdého PVC trub hladkých plnostěnných DN 150</t>
  </si>
  <si>
    <t>1574924145</t>
  </si>
  <si>
    <t>28612200</t>
  </si>
  <si>
    <t>koleno kanalizační plastové PVC KG DN 160/15° SN12/16</t>
  </si>
  <si>
    <t>1158585632</t>
  </si>
  <si>
    <t>28612202</t>
  </si>
  <si>
    <t>koleno kanalizační plastové PVC KG DN 160/45° SN12/16</t>
  </si>
  <si>
    <t>395382008</t>
  </si>
  <si>
    <t>877310320</t>
  </si>
  <si>
    <t>Montáž odboček na kanalizačním potrubí z PP nebo tvrdého PVC trub hladkých plnostěnných DN 150</t>
  </si>
  <si>
    <t>-876270704</t>
  </si>
  <si>
    <t>28611912</t>
  </si>
  <si>
    <t>odbočka kanalizační plastová s hrdlem KG 160/110/45°</t>
  </si>
  <si>
    <t>-1254295855</t>
  </si>
  <si>
    <t>877310330</t>
  </si>
  <si>
    <t>Montáž spojek na kanalizačním potrubí z PP nebo tvrdého PVC trub hladkých plnostěnných DN 150</t>
  </si>
  <si>
    <t>870707465</t>
  </si>
  <si>
    <t>28611504</t>
  </si>
  <si>
    <t>redukce kanalizační PVC 160/110</t>
  </si>
  <si>
    <t>-1930743582</t>
  </si>
  <si>
    <t>890811811</t>
  </si>
  <si>
    <t>Bourání šachet z plastu ručně obestavěného prostoru do 1,5 m3</t>
  </si>
  <si>
    <t>-1737820114</t>
  </si>
  <si>
    <t>892271111</t>
  </si>
  <si>
    <t>Tlaková zkouška vodou potrubí DN 100 nebo 125</t>
  </si>
  <si>
    <t>548963791</t>
  </si>
  <si>
    <t>892351111</t>
  </si>
  <si>
    <t>Tlaková zkouška vodou potrubí DN 150 nebo 200</t>
  </si>
  <si>
    <t>-62217463</t>
  </si>
  <si>
    <t>894812314</t>
  </si>
  <si>
    <t>Revizní a čistící šachta z PP typ DN 600/160 šachtové dno s přítokem tvaru X</t>
  </si>
  <si>
    <t>-1628818124</t>
  </si>
  <si>
    <t>894812331</t>
  </si>
  <si>
    <t>Revizní a čistící šachta z PP DN 600 šachtová roura korugovaná světlé hloubky 1000 mm</t>
  </si>
  <si>
    <t>756775664</t>
  </si>
  <si>
    <t>894812332</t>
  </si>
  <si>
    <t>Revizní a čistící šachta z PP DN 600 šachtová roura korugovaná světlé hloubky 2000 mm</t>
  </si>
  <si>
    <t>393068844</t>
  </si>
  <si>
    <t>894812339</t>
  </si>
  <si>
    <t>Příplatek k rourám revizní a čistící šachty z PP DN 600 za uříznutí šachtové roury</t>
  </si>
  <si>
    <t>165109165</t>
  </si>
  <si>
    <t>894812354</t>
  </si>
  <si>
    <t>Revizní a čistící šachta z PP DN 600 poklop litinový pro třídu zatížení A15 s plastovým konusem</t>
  </si>
  <si>
    <t>1276317505</t>
  </si>
  <si>
    <t>9710403ZT</t>
  </si>
  <si>
    <t>Stavební přípomoci pro ZTI - vybourání otvorů pro rozvody - vč. odvozu suti na skládku a následného zapravení</t>
  </si>
  <si>
    <t>106457384</t>
  </si>
  <si>
    <t>1462067853</t>
  </si>
  <si>
    <t>-1274965556</t>
  </si>
  <si>
    <t>1051586123</t>
  </si>
  <si>
    <t>0,225*19 'Přepočtené koeficientem množství</t>
  </si>
  <si>
    <t>604887759</t>
  </si>
  <si>
    <t>998276101</t>
  </si>
  <si>
    <t>Přesun hmot pro trubní vedení z trub z plastických hmot otevřený výkop</t>
  </si>
  <si>
    <t>-1962452121</t>
  </si>
  <si>
    <t>721171809</t>
  </si>
  <si>
    <t>Demontáž potrubí z PVC D přes 114 do 160</t>
  </si>
  <si>
    <t>-956886705</t>
  </si>
  <si>
    <t>721173401</t>
  </si>
  <si>
    <t>Potrubí kanalizační z PVC SN 4 svodné DN 110</t>
  </si>
  <si>
    <t>1037421058</t>
  </si>
  <si>
    <t>"včetně tvarovek" 1,9+1,3+0,8</t>
  </si>
  <si>
    <t>721173402</t>
  </si>
  <si>
    <t>Potrubí kanalizační z PVC SN 4 svodné DN 125</t>
  </si>
  <si>
    <t>-1016340592</t>
  </si>
  <si>
    <t>"včetně tvarovek" 3</t>
  </si>
  <si>
    <t>721173403</t>
  </si>
  <si>
    <t>Potrubí kanalizační z PVC SN 4 svodné DN 160</t>
  </si>
  <si>
    <t>-1854122144</t>
  </si>
  <si>
    <t>"včetně tvarovek" 2,2</t>
  </si>
  <si>
    <t>721173722</t>
  </si>
  <si>
    <t>Potrubí kanalizační z PE připojovací DN 40</t>
  </si>
  <si>
    <t>1701487634</t>
  </si>
  <si>
    <t>"včetně tvarovek" 0,5*6</t>
  </si>
  <si>
    <t>721173723</t>
  </si>
  <si>
    <t>Potrubí kanalizační z PE připojovací DN 50</t>
  </si>
  <si>
    <t>-1046357486</t>
  </si>
  <si>
    <t>"včetně tvarovek" 1+0,5*4</t>
  </si>
  <si>
    <t>721173724</t>
  </si>
  <si>
    <t>Potrubí kanalizační z PE připojovací DN 70</t>
  </si>
  <si>
    <t>-2131310964</t>
  </si>
  <si>
    <t>"včetně tvarovek" 1,9</t>
  </si>
  <si>
    <t>72117404R</t>
  </si>
  <si>
    <t>Potrubí kanalizační z PPR D 20x2,8 mm pro pojistný ventil</t>
  </si>
  <si>
    <t>723011585</t>
  </si>
  <si>
    <t>"včetně tvarovek" 3,5</t>
  </si>
  <si>
    <t>721211401</t>
  </si>
  <si>
    <t>Vpusť podlahová s vodorovným odtokem DN 40/50 mřížka nerez 115x115</t>
  </si>
  <si>
    <t>988056456</t>
  </si>
  <si>
    <t>721212121</t>
  </si>
  <si>
    <t>Odtokový sprchový žlab délky 700 mm s krycím roštem a zápachovou uzávěrkou</t>
  </si>
  <si>
    <t>457841494</t>
  </si>
  <si>
    <t>721242105</t>
  </si>
  <si>
    <t>Lapač střešních splavenin z PP se zápachovou klapkou a lapacím košem DN 110</t>
  </si>
  <si>
    <t>354726083</t>
  </si>
  <si>
    <t>721290111</t>
  </si>
  <si>
    <t>Zkouška těsnosti potrubí kanalizace vodou DN do 125</t>
  </si>
  <si>
    <t>527998531</t>
  </si>
  <si>
    <t>4+3+3+3+1,9+3,5</t>
  </si>
  <si>
    <t>721290112</t>
  </si>
  <si>
    <t>Zkouška těsnosti potrubí kanalizace vodou DN 150/DN 200</t>
  </si>
  <si>
    <t>878967430</t>
  </si>
  <si>
    <t>998721101</t>
  </si>
  <si>
    <t>Přesun hmot tonážní pro vnitřní kanalizace v objektech v do 6 m</t>
  </si>
  <si>
    <t>1638046619</t>
  </si>
  <si>
    <t>722</t>
  </si>
  <si>
    <t>Zdravotechnika - vnitřní vodovod</t>
  </si>
  <si>
    <t>722174002</t>
  </si>
  <si>
    <t>Potrubí vodovodní plastové PPR svar polyfúze PN 16 D 20x2,8 mm</t>
  </si>
  <si>
    <t>-1750880365</t>
  </si>
  <si>
    <t>0,5*14+2,3*2+1,5</t>
  </si>
  <si>
    <t>722174003</t>
  </si>
  <si>
    <t>Potrubí vodovodní plastové PPR svar polyfúze PN 16 D 25x3,5 mm</t>
  </si>
  <si>
    <t>-184740503</t>
  </si>
  <si>
    <t>1,5*2+4*2+1</t>
  </si>
  <si>
    <t>722174004</t>
  </si>
  <si>
    <t>Potrubí vodovodní plastové PPR svar polyfúze PN 16 D 32x4,4 mm</t>
  </si>
  <si>
    <t>1612175650</t>
  </si>
  <si>
    <t>2,8*2+2,7*2+5,4*2+5+2,5*2+1,5*2+2,5*2</t>
  </si>
  <si>
    <t>722181241</t>
  </si>
  <si>
    <t>Ochrana vodovodního potrubí přilepenými termoizolačními trubicemi z PE tl přes 13 do 20 mm DN do 22 mm</t>
  </si>
  <si>
    <t>437853704</t>
  </si>
  <si>
    <t>13,1+12</t>
  </si>
  <si>
    <t>722181242</t>
  </si>
  <si>
    <t>Ochrana vodovodního potrubí přilepenými termoizolačními trubicemi z PE tl přes 13 do 20 mm DN přes 22 do 45 mm</t>
  </si>
  <si>
    <t>-1218260014</t>
  </si>
  <si>
    <t>722190401</t>
  </si>
  <si>
    <t>Vyvedení a upevnění výpustku DN do 25</t>
  </si>
  <si>
    <t>507659778</t>
  </si>
  <si>
    <t>"napojení na stávající rozvody" 2</t>
  </si>
  <si>
    <t>722220152</t>
  </si>
  <si>
    <t>Nástěnka závitová plastová PPR PN 20 DN 20 x G 1/2"</t>
  </si>
  <si>
    <t>-781727449</t>
  </si>
  <si>
    <t>722224152</t>
  </si>
  <si>
    <t>Kulový kohout zahradní s vnějším závitem a páčkou PN 15, T 120°C G 1/2" - 3/4"</t>
  </si>
  <si>
    <t>-940801337</t>
  </si>
  <si>
    <t>722232063</t>
  </si>
  <si>
    <t>Kohout kulový přímý G 1" PN 42 do 185°C vnitřní závit s vypouštěním</t>
  </si>
  <si>
    <t>237674358</t>
  </si>
  <si>
    <t>722290234</t>
  </si>
  <si>
    <t>Proplach a dezinfekce vodovodního potrubí DN do 80</t>
  </si>
  <si>
    <t>917349618</t>
  </si>
  <si>
    <t>13,1+12+39,8</t>
  </si>
  <si>
    <t>722290246</t>
  </si>
  <si>
    <t>Zkouška těsnosti vodovodního potrubí plastového DN do 40</t>
  </si>
  <si>
    <t>-1858515858</t>
  </si>
  <si>
    <t>998722101</t>
  </si>
  <si>
    <t>Přesun hmot tonážní pro vnitřní vodovod v objektech v do 6 m</t>
  </si>
  <si>
    <t>-1723631559</t>
  </si>
  <si>
    <t>725211617</t>
  </si>
  <si>
    <t>Umyvadlo keramické bílé šířky 600 mm s krytem na sifon připevněné na stěnu šrouby</t>
  </si>
  <si>
    <t>1121303835</t>
  </si>
  <si>
    <t>725244204</t>
  </si>
  <si>
    <t>Zástěna sprchová skleněná tl. 6 mm pevná bezdveřová na vaničku šířky 1000 mm</t>
  </si>
  <si>
    <t>889769539</t>
  </si>
  <si>
    <t>725311121</t>
  </si>
  <si>
    <t>Dřez jednoduchý nerezový se zápachovou uzávěrkou s odkapávací plochou 560x480 mm a miskou</t>
  </si>
  <si>
    <t>-105832215</t>
  </si>
  <si>
    <t>725813111</t>
  </si>
  <si>
    <t>Ventil rohový bez připojovací trubičky nebo flexi hadičky G 1/2"</t>
  </si>
  <si>
    <t>-954227949</t>
  </si>
  <si>
    <t>725821325</t>
  </si>
  <si>
    <t>Baterie dřezová stojánková páková s otáčivým kulatým ústím a délkou ramínka 220 mm</t>
  </si>
  <si>
    <t>172096500</t>
  </si>
  <si>
    <t>725822611</t>
  </si>
  <si>
    <t>Baterie umyvadlová stojánková páková bez výpusti</t>
  </si>
  <si>
    <t>-1271234296</t>
  </si>
  <si>
    <t>725841312</t>
  </si>
  <si>
    <t>Baterie sprchová nástěnná páková</t>
  </si>
  <si>
    <t>1728816868</t>
  </si>
  <si>
    <t>998725101</t>
  </si>
  <si>
    <t>Přesun hmot tonážní pro zařizovací předměty v objektech v do 6 m</t>
  </si>
  <si>
    <t>-828486122</t>
  </si>
  <si>
    <t>VRN - Vedlejší a ostatní náklady</t>
  </si>
  <si>
    <t xml:space="preserve">    VRN6 - Územní vlivy</t>
  </si>
  <si>
    <t>01210300R</t>
  </si>
  <si>
    <t>Vytýčení sítí</t>
  </si>
  <si>
    <t>296984396</t>
  </si>
  <si>
    <t>1505826162</t>
  </si>
  <si>
    <t>VRN6</t>
  </si>
  <si>
    <t>Územní vlivy</t>
  </si>
  <si>
    <t>060001000</t>
  </si>
  <si>
    <t>841042152</t>
  </si>
  <si>
    <t>SEZNAM FIGUR</t>
  </si>
  <si>
    <t>Výměra</t>
  </si>
  <si>
    <t xml:space="preserve"> SO</t>
  </si>
  <si>
    <t>Použití figury:</t>
  </si>
  <si>
    <t xml:space="preserve"> ZTI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</si>
</sst>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167" fontId="35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23-68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STAVEBNÍ ÚPRAVY 1.P.P. OBJEKTU č.p.80 - JIŘETÍN POD JEDLOVOU - ROZHLED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st.p.č.125, p.p.č. 111/1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31. 7. 2023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DĚČÍN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Vladimír POLDA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 Jan Duben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ROUND(SUM(AG95:AG100),2)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ROUND(SUM(AS95:AS100),2)</f>
        <v>0</v>
      </c>
      <c r="AT94" s="113">
        <f>ROUND(SUM(AV94:AW94),2)</f>
        <v>0</v>
      </c>
      <c r="AU94" s="114">
        <f>ROUND(SUM(AU95:AU100),5)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ROUND(SUM(AZ95:AZ100),2)</f>
        <v>0</v>
      </c>
      <c r="BA94" s="113">
        <f>ROUND(SUM(BA95:BA100),2)</f>
        <v>0</v>
      </c>
      <c r="BB94" s="113">
        <f>ROUND(SUM(BB95:BB100),2)</f>
        <v>0</v>
      </c>
      <c r="BC94" s="113">
        <f>ROUND(SUM(BC95:BC100),2)</f>
        <v>0</v>
      </c>
      <c r="BD94" s="115">
        <f>ROUND(SUM(BD95:BD100),2)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 - Stavební část'!P144</f>
        <v>0</v>
      </c>
      <c r="AV95" s="127">
        <f>'SO - Stavební část'!J33</f>
        <v>0</v>
      </c>
      <c r="AW95" s="127">
        <f>'SO - Stavební část'!J34</f>
        <v>0</v>
      </c>
      <c r="AX95" s="127">
        <f>'SO - Stavební část'!J35</f>
        <v>0</v>
      </c>
      <c r="AY95" s="127">
        <f>'SO - Stavební část'!J36</f>
        <v>0</v>
      </c>
      <c r="AZ95" s="127">
        <f>'SO - Stavební část'!F33</f>
        <v>0</v>
      </c>
      <c r="BA95" s="127">
        <f>'SO - Stavební část'!F34</f>
        <v>0</v>
      </c>
      <c r="BB95" s="127">
        <f>'SO - Stavební část'!F35</f>
        <v>0</v>
      </c>
      <c r="BC95" s="127">
        <f>'SO - Stavební část'!F36</f>
        <v>0</v>
      </c>
      <c r="BD95" s="129">
        <f>'SO - Stavební část'!F37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'EL - Elektro'!J30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'EL - Elektro'!P125</f>
        <v>0</v>
      </c>
      <c r="AV96" s="127">
        <f>'EL - Elektro'!J33</f>
        <v>0</v>
      </c>
      <c r="AW96" s="127">
        <f>'EL - Elektro'!J34</f>
        <v>0</v>
      </c>
      <c r="AX96" s="127">
        <f>'EL - Elektro'!J35</f>
        <v>0</v>
      </c>
      <c r="AY96" s="127">
        <f>'EL - Elektro'!J36</f>
        <v>0</v>
      </c>
      <c r="AZ96" s="127">
        <f>'EL - Elektro'!F33</f>
        <v>0</v>
      </c>
      <c r="BA96" s="127">
        <f>'EL - Elektro'!F34</f>
        <v>0</v>
      </c>
      <c r="BB96" s="127">
        <f>'EL - Elektro'!F35</f>
        <v>0</v>
      </c>
      <c r="BC96" s="127">
        <f>'EL - Elektro'!F36</f>
        <v>0</v>
      </c>
      <c r="BD96" s="129">
        <f>'EL - Elektro'!F37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'VZT - Vzduchotechnika'!J30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'VZT - Vzduchotechnika'!P120</f>
        <v>0</v>
      </c>
      <c r="AV97" s="127">
        <f>'VZT - Vzduchotechnika'!J33</f>
        <v>0</v>
      </c>
      <c r="AW97" s="127">
        <f>'VZT - Vzduchotechnika'!J34</f>
        <v>0</v>
      </c>
      <c r="AX97" s="127">
        <f>'VZT - Vzduchotechnika'!J35</f>
        <v>0</v>
      </c>
      <c r="AY97" s="127">
        <f>'VZT - Vzduchotechnika'!J36</f>
        <v>0</v>
      </c>
      <c r="AZ97" s="127">
        <f>'VZT - Vzduchotechnika'!F33</f>
        <v>0</v>
      </c>
      <c r="BA97" s="127">
        <f>'VZT - Vzduchotechnika'!F34</f>
        <v>0</v>
      </c>
      <c r="BB97" s="127">
        <f>'VZT - Vzduchotechnika'!F35</f>
        <v>0</v>
      </c>
      <c r="BC97" s="127">
        <f>'VZT - Vzduchotechnika'!F36</f>
        <v>0</v>
      </c>
      <c r="BD97" s="129">
        <f>'VZT - Vzduchotechnika'!F37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'ÚT - Vytápění'!J30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26">
        <v>0</v>
      </c>
      <c r="AT98" s="127">
        <f>ROUND(SUM(AV98:AW98),2)</f>
        <v>0</v>
      </c>
      <c r="AU98" s="128">
        <f>'ÚT - Vytápění'!P123</f>
        <v>0</v>
      </c>
      <c r="AV98" s="127">
        <f>'ÚT - Vytápění'!J33</f>
        <v>0</v>
      </c>
      <c r="AW98" s="127">
        <f>'ÚT - Vytápění'!J34</f>
        <v>0</v>
      </c>
      <c r="AX98" s="127">
        <f>'ÚT - Vytápění'!J35</f>
        <v>0</v>
      </c>
      <c r="AY98" s="127">
        <f>'ÚT - Vytápění'!J36</f>
        <v>0</v>
      </c>
      <c r="AZ98" s="127">
        <f>'ÚT - Vytápění'!F33</f>
        <v>0</v>
      </c>
      <c r="BA98" s="127">
        <f>'ÚT - Vytápění'!F34</f>
        <v>0</v>
      </c>
      <c r="BB98" s="127">
        <f>'ÚT - Vytápění'!F35</f>
        <v>0</v>
      </c>
      <c r="BC98" s="127">
        <f>'ÚT - Vytápění'!F36</f>
        <v>0</v>
      </c>
      <c r="BD98" s="129">
        <f>'ÚT - Vytápění'!F37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7" customFormat="1" ht="16.5" customHeight="1">
      <c r="A99" s="118" t="s">
        <v>80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'ZTI - Zdravotně technické...'!J30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83</v>
      </c>
      <c r="AR99" s="125"/>
      <c r="AS99" s="126">
        <v>0</v>
      </c>
      <c r="AT99" s="127">
        <f>ROUND(SUM(AV99:AW99),2)</f>
        <v>0</v>
      </c>
      <c r="AU99" s="128">
        <f>'ZTI - Zdravotně technické...'!P127</f>
        <v>0</v>
      </c>
      <c r="AV99" s="127">
        <f>'ZTI - Zdravotně technické...'!J33</f>
        <v>0</v>
      </c>
      <c r="AW99" s="127">
        <f>'ZTI - Zdravotně technické...'!J34</f>
        <v>0</v>
      </c>
      <c r="AX99" s="127">
        <f>'ZTI - Zdravotně technické...'!J35</f>
        <v>0</v>
      </c>
      <c r="AY99" s="127">
        <f>'ZTI - Zdravotně technické...'!J36</f>
        <v>0</v>
      </c>
      <c r="AZ99" s="127">
        <f>'ZTI - Zdravotně technické...'!F33</f>
        <v>0</v>
      </c>
      <c r="BA99" s="127">
        <f>'ZTI - Zdravotně technické...'!F34</f>
        <v>0</v>
      </c>
      <c r="BB99" s="127">
        <f>'ZTI - Zdravotně technické...'!F35</f>
        <v>0</v>
      </c>
      <c r="BC99" s="127">
        <f>'ZTI - Zdravotně technické...'!F36</f>
        <v>0</v>
      </c>
      <c r="BD99" s="129">
        <f>'ZTI - Zdravotně technické...'!F37</f>
        <v>0</v>
      </c>
      <c r="BE99" s="7"/>
      <c r="BT99" s="130" t="s">
        <v>84</v>
      </c>
      <c r="BV99" s="130" t="s">
        <v>78</v>
      </c>
      <c r="BW99" s="130" t="s">
        <v>98</v>
      </c>
      <c r="BX99" s="130" t="s">
        <v>5</v>
      </c>
      <c r="CL99" s="130" t="s">
        <v>1</v>
      </c>
      <c r="CM99" s="130" t="s">
        <v>86</v>
      </c>
    </row>
    <row r="100" s="7" customFormat="1" ht="16.5" customHeight="1">
      <c r="A100" s="118" t="s">
        <v>80</v>
      </c>
      <c r="B100" s="119"/>
      <c r="C100" s="120"/>
      <c r="D100" s="121" t="s">
        <v>99</v>
      </c>
      <c r="E100" s="121"/>
      <c r="F100" s="121"/>
      <c r="G100" s="121"/>
      <c r="H100" s="121"/>
      <c r="I100" s="122"/>
      <c r="J100" s="121" t="s">
        <v>100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'VRN - Vedlejší a ostatní 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83</v>
      </c>
      <c r="AR100" s="125"/>
      <c r="AS100" s="131">
        <v>0</v>
      </c>
      <c r="AT100" s="132">
        <f>ROUND(SUM(AV100:AW100),2)</f>
        <v>0</v>
      </c>
      <c r="AU100" s="133">
        <f>'VRN - Vedlejší a ostatní ...'!P120</f>
        <v>0</v>
      </c>
      <c r="AV100" s="132">
        <f>'VRN - Vedlejší a ostatní ...'!J33</f>
        <v>0</v>
      </c>
      <c r="AW100" s="132">
        <f>'VRN - Vedlejší a ostatní ...'!J34</f>
        <v>0</v>
      </c>
      <c r="AX100" s="132">
        <f>'VRN - Vedlejší a ostatní ...'!J35</f>
        <v>0</v>
      </c>
      <c r="AY100" s="132">
        <f>'VRN - Vedlejší a ostatní ...'!J36</f>
        <v>0</v>
      </c>
      <c r="AZ100" s="132">
        <f>'VRN - Vedlejší a ostatní ...'!F33</f>
        <v>0</v>
      </c>
      <c r="BA100" s="132">
        <f>'VRN - Vedlejší a ostatní ...'!F34</f>
        <v>0</v>
      </c>
      <c r="BB100" s="132">
        <f>'VRN - Vedlejší a ostatní ...'!F35</f>
        <v>0</v>
      </c>
      <c r="BC100" s="132">
        <f>'VRN - Vedlejší a ostatní ...'!F36</f>
        <v>0</v>
      </c>
      <c r="BD100" s="134">
        <f>'VRN - Vedlejší a ostatní ...'!F37</f>
        <v>0</v>
      </c>
      <c r="BE100" s="7"/>
      <c r="BT100" s="130" t="s">
        <v>84</v>
      </c>
      <c r="BV100" s="130" t="s">
        <v>78</v>
      </c>
      <c r="BW100" s="130" t="s">
        <v>101</v>
      </c>
      <c r="BX100" s="130" t="s">
        <v>5</v>
      </c>
      <c r="CL100" s="130" t="s">
        <v>1</v>
      </c>
      <c r="CM100" s="130" t="s">
        <v>84</v>
      </c>
    </row>
    <row r="101" s="2" customFormat="1" ht="30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sheetProtection sheet="1" formatColumns="0" formatRows="0" objects="1" scenarios="1" spinCount="100000" saltValue="zi5TC9kmXhdIkrOhdSTmEvJYl5RYwprMXdnU+Qg07/XrQFEgospq7EZk/nv3JqwtELACrIuaK7dhbUuC/xUVGg==" hashValue="Ogbg10V1qQfPqYTtweOKAPqd/4UoCglqHeI6i2X0p5BIsmpfBTUYo+1UQVcHKo4OnACx7hDAAR9rKRDW4Mfx5w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- Stavební část'!C2" display="/"/>
    <hyperlink ref="A96" location="'EL - Elektro'!C2" display="/"/>
    <hyperlink ref="A97" location="'VZT - Vzduchotechnika'!C2" display="/"/>
    <hyperlink ref="A98" location="'ÚT - Vytápění'!C2" display="/"/>
    <hyperlink ref="A99" location="'ZTI - Zdravotně technické...'!C2" display="/"/>
    <hyperlink ref="A100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  <c r="AZ2" s="135" t="s">
        <v>102</v>
      </c>
      <c r="BA2" s="135" t="s">
        <v>1</v>
      </c>
      <c r="BB2" s="135" t="s">
        <v>1</v>
      </c>
      <c r="BC2" s="135" t="s">
        <v>103</v>
      </c>
      <c r="BD2" s="13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  <c r="AZ3" s="135" t="s">
        <v>104</v>
      </c>
      <c r="BA3" s="135" t="s">
        <v>1</v>
      </c>
      <c r="BB3" s="135" t="s">
        <v>1</v>
      </c>
      <c r="BC3" s="135" t="s">
        <v>105</v>
      </c>
      <c r="BD3" s="135" t="s">
        <v>86</v>
      </c>
    </row>
    <row r="4" s="1" customFormat="1" ht="24.96" customHeight="1">
      <c r="B4" s="19"/>
      <c r="D4" s="138" t="s">
        <v>106</v>
      </c>
      <c r="L4" s="19"/>
      <c r="M4" s="139" t="s">
        <v>10</v>
      </c>
      <c r="AT4" s="16" t="s">
        <v>4</v>
      </c>
      <c r="AZ4" s="135" t="s">
        <v>107</v>
      </c>
      <c r="BA4" s="135" t="s">
        <v>1</v>
      </c>
      <c r="BB4" s="135" t="s">
        <v>1</v>
      </c>
      <c r="BC4" s="135" t="s">
        <v>108</v>
      </c>
      <c r="BD4" s="135" t="s">
        <v>86</v>
      </c>
    </row>
    <row r="5" s="1" customFormat="1" ht="6.96" customHeight="1">
      <c r="B5" s="19"/>
      <c r="L5" s="19"/>
      <c r="AZ5" s="135" t="s">
        <v>109</v>
      </c>
      <c r="BA5" s="135" t="s">
        <v>1</v>
      </c>
      <c r="BB5" s="135" t="s">
        <v>1</v>
      </c>
      <c r="BC5" s="135" t="s">
        <v>110</v>
      </c>
      <c r="BD5" s="135" t="s">
        <v>86</v>
      </c>
    </row>
    <row r="6" s="1" customFormat="1" ht="12" customHeight="1">
      <c r="B6" s="19"/>
      <c r="D6" s="140" t="s">
        <v>16</v>
      </c>
      <c r="L6" s="19"/>
      <c r="AZ6" s="135" t="s">
        <v>111</v>
      </c>
      <c r="BA6" s="135" t="s">
        <v>1</v>
      </c>
      <c r="BB6" s="135" t="s">
        <v>1</v>
      </c>
      <c r="BC6" s="135" t="s">
        <v>112</v>
      </c>
      <c r="BD6" s="135" t="s">
        <v>86</v>
      </c>
    </row>
    <row r="7" s="1" customFormat="1" ht="26.25" customHeight="1">
      <c r="B7" s="19"/>
      <c r="E7" s="141" t="str">
        <f>'Rekapitulace stavby'!K6</f>
        <v>STAVEBNÍ ÚPRAVY 1.P.P. OBJEKTU č.p.80 - JIŘETÍN POD JEDLOVOU - ROZHLED</v>
      </c>
      <c r="F7" s="140"/>
      <c r="G7" s="140"/>
      <c r="H7" s="140"/>
      <c r="L7" s="19"/>
      <c r="AZ7" s="135" t="s">
        <v>113</v>
      </c>
      <c r="BA7" s="135" t="s">
        <v>1</v>
      </c>
      <c r="BB7" s="135" t="s">
        <v>1</v>
      </c>
      <c r="BC7" s="135" t="s">
        <v>114</v>
      </c>
      <c r="BD7" s="135" t="s">
        <v>86</v>
      </c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116</v>
      </c>
      <c r="BA8" s="135" t="s">
        <v>1</v>
      </c>
      <c r="BB8" s="135" t="s">
        <v>1</v>
      </c>
      <c r="BC8" s="135" t="s">
        <v>117</v>
      </c>
      <c r="BD8" s="135" t="s">
        <v>86</v>
      </c>
    </row>
    <row r="9" s="2" customFormat="1" ht="16.5" customHeight="1">
      <c r="A9" s="37"/>
      <c r="B9" s="43"/>
      <c r="C9" s="37"/>
      <c r="D9" s="37"/>
      <c r="E9" s="142" t="s">
        <v>118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119</v>
      </c>
      <c r="BA9" s="135" t="s">
        <v>1</v>
      </c>
      <c r="BB9" s="135" t="s">
        <v>1</v>
      </c>
      <c r="BC9" s="135" t="s">
        <v>120</v>
      </c>
      <c r="BD9" s="135" t="s">
        <v>86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5" t="s">
        <v>121</v>
      </c>
      <c r="BA10" s="135" t="s">
        <v>1</v>
      </c>
      <c r="BB10" s="135" t="s">
        <v>1</v>
      </c>
      <c r="BC10" s="135" t="s">
        <v>122</v>
      </c>
      <c r="BD10" s="135" t="s">
        <v>86</v>
      </c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5" t="s">
        <v>123</v>
      </c>
      <c r="BA11" s="135" t="s">
        <v>1</v>
      </c>
      <c r="BB11" s="135" t="s">
        <v>1</v>
      </c>
      <c r="BC11" s="135" t="s">
        <v>124</v>
      </c>
      <c r="BD11" s="135" t="s">
        <v>86</v>
      </c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31. 7. 2023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5" t="s">
        <v>125</v>
      </c>
      <c r="BA12" s="135" t="s">
        <v>1</v>
      </c>
      <c r="BB12" s="135" t="s">
        <v>1</v>
      </c>
      <c r="BC12" s="135" t="s">
        <v>126</v>
      </c>
      <c r="BD12" s="135" t="s">
        <v>86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5" t="s">
        <v>127</v>
      </c>
      <c r="BA13" s="135" t="s">
        <v>1</v>
      </c>
      <c r="BB13" s="135" t="s">
        <v>1</v>
      </c>
      <c r="BC13" s="135" t="s">
        <v>128</v>
      </c>
      <c r="BD13" s="135" t="s">
        <v>86</v>
      </c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5" t="s">
        <v>129</v>
      </c>
      <c r="BA14" s="135" t="s">
        <v>1</v>
      </c>
      <c r="BB14" s="135" t="s">
        <v>1</v>
      </c>
      <c r="BC14" s="135" t="s">
        <v>130</v>
      </c>
      <c r="BD14" s="135" t="s">
        <v>86</v>
      </c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5" t="s">
        <v>131</v>
      </c>
      <c r="BA15" s="135" t="s">
        <v>1</v>
      </c>
      <c r="BB15" s="135" t="s">
        <v>1</v>
      </c>
      <c r="BC15" s="135" t="s">
        <v>132</v>
      </c>
      <c r="BD15" s="135" t="s">
        <v>86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5" t="s">
        <v>133</v>
      </c>
      <c r="BA16" s="135" t="s">
        <v>1</v>
      </c>
      <c r="BB16" s="135" t="s">
        <v>1</v>
      </c>
      <c r="BC16" s="135" t="s">
        <v>134</v>
      </c>
      <c r="BD16" s="135" t="s">
        <v>86</v>
      </c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5" t="s">
        <v>135</v>
      </c>
      <c r="BA17" s="135" t="s">
        <v>1</v>
      </c>
      <c r="BB17" s="135" t="s">
        <v>1</v>
      </c>
      <c r="BC17" s="135" t="s">
        <v>134</v>
      </c>
      <c r="BD17" s="135" t="s">
        <v>86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5" t="s">
        <v>136</v>
      </c>
      <c r="BA18" s="135" t="s">
        <v>1</v>
      </c>
      <c r="BB18" s="135" t="s">
        <v>1</v>
      </c>
      <c r="BC18" s="135" t="s">
        <v>137</v>
      </c>
      <c r="BD18" s="135" t="s">
        <v>86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ROUND(J144,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ROUND((SUM(BE144:BE446)),  2)</f>
        <v>0</v>
      </c>
      <c r="G33" s="37"/>
      <c r="H33" s="37"/>
      <c r="I33" s="155">
        <v>0.20999999999999999</v>
      </c>
      <c r="J33" s="154">
        <f>ROUND(((SUM(BE144:BE446))*I33),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ROUND((SUM(BF144:BF446)),  2)</f>
        <v>0</v>
      </c>
      <c r="G34" s="37"/>
      <c r="H34" s="37"/>
      <c r="I34" s="155">
        <v>0.14999999999999999</v>
      </c>
      <c r="J34" s="154">
        <f>ROUND(((SUM(BF144:BF446))*I34),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ROUND((SUM(BG144:BG446)),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ROUND((SUM(BH144:BH446)),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ROUND((SUM(BI144:BI446)),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STAVEBNÍ ÚPRAVY 1.P.P. OBJEKTU č.p.80 - JIŘETÍN POD JEDLOVOU - ROZHLED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st.p.č.125, p.p.č. 111/1</v>
      </c>
      <c r="G89" s="39"/>
      <c r="H89" s="39"/>
      <c r="I89" s="31" t="s">
        <v>22</v>
      </c>
      <c r="J89" s="78" t="str">
        <f>IF(J12="","",J12)</f>
        <v>31. 7. 2023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139</v>
      </c>
      <c r="D94" s="176"/>
      <c r="E94" s="176"/>
      <c r="F94" s="176"/>
      <c r="G94" s="176"/>
      <c r="H94" s="176"/>
      <c r="I94" s="176"/>
      <c r="J94" s="177" t="s">
        <v>140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141</v>
      </c>
      <c r="D96" s="39"/>
      <c r="E96" s="39"/>
      <c r="F96" s="39"/>
      <c r="G96" s="39"/>
      <c r="H96" s="39"/>
      <c r="I96" s="39"/>
      <c r="J96" s="109">
        <f>J144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142</v>
      </c>
    </row>
    <row r="97" s="9" customFormat="1" ht="24.96" customHeight="1">
      <c r="A97" s="9"/>
      <c r="B97" s="179"/>
      <c r="C97" s="180"/>
      <c r="D97" s="181" t="s">
        <v>143</v>
      </c>
      <c r="E97" s="182"/>
      <c r="F97" s="182"/>
      <c r="G97" s="182"/>
      <c r="H97" s="182"/>
      <c r="I97" s="182"/>
      <c r="J97" s="183">
        <f>J145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144</v>
      </c>
      <c r="E98" s="188"/>
      <c r="F98" s="188"/>
      <c r="G98" s="188"/>
      <c r="H98" s="188"/>
      <c r="I98" s="188"/>
      <c r="J98" s="189">
        <f>J146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145</v>
      </c>
      <c r="E99" s="188"/>
      <c r="F99" s="188"/>
      <c r="G99" s="188"/>
      <c r="H99" s="188"/>
      <c r="I99" s="188"/>
      <c r="J99" s="189">
        <f>J155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146</v>
      </c>
      <c r="E100" s="188"/>
      <c r="F100" s="188"/>
      <c r="G100" s="188"/>
      <c r="H100" s="188"/>
      <c r="I100" s="188"/>
      <c r="J100" s="189">
        <f>J162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147</v>
      </c>
      <c r="E101" s="188"/>
      <c r="F101" s="188"/>
      <c r="G101" s="188"/>
      <c r="H101" s="188"/>
      <c r="I101" s="188"/>
      <c r="J101" s="189">
        <f>J170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148</v>
      </c>
      <c r="E102" s="188"/>
      <c r="F102" s="188"/>
      <c r="G102" s="188"/>
      <c r="H102" s="188"/>
      <c r="I102" s="188"/>
      <c r="J102" s="189">
        <f>J176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149</v>
      </c>
      <c r="E103" s="188"/>
      <c r="F103" s="188"/>
      <c r="G103" s="188"/>
      <c r="H103" s="188"/>
      <c r="I103" s="188"/>
      <c r="J103" s="189">
        <f>J183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150</v>
      </c>
      <c r="E104" s="188"/>
      <c r="F104" s="188"/>
      <c r="G104" s="188"/>
      <c r="H104" s="188"/>
      <c r="I104" s="188"/>
      <c r="J104" s="189">
        <f>J219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151</v>
      </c>
      <c r="E105" s="188"/>
      <c r="F105" s="188"/>
      <c r="G105" s="188"/>
      <c r="H105" s="188"/>
      <c r="I105" s="188"/>
      <c r="J105" s="189">
        <f>J245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152</v>
      </c>
      <c r="E106" s="188"/>
      <c r="F106" s="188"/>
      <c r="G106" s="188"/>
      <c r="H106" s="188"/>
      <c r="I106" s="188"/>
      <c r="J106" s="189">
        <f>J251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153</v>
      </c>
      <c r="E107" s="182"/>
      <c r="F107" s="182"/>
      <c r="G107" s="182"/>
      <c r="H107" s="182"/>
      <c r="I107" s="182"/>
      <c r="J107" s="183">
        <f>J253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154</v>
      </c>
      <c r="E108" s="188"/>
      <c r="F108" s="188"/>
      <c r="G108" s="188"/>
      <c r="H108" s="188"/>
      <c r="I108" s="188"/>
      <c r="J108" s="189">
        <f>J254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155</v>
      </c>
      <c r="E109" s="188"/>
      <c r="F109" s="188"/>
      <c r="G109" s="188"/>
      <c r="H109" s="188"/>
      <c r="I109" s="188"/>
      <c r="J109" s="189">
        <f>J280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156</v>
      </c>
      <c r="E110" s="188"/>
      <c r="F110" s="188"/>
      <c r="G110" s="188"/>
      <c r="H110" s="188"/>
      <c r="I110" s="188"/>
      <c r="J110" s="189">
        <f>J288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157</v>
      </c>
      <c r="E111" s="188"/>
      <c r="F111" s="188"/>
      <c r="G111" s="188"/>
      <c r="H111" s="188"/>
      <c r="I111" s="188"/>
      <c r="J111" s="189">
        <f>J294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158</v>
      </c>
      <c r="E112" s="188"/>
      <c r="F112" s="188"/>
      <c r="G112" s="188"/>
      <c r="H112" s="188"/>
      <c r="I112" s="188"/>
      <c r="J112" s="189">
        <f>J298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159</v>
      </c>
      <c r="E113" s="188"/>
      <c r="F113" s="188"/>
      <c r="G113" s="188"/>
      <c r="H113" s="188"/>
      <c r="I113" s="188"/>
      <c r="J113" s="189">
        <f>J300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160</v>
      </c>
      <c r="E114" s="188"/>
      <c r="F114" s="188"/>
      <c r="G114" s="188"/>
      <c r="H114" s="188"/>
      <c r="I114" s="188"/>
      <c r="J114" s="189">
        <f>J302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161</v>
      </c>
      <c r="E115" s="188"/>
      <c r="F115" s="188"/>
      <c r="G115" s="188"/>
      <c r="H115" s="188"/>
      <c r="I115" s="188"/>
      <c r="J115" s="189">
        <f>J304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162</v>
      </c>
      <c r="E116" s="188"/>
      <c r="F116" s="188"/>
      <c r="G116" s="188"/>
      <c r="H116" s="188"/>
      <c r="I116" s="188"/>
      <c r="J116" s="189">
        <f>J308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163</v>
      </c>
      <c r="E117" s="188"/>
      <c r="F117" s="188"/>
      <c r="G117" s="188"/>
      <c r="H117" s="188"/>
      <c r="I117" s="188"/>
      <c r="J117" s="189">
        <f>J341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164</v>
      </c>
      <c r="E118" s="188"/>
      <c r="F118" s="188"/>
      <c r="G118" s="188"/>
      <c r="H118" s="188"/>
      <c r="I118" s="188"/>
      <c r="J118" s="189">
        <f>J347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5"/>
      <c r="C119" s="186"/>
      <c r="D119" s="187" t="s">
        <v>165</v>
      </c>
      <c r="E119" s="188"/>
      <c r="F119" s="188"/>
      <c r="G119" s="188"/>
      <c r="H119" s="188"/>
      <c r="I119" s="188"/>
      <c r="J119" s="189">
        <f>J373</f>
        <v>0</v>
      </c>
      <c r="K119" s="186"/>
      <c r="L119" s="19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5"/>
      <c r="C120" s="186"/>
      <c r="D120" s="187" t="s">
        <v>166</v>
      </c>
      <c r="E120" s="188"/>
      <c r="F120" s="188"/>
      <c r="G120" s="188"/>
      <c r="H120" s="188"/>
      <c r="I120" s="188"/>
      <c r="J120" s="189">
        <f>J390</f>
        <v>0</v>
      </c>
      <c r="K120" s="186"/>
      <c r="L120" s="19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5"/>
      <c r="C121" s="186"/>
      <c r="D121" s="187" t="s">
        <v>167</v>
      </c>
      <c r="E121" s="188"/>
      <c r="F121" s="188"/>
      <c r="G121" s="188"/>
      <c r="H121" s="188"/>
      <c r="I121" s="188"/>
      <c r="J121" s="189">
        <f>J398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5"/>
      <c r="C122" s="186"/>
      <c r="D122" s="187" t="s">
        <v>168</v>
      </c>
      <c r="E122" s="188"/>
      <c r="F122" s="188"/>
      <c r="G122" s="188"/>
      <c r="H122" s="188"/>
      <c r="I122" s="188"/>
      <c r="J122" s="189">
        <f>J419</f>
        <v>0</v>
      </c>
      <c r="K122" s="186"/>
      <c r="L122" s="19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5"/>
      <c r="C123" s="186"/>
      <c r="D123" s="187" t="s">
        <v>169</v>
      </c>
      <c r="E123" s="188"/>
      <c r="F123" s="188"/>
      <c r="G123" s="188"/>
      <c r="H123" s="188"/>
      <c r="I123" s="188"/>
      <c r="J123" s="189">
        <f>J427</f>
        <v>0</v>
      </c>
      <c r="K123" s="186"/>
      <c r="L123" s="19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5"/>
      <c r="C124" s="186"/>
      <c r="D124" s="187" t="s">
        <v>170</v>
      </c>
      <c r="E124" s="188"/>
      <c r="F124" s="188"/>
      <c r="G124" s="188"/>
      <c r="H124" s="188"/>
      <c r="I124" s="188"/>
      <c r="J124" s="189">
        <f>J442</f>
        <v>0</v>
      </c>
      <c r="K124" s="186"/>
      <c r="L124" s="19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30" s="2" customFormat="1" ht="6.96" customHeight="1">
      <c r="A130" s="37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24.96" customHeight="1">
      <c r="A131" s="37"/>
      <c r="B131" s="38"/>
      <c r="C131" s="22" t="s">
        <v>171</v>
      </c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31" t="s">
        <v>16</v>
      </c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26.25" customHeight="1">
      <c r="A134" s="37"/>
      <c r="B134" s="38"/>
      <c r="C134" s="39"/>
      <c r="D134" s="39"/>
      <c r="E134" s="174" t="str">
        <f>E7</f>
        <v>STAVEBNÍ ÚPRAVY 1.P.P. OBJEKTU č.p.80 - JIŘETÍN POD JEDLOVOU - ROZHLED</v>
      </c>
      <c r="F134" s="31"/>
      <c r="G134" s="31"/>
      <c r="H134" s="31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2" customHeight="1">
      <c r="A135" s="37"/>
      <c r="B135" s="38"/>
      <c r="C135" s="31" t="s">
        <v>115</v>
      </c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6.5" customHeight="1">
      <c r="A136" s="37"/>
      <c r="B136" s="38"/>
      <c r="C136" s="39"/>
      <c r="D136" s="39"/>
      <c r="E136" s="75" t="str">
        <f>E9</f>
        <v>SO - Stavební část</v>
      </c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6.96" customHeight="1">
      <c r="A137" s="37"/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2" customHeight="1">
      <c r="A138" s="37"/>
      <c r="B138" s="38"/>
      <c r="C138" s="31" t="s">
        <v>20</v>
      </c>
      <c r="D138" s="39"/>
      <c r="E138" s="39"/>
      <c r="F138" s="26" t="str">
        <f>F12</f>
        <v>st.p.č.125, p.p.č. 111/1</v>
      </c>
      <c r="G138" s="39"/>
      <c r="H138" s="39"/>
      <c r="I138" s="31" t="s">
        <v>22</v>
      </c>
      <c r="J138" s="78" t="str">
        <f>IF(J12="","",J12)</f>
        <v>31. 7. 2023</v>
      </c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6.96" customHeight="1">
      <c r="A139" s="37"/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5.15" customHeight="1">
      <c r="A140" s="37"/>
      <c r="B140" s="38"/>
      <c r="C140" s="31" t="s">
        <v>24</v>
      </c>
      <c r="D140" s="39"/>
      <c r="E140" s="39"/>
      <c r="F140" s="26" t="str">
        <f>E15</f>
        <v>STATUTÁRNÍ MĚSTO DĚČÍN</v>
      </c>
      <c r="G140" s="39"/>
      <c r="H140" s="39"/>
      <c r="I140" s="31" t="s">
        <v>30</v>
      </c>
      <c r="J140" s="35" t="str">
        <f>E21</f>
        <v>Ing. Vladimír POLDA</v>
      </c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5.15" customHeight="1">
      <c r="A141" s="37"/>
      <c r="B141" s="38"/>
      <c r="C141" s="31" t="s">
        <v>28</v>
      </c>
      <c r="D141" s="39"/>
      <c r="E141" s="39"/>
      <c r="F141" s="26" t="str">
        <f>IF(E18="","",E18)</f>
        <v>Vyplň údaj</v>
      </c>
      <c r="G141" s="39"/>
      <c r="H141" s="39"/>
      <c r="I141" s="31" t="s">
        <v>33</v>
      </c>
      <c r="J141" s="35" t="str">
        <f>E24</f>
        <v>Ing. Jan Duben</v>
      </c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0.32" customHeight="1">
      <c r="A142" s="37"/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11" customFormat="1" ht="29.28" customHeight="1">
      <c r="A143" s="191"/>
      <c r="B143" s="192"/>
      <c r="C143" s="193" t="s">
        <v>172</v>
      </c>
      <c r="D143" s="194" t="s">
        <v>61</v>
      </c>
      <c r="E143" s="194" t="s">
        <v>57</v>
      </c>
      <c r="F143" s="194" t="s">
        <v>58</v>
      </c>
      <c r="G143" s="194" t="s">
        <v>173</v>
      </c>
      <c r="H143" s="194" t="s">
        <v>174</v>
      </c>
      <c r="I143" s="194" t="s">
        <v>175</v>
      </c>
      <c r="J143" s="195" t="s">
        <v>140</v>
      </c>
      <c r="K143" s="196" t="s">
        <v>176</v>
      </c>
      <c r="L143" s="197"/>
      <c r="M143" s="99" t="s">
        <v>1</v>
      </c>
      <c r="N143" s="100" t="s">
        <v>40</v>
      </c>
      <c r="O143" s="100" t="s">
        <v>177</v>
      </c>
      <c r="P143" s="100" t="s">
        <v>178</v>
      </c>
      <c r="Q143" s="100" t="s">
        <v>179</v>
      </c>
      <c r="R143" s="100" t="s">
        <v>180</v>
      </c>
      <c r="S143" s="100" t="s">
        <v>181</v>
      </c>
      <c r="T143" s="101" t="s">
        <v>182</v>
      </c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</row>
    <row r="144" s="2" customFormat="1" ht="22.8" customHeight="1">
      <c r="A144" s="37"/>
      <c r="B144" s="38"/>
      <c r="C144" s="106" t="s">
        <v>183</v>
      </c>
      <c r="D144" s="39"/>
      <c r="E144" s="39"/>
      <c r="F144" s="39"/>
      <c r="G144" s="39"/>
      <c r="H144" s="39"/>
      <c r="I144" s="39"/>
      <c r="J144" s="198">
        <f>BK144</f>
        <v>0</v>
      </c>
      <c r="K144" s="39"/>
      <c r="L144" s="43"/>
      <c r="M144" s="102"/>
      <c r="N144" s="199"/>
      <c r="O144" s="103"/>
      <c r="P144" s="200">
        <f>P145+P253</f>
        <v>0</v>
      </c>
      <c r="Q144" s="103"/>
      <c r="R144" s="200">
        <f>R145+R253</f>
        <v>37.73947244</v>
      </c>
      <c r="S144" s="103"/>
      <c r="T144" s="201">
        <f>T145+T253</f>
        <v>61.670582369999991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75</v>
      </c>
      <c r="AU144" s="16" t="s">
        <v>142</v>
      </c>
      <c r="BK144" s="202">
        <f>BK145+BK253</f>
        <v>0</v>
      </c>
    </row>
    <row r="145" s="12" customFormat="1" ht="25.92" customHeight="1">
      <c r="A145" s="12"/>
      <c r="B145" s="203"/>
      <c r="C145" s="204"/>
      <c r="D145" s="205" t="s">
        <v>75</v>
      </c>
      <c r="E145" s="206" t="s">
        <v>184</v>
      </c>
      <c r="F145" s="206" t="s">
        <v>185</v>
      </c>
      <c r="G145" s="204"/>
      <c r="H145" s="204"/>
      <c r="I145" s="207"/>
      <c r="J145" s="208">
        <f>BK145</f>
        <v>0</v>
      </c>
      <c r="K145" s="204"/>
      <c r="L145" s="209"/>
      <c r="M145" s="210"/>
      <c r="N145" s="211"/>
      <c r="O145" s="211"/>
      <c r="P145" s="212">
        <f>P146+P155+P162+P170+P176+P183+P219+P245+P251</f>
        <v>0</v>
      </c>
      <c r="Q145" s="211"/>
      <c r="R145" s="212">
        <f>R146+R155+R162+R170+R176+R183+R219+R245+R251</f>
        <v>33.103245540000003</v>
      </c>
      <c r="S145" s="211"/>
      <c r="T145" s="213">
        <f>T146+T155+T162+T170+T176+T183+T219+T245+T251</f>
        <v>54.138172999999995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84</v>
      </c>
      <c r="AT145" s="215" t="s">
        <v>75</v>
      </c>
      <c r="AU145" s="215" t="s">
        <v>76</v>
      </c>
      <c r="AY145" s="214" t="s">
        <v>186</v>
      </c>
      <c r="BK145" s="216">
        <f>BK146+BK155+BK162+BK170+BK176+BK183+BK219+BK245+BK251</f>
        <v>0</v>
      </c>
    </row>
    <row r="146" s="12" customFormat="1" ht="22.8" customHeight="1">
      <c r="A146" s="12"/>
      <c r="B146" s="203"/>
      <c r="C146" s="204"/>
      <c r="D146" s="205" t="s">
        <v>75</v>
      </c>
      <c r="E146" s="217" t="s">
        <v>84</v>
      </c>
      <c r="F146" s="217" t="s">
        <v>187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SUM(P147:P154)</f>
        <v>0</v>
      </c>
      <c r="Q146" s="211"/>
      <c r="R146" s="212">
        <f>SUM(R147:R154)</f>
        <v>0</v>
      </c>
      <c r="S146" s="211"/>
      <c r="T146" s="213">
        <f>SUM(T147:T154)</f>
        <v>0.080399999999999999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84</v>
      </c>
      <c r="AT146" s="215" t="s">
        <v>75</v>
      </c>
      <c r="AU146" s="215" t="s">
        <v>84</v>
      </c>
      <c r="AY146" s="214" t="s">
        <v>186</v>
      </c>
      <c r="BK146" s="216">
        <f>SUM(BK147:BK154)</f>
        <v>0</v>
      </c>
    </row>
    <row r="147" s="2" customFormat="1" ht="16.5" customHeight="1">
      <c r="A147" s="37"/>
      <c r="B147" s="38"/>
      <c r="C147" s="219" t="s">
        <v>84</v>
      </c>
      <c r="D147" s="219" t="s">
        <v>188</v>
      </c>
      <c r="E147" s="220" t="s">
        <v>189</v>
      </c>
      <c r="F147" s="221" t="s">
        <v>190</v>
      </c>
      <c r="G147" s="222" t="s">
        <v>191</v>
      </c>
      <c r="H147" s="223">
        <v>2.0099999999999998</v>
      </c>
      <c r="I147" s="224"/>
      <c r="J147" s="225">
        <f>ROUND(I147*H147,2)</f>
        <v>0</v>
      </c>
      <c r="K147" s="226"/>
      <c r="L147" s="43"/>
      <c r="M147" s="227" t="s">
        <v>1</v>
      </c>
      <c r="N147" s="228" t="s">
        <v>41</v>
      </c>
      <c r="O147" s="90"/>
      <c r="P147" s="229">
        <f>O147*H147</f>
        <v>0</v>
      </c>
      <c r="Q147" s="229">
        <v>0</v>
      </c>
      <c r="R147" s="229">
        <f>Q147*H147</f>
        <v>0</v>
      </c>
      <c r="S147" s="229">
        <v>0.040000000000000001</v>
      </c>
      <c r="T147" s="230">
        <f>S147*H147</f>
        <v>0.080399999999999999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1" t="s">
        <v>192</v>
      </c>
      <c r="AT147" s="231" t="s">
        <v>188</v>
      </c>
      <c r="AU147" s="231" t="s">
        <v>86</v>
      </c>
      <c r="AY147" s="16" t="s">
        <v>186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84</v>
      </c>
      <c r="BK147" s="232">
        <f>ROUND(I147*H147,2)</f>
        <v>0</v>
      </c>
      <c r="BL147" s="16" t="s">
        <v>192</v>
      </c>
      <c r="BM147" s="231" t="s">
        <v>193</v>
      </c>
    </row>
    <row r="148" s="13" customFormat="1">
      <c r="A148" s="13"/>
      <c r="B148" s="233"/>
      <c r="C148" s="234"/>
      <c r="D148" s="235" t="s">
        <v>194</v>
      </c>
      <c r="E148" s="236" t="s">
        <v>1</v>
      </c>
      <c r="F148" s="237" t="s">
        <v>195</v>
      </c>
      <c r="G148" s="234"/>
      <c r="H148" s="238">
        <v>2.0099999999999998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194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186</v>
      </c>
    </row>
    <row r="149" s="2" customFormat="1" ht="24.15" customHeight="1">
      <c r="A149" s="37"/>
      <c r="B149" s="38"/>
      <c r="C149" s="219" t="s">
        <v>86</v>
      </c>
      <c r="D149" s="219" t="s">
        <v>188</v>
      </c>
      <c r="E149" s="220" t="s">
        <v>196</v>
      </c>
      <c r="F149" s="221" t="s">
        <v>197</v>
      </c>
      <c r="G149" s="222" t="s">
        <v>198</v>
      </c>
      <c r="H149" s="223">
        <v>5.9320000000000004</v>
      </c>
      <c r="I149" s="224"/>
      <c r="J149" s="225">
        <f>ROUND(I149*H149,2)</f>
        <v>0</v>
      </c>
      <c r="K149" s="226"/>
      <c r="L149" s="43"/>
      <c r="M149" s="227" t="s">
        <v>1</v>
      </c>
      <c r="N149" s="228" t="s">
        <v>41</v>
      </c>
      <c r="O149" s="90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192</v>
      </c>
      <c r="AT149" s="231" t="s">
        <v>188</v>
      </c>
      <c r="AU149" s="231" t="s">
        <v>86</v>
      </c>
      <c r="AY149" s="16" t="s">
        <v>186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84</v>
      </c>
      <c r="BK149" s="232">
        <f>ROUND(I149*H149,2)</f>
        <v>0</v>
      </c>
      <c r="BL149" s="16" t="s">
        <v>192</v>
      </c>
      <c r="BM149" s="231" t="s">
        <v>199</v>
      </c>
    </row>
    <row r="150" s="13" customFormat="1">
      <c r="A150" s="13"/>
      <c r="B150" s="233"/>
      <c r="C150" s="234"/>
      <c r="D150" s="235" t="s">
        <v>194</v>
      </c>
      <c r="E150" s="236" t="s">
        <v>1</v>
      </c>
      <c r="F150" s="237" t="s">
        <v>200</v>
      </c>
      <c r="G150" s="234"/>
      <c r="H150" s="238">
        <v>3.4119999999999999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194</v>
      </c>
      <c r="AU150" s="244" t="s">
        <v>86</v>
      </c>
      <c r="AV150" s="13" t="s">
        <v>86</v>
      </c>
      <c r="AW150" s="13" t="s">
        <v>32</v>
      </c>
      <c r="AX150" s="13" t="s">
        <v>76</v>
      </c>
      <c r="AY150" s="244" t="s">
        <v>186</v>
      </c>
    </row>
    <row r="151" s="13" customFormat="1">
      <c r="A151" s="13"/>
      <c r="B151" s="233"/>
      <c r="C151" s="234"/>
      <c r="D151" s="235" t="s">
        <v>194</v>
      </c>
      <c r="E151" s="236" t="s">
        <v>1</v>
      </c>
      <c r="F151" s="237" t="s">
        <v>201</v>
      </c>
      <c r="G151" s="234"/>
      <c r="H151" s="238">
        <v>2.52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194</v>
      </c>
      <c r="AU151" s="244" t="s">
        <v>86</v>
      </c>
      <c r="AV151" s="13" t="s">
        <v>86</v>
      </c>
      <c r="AW151" s="13" t="s">
        <v>32</v>
      </c>
      <c r="AX151" s="13" t="s">
        <v>76</v>
      </c>
      <c r="AY151" s="244" t="s">
        <v>186</v>
      </c>
    </row>
    <row r="152" s="14" customFormat="1">
      <c r="A152" s="14"/>
      <c r="B152" s="245"/>
      <c r="C152" s="246"/>
      <c r="D152" s="235" t="s">
        <v>194</v>
      </c>
      <c r="E152" s="247" t="s">
        <v>131</v>
      </c>
      <c r="F152" s="248" t="s">
        <v>202</v>
      </c>
      <c r="G152" s="246"/>
      <c r="H152" s="249">
        <v>5.9320000000000004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194</v>
      </c>
      <c r="AU152" s="255" t="s">
        <v>86</v>
      </c>
      <c r="AV152" s="14" t="s">
        <v>192</v>
      </c>
      <c r="AW152" s="14" t="s">
        <v>32</v>
      </c>
      <c r="AX152" s="14" t="s">
        <v>84</v>
      </c>
      <c r="AY152" s="255" t="s">
        <v>186</v>
      </c>
    </row>
    <row r="153" s="2" customFormat="1" ht="24.15" customHeight="1">
      <c r="A153" s="37"/>
      <c r="B153" s="38"/>
      <c r="C153" s="219" t="s">
        <v>203</v>
      </c>
      <c r="D153" s="219" t="s">
        <v>188</v>
      </c>
      <c r="E153" s="220" t="s">
        <v>204</v>
      </c>
      <c r="F153" s="221" t="s">
        <v>205</v>
      </c>
      <c r="G153" s="222" t="s">
        <v>198</v>
      </c>
      <c r="H153" s="223">
        <v>5.9320000000000004</v>
      </c>
      <c r="I153" s="224"/>
      <c r="J153" s="225">
        <f>ROUND(I153*H153,2)</f>
        <v>0</v>
      </c>
      <c r="K153" s="226"/>
      <c r="L153" s="43"/>
      <c r="M153" s="227" t="s">
        <v>1</v>
      </c>
      <c r="N153" s="228" t="s">
        <v>41</v>
      </c>
      <c r="O153" s="90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1" t="s">
        <v>192</v>
      </c>
      <c r="AT153" s="231" t="s">
        <v>188</v>
      </c>
      <c r="AU153" s="231" t="s">
        <v>86</v>
      </c>
      <c r="AY153" s="16" t="s">
        <v>186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84</v>
      </c>
      <c r="BK153" s="232">
        <f>ROUND(I153*H153,2)</f>
        <v>0</v>
      </c>
      <c r="BL153" s="16" t="s">
        <v>192</v>
      </c>
      <c r="BM153" s="231" t="s">
        <v>206</v>
      </c>
    </row>
    <row r="154" s="13" customFormat="1">
      <c r="A154" s="13"/>
      <c r="B154" s="233"/>
      <c r="C154" s="234"/>
      <c r="D154" s="235" t="s">
        <v>194</v>
      </c>
      <c r="E154" s="236" t="s">
        <v>1</v>
      </c>
      <c r="F154" s="237" t="s">
        <v>207</v>
      </c>
      <c r="G154" s="234"/>
      <c r="H154" s="238">
        <v>5.9320000000000004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194</v>
      </c>
      <c r="AU154" s="244" t="s">
        <v>86</v>
      </c>
      <c r="AV154" s="13" t="s">
        <v>86</v>
      </c>
      <c r="AW154" s="13" t="s">
        <v>32</v>
      </c>
      <c r="AX154" s="13" t="s">
        <v>84</v>
      </c>
      <c r="AY154" s="244" t="s">
        <v>186</v>
      </c>
    </row>
    <row r="155" s="12" customFormat="1" ht="22.8" customHeight="1">
      <c r="A155" s="12"/>
      <c r="B155" s="203"/>
      <c r="C155" s="204"/>
      <c r="D155" s="205" t="s">
        <v>75</v>
      </c>
      <c r="E155" s="217" t="s">
        <v>86</v>
      </c>
      <c r="F155" s="217" t="s">
        <v>208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SUM(P156:P161)</f>
        <v>0</v>
      </c>
      <c r="Q155" s="211"/>
      <c r="R155" s="212">
        <f>SUM(R156:R161)</f>
        <v>2.2512111199999998</v>
      </c>
      <c r="S155" s="211"/>
      <c r="T155" s="213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84</v>
      </c>
      <c r="AT155" s="215" t="s">
        <v>75</v>
      </c>
      <c r="AU155" s="215" t="s">
        <v>84</v>
      </c>
      <c r="AY155" s="214" t="s">
        <v>186</v>
      </c>
      <c r="BK155" s="216">
        <f>SUM(BK156:BK161)</f>
        <v>0</v>
      </c>
    </row>
    <row r="156" s="2" customFormat="1" ht="16.5" customHeight="1">
      <c r="A156" s="37"/>
      <c r="B156" s="38"/>
      <c r="C156" s="219" t="s">
        <v>192</v>
      </c>
      <c r="D156" s="219" t="s">
        <v>188</v>
      </c>
      <c r="E156" s="220" t="s">
        <v>209</v>
      </c>
      <c r="F156" s="221" t="s">
        <v>210</v>
      </c>
      <c r="G156" s="222" t="s">
        <v>198</v>
      </c>
      <c r="H156" s="223">
        <v>0.39700000000000002</v>
      </c>
      <c r="I156" s="224"/>
      <c r="J156" s="225">
        <f>ROUND(I156*H156,2)</f>
        <v>0</v>
      </c>
      <c r="K156" s="226"/>
      <c r="L156" s="43"/>
      <c r="M156" s="227" t="s">
        <v>1</v>
      </c>
      <c r="N156" s="228" t="s">
        <v>41</v>
      </c>
      <c r="O156" s="90"/>
      <c r="P156" s="229">
        <f>O156*H156</f>
        <v>0</v>
      </c>
      <c r="Q156" s="229">
        <v>2.3010199999999998</v>
      </c>
      <c r="R156" s="229">
        <f>Q156*H156</f>
        <v>0.91350493999999993</v>
      </c>
      <c r="S156" s="229">
        <v>0</v>
      </c>
      <c r="T156" s="23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192</v>
      </c>
      <c r="AT156" s="231" t="s">
        <v>188</v>
      </c>
      <c r="AU156" s="231" t="s">
        <v>86</v>
      </c>
      <c r="AY156" s="16" t="s">
        <v>186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84</v>
      </c>
      <c r="BK156" s="232">
        <f>ROUND(I156*H156,2)</f>
        <v>0</v>
      </c>
      <c r="BL156" s="16" t="s">
        <v>192</v>
      </c>
      <c r="BM156" s="231" t="s">
        <v>211</v>
      </c>
    </row>
    <row r="157" s="13" customFormat="1">
      <c r="A157" s="13"/>
      <c r="B157" s="233"/>
      <c r="C157" s="234"/>
      <c r="D157" s="235" t="s">
        <v>194</v>
      </c>
      <c r="E157" s="236" t="s">
        <v>1</v>
      </c>
      <c r="F157" s="237" t="s">
        <v>212</v>
      </c>
      <c r="G157" s="234"/>
      <c r="H157" s="238">
        <v>0.39700000000000002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194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186</v>
      </c>
    </row>
    <row r="158" s="2" customFormat="1" ht="33" customHeight="1">
      <c r="A158" s="37"/>
      <c r="B158" s="38"/>
      <c r="C158" s="219" t="s">
        <v>213</v>
      </c>
      <c r="D158" s="219" t="s">
        <v>188</v>
      </c>
      <c r="E158" s="220" t="s">
        <v>214</v>
      </c>
      <c r="F158" s="221" t="s">
        <v>215</v>
      </c>
      <c r="G158" s="222" t="s">
        <v>216</v>
      </c>
      <c r="H158" s="223">
        <v>2.7930000000000001</v>
      </c>
      <c r="I158" s="224"/>
      <c r="J158" s="225">
        <f>ROUND(I158*H158,2)</f>
        <v>0</v>
      </c>
      <c r="K158" s="226"/>
      <c r="L158" s="43"/>
      <c r="M158" s="227" t="s">
        <v>1</v>
      </c>
      <c r="N158" s="228" t="s">
        <v>41</v>
      </c>
      <c r="O158" s="90"/>
      <c r="P158" s="229">
        <f>O158*H158</f>
        <v>0</v>
      </c>
      <c r="Q158" s="229">
        <v>0.47326000000000001</v>
      </c>
      <c r="R158" s="229">
        <f>Q158*H158</f>
        <v>1.3218151800000002</v>
      </c>
      <c r="S158" s="229">
        <v>0</v>
      </c>
      <c r="T158" s="23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1" t="s">
        <v>192</v>
      </c>
      <c r="AT158" s="231" t="s">
        <v>188</v>
      </c>
      <c r="AU158" s="231" t="s">
        <v>86</v>
      </c>
      <c r="AY158" s="16" t="s">
        <v>186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84</v>
      </c>
      <c r="BK158" s="232">
        <f>ROUND(I158*H158,2)</f>
        <v>0</v>
      </c>
      <c r="BL158" s="16" t="s">
        <v>192</v>
      </c>
      <c r="BM158" s="231" t="s">
        <v>217</v>
      </c>
    </row>
    <row r="159" s="13" customFormat="1">
      <c r="A159" s="13"/>
      <c r="B159" s="233"/>
      <c r="C159" s="234"/>
      <c r="D159" s="235" t="s">
        <v>194</v>
      </c>
      <c r="E159" s="236" t="s">
        <v>1</v>
      </c>
      <c r="F159" s="237" t="s">
        <v>218</v>
      </c>
      <c r="G159" s="234"/>
      <c r="H159" s="238">
        <v>2.7930000000000001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194</v>
      </c>
      <c r="AU159" s="244" t="s">
        <v>86</v>
      </c>
      <c r="AV159" s="13" t="s">
        <v>86</v>
      </c>
      <c r="AW159" s="13" t="s">
        <v>32</v>
      </c>
      <c r="AX159" s="13" t="s">
        <v>84</v>
      </c>
      <c r="AY159" s="244" t="s">
        <v>186</v>
      </c>
    </row>
    <row r="160" s="2" customFormat="1" ht="24.15" customHeight="1">
      <c r="A160" s="37"/>
      <c r="B160" s="38"/>
      <c r="C160" s="219" t="s">
        <v>219</v>
      </c>
      <c r="D160" s="219" t="s">
        <v>188</v>
      </c>
      <c r="E160" s="220" t="s">
        <v>220</v>
      </c>
      <c r="F160" s="221" t="s">
        <v>221</v>
      </c>
      <c r="G160" s="222" t="s">
        <v>222</v>
      </c>
      <c r="H160" s="223">
        <v>0.014999999999999999</v>
      </c>
      <c r="I160" s="224"/>
      <c r="J160" s="225">
        <f>ROUND(I160*H160,2)</f>
        <v>0</v>
      </c>
      <c r="K160" s="226"/>
      <c r="L160" s="43"/>
      <c r="M160" s="227" t="s">
        <v>1</v>
      </c>
      <c r="N160" s="228" t="s">
        <v>41</v>
      </c>
      <c r="O160" s="90"/>
      <c r="P160" s="229">
        <f>O160*H160</f>
        <v>0</v>
      </c>
      <c r="Q160" s="229">
        <v>1.0593999999999999</v>
      </c>
      <c r="R160" s="229">
        <f>Q160*H160</f>
        <v>0.015890999999999999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192</v>
      </c>
      <c r="AT160" s="231" t="s">
        <v>188</v>
      </c>
      <c r="AU160" s="231" t="s">
        <v>86</v>
      </c>
      <c r="AY160" s="16" t="s">
        <v>186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84</v>
      </c>
      <c r="BK160" s="232">
        <f>ROUND(I160*H160,2)</f>
        <v>0</v>
      </c>
      <c r="BL160" s="16" t="s">
        <v>192</v>
      </c>
      <c r="BM160" s="231" t="s">
        <v>223</v>
      </c>
    </row>
    <row r="161" s="13" customFormat="1">
      <c r="A161" s="13"/>
      <c r="B161" s="233"/>
      <c r="C161" s="234"/>
      <c r="D161" s="235" t="s">
        <v>194</v>
      </c>
      <c r="E161" s="236" t="s">
        <v>1</v>
      </c>
      <c r="F161" s="237" t="s">
        <v>224</v>
      </c>
      <c r="G161" s="234"/>
      <c r="H161" s="238">
        <v>0.014999999999999999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194</v>
      </c>
      <c r="AU161" s="244" t="s">
        <v>86</v>
      </c>
      <c r="AV161" s="13" t="s">
        <v>86</v>
      </c>
      <c r="AW161" s="13" t="s">
        <v>32</v>
      </c>
      <c r="AX161" s="13" t="s">
        <v>84</v>
      </c>
      <c r="AY161" s="244" t="s">
        <v>186</v>
      </c>
    </row>
    <row r="162" s="12" customFormat="1" ht="22.8" customHeight="1">
      <c r="A162" s="12"/>
      <c r="B162" s="203"/>
      <c r="C162" s="204"/>
      <c r="D162" s="205" t="s">
        <v>75</v>
      </c>
      <c r="E162" s="217" t="s">
        <v>203</v>
      </c>
      <c r="F162" s="217" t="s">
        <v>225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SUM(P163:P169)</f>
        <v>0</v>
      </c>
      <c r="Q162" s="211"/>
      <c r="R162" s="212">
        <f>SUM(R163:R169)</f>
        <v>4.7393182000000005</v>
      </c>
      <c r="S162" s="211"/>
      <c r="T162" s="213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84</v>
      </c>
      <c r="AT162" s="215" t="s">
        <v>75</v>
      </c>
      <c r="AU162" s="215" t="s">
        <v>84</v>
      </c>
      <c r="AY162" s="214" t="s">
        <v>186</v>
      </c>
      <c r="BK162" s="216">
        <f>SUM(BK163:BK169)</f>
        <v>0</v>
      </c>
    </row>
    <row r="163" s="2" customFormat="1" ht="24.15" customHeight="1">
      <c r="A163" s="37"/>
      <c r="B163" s="38"/>
      <c r="C163" s="219" t="s">
        <v>226</v>
      </c>
      <c r="D163" s="219" t="s">
        <v>188</v>
      </c>
      <c r="E163" s="220" t="s">
        <v>227</v>
      </c>
      <c r="F163" s="221" t="s">
        <v>228</v>
      </c>
      <c r="G163" s="222" t="s">
        <v>216</v>
      </c>
      <c r="H163" s="223">
        <v>15.158</v>
      </c>
      <c r="I163" s="224"/>
      <c r="J163" s="225">
        <f>ROUND(I163*H163,2)</f>
        <v>0</v>
      </c>
      <c r="K163" s="226"/>
      <c r="L163" s="43"/>
      <c r="M163" s="227" t="s">
        <v>1</v>
      </c>
      <c r="N163" s="228" t="s">
        <v>41</v>
      </c>
      <c r="O163" s="90"/>
      <c r="P163" s="229">
        <f>O163*H163</f>
        <v>0</v>
      </c>
      <c r="Q163" s="229">
        <v>0.061719999999999997</v>
      </c>
      <c r="R163" s="229">
        <f>Q163*H163</f>
        <v>0.93555175999999995</v>
      </c>
      <c r="S163" s="229">
        <v>0</v>
      </c>
      <c r="T163" s="23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1" t="s">
        <v>192</v>
      </c>
      <c r="AT163" s="231" t="s">
        <v>188</v>
      </c>
      <c r="AU163" s="231" t="s">
        <v>86</v>
      </c>
      <c r="AY163" s="16" t="s">
        <v>186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84</v>
      </c>
      <c r="BK163" s="232">
        <f>ROUND(I163*H163,2)</f>
        <v>0</v>
      </c>
      <c r="BL163" s="16" t="s">
        <v>192</v>
      </c>
      <c r="BM163" s="231" t="s">
        <v>229</v>
      </c>
    </row>
    <row r="164" s="13" customFormat="1">
      <c r="A164" s="13"/>
      <c r="B164" s="233"/>
      <c r="C164" s="234"/>
      <c r="D164" s="235" t="s">
        <v>194</v>
      </c>
      <c r="E164" s="236" t="s">
        <v>119</v>
      </c>
      <c r="F164" s="237" t="s">
        <v>230</v>
      </c>
      <c r="G164" s="234"/>
      <c r="H164" s="238">
        <v>15.158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194</v>
      </c>
      <c r="AU164" s="244" t="s">
        <v>86</v>
      </c>
      <c r="AV164" s="13" t="s">
        <v>86</v>
      </c>
      <c r="AW164" s="13" t="s">
        <v>32</v>
      </c>
      <c r="AX164" s="13" t="s">
        <v>84</v>
      </c>
      <c r="AY164" s="244" t="s">
        <v>186</v>
      </c>
    </row>
    <row r="165" s="2" customFormat="1" ht="24.15" customHeight="1">
      <c r="A165" s="37"/>
      <c r="B165" s="38"/>
      <c r="C165" s="219" t="s">
        <v>231</v>
      </c>
      <c r="D165" s="219" t="s">
        <v>188</v>
      </c>
      <c r="E165" s="220" t="s">
        <v>232</v>
      </c>
      <c r="F165" s="221" t="s">
        <v>233</v>
      </c>
      <c r="G165" s="222" t="s">
        <v>216</v>
      </c>
      <c r="H165" s="223">
        <v>16.684000000000001</v>
      </c>
      <c r="I165" s="224"/>
      <c r="J165" s="225">
        <f>ROUND(I165*H165,2)</f>
        <v>0</v>
      </c>
      <c r="K165" s="226"/>
      <c r="L165" s="43"/>
      <c r="M165" s="227" t="s">
        <v>1</v>
      </c>
      <c r="N165" s="228" t="s">
        <v>41</v>
      </c>
      <c r="O165" s="90"/>
      <c r="P165" s="229">
        <f>O165*H165</f>
        <v>0</v>
      </c>
      <c r="Q165" s="229">
        <v>0.079210000000000003</v>
      </c>
      <c r="R165" s="229">
        <f>Q165*H165</f>
        <v>1.3215396400000001</v>
      </c>
      <c r="S165" s="229">
        <v>0</v>
      </c>
      <c r="T165" s="23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1" t="s">
        <v>192</v>
      </c>
      <c r="AT165" s="231" t="s">
        <v>188</v>
      </c>
      <c r="AU165" s="231" t="s">
        <v>86</v>
      </c>
      <c r="AY165" s="16" t="s">
        <v>186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6" t="s">
        <v>84</v>
      </c>
      <c r="BK165" s="232">
        <f>ROUND(I165*H165,2)</f>
        <v>0</v>
      </c>
      <c r="BL165" s="16" t="s">
        <v>192</v>
      </c>
      <c r="BM165" s="231" t="s">
        <v>234</v>
      </c>
    </row>
    <row r="166" s="13" customFormat="1">
      <c r="A166" s="13"/>
      <c r="B166" s="233"/>
      <c r="C166" s="234"/>
      <c r="D166" s="235" t="s">
        <v>194</v>
      </c>
      <c r="E166" s="236" t="s">
        <v>121</v>
      </c>
      <c r="F166" s="237" t="s">
        <v>235</v>
      </c>
      <c r="G166" s="234"/>
      <c r="H166" s="238">
        <v>16.684000000000001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194</v>
      </c>
      <c r="AU166" s="244" t="s">
        <v>86</v>
      </c>
      <c r="AV166" s="13" t="s">
        <v>86</v>
      </c>
      <c r="AW166" s="13" t="s">
        <v>32</v>
      </c>
      <c r="AX166" s="13" t="s">
        <v>84</v>
      </c>
      <c r="AY166" s="244" t="s">
        <v>186</v>
      </c>
    </row>
    <row r="167" s="2" customFormat="1" ht="16.5" customHeight="1">
      <c r="A167" s="37"/>
      <c r="B167" s="38"/>
      <c r="C167" s="219" t="s">
        <v>236</v>
      </c>
      <c r="D167" s="219" t="s">
        <v>188</v>
      </c>
      <c r="E167" s="220" t="s">
        <v>237</v>
      </c>
      <c r="F167" s="221" t="s">
        <v>238</v>
      </c>
      <c r="G167" s="222" t="s">
        <v>216</v>
      </c>
      <c r="H167" s="223">
        <v>37.090000000000003</v>
      </c>
      <c r="I167" s="224"/>
      <c r="J167" s="225">
        <f>ROUND(I167*H167,2)</f>
        <v>0</v>
      </c>
      <c r="K167" s="226"/>
      <c r="L167" s="43"/>
      <c r="M167" s="227" t="s">
        <v>1</v>
      </c>
      <c r="N167" s="228" t="s">
        <v>41</v>
      </c>
      <c r="O167" s="90"/>
      <c r="P167" s="229">
        <f>O167*H167</f>
        <v>0</v>
      </c>
      <c r="Q167" s="229">
        <v>0.064519999999999994</v>
      </c>
      <c r="R167" s="229">
        <f>Q167*H167</f>
        <v>2.3930468</v>
      </c>
      <c r="S167" s="229">
        <v>0</v>
      </c>
      <c r="T167" s="23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1" t="s">
        <v>192</v>
      </c>
      <c r="AT167" s="231" t="s">
        <v>188</v>
      </c>
      <c r="AU167" s="231" t="s">
        <v>86</v>
      </c>
      <c r="AY167" s="16" t="s">
        <v>186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6" t="s">
        <v>84</v>
      </c>
      <c r="BK167" s="232">
        <f>ROUND(I167*H167,2)</f>
        <v>0</v>
      </c>
      <c r="BL167" s="16" t="s">
        <v>192</v>
      </c>
      <c r="BM167" s="231" t="s">
        <v>239</v>
      </c>
    </row>
    <row r="168" s="13" customFormat="1">
      <c r="A168" s="13"/>
      <c r="B168" s="233"/>
      <c r="C168" s="234"/>
      <c r="D168" s="235" t="s">
        <v>194</v>
      </c>
      <c r="E168" s="236" t="s">
        <v>123</v>
      </c>
      <c r="F168" s="237" t="s">
        <v>240</v>
      </c>
      <c r="G168" s="234"/>
      <c r="H168" s="238">
        <v>37.090000000000003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194</v>
      </c>
      <c r="AU168" s="244" t="s">
        <v>86</v>
      </c>
      <c r="AV168" s="13" t="s">
        <v>86</v>
      </c>
      <c r="AW168" s="13" t="s">
        <v>32</v>
      </c>
      <c r="AX168" s="13" t="s">
        <v>84</v>
      </c>
      <c r="AY168" s="244" t="s">
        <v>186</v>
      </c>
    </row>
    <row r="169" s="2" customFormat="1" ht="24.15" customHeight="1">
      <c r="A169" s="37"/>
      <c r="B169" s="38"/>
      <c r="C169" s="219" t="s">
        <v>241</v>
      </c>
      <c r="D169" s="219" t="s">
        <v>188</v>
      </c>
      <c r="E169" s="220" t="s">
        <v>242</v>
      </c>
      <c r="F169" s="221" t="s">
        <v>243</v>
      </c>
      <c r="G169" s="222" t="s">
        <v>191</v>
      </c>
      <c r="H169" s="223">
        <v>2.4500000000000002</v>
      </c>
      <c r="I169" s="224"/>
      <c r="J169" s="225">
        <f>ROUND(I169*H169,2)</f>
        <v>0</v>
      </c>
      <c r="K169" s="226"/>
      <c r="L169" s="43"/>
      <c r="M169" s="227" t="s">
        <v>1</v>
      </c>
      <c r="N169" s="228" t="s">
        <v>41</v>
      </c>
      <c r="O169" s="90"/>
      <c r="P169" s="229">
        <f>O169*H169</f>
        <v>0</v>
      </c>
      <c r="Q169" s="229">
        <v>0.036400000000000002</v>
      </c>
      <c r="R169" s="229">
        <f>Q169*H169</f>
        <v>0.089180000000000009</v>
      </c>
      <c r="S169" s="229">
        <v>0</v>
      </c>
      <c r="T169" s="23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1" t="s">
        <v>192</v>
      </c>
      <c r="AT169" s="231" t="s">
        <v>188</v>
      </c>
      <c r="AU169" s="231" t="s">
        <v>86</v>
      </c>
      <c r="AY169" s="16" t="s">
        <v>186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6" t="s">
        <v>84</v>
      </c>
      <c r="BK169" s="232">
        <f>ROUND(I169*H169,2)</f>
        <v>0</v>
      </c>
      <c r="BL169" s="16" t="s">
        <v>192</v>
      </c>
      <c r="BM169" s="231" t="s">
        <v>244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192</v>
      </c>
      <c r="F170" s="217" t="s">
        <v>245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SUM(P171:P175)</f>
        <v>0</v>
      </c>
      <c r="Q170" s="211"/>
      <c r="R170" s="212">
        <f>SUM(R171:R175)</f>
        <v>0.25344141999999997</v>
      </c>
      <c r="S170" s="211"/>
      <c r="T170" s="213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84</v>
      </c>
      <c r="AT170" s="215" t="s">
        <v>75</v>
      </c>
      <c r="AU170" s="215" t="s">
        <v>84</v>
      </c>
      <c r="AY170" s="214" t="s">
        <v>186</v>
      </c>
      <c r="BK170" s="216">
        <f>SUM(BK171:BK175)</f>
        <v>0</v>
      </c>
    </row>
    <row r="171" s="2" customFormat="1" ht="21.75" customHeight="1">
      <c r="A171" s="37"/>
      <c r="B171" s="38"/>
      <c r="C171" s="219" t="s">
        <v>246</v>
      </c>
      <c r="D171" s="219" t="s">
        <v>188</v>
      </c>
      <c r="E171" s="220" t="s">
        <v>247</v>
      </c>
      <c r="F171" s="221" t="s">
        <v>248</v>
      </c>
      <c r="G171" s="222" t="s">
        <v>198</v>
      </c>
      <c r="H171" s="223">
        <v>0.109</v>
      </c>
      <c r="I171" s="224"/>
      <c r="J171" s="225">
        <f>ROUND(I171*H171,2)</f>
        <v>0</v>
      </c>
      <c r="K171" s="226"/>
      <c r="L171" s="43"/>
      <c r="M171" s="227" t="s">
        <v>1</v>
      </c>
      <c r="N171" s="228" t="s">
        <v>41</v>
      </c>
      <c r="O171" s="90"/>
      <c r="P171" s="229">
        <f>O171*H171</f>
        <v>0</v>
      </c>
      <c r="Q171" s="229">
        <v>2.3010999999999999</v>
      </c>
      <c r="R171" s="229">
        <f>Q171*H171</f>
        <v>0.25081989999999998</v>
      </c>
      <c r="S171" s="229">
        <v>0</v>
      </c>
      <c r="T171" s="23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1" t="s">
        <v>192</v>
      </c>
      <c r="AT171" s="231" t="s">
        <v>188</v>
      </c>
      <c r="AU171" s="231" t="s">
        <v>86</v>
      </c>
      <c r="AY171" s="16" t="s">
        <v>186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6" t="s">
        <v>84</v>
      </c>
      <c r="BK171" s="232">
        <f>ROUND(I171*H171,2)</f>
        <v>0</v>
      </c>
      <c r="BL171" s="16" t="s">
        <v>192</v>
      </c>
      <c r="BM171" s="231" t="s">
        <v>249</v>
      </c>
    </row>
    <row r="172" s="13" customFormat="1">
      <c r="A172" s="13"/>
      <c r="B172" s="233"/>
      <c r="C172" s="234"/>
      <c r="D172" s="235" t="s">
        <v>194</v>
      </c>
      <c r="E172" s="236" t="s">
        <v>1</v>
      </c>
      <c r="F172" s="237" t="s">
        <v>250</v>
      </c>
      <c r="G172" s="234"/>
      <c r="H172" s="238">
        <v>0.109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194</v>
      </c>
      <c r="AU172" s="244" t="s">
        <v>86</v>
      </c>
      <c r="AV172" s="13" t="s">
        <v>86</v>
      </c>
      <c r="AW172" s="13" t="s">
        <v>32</v>
      </c>
      <c r="AX172" s="13" t="s">
        <v>84</v>
      </c>
      <c r="AY172" s="244" t="s">
        <v>186</v>
      </c>
    </row>
    <row r="173" s="2" customFormat="1" ht="16.5" customHeight="1">
      <c r="A173" s="37"/>
      <c r="B173" s="38"/>
      <c r="C173" s="219" t="s">
        <v>251</v>
      </c>
      <c r="D173" s="219" t="s">
        <v>188</v>
      </c>
      <c r="E173" s="220" t="s">
        <v>252</v>
      </c>
      <c r="F173" s="221" t="s">
        <v>253</v>
      </c>
      <c r="G173" s="222" t="s">
        <v>216</v>
      </c>
      <c r="H173" s="223">
        <v>0.33100000000000002</v>
      </c>
      <c r="I173" s="224"/>
      <c r="J173" s="225">
        <f>ROUND(I173*H173,2)</f>
        <v>0</v>
      </c>
      <c r="K173" s="226"/>
      <c r="L173" s="43"/>
      <c r="M173" s="227" t="s">
        <v>1</v>
      </c>
      <c r="N173" s="228" t="s">
        <v>41</v>
      </c>
      <c r="O173" s="90"/>
      <c r="P173" s="229">
        <f>O173*H173</f>
        <v>0</v>
      </c>
      <c r="Q173" s="229">
        <v>0.00792</v>
      </c>
      <c r="R173" s="229">
        <f>Q173*H173</f>
        <v>0.00262152</v>
      </c>
      <c r="S173" s="229">
        <v>0</v>
      </c>
      <c r="T173" s="23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1" t="s">
        <v>192</v>
      </c>
      <c r="AT173" s="231" t="s">
        <v>188</v>
      </c>
      <c r="AU173" s="231" t="s">
        <v>86</v>
      </c>
      <c r="AY173" s="16" t="s">
        <v>186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6" t="s">
        <v>84</v>
      </c>
      <c r="BK173" s="232">
        <f>ROUND(I173*H173,2)</f>
        <v>0</v>
      </c>
      <c r="BL173" s="16" t="s">
        <v>192</v>
      </c>
      <c r="BM173" s="231" t="s">
        <v>254</v>
      </c>
    </row>
    <row r="174" s="13" customFormat="1">
      <c r="A174" s="13"/>
      <c r="B174" s="233"/>
      <c r="C174" s="234"/>
      <c r="D174" s="235" t="s">
        <v>194</v>
      </c>
      <c r="E174" s="236" t="s">
        <v>1</v>
      </c>
      <c r="F174" s="237" t="s">
        <v>255</v>
      </c>
      <c r="G174" s="234"/>
      <c r="H174" s="238">
        <v>0.33100000000000002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194</v>
      </c>
      <c r="AU174" s="244" t="s">
        <v>86</v>
      </c>
      <c r="AV174" s="13" t="s">
        <v>86</v>
      </c>
      <c r="AW174" s="13" t="s">
        <v>32</v>
      </c>
      <c r="AX174" s="13" t="s">
        <v>84</v>
      </c>
      <c r="AY174" s="244" t="s">
        <v>186</v>
      </c>
    </row>
    <row r="175" s="2" customFormat="1" ht="16.5" customHeight="1">
      <c r="A175" s="37"/>
      <c r="B175" s="38"/>
      <c r="C175" s="219" t="s">
        <v>256</v>
      </c>
      <c r="D175" s="219" t="s">
        <v>188</v>
      </c>
      <c r="E175" s="220" t="s">
        <v>257</v>
      </c>
      <c r="F175" s="221" t="s">
        <v>258</v>
      </c>
      <c r="G175" s="222" t="s">
        <v>216</v>
      </c>
      <c r="H175" s="223">
        <v>0.33100000000000002</v>
      </c>
      <c r="I175" s="224"/>
      <c r="J175" s="225">
        <f>ROUND(I175*H175,2)</f>
        <v>0</v>
      </c>
      <c r="K175" s="226"/>
      <c r="L175" s="43"/>
      <c r="M175" s="227" t="s">
        <v>1</v>
      </c>
      <c r="N175" s="228" t="s">
        <v>41</v>
      </c>
      <c r="O175" s="90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1" t="s">
        <v>192</v>
      </c>
      <c r="AT175" s="231" t="s">
        <v>188</v>
      </c>
      <c r="AU175" s="231" t="s">
        <v>86</v>
      </c>
      <c r="AY175" s="16" t="s">
        <v>186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6" t="s">
        <v>84</v>
      </c>
      <c r="BK175" s="232">
        <f>ROUND(I175*H175,2)</f>
        <v>0</v>
      </c>
      <c r="BL175" s="16" t="s">
        <v>192</v>
      </c>
      <c r="BM175" s="231" t="s">
        <v>259</v>
      </c>
    </row>
    <row r="176" s="12" customFormat="1" ht="22.8" customHeight="1">
      <c r="A176" s="12"/>
      <c r="B176" s="203"/>
      <c r="C176" s="204"/>
      <c r="D176" s="205" t="s">
        <v>75</v>
      </c>
      <c r="E176" s="217" t="s">
        <v>213</v>
      </c>
      <c r="F176" s="217" t="s">
        <v>260</v>
      </c>
      <c r="G176" s="204"/>
      <c r="H176" s="204"/>
      <c r="I176" s="207"/>
      <c r="J176" s="218">
        <f>BK176</f>
        <v>0</v>
      </c>
      <c r="K176" s="204"/>
      <c r="L176" s="209"/>
      <c r="M176" s="210"/>
      <c r="N176" s="211"/>
      <c r="O176" s="211"/>
      <c r="P176" s="212">
        <f>SUM(P177:P182)</f>
        <v>0</v>
      </c>
      <c r="Q176" s="211"/>
      <c r="R176" s="212">
        <f>SUM(R177:R182)</f>
        <v>2.846705</v>
      </c>
      <c r="S176" s="211"/>
      <c r="T176" s="213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84</v>
      </c>
      <c r="AT176" s="215" t="s">
        <v>75</v>
      </c>
      <c r="AU176" s="215" t="s">
        <v>84</v>
      </c>
      <c r="AY176" s="214" t="s">
        <v>186</v>
      </c>
      <c r="BK176" s="216">
        <f>SUM(BK177:BK182)</f>
        <v>0</v>
      </c>
    </row>
    <row r="177" s="2" customFormat="1" ht="24.15" customHeight="1">
      <c r="A177" s="37"/>
      <c r="B177" s="38"/>
      <c r="C177" s="219" t="s">
        <v>261</v>
      </c>
      <c r="D177" s="219" t="s">
        <v>188</v>
      </c>
      <c r="E177" s="220" t="s">
        <v>262</v>
      </c>
      <c r="F177" s="221" t="s">
        <v>263</v>
      </c>
      <c r="G177" s="222" t="s">
        <v>216</v>
      </c>
      <c r="H177" s="223">
        <v>12.699999999999999</v>
      </c>
      <c r="I177" s="224"/>
      <c r="J177" s="225">
        <f>ROUND(I177*H177,2)</f>
        <v>0</v>
      </c>
      <c r="K177" s="226"/>
      <c r="L177" s="43"/>
      <c r="M177" s="227" t="s">
        <v>1</v>
      </c>
      <c r="N177" s="228" t="s">
        <v>41</v>
      </c>
      <c r="O177" s="90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1" t="s">
        <v>192</v>
      </c>
      <c r="AT177" s="231" t="s">
        <v>188</v>
      </c>
      <c r="AU177" s="231" t="s">
        <v>86</v>
      </c>
      <c r="AY177" s="16" t="s">
        <v>186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6" t="s">
        <v>84</v>
      </c>
      <c r="BK177" s="232">
        <f>ROUND(I177*H177,2)</f>
        <v>0</v>
      </c>
      <c r="BL177" s="16" t="s">
        <v>192</v>
      </c>
      <c r="BM177" s="231" t="s">
        <v>264</v>
      </c>
    </row>
    <row r="178" s="13" customFormat="1">
      <c r="A178" s="13"/>
      <c r="B178" s="233"/>
      <c r="C178" s="234"/>
      <c r="D178" s="235" t="s">
        <v>194</v>
      </c>
      <c r="E178" s="236" t="s">
        <v>116</v>
      </c>
      <c r="F178" s="237" t="s">
        <v>265</v>
      </c>
      <c r="G178" s="234"/>
      <c r="H178" s="238">
        <v>12.699999999999999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194</v>
      </c>
      <c r="AU178" s="244" t="s">
        <v>86</v>
      </c>
      <c r="AV178" s="13" t="s">
        <v>86</v>
      </c>
      <c r="AW178" s="13" t="s">
        <v>32</v>
      </c>
      <c r="AX178" s="13" t="s">
        <v>84</v>
      </c>
      <c r="AY178" s="244" t="s">
        <v>186</v>
      </c>
    </row>
    <row r="179" s="2" customFormat="1" ht="24.15" customHeight="1">
      <c r="A179" s="37"/>
      <c r="B179" s="38"/>
      <c r="C179" s="219" t="s">
        <v>8</v>
      </c>
      <c r="D179" s="219" t="s">
        <v>188</v>
      </c>
      <c r="E179" s="220" t="s">
        <v>266</v>
      </c>
      <c r="F179" s="221" t="s">
        <v>267</v>
      </c>
      <c r="G179" s="222" t="s">
        <v>216</v>
      </c>
      <c r="H179" s="223">
        <v>12.699999999999999</v>
      </c>
      <c r="I179" s="224"/>
      <c r="J179" s="225">
        <f>ROUND(I179*H179,2)</f>
        <v>0</v>
      </c>
      <c r="K179" s="226"/>
      <c r="L179" s="43"/>
      <c r="M179" s="227" t="s">
        <v>1</v>
      </c>
      <c r="N179" s="228" t="s">
        <v>41</v>
      </c>
      <c r="O179" s="90"/>
      <c r="P179" s="229">
        <f>O179*H179</f>
        <v>0</v>
      </c>
      <c r="Q179" s="229">
        <v>0.089219999999999994</v>
      </c>
      <c r="R179" s="229">
        <f>Q179*H179</f>
        <v>1.1330939999999998</v>
      </c>
      <c r="S179" s="229">
        <v>0</v>
      </c>
      <c r="T179" s="23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1" t="s">
        <v>192</v>
      </c>
      <c r="AT179" s="231" t="s">
        <v>188</v>
      </c>
      <c r="AU179" s="231" t="s">
        <v>86</v>
      </c>
      <c r="AY179" s="16" t="s">
        <v>186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6" t="s">
        <v>84</v>
      </c>
      <c r="BK179" s="232">
        <f>ROUND(I179*H179,2)</f>
        <v>0</v>
      </c>
      <c r="BL179" s="16" t="s">
        <v>192</v>
      </c>
      <c r="BM179" s="231" t="s">
        <v>268</v>
      </c>
    </row>
    <row r="180" s="13" customFormat="1">
      <c r="A180" s="13"/>
      <c r="B180" s="233"/>
      <c r="C180" s="234"/>
      <c r="D180" s="235" t="s">
        <v>194</v>
      </c>
      <c r="E180" s="236" t="s">
        <v>1</v>
      </c>
      <c r="F180" s="237" t="s">
        <v>269</v>
      </c>
      <c r="G180" s="234"/>
      <c r="H180" s="238">
        <v>12.699999999999999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194</v>
      </c>
      <c r="AU180" s="244" t="s">
        <v>86</v>
      </c>
      <c r="AV180" s="13" t="s">
        <v>86</v>
      </c>
      <c r="AW180" s="13" t="s">
        <v>32</v>
      </c>
      <c r="AX180" s="13" t="s">
        <v>84</v>
      </c>
      <c r="AY180" s="244" t="s">
        <v>186</v>
      </c>
    </row>
    <row r="181" s="2" customFormat="1" ht="21.75" customHeight="1">
      <c r="A181" s="37"/>
      <c r="B181" s="38"/>
      <c r="C181" s="256" t="s">
        <v>270</v>
      </c>
      <c r="D181" s="256" t="s">
        <v>271</v>
      </c>
      <c r="E181" s="257" t="s">
        <v>272</v>
      </c>
      <c r="F181" s="258" t="s">
        <v>273</v>
      </c>
      <c r="G181" s="259" t="s">
        <v>216</v>
      </c>
      <c r="H181" s="260">
        <v>13.081</v>
      </c>
      <c r="I181" s="261"/>
      <c r="J181" s="262">
        <f>ROUND(I181*H181,2)</f>
        <v>0</v>
      </c>
      <c r="K181" s="263"/>
      <c r="L181" s="264"/>
      <c r="M181" s="265" t="s">
        <v>1</v>
      </c>
      <c r="N181" s="266" t="s">
        <v>41</v>
      </c>
      <c r="O181" s="90"/>
      <c r="P181" s="229">
        <f>O181*H181</f>
        <v>0</v>
      </c>
      <c r="Q181" s="229">
        <v>0.13100000000000001</v>
      </c>
      <c r="R181" s="229">
        <f>Q181*H181</f>
        <v>1.713611</v>
      </c>
      <c r="S181" s="229">
        <v>0</v>
      </c>
      <c r="T181" s="23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1" t="s">
        <v>231</v>
      </c>
      <c r="AT181" s="231" t="s">
        <v>271</v>
      </c>
      <c r="AU181" s="231" t="s">
        <v>86</v>
      </c>
      <c r="AY181" s="16" t="s">
        <v>186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6" t="s">
        <v>84</v>
      </c>
      <c r="BK181" s="232">
        <f>ROUND(I181*H181,2)</f>
        <v>0</v>
      </c>
      <c r="BL181" s="16" t="s">
        <v>192</v>
      </c>
      <c r="BM181" s="231" t="s">
        <v>274</v>
      </c>
    </row>
    <row r="182" s="13" customFormat="1">
      <c r="A182" s="13"/>
      <c r="B182" s="233"/>
      <c r="C182" s="234"/>
      <c r="D182" s="235" t="s">
        <v>194</v>
      </c>
      <c r="E182" s="234"/>
      <c r="F182" s="237" t="s">
        <v>275</v>
      </c>
      <c r="G182" s="234"/>
      <c r="H182" s="238">
        <v>13.081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194</v>
      </c>
      <c r="AU182" s="244" t="s">
        <v>86</v>
      </c>
      <c r="AV182" s="13" t="s">
        <v>86</v>
      </c>
      <c r="AW182" s="13" t="s">
        <v>4</v>
      </c>
      <c r="AX182" s="13" t="s">
        <v>84</v>
      </c>
      <c r="AY182" s="244" t="s">
        <v>186</v>
      </c>
    </row>
    <row r="183" s="12" customFormat="1" ht="22.8" customHeight="1">
      <c r="A183" s="12"/>
      <c r="B183" s="203"/>
      <c r="C183" s="204"/>
      <c r="D183" s="205" t="s">
        <v>75</v>
      </c>
      <c r="E183" s="217" t="s">
        <v>219</v>
      </c>
      <c r="F183" s="217" t="s">
        <v>276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SUM(P184:P218)</f>
        <v>0</v>
      </c>
      <c r="Q183" s="211"/>
      <c r="R183" s="212">
        <f>SUM(R184:R218)</f>
        <v>22.382004299999998</v>
      </c>
      <c r="S183" s="211"/>
      <c r="T183" s="213">
        <f>SUM(T184:T218)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84</v>
      </c>
      <c r="AT183" s="215" t="s">
        <v>75</v>
      </c>
      <c r="AU183" s="215" t="s">
        <v>84</v>
      </c>
      <c r="AY183" s="214" t="s">
        <v>186</v>
      </c>
      <c r="BK183" s="216">
        <f>SUM(BK184:BK218)</f>
        <v>0</v>
      </c>
    </row>
    <row r="184" s="2" customFormat="1" ht="37.8" customHeight="1">
      <c r="A184" s="37"/>
      <c r="B184" s="38"/>
      <c r="C184" s="219" t="s">
        <v>277</v>
      </c>
      <c r="D184" s="219" t="s">
        <v>188</v>
      </c>
      <c r="E184" s="220" t="s">
        <v>278</v>
      </c>
      <c r="F184" s="221" t="s">
        <v>279</v>
      </c>
      <c r="G184" s="222" t="s">
        <v>216</v>
      </c>
      <c r="H184" s="223">
        <v>48.600000000000001</v>
      </c>
      <c r="I184" s="224"/>
      <c r="J184" s="225">
        <f>ROUND(I184*H184,2)</f>
        <v>0</v>
      </c>
      <c r="K184" s="226"/>
      <c r="L184" s="43"/>
      <c r="M184" s="227" t="s">
        <v>1</v>
      </c>
      <c r="N184" s="228" t="s">
        <v>41</v>
      </c>
      <c r="O184" s="90"/>
      <c r="P184" s="229">
        <f>O184*H184</f>
        <v>0</v>
      </c>
      <c r="Q184" s="229">
        <v>0.021000000000000001</v>
      </c>
      <c r="R184" s="229">
        <f>Q184*H184</f>
        <v>1.0206000000000002</v>
      </c>
      <c r="S184" s="229">
        <v>0</v>
      </c>
      <c r="T184" s="23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1" t="s">
        <v>192</v>
      </c>
      <c r="AT184" s="231" t="s">
        <v>188</v>
      </c>
      <c r="AU184" s="231" t="s">
        <v>86</v>
      </c>
      <c r="AY184" s="16" t="s">
        <v>186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6" t="s">
        <v>84</v>
      </c>
      <c r="BK184" s="232">
        <f>ROUND(I184*H184,2)</f>
        <v>0</v>
      </c>
      <c r="BL184" s="16" t="s">
        <v>192</v>
      </c>
      <c r="BM184" s="231" t="s">
        <v>280</v>
      </c>
    </row>
    <row r="185" s="13" customFormat="1">
      <c r="A185" s="13"/>
      <c r="B185" s="233"/>
      <c r="C185" s="234"/>
      <c r="D185" s="235" t="s">
        <v>194</v>
      </c>
      <c r="E185" s="236" t="s">
        <v>125</v>
      </c>
      <c r="F185" s="237" t="s">
        <v>281</v>
      </c>
      <c r="G185" s="234"/>
      <c r="H185" s="238">
        <v>48.600000000000001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194</v>
      </c>
      <c r="AU185" s="244" t="s">
        <v>86</v>
      </c>
      <c r="AV185" s="13" t="s">
        <v>86</v>
      </c>
      <c r="AW185" s="13" t="s">
        <v>32</v>
      </c>
      <c r="AX185" s="13" t="s">
        <v>84</v>
      </c>
      <c r="AY185" s="244" t="s">
        <v>186</v>
      </c>
    </row>
    <row r="186" s="2" customFormat="1" ht="24.15" customHeight="1">
      <c r="A186" s="37"/>
      <c r="B186" s="38"/>
      <c r="C186" s="219" t="s">
        <v>282</v>
      </c>
      <c r="D186" s="219" t="s">
        <v>188</v>
      </c>
      <c r="E186" s="220" t="s">
        <v>283</v>
      </c>
      <c r="F186" s="221" t="s">
        <v>284</v>
      </c>
      <c r="G186" s="222" t="s">
        <v>216</v>
      </c>
      <c r="H186" s="223">
        <v>27.907</v>
      </c>
      <c r="I186" s="224"/>
      <c r="J186" s="225">
        <f>ROUND(I186*H186,2)</f>
        <v>0</v>
      </c>
      <c r="K186" s="226"/>
      <c r="L186" s="43"/>
      <c r="M186" s="227" t="s">
        <v>1</v>
      </c>
      <c r="N186" s="228" t="s">
        <v>41</v>
      </c>
      <c r="O186" s="90"/>
      <c r="P186" s="229">
        <f>O186*H186</f>
        <v>0</v>
      </c>
      <c r="Q186" s="229">
        <v>0.018380000000000001</v>
      </c>
      <c r="R186" s="229">
        <f>Q186*H186</f>
        <v>0.51293065999999998</v>
      </c>
      <c r="S186" s="229">
        <v>0</v>
      </c>
      <c r="T186" s="23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1" t="s">
        <v>192</v>
      </c>
      <c r="AT186" s="231" t="s">
        <v>188</v>
      </c>
      <c r="AU186" s="231" t="s">
        <v>86</v>
      </c>
      <c r="AY186" s="16" t="s">
        <v>186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6" t="s">
        <v>84</v>
      </c>
      <c r="BK186" s="232">
        <f>ROUND(I186*H186,2)</f>
        <v>0</v>
      </c>
      <c r="BL186" s="16" t="s">
        <v>192</v>
      </c>
      <c r="BM186" s="231" t="s">
        <v>285</v>
      </c>
    </row>
    <row r="187" s="13" customFormat="1">
      <c r="A187" s="13"/>
      <c r="B187" s="233"/>
      <c r="C187" s="234"/>
      <c r="D187" s="235" t="s">
        <v>194</v>
      </c>
      <c r="E187" s="236" t="s">
        <v>1</v>
      </c>
      <c r="F187" s="237" t="s">
        <v>286</v>
      </c>
      <c r="G187" s="234"/>
      <c r="H187" s="238">
        <v>100.774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194</v>
      </c>
      <c r="AU187" s="244" t="s">
        <v>86</v>
      </c>
      <c r="AV187" s="13" t="s">
        <v>86</v>
      </c>
      <c r="AW187" s="13" t="s">
        <v>32</v>
      </c>
      <c r="AX187" s="13" t="s">
        <v>76</v>
      </c>
      <c r="AY187" s="244" t="s">
        <v>186</v>
      </c>
    </row>
    <row r="188" s="13" customFormat="1">
      <c r="A188" s="13"/>
      <c r="B188" s="233"/>
      <c r="C188" s="234"/>
      <c r="D188" s="235" t="s">
        <v>194</v>
      </c>
      <c r="E188" s="236" t="s">
        <v>1</v>
      </c>
      <c r="F188" s="237" t="s">
        <v>287</v>
      </c>
      <c r="G188" s="234"/>
      <c r="H188" s="238">
        <v>-72.867000000000004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194</v>
      </c>
      <c r="AU188" s="244" t="s">
        <v>86</v>
      </c>
      <c r="AV188" s="13" t="s">
        <v>86</v>
      </c>
      <c r="AW188" s="13" t="s">
        <v>32</v>
      </c>
      <c r="AX188" s="13" t="s">
        <v>76</v>
      </c>
      <c r="AY188" s="244" t="s">
        <v>186</v>
      </c>
    </row>
    <row r="189" s="14" customFormat="1">
      <c r="A189" s="14"/>
      <c r="B189" s="245"/>
      <c r="C189" s="246"/>
      <c r="D189" s="235" t="s">
        <v>194</v>
      </c>
      <c r="E189" s="247" t="s">
        <v>129</v>
      </c>
      <c r="F189" s="248" t="s">
        <v>202</v>
      </c>
      <c r="G189" s="246"/>
      <c r="H189" s="249">
        <v>27.907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194</v>
      </c>
      <c r="AU189" s="255" t="s">
        <v>86</v>
      </c>
      <c r="AV189" s="14" t="s">
        <v>192</v>
      </c>
      <c r="AW189" s="14" t="s">
        <v>32</v>
      </c>
      <c r="AX189" s="14" t="s">
        <v>84</v>
      </c>
      <c r="AY189" s="255" t="s">
        <v>186</v>
      </c>
    </row>
    <row r="190" s="2" customFormat="1" ht="37.8" customHeight="1">
      <c r="A190" s="37"/>
      <c r="B190" s="38"/>
      <c r="C190" s="219" t="s">
        <v>288</v>
      </c>
      <c r="D190" s="219" t="s">
        <v>188</v>
      </c>
      <c r="E190" s="220" t="s">
        <v>289</v>
      </c>
      <c r="F190" s="221" t="s">
        <v>290</v>
      </c>
      <c r="G190" s="222" t="s">
        <v>216</v>
      </c>
      <c r="H190" s="223">
        <v>33.707000000000001</v>
      </c>
      <c r="I190" s="224"/>
      <c r="J190" s="225">
        <f>ROUND(I190*H190,2)</f>
        <v>0</v>
      </c>
      <c r="K190" s="226"/>
      <c r="L190" s="43"/>
      <c r="M190" s="227" t="s">
        <v>1</v>
      </c>
      <c r="N190" s="228" t="s">
        <v>41</v>
      </c>
      <c r="O190" s="90"/>
      <c r="P190" s="229">
        <f>O190*H190</f>
        <v>0</v>
      </c>
      <c r="Q190" s="229">
        <v>0.019699999999999999</v>
      </c>
      <c r="R190" s="229">
        <f>Q190*H190</f>
        <v>0.6640279</v>
      </c>
      <c r="S190" s="229">
        <v>0</v>
      </c>
      <c r="T190" s="23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1" t="s">
        <v>192</v>
      </c>
      <c r="AT190" s="231" t="s">
        <v>188</v>
      </c>
      <c r="AU190" s="231" t="s">
        <v>86</v>
      </c>
      <c r="AY190" s="16" t="s">
        <v>186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6" t="s">
        <v>84</v>
      </c>
      <c r="BK190" s="232">
        <f>ROUND(I190*H190,2)</f>
        <v>0</v>
      </c>
      <c r="BL190" s="16" t="s">
        <v>192</v>
      </c>
      <c r="BM190" s="231" t="s">
        <v>291</v>
      </c>
    </row>
    <row r="191" s="13" customFormat="1">
      <c r="A191" s="13"/>
      <c r="B191" s="233"/>
      <c r="C191" s="234"/>
      <c r="D191" s="235" t="s">
        <v>194</v>
      </c>
      <c r="E191" s="236" t="s">
        <v>127</v>
      </c>
      <c r="F191" s="237" t="s">
        <v>292</v>
      </c>
      <c r="G191" s="234"/>
      <c r="H191" s="238">
        <v>33.707000000000001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194</v>
      </c>
      <c r="AU191" s="244" t="s">
        <v>86</v>
      </c>
      <c r="AV191" s="13" t="s">
        <v>86</v>
      </c>
      <c r="AW191" s="13" t="s">
        <v>32</v>
      </c>
      <c r="AX191" s="13" t="s">
        <v>84</v>
      </c>
      <c r="AY191" s="244" t="s">
        <v>186</v>
      </c>
    </row>
    <row r="192" s="2" customFormat="1" ht="33" customHeight="1">
      <c r="A192" s="37"/>
      <c r="B192" s="38"/>
      <c r="C192" s="219" t="s">
        <v>293</v>
      </c>
      <c r="D192" s="219" t="s">
        <v>188</v>
      </c>
      <c r="E192" s="220" t="s">
        <v>294</v>
      </c>
      <c r="F192" s="221" t="s">
        <v>295</v>
      </c>
      <c r="G192" s="222" t="s">
        <v>198</v>
      </c>
      <c r="H192" s="223">
        <v>3.4020000000000001</v>
      </c>
      <c r="I192" s="224"/>
      <c r="J192" s="225">
        <f>ROUND(I192*H192,2)</f>
        <v>0</v>
      </c>
      <c r="K192" s="226"/>
      <c r="L192" s="43"/>
      <c r="M192" s="227" t="s">
        <v>1</v>
      </c>
      <c r="N192" s="228" t="s">
        <v>41</v>
      </c>
      <c r="O192" s="90"/>
      <c r="P192" s="229">
        <f>O192*H192</f>
        <v>0</v>
      </c>
      <c r="Q192" s="229">
        <v>2.3010199999999998</v>
      </c>
      <c r="R192" s="229">
        <f>Q192*H192</f>
        <v>7.8280700400000001</v>
      </c>
      <c r="S192" s="229">
        <v>0</v>
      </c>
      <c r="T192" s="23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1" t="s">
        <v>192</v>
      </c>
      <c r="AT192" s="231" t="s">
        <v>188</v>
      </c>
      <c r="AU192" s="231" t="s">
        <v>86</v>
      </c>
      <c r="AY192" s="16" t="s">
        <v>186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6" t="s">
        <v>84</v>
      </c>
      <c r="BK192" s="232">
        <f>ROUND(I192*H192,2)</f>
        <v>0</v>
      </c>
      <c r="BL192" s="16" t="s">
        <v>192</v>
      </c>
      <c r="BM192" s="231" t="s">
        <v>296</v>
      </c>
    </row>
    <row r="193" s="13" customFormat="1">
      <c r="A193" s="13"/>
      <c r="B193" s="233"/>
      <c r="C193" s="234"/>
      <c r="D193" s="235" t="s">
        <v>194</v>
      </c>
      <c r="E193" s="236" t="s">
        <v>1</v>
      </c>
      <c r="F193" s="237" t="s">
        <v>297</v>
      </c>
      <c r="G193" s="234"/>
      <c r="H193" s="238">
        <v>35.700000000000003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194</v>
      </c>
      <c r="AU193" s="244" t="s">
        <v>86</v>
      </c>
      <c r="AV193" s="13" t="s">
        <v>86</v>
      </c>
      <c r="AW193" s="13" t="s">
        <v>32</v>
      </c>
      <c r="AX193" s="13" t="s">
        <v>76</v>
      </c>
      <c r="AY193" s="244" t="s">
        <v>186</v>
      </c>
    </row>
    <row r="194" s="13" customFormat="1">
      <c r="A194" s="13"/>
      <c r="B194" s="233"/>
      <c r="C194" s="234"/>
      <c r="D194" s="235" t="s">
        <v>194</v>
      </c>
      <c r="E194" s="236" t="s">
        <v>1</v>
      </c>
      <c r="F194" s="237" t="s">
        <v>298</v>
      </c>
      <c r="G194" s="234"/>
      <c r="H194" s="238">
        <v>12.9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194</v>
      </c>
      <c r="AU194" s="244" t="s">
        <v>86</v>
      </c>
      <c r="AV194" s="13" t="s">
        <v>86</v>
      </c>
      <c r="AW194" s="13" t="s">
        <v>32</v>
      </c>
      <c r="AX194" s="13" t="s">
        <v>76</v>
      </c>
      <c r="AY194" s="244" t="s">
        <v>186</v>
      </c>
    </row>
    <row r="195" s="13" customFormat="1">
      <c r="A195" s="13"/>
      <c r="B195" s="233"/>
      <c r="C195" s="234"/>
      <c r="D195" s="235" t="s">
        <v>194</v>
      </c>
      <c r="E195" s="236" t="s">
        <v>1</v>
      </c>
      <c r="F195" s="237" t="s">
        <v>299</v>
      </c>
      <c r="G195" s="234"/>
      <c r="H195" s="238">
        <v>3.4020000000000001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194</v>
      </c>
      <c r="AU195" s="244" t="s">
        <v>86</v>
      </c>
      <c r="AV195" s="13" t="s">
        <v>86</v>
      </c>
      <c r="AW195" s="13" t="s">
        <v>32</v>
      </c>
      <c r="AX195" s="13" t="s">
        <v>84</v>
      </c>
      <c r="AY195" s="244" t="s">
        <v>186</v>
      </c>
    </row>
    <row r="196" s="2" customFormat="1" ht="33" customHeight="1">
      <c r="A196" s="37"/>
      <c r="B196" s="38"/>
      <c r="C196" s="219" t="s">
        <v>7</v>
      </c>
      <c r="D196" s="219" t="s">
        <v>188</v>
      </c>
      <c r="E196" s="220" t="s">
        <v>300</v>
      </c>
      <c r="F196" s="221" t="s">
        <v>301</v>
      </c>
      <c r="G196" s="222" t="s">
        <v>198</v>
      </c>
      <c r="H196" s="223">
        <v>4.3739999999999997</v>
      </c>
      <c r="I196" s="224"/>
      <c r="J196" s="225">
        <f>ROUND(I196*H196,2)</f>
        <v>0</v>
      </c>
      <c r="K196" s="226"/>
      <c r="L196" s="43"/>
      <c r="M196" s="227" t="s">
        <v>1</v>
      </c>
      <c r="N196" s="228" t="s">
        <v>41</v>
      </c>
      <c r="O196" s="90"/>
      <c r="P196" s="229">
        <f>O196*H196</f>
        <v>0</v>
      </c>
      <c r="Q196" s="229">
        <v>2.5018699999999998</v>
      </c>
      <c r="R196" s="229">
        <f>Q196*H196</f>
        <v>10.943179379999998</v>
      </c>
      <c r="S196" s="229">
        <v>0</v>
      </c>
      <c r="T196" s="23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1" t="s">
        <v>192</v>
      </c>
      <c r="AT196" s="231" t="s">
        <v>188</v>
      </c>
      <c r="AU196" s="231" t="s">
        <v>86</v>
      </c>
      <c r="AY196" s="16" t="s">
        <v>186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6" t="s">
        <v>84</v>
      </c>
      <c r="BK196" s="232">
        <f>ROUND(I196*H196,2)</f>
        <v>0</v>
      </c>
      <c r="BL196" s="16" t="s">
        <v>192</v>
      </c>
      <c r="BM196" s="231" t="s">
        <v>302</v>
      </c>
    </row>
    <row r="197" s="13" customFormat="1">
      <c r="A197" s="13"/>
      <c r="B197" s="233"/>
      <c r="C197" s="234"/>
      <c r="D197" s="235" t="s">
        <v>194</v>
      </c>
      <c r="E197" s="236" t="s">
        <v>111</v>
      </c>
      <c r="F197" s="237" t="s">
        <v>303</v>
      </c>
      <c r="G197" s="234"/>
      <c r="H197" s="238">
        <v>35.700000000000003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194</v>
      </c>
      <c r="AU197" s="244" t="s">
        <v>86</v>
      </c>
      <c r="AV197" s="13" t="s">
        <v>86</v>
      </c>
      <c r="AW197" s="13" t="s">
        <v>32</v>
      </c>
      <c r="AX197" s="13" t="s">
        <v>76</v>
      </c>
      <c r="AY197" s="244" t="s">
        <v>186</v>
      </c>
    </row>
    <row r="198" s="13" customFormat="1">
      <c r="A198" s="13"/>
      <c r="B198" s="233"/>
      <c r="C198" s="234"/>
      <c r="D198" s="235" t="s">
        <v>194</v>
      </c>
      <c r="E198" s="236" t="s">
        <v>113</v>
      </c>
      <c r="F198" s="237" t="s">
        <v>304</v>
      </c>
      <c r="G198" s="234"/>
      <c r="H198" s="238">
        <v>12.9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194</v>
      </c>
      <c r="AU198" s="244" t="s">
        <v>86</v>
      </c>
      <c r="AV198" s="13" t="s">
        <v>86</v>
      </c>
      <c r="AW198" s="13" t="s">
        <v>32</v>
      </c>
      <c r="AX198" s="13" t="s">
        <v>76</v>
      </c>
      <c r="AY198" s="244" t="s">
        <v>186</v>
      </c>
    </row>
    <row r="199" s="13" customFormat="1">
      <c r="A199" s="13"/>
      <c r="B199" s="233"/>
      <c r="C199" s="234"/>
      <c r="D199" s="235" t="s">
        <v>194</v>
      </c>
      <c r="E199" s="236" t="s">
        <v>1</v>
      </c>
      <c r="F199" s="237" t="s">
        <v>305</v>
      </c>
      <c r="G199" s="234"/>
      <c r="H199" s="238">
        <v>4.3739999999999997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194</v>
      </c>
      <c r="AU199" s="244" t="s">
        <v>86</v>
      </c>
      <c r="AV199" s="13" t="s">
        <v>86</v>
      </c>
      <c r="AW199" s="13" t="s">
        <v>32</v>
      </c>
      <c r="AX199" s="13" t="s">
        <v>84</v>
      </c>
      <c r="AY199" s="244" t="s">
        <v>186</v>
      </c>
    </row>
    <row r="200" s="2" customFormat="1" ht="16.5" customHeight="1">
      <c r="A200" s="37"/>
      <c r="B200" s="38"/>
      <c r="C200" s="219" t="s">
        <v>306</v>
      </c>
      <c r="D200" s="219" t="s">
        <v>188</v>
      </c>
      <c r="E200" s="220" t="s">
        <v>307</v>
      </c>
      <c r="F200" s="221" t="s">
        <v>308</v>
      </c>
      <c r="G200" s="222" t="s">
        <v>222</v>
      </c>
      <c r="H200" s="223">
        <v>0.216</v>
      </c>
      <c r="I200" s="224"/>
      <c r="J200" s="225">
        <f>ROUND(I200*H200,2)</f>
        <v>0</v>
      </c>
      <c r="K200" s="226"/>
      <c r="L200" s="43"/>
      <c r="M200" s="227" t="s">
        <v>1</v>
      </c>
      <c r="N200" s="228" t="s">
        <v>41</v>
      </c>
      <c r="O200" s="90"/>
      <c r="P200" s="229">
        <f>O200*H200</f>
        <v>0</v>
      </c>
      <c r="Q200" s="229">
        <v>1.06277</v>
      </c>
      <c r="R200" s="229">
        <f>Q200*H200</f>
        <v>0.22955831999999998</v>
      </c>
      <c r="S200" s="229">
        <v>0</v>
      </c>
      <c r="T200" s="23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1" t="s">
        <v>192</v>
      </c>
      <c r="AT200" s="231" t="s">
        <v>188</v>
      </c>
      <c r="AU200" s="231" t="s">
        <v>86</v>
      </c>
      <c r="AY200" s="16" t="s">
        <v>186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6" t="s">
        <v>84</v>
      </c>
      <c r="BK200" s="232">
        <f>ROUND(I200*H200,2)</f>
        <v>0</v>
      </c>
      <c r="BL200" s="16" t="s">
        <v>192</v>
      </c>
      <c r="BM200" s="231" t="s">
        <v>309</v>
      </c>
    </row>
    <row r="201" s="13" customFormat="1">
      <c r="A201" s="13"/>
      <c r="B201" s="233"/>
      <c r="C201" s="234"/>
      <c r="D201" s="235" t="s">
        <v>194</v>
      </c>
      <c r="E201" s="236" t="s">
        <v>1</v>
      </c>
      <c r="F201" s="237" t="s">
        <v>310</v>
      </c>
      <c r="G201" s="234"/>
      <c r="H201" s="238">
        <v>0.159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194</v>
      </c>
      <c r="AU201" s="244" t="s">
        <v>86</v>
      </c>
      <c r="AV201" s="13" t="s">
        <v>86</v>
      </c>
      <c r="AW201" s="13" t="s">
        <v>32</v>
      </c>
      <c r="AX201" s="13" t="s">
        <v>76</v>
      </c>
      <c r="AY201" s="244" t="s">
        <v>186</v>
      </c>
    </row>
    <row r="202" s="13" customFormat="1">
      <c r="A202" s="13"/>
      <c r="B202" s="233"/>
      <c r="C202" s="234"/>
      <c r="D202" s="235" t="s">
        <v>194</v>
      </c>
      <c r="E202" s="236" t="s">
        <v>1</v>
      </c>
      <c r="F202" s="237" t="s">
        <v>311</v>
      </c>
      <c r="G202" s="234"/>
      <c r="H202" s="238">
        <v>0.057000000000000002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194</v>
      </c>
      <c r="AU202" s="244" t="s">
        <v>86</v>
      </c>
      <c r="AV202" s="13" t="s">
        <v>86</v>
      </c>
      <c r="AW202" s="13" t="s">
        <v>32</v>
      </c>
      <c r="AX202" s="13" t="s">
        <v>76</v>
      </c>
      <c r="AY202" s="244" t="s">
        <v>186</v>
      </c>
    </row>
    <row r="203" s="14" customFormat="1">
      <c r="A203" s="14"/>
      <c r="B203" s="245"/>
      <c r="C203" s="246"/>
      <c r="D203" s="235" t="s">
        <v>194</v>
      </c>
      <c r="E203" s="247" t="s">
        <v>1</v>
      </c>
      <c r="F203" s="248" t="s">
        <v>202</v>
      </c>
      <c r="G203" s="246"/>
      <c r="H203" s="249">
        <v>0.216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194</v>
      </c>
      <c r="AU203" s="255" t="s">
        <v>86</v>
      </c>
      <c r="AV203" s="14" t="s">
        <v>192</v>
      </c>
      <c r="AW203" s="14" t="s">
        <v>32</v>
      </c>
      <c r="AX203" s="14" t="s">
        <v>84</v>
      </c>
      <c r="AY203" s="255" t="s">
        <v>186</v>
      </c>
    </row>
    <row r="204" s="2" customFormat="1" ht="24.15" customHeight="1">
      <c r="A204" s="37"/>
      <c r="B204" s="38"/>
      <c r="C204" s="219" t="s">
        <v>312</v>
      </c>
      <c r="D204" s="219" t="s">
        <v>188</v>
      </c>
      <c r="E204" s="220" t="s">
        <v>313</v>
      </c>
      <c r="F204" s="221" t="s">
        <v>314</v>
      </c>
      <c r="G204" s="222" t="s">
        <v>216</v>
      </c>
      <c r="H204" s="223">
        <v>48.600000000000001</v>
      </c>
      <c r="I204" s="224"/>
      <c r="J204" s="225">
        <f>ROUND(I204*H204,2)</f>
        <v>0</v>
      </c>
      <c r="K204" s="226"/>
      <c r="L204" s="43"/>
      <c r="M204" s="227" t="s">
        <v>1</v>
      </c>
      <c r="N204" s="228" t="s">
        <v>41</v>
      </c>
      <c r="O204" s="90"/>
      <c r="P204" s="229">
        <f>O204*H204</f>
        <v>0</v>
      </c>
      <c r="Q204" s="229">
        <v>0.020400000000000001</v>
      </c>
      <c r="R204" s="229">
        <f>Q204*H204</f>
        <v>0.9914400000000001</v>
      </c>
      <c r="S204" s="229">
        <v>0</v>
      </c>
      <c r="T204" s="23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1" t="s">
        <v>192</v>
      </c>
      <c r="AT204" s="231" t="s">
        <v>188</v>
      </c>
      <c r="AU204" s="231" t="s">
        <v>86</v>
      </c>
      <c r="AY204" s="16" t="s">
        <v>186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6" t="s">
        <v>84</v>
      </c>
      <c r="BK204" s="232">
        <f>ROUND(I204*H204,2)</f>
        <v>0</v>
      </c>
      <c r="BL204" s="16" t="s">
        <v>192</v>
      </c>
      <c r="BM204" s="231" t="s">
        <v>315</v>
      </c>
    </row>
    <row r="205" s="13" customFormat="1">
      <c r="A205" s="13"/>
      <c r="B205" s="233"/>
      <c r="C205" s="234"/>
      <c r="D205" s="235" t="s">
        <v>194</v>
      </c>
      <c r="E205" s="236" t="s">
        <v>1</v>
      </c>
      <c r="F205" s="237" t="s">
        <v>297</v>
      </c>
      <c r="G205" s="234"/>
      <c r="H205" s="238">
        <v>35.700000000000003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194</v>
      </c>
      <c r="AU205" s="244" t="s">
        <v>86</v>
      </c>
      <c r="AV205" s="13" t="s">
        <v>86</v>
      </c>
      <c r="AW205" s="13" t="s">
        <v>32</v>
      </c>
      <c r="AX205" s="13" t="s">
        <v>76</v>
      </c>
      <c r="AY205" s="244" t="s">
        <v>186</v>
      </c>
    </row>
    <row r="206" s="13" customFormat="1">
      <c r="A206" s="13"/>
      <c r="B206" s="233"/>
      <c r="C206" s="234"/>
      <c r="D206" s="235" t="s">
        <v>194</v>
      </c>
      <c r="E206" s="236" t="s">
        <v>1</v>
      </c>
      <c r="F206" s="237" t="s">
        <v>298</v>
      </c>
      <c r="G206" s="234"/>
      <c r="H206" s="238">
        <v>12.9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194</v>
      </c>
      <c r="AU206" s="244" t="s">
        <v>86</v>
      </c>
      <c r="AV206" s="13" t="s">
        <v>86</v>
      </c>
      <c r="AW206" s="13" t="s">
        <v>32</v>
      </c>
      <c r="AX206" s="13" t="s">
        <v>76</v>
      </c>
      <c r="AY206" s="244" t="s">
        <v>186</v>
      </c>
    </row>
    <row r="207" s="14" customFormat="1">
      <c r="A207" s="14"/>
      <c r="B207" s="245"/>
      <c r="C207" s="246"/>
      <c r="D207" s="235" t="s">
        <v>194</v>
      </c>
      <c r="E207" s="247" t="s">
        <v>1</v>
      </c>
      <c r="F207" s="248" t="s">
        <v>202</v>
      </c>
      <c r="G207" s="246"/>
      <c r="H207" s="249">
        <v>48.600000000000001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194</v>
      </c>
      <c r="AU207" s="255" t="s">
        <v>86</v>
      </c>
      <c r="AV207" s="14" t="s">
        <v>192</v>
      </c>
      <c r="AW207" s="14" t="s">
        <v>32</v>
      </c>
      <c r="AX207" s="14" t="s">
        <v>84</v>
      </c>
      <c r="AY207" s="255" t="s">
        <v>186</v>
      </c>
    </row>
    <row r="208" s="2" customFormat="1" ht="16.5" customHeight="1">
      <c r="A208" s="37"/>
      <c r="B208" s="38"/>
      <c r="C208" s="219" t="s">
        <v>316</v>
      </c>
      <c r="D208" s="219" t="s">
        <v>188</v>
      </c>
      <c r="E208" s="220" t="s">
        <v>317</v>
      </c>
      <c r="F208" s="221" t="s">
        <v>318</v>
      </c>
      <c r="G208" s="222" t="s">
        <v>216</v>
      </c>
      <c r="H208" s="223">
        <v>48.600000000000001</v>
      </c>
      <c r="I208" s="224"/>
      <c r="J208" s="225">
        <f>ROUND(I208*H208,2)</f>
        <v>0</v>
      </c>
      <c r="K208" s="226"/>
      <c r="L208" s="43"/>
      <c r="M208" s="227" t="s">
        <v>1</v>
      </c>
      <c r="N208" s="228" t="s">
        <v>41</v>
      </c>
      <c r="O208" s="90"/>
      <c r="P208" s="229">
        <f>O208*H208</f>
        <v>0</v>
      </c>
      <c r="Q208" s="229">
        <v>0.00012999999999999999</v>
      </c>
      <c r="R208" s="229">
        <f>Q208*H208</f>
        <v>0.0063179999999999998</v>
      </c>
      <c r="S208" s="229">
        <v>0</v>
      </c>
      <c r="T208" s="23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1" t="s">
        <v>192</v>
      </c>
      <c r="AT208" s="231" t="s">
        <v>188</v>
      </c>
      <c r="AU208" s="231" t="s">
        <v>86</v>
      </c>
      <c r="AY208" s="16" t="s">
        <v>186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6" t="s">
        <v>84</v>
      </c>
      <c r="BK208" s="232">
        <f>ROUND(I208*H208,2)</f>
        <v>0</v>
      </c>
      <c r="BL208" s="16" t="s">
        <v>192</v>
      </c>
      <c r="BM208" s="231" t="s">
        <v>319</v>
      </c>
    </row>
    <row r="209" s="13" customFormat="1">
      <c r="A209" s="13"/>
      <c r="B209" s="233"/>
      <c r="C209" s="234"/>
      <c r="D209" s="235" t="s">
        <v>194</v>
      </c>
      <c r="E209" s="236" t="s">
        <v>1</v>
      </c>
      <c r="F209" s="237" t="s">
        <v>297</v>
      </c>
      <c r="G209" s="234"/>
      <c r="H209" s="238">
        <v>35.700000000000003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194</v>
      </c>
      <c r="AU209" s="244" t="s">
        <v>86</v>
      </c>
      <c r="AV209" s="13" t="s">
        <v>86</v>
      </c>
      <c r="AW209" s="13" t="s">
        <v>32</v>
      </c>
      <c r="AX209" s="13" t="s">
        <v>76</v>
      </c>
      <c r="AY209" s="244" t="s">
        <v>186</v>
      </c>
    </row>
    <row r="210" s="13" customFormat="1">
      <c r="A210" s="13"/>
      <c r="B210" s="233"/>
      <c r="C210" s="234"/>
      <c r="D210" s="235" t="s">
        <v>194</v>
      </c>
      <c r="E210" s="236" t="s">
        <v>1</v>
      </c>
      <c r="F210" s="237" t="s">
        <v>298</v>
      </c>
      <c r="G210" s="234"/>
      <c r="H210" s="238">
        <v>12.9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194</v>
      </c>
      <c r="AU210" s="244" t="s">
        <v>86</v>
      </c>
      <c r="AV210" s="13" t="s">
        <v>86</v>
      </c>
      <c r="AW210" s="13" t="s">
        <v>32</v>
      </c>
      <c r="AX210" s="13" t="s">
        <v>76</v>
      </c>
      <c r="AY210" s="244" t="s">
        <v>186</v>
      </c>
    </row>
    <row r="211" s="14" customFormat="1">
      <c r="A211" s="14"/>
      <c r="B211" s="245"/>
      <c r="C211" s="246"/>
      <c r="D211" s="235" t="s">
        <v>194</v>
      </c>
      <c r="E211" s="247" t="s">
        <v>1</v>
      </c>
      <c r="F211" s="248" t="s">
        <v>202</v>
      </c>
      <c r="G211" s="246"/>
      <c r="H211" s="249">
        <v>48.600000000000001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194</v>
      </c>
      <c r="AU211" s="255" t="s">
        <v>86</v>
      </c>
      <c r="AV211" s="14" t="s">
        <v>192</v>
      </c>
      <c r="AW211" s="14" t="s">
        <v>32</v>
      </c>
      <c r="AX211" s="14" t="s">
        <v>84</v>
      </c>
      <c r="AY211" s="255" t="s">
        <v>186</v>
      </c>
    </row>
    <row r="212" s="2" customFormat="1" ht="24.15" customHeight="1">
      <c r="A212" s="37"/>
      <c r="B212" s="38"/>
      <c r="C212" s="219" t="s">
        <v>320</v>
      </c>
      <c r="D212" s="219" t="s">
        <v>188</v>
      </c>
      <c r="E212" s="220" t="s">
        <v>321</v>
      </c>
      <c r="F212" s="221" t="s">
        <v>322</v>
      </c>
      <c r="G212" s="222" t="s">
        <v>323</v>
      </c>
      <c r="H212" s="223">
        <v>6</v>
      </c>
      <c r="I212" s="224"/>
      <c r="J212" s="225">
        <f>ROUND(I212*H212,2)</f>
        <v>0</v>
      </c>
      <c r="K212" s="226"/>
      <c r="L212" s="43"/>
      <c r="M212" s="227" t="s">
        <v>1</v>
      </c>
      <c r="N212" s="228" t="s">
        <v>41</v>
      </c>
      <c r="O212" s="90"/>
      <c r="P212" s="229">
        <f>O212*H212</f>
        <v>0</v>
      </c>
      <c r="Q212" s="229">
        <v>0.017770000000000001</v>
      </c>
      <c r="R212" s="229">
        <f>Q212*H212</f>
        <v>0.10662000000000001</v>
      </c>
      <c r="S212" s="229">
        <v>0</v>
      </c>
      <c r="T212" s="23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1" t="s">
        <v>192</v>
      </c>
      <c r="AT212" s="231" t="s">
        <v>188</v>
      </c>
      <c r="AU212" s="231" t="s">
        <v>86</v>
      </c>
      <c r="AY212" s="16" t="s">
        <v>186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6" t="s">
        <v>84</v>
      </c>
      <c r="BK212" s="232">
        <f>ROUND(I212*H212,2)</f>
        <v>0</v>
      </c>
      <c r="BL212" s="16" t="s">
        <v>192</v>
      </c>
      <c r="BM212" s="231" t="s">
        <v>324</v>
      </c>
    </row>
    <row r="213" s="2" customFormat="1" ht="24.15" customHeight="1">
      <c r="A213" s="37"/>
      <c r="B213" s="38"/>
      <c r="C213" s="256" t="s">
        <v>325</v>
      </c>
      <c r="D213" s="256" t="s">
        <v>271</v>
      </c>
      <c r="E213" s="257" t="s">
        <v>326</v>
      </c>
      <c r="F213" s="258" t="s">
        <v>327</v>
      </c>
      <c r="G213" s="259" t="s">
        <v>323</v>
      </c>
      <c r="H213" s="260">
        <v>2</v>
      </c>
      <c r="I213" s="261"/>
      <c r="J213" s="262">
        <f>ROUND(I213*H213,2)</f>
        <v>0</v>
      </c>
      <c r="K213" s="263"/>
      <c r="L213" s="264"/>
      <c r="M213" s="265" t="s">
        <v>1</v>
      </c>
      <c r="N213" s="266" t="s">
        <v>41</v>
      </c>
      <c r="O213" s="90"/>
      <c r="P213" s="229">
        <f>O213*H213</f>
        <v>0</v>
      </c>
      <c r="Q213" s="229">
        <v>0.012489999999999999</v>
      </c>
      <c r="R213" s="229">
        <f>Q213*H213</f>
        <v>0.024979999999999999</v>
      </c>
      <c r="S213" s="229">
        <v>0</v>
      </c>
      <c r="T213" s="23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1" t="s">
        <v>231</v>
      </c>
      <c r="AT213" s="231" t="s">
        <v>271</v>
      </c>
      <c r="AU213" s="231" t="s">
        <v>86</v>
      </c>
      <c r="AY213" s="16" t="s">
        <v>186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6" t="s">
        <v>84</v>
      </c>
      <c r="BK213" s="232">
        <f>ROUND(I213*H213,2)</f>
        <v>0</v>
      </c>
      <c r="BL213" s="16" t="s">
        <v>192</v>
      </c>
      <c r="BM213" s="231" t="s">
        <v>328</v>
      </c>
    </row>
    <row r="214" s="13" customFormat="1">
      <c r="A214" s="13"/>
      <c r="B214" s="233"/>
      <c r="C214" s="234"/>
      <c r="D214" s="235" t="s">
        <v>194</v>
      </c>
      <c r="E214" s="236" t="s">
        <v>1</v>
      </c>
      <c r="F214" s="237" t="s">
        <v>329</v>
      </c>
      <c r="G214" s="234"/>
      <c r="H214" s="238">
        <v>2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194</v>
      </c>
      <c r="AU214" s="244" t="s">
        <v>86</v>
      </c>
      <c r="AV214" s="13" t="s">
        <v>86</v>
      </c>
      <c r="AW214" s="13" t="s">
        <v>32</v>
      </c>
      <c r="AX214" s="13" t="s">
        <v>84</v>
      </c>
      <c r="AY214" s="244" t="s">
        <v>186</v>
      </c>
    </row>
    <row r="215" s="2" customFormat="1" ht="24.15" customHeight="1">
      <c r="A215" s="37"/>
      <c r="B215" s="38"/>
      <c r="C215" s="256" t="s">
        <v>330</v>
      </c>
      <c r="D215" s="256" t="s">
        <v>271</v>
      </c>
      <c r="E215" s="257" t="s">
        <v>331</v>
      </c>
      <c r="F215" s="258" t="s">
        <v>332</v>
      </c>
      <c r="G215" s="259" t="s">
        <v>323</v>
      </c>
      <c r="H215" s="260">
        <v>2</v>
      </c>
      <c r="I215" s="261"/>
      <c r="J215" s="262">
        <f>ROUND(I215*H215,2)</f>
        <v>0</v>
      </c>
      <c r="K215" s="263"/>
      <c r="L215" s="264"/>
      <c r="M215" s="265" t="s">
        <v>1</v>
      </c>
      <c r="N215" s="266" t="s">
        <v>41</v>
      </c>
      <c r="O215" s="90"/>
      <c r="P215" s="229">
        <f>O215*H215</f>
        <v>0</v>
      </c>
      <c r="Q215" s="229">
        <v>0.012250000000000001</v>
      </c>
      <c r="R215" s="229">
        <f>Q215*H215</f>
        <v>0.024500000000000001</v>
      </c>
      <c r="S215" s="229">
        <v>0</v>
      </c>
      <c r="T215" s="23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1" t="s">
        <v>231</v>
      </c>
      <c r="AT215" s="231" t="s">
        <v>271</v>
      </c>
      <c r="AU215" s="231" t="s">
        <v>86</v>
      </c>
      <c r="AY215" s="16" t="s">
        <v>186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6" t="s">
        <v>84</v>
      </c>
      <c r="BK215" s="232">
        <f>ROUND(I215*H215,2)</f>
        <v>0</v>
      </c>
      <c r="BL215" s="16" t="s">
        <v>192</v>
      </c>
      <c r="BM215" s="231" t="s">
        <v>333</v>
      </c>
    </row>
    <row r="216" s="13" customFormat="1">
      <c r="A216" s="13"/>
      <c r="B216" s="233"/>
      <c r="C216" s="234"/>
      <c r="D216" s="235" t="s">
        <v>194</v>
      </c>
      <c r="E216" s="236" t="s">
        <v>1</v>
      </c>
      <c r="F216" s="237" t="s">
        <v>329</v>
      </c>
      <c r="G216" s="234"/>
      <c r="H216" s="238">
        <v>2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194</v>
      </c>
      <c r="AU216" s="244" t="s">
        <v>86</v>
      </c>
      <c r="AV216" s="13" t="s">
        <v>86</v>
      </c>
      <c r="AW216" s="13" t="s">
        <v>32</v>
      </c>
      <c r="AX216" s="13" t="s">
        <v>84</v>
      </c>
      <c r="AY216" s="244" t="s">
        <v>186</v>
      </c>
    </row>
    <row r="217" s="2" customFormat="1" ht="24.15" customHeight="1">
      <c r="A217" s="37"/>
      <c r="B217" s="38"/>
      <c r="C217" s="256" t="s">
        <v>334</v>
      </c>
      <c r="D217" s="256" t="s">
        <v>271</v>
      </c>
      <c r="E217" s="257" t="s">
        <v>335</v>
      </c>
      <c r="F217" s="258" t="s">
        <v>336</v>
      </c>
      <c r="G217" s="259" t="s">
        <v>323</v>
      </c>
      <c r="H217" s="260">
        <v>2</v>
      </c>
      <c r="I217" s="261"/>
      <c r="J217" s="262">
        <f>ROUND(I217*H217,2)</f>
        <v>0</v>
      </c>
      <c r="K217" s="263"/>
      <c r="L217" s="264"/>
      <c r="M217" s="265" t="s">
        <v>1</v>
      </c>
      <c r="N217" s="266" t="s">
        <v>41</v>
      </c>
      <c r="O217" s="90"/>
      <c r="P217" s="229">
        <f>O217*H217</f>
        <v>0</v>
      </c>
      <c r="Q217" s="229">
        <v>0.014890000000000001</v>
      </c>
      <c r="R217" s="229">
        <f>Q217*H217</f>
        <v>0.029780000000000001</v>
      </c>
      <c r="S217" s="229">
        <v>0</v>
      </c>
      <c r="T217" s="23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1" t="s">
        <v>231</v>
      </c>
      <c r="AT217" s="231" t="s">
        <v>271</v>
      </c>
      <c r="AU217" s="231" t="s">
        <v>86</v>
      </c>
      <c r="AY217" s="16" t="s">
        <v>186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6" t="s">
        <v>84</v>
      </c>
      <c r="BK217" s="232">
        <f>ROUND(I217*H217,2)</f>
        <v>0</v>
      </c>
      <c r="BL217" s="16" t="s">
        <v>192</v>
      </c>
      <c r="BM217" s="231" t="s">
        <v>337</v>
      </c>
    </row>
    <row r="218" s="13" customFormat="1">
      <c r="A218" s="13"/>
      <c r="B218" s="233"/>
      <c r="C218" s="234"/>
      <c r="D218" s="235" t="s">
        <v>194</v>
      </c>
      <c r="E218" s="236" t="s">
        <v>1</v>
      </c>
      <c r="F218" s="237" t="s">
        <v>329</v>
      </c>
      <c r="G218" s="234"/>
      <c r="H218" s="238">
        <v>2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194</v>
      </c>
      <c r="AU218" s="244" t="s">
        <v>86</v>
      </c>
      <c r="AV218" s="13" t="s">
        <v>86</v>
      </c>
      <c r="AW218" s="13" t="s">
        <v>32</v>
      </c>
      <c r="AX218" s="13" t="s">
        <v>84</v>
      </c>
      <c r="AY218" s="244" t="s">
        <v>186</v>
      </c>
    </row>
    <row r="219" s="12" customFormat="1" ht="22.8" customHeight="1">
      <c r="A219" s="12"/>
      <c r="B219" s="203"/>
      <c r="C219" s="204"/>
      <c r="D219" s="205" t="s">
        <v>75</v>
      </c>
      <c r="E219" s="217" t="s">
        <v>236</v>
      </c>
      <c r="F219" s="217" t="s">
        <v>338</v>
      </c>
      <c r="G219" s="204"/>
      <c r="H219" s="204"/>
      <c r="I219" s="207"/>
      <c r="J219" s="218">
        <f>BK219</f>
        <v>0</v>
      </c>
      <c r="K219" s="204"/>
      <c r="L219" s="209"/>
      <c r="M219" s="210"/>
      <c r="N219" s="211"/>
      <c r="O219" s="211"/>
      <c r="P219" s="212">
        <f>SUM(P220:P244)</f>
        <v>0</v>
      </c>
      <c r="Q219" s="211"/>
      <c r="R219" s="212">
        <f>SUM(R220:R244)</f>
        <v>0.63056549999999989</v>
      </c>
      <c r="S219" s="211"/>
      <c r="T219" s="213">
        <f>SUM(T220:T244)</f>
        <v>54.057772999999997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84</v>
      </c>
      <c r="AT219" s="215" t="s">
        <v>75</v>
      </c>
      <c r="AU219" s="215" t="s">
        <v>84</v>
      </c>
      <c r="AY219" s="214" t="s">
        <v>186</v>
      </c>
      <c r="BK219" s="216">
        <f>SUM(BK220:BK244)</f>
        <v>0</v>
      </c>
    </row>
    <row r="220" s="2" customFormat="1" ht="24.15" customHeight="1">
      <c r="A220" s="37"/>
      <c r="B220" s="38"/>
      <c r="C220" s="219" t="s">
        <v>339</v>
      </c>
      <c r="D220" s="219" t="s">
        <v>188</v>
      </c>
      <c r="E220" s="220" t="s">
        <v>340</v>
      </c>
      <c r="F220" s="221" t="s">
        <v>341</v>
      </c>
      <c r="G220" s="222" t="s">
        <v>191</v>
      </c>
      <c r="H220" s="223">
        <v>4.8899999999999997</v>
      </c>
      <c r="I220" s="224"/>
      <c r="J220" s="225">
        <f>ROUND(I220*H220,2)</f>
        <v>0</v>
      </c>
      <c r="K220" s="226"/>
      <c r="L220" s="43"/>
      <c r="M220" s="227" t="s">
        <v>1</v>
      </c>
      <c r="N220" s="228" t="s">
        <v>41</v>
      </c>
      <c r="O220" s="90"/>
      <c r="P220" s="229">
        <f>O220*H220</f>
        <v>0</v>
      </c>
      <c r="Q220" s="229">
        <v>0.10095</v>
      </c>
      <c r="R220" s="229">
        <f>Q220*H220</f>
        <v>0.49364549999999996</v>
      </c>
      <c r="S220" s="229">
        <v>0</v>
      </c>
      <c r="T220" s="23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1" t="s">
        <v>192</v>
      </c>
      <c r="AT220" s="231" t="s">
        <v>188</v>
      </c>
      <c r="AU220" s="231" t="s">
        <v>86</v>
      </c>
      <c r="AY220" s="16" t="s">
        <v>186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6" t="s">
        <v>84</v>
      </c>
      <c r="BK220" s="232">
        <f>ROUND(I220*H220,2)</f>
        <v>0</v>
      </c>
      <c r="BL220" s="16" t="s">
        <v>192</v>
      </c>
      <c r="BM220" s="231" t="s">
        <v>342</v>
      </c>
    </row>
    <row r="221" s="13" customFormat="1">
      <c r="A221" s="13"/>
      <c r="B221" s="233"/>
      <c r="C221" s="234"/>
      <c r="D221" s="235" t="s">
        <v>194</v>
      </c>
      <c r="E221" s="236" t="s">
        <v>1</v>
      </c>
      <c r="F221" s="237" t="s">
        <v>343</v>
      </c>
      <c r="G221" s="234"/>
      <c r="H221" s="238">
        <v>4.8899999999999997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194</v>
      </c>
      <c r="AU221" s="244" t="s">
        <v>86</v>
      </c>
      <c r="AV221" s="13" t="s">
        <v>86</v>
      </c>
      <c r="AW221" s="13" t="s">
        <v>32</v>
      </c>
      <c r="AX221" s="13" t="s">
        <v>84</v>
      </c>
      <c r="AY221" s="244" t="s">
        <v>186</v>
      </c>
    </row>
    <row r="222" s="2" customFormat="1" ht="16.5" customHeight="1">
      <c r="A222" s="37"/>
      <c r="B222" s="38"/>
      <c r="C222" s="256" t="s">
        <v>344</v>
      </c>
      <c r="D222" s="256" t="s">
        <v>271</v>
      </c>
      <c r="E222" s="257" t="s">
        <v>345</v>
      </c>
      <c r="F222" s="258" t="s">
        <v>346</v>
      </c>
      <c r="G222" s="259" t="s">
        <v>191</v>
      </c>
      <c r="H222" s="260">
        <v>4.8899999999999997</v>
      </c>
      <c r="I222" s="261"/>
      <c r="J222" s="262">
        <f>ROUND(I222*H222,2)</f>
        <v>0</v>
      </c>
      <c r="K222" s="263"/>
      <c r="L222" s="264"/>
      <c r="M222" s="265" t="s">
        <v>1</v>
      </c>
      <c r="N222" s="266" t="s">
        <v>41</v>
      </c>
      <c r="O222" s="90"/>
      <c r="P222" s="229">
        <f>O222*H222</f>
        <v>0</v>
      </c>
      <c r="Q222" s="229">
        <v>0.028000000000000001</v>
      </c>
      <c r="R222" s="229">
        <f>Q222*H222</f>
        <v>0.13691999999999999</v>
      </c>
      <c r="S222" s="229">
        <v>0</v>
      </c>
      <c r="T222" s="23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1" t="s">
        <v>231</v>
      </c>
      <c r="AT222" s="231" t="s">
        <v>271</v>
      </c>
      <c r="AU222" s="231" t="s">
        <v>86</v>
      </c>
      <c r="AY222" s="16" t="s">
        <v>186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6" t="s">
        <v>84</v>
      </c>
      <c r="BK222" s="232">
        <f>ROUND(I222*H222,2)</f>
        <v>0</v>
      </c>
      <c r="BL222" s="16" t="s">
        <v>192</v>
      </c>
      <c r="BM222" s="231" t="s">
        <v>347</v>
      </c>
    </row>
    <row r="223" s="2" customFormat="1" ht="21.75" customHeight="1">
      <c r="A223" s="37"/>
      <c r="B223" s="38"/>
      <c r="C223" s="219" t="s">
        <v>348</v>
      </c>
      <c r="D223" s="219" t="s">
        <v>188</v>
      </c>
      <c r="E223" s="220" t="s">
        <v>349</v>
      </c>
      <c r="F223" s="221" t="s">
        <v>350</v>
      </c>
      <c r="G223" s="222" t="s">
        <v>216</v>
      </c>
      <c r="H223" s="223">
        <v>28.655000000000001</v>
      </c>
      <c r="I223" s="224"/>
      <c r="J223" s="225">
        <f>ROUND(I223*H223,2)</f>
        <v>0</v>
      </c>
      <c r="K223" s="226"/>
      <c r="L223" s="43"/>
      <c r="M223" s="227" t="s">
        <v>1</v>
      </c>
      <c r="N223" s="228" t="s">
        <v>41</v>
      </c>
      <c r="O223" s="90"/>
      <c r="P223" s="229">
        <f>O223*H223</f>
        <v>0</v>
      </c>
      <c r="Q223" s="229">
        <v>0</v>
      </c>
      <c r="R223" s="229">
        <f>Q223*H223</f>
        <v>0</v>
      </c>
      <c r="S223" s="229">
        <v>0.13100000000000001</v>
      </c>
      <c r="T223" s="230">
        <f>S223*H223</f>
        <v>3.7538050000000003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1" t="s">
        <v>192</v>
      </c>
      <c r="AT223" s="231" t="s">
        <v>188</v>
      </c>
      <c r="AU223" s="231" t="s">
        <v>86</v>
      </c>
      <c r="AY223" s="16" t="s">
        <v>186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6" t="s">
        <v>84</v>
      </c>
      <c r="BK223" s="232">
        <f>ROUND(I223*H223,2)</f>
        <v>0</v>
      </c>
      <c r="BL223" s="16" t="s">
        <v>192</v>
      </c>
      <c r="BM223" s="231" t="s">
        <v>351</v>
      </c>
    </row>
    <row r="224" s="13" customFormat="1">
      <c r="A224" s="13"/>
      <c r="B224" s="233"/>
      <c r="C224" s="234"/>
      <c r="D224" s="235" t="s">
        <v>194</v>
      </c>
      <c r="E224" s="236" t="s">
        <v>1</v>
      </c>
      <c r="F224" s="237" t="s">
        <v>352</v>
      </c>
      <c r="G224" s="234"/>
      <c r="H224" s="238">
        <v>6.3470000000000004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194</v>
      </c>
      <c r="AU224" s="244" t="s">
        <v>86</v>
      </c>
      <c r="AV224" s="13" t="s">
        <v>86</v>
      </c>
      <c r="AW224" s="13" t="s">
        <v>32</v>
      </c>
      <c r="AX224" s="13" t="s">
        <v>76</v>
      </c>
      <c r="AY224" s="244" t="s">
        <v>186</v>
      </c>
    </row>
    <row r="225" s="13" customFormat="1">
      <c r="A225" s="13"/>
      <c r="B225" s="233"/>
      <c r="C225" s="234"/>
      <c r="D225" s="235" t="s">
        <v>194</v>
      </c>
      <c r="E225" s="236" t="s">
        <v>1</v>
      </c>
      <c r="F225" s="237" t="s">
        <v>353</v>
      </c>
      <c r="G225" s="234"/>
      <c r="H225" s="238">
        <v>21.905999999999999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194</v>
      </c>
      <c r="AU225" s="244" t="s">
        <v>86</v>
      </c>
      <c r="AV225" s="13" t="s">
        <v>86</v>
      </c>
      <c r="AW225" s="13" t="s">
        <v>32</v>
      </c>
      <c r="AX225" s="13" t="s">
        <v>76</v>
      </c>
      <c r="AY225" s="244" t="s">
        <v>186</v>
      </c>
    </row>
    <row r="226" s="13" customFormat="1">
      <c r="A226" s="13"/>
      <c r="B226" s="233"/>
      <c r="C226" s="234"/>
      <c r="D226" s="235" t="s">
        <v>194</v>
      </c>
      <c r="E226" s="236" t="s">
        <v>1</v>
      </c>
      <c r="F226" s="237" t="s">
        <v>354</v>
      </c>
      <c r="G226" s="234"/>
      <c r="H226" s="238">
        <v>0.40200000000000002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194</v>
      </c>
      <c r="AU226" s="244" t="s">
        <v>86</v>
      </c>
      <c r="AV226" s="13" t="s">
        <v>86</v>
      </c>
      <c r="AW226" s="13" t="s">
        <v>32</v>
      </c>
      <c r="AX226" s="13" t="s">
        <v>76</v>
      </c>
      <c r="AY226" s="244" t="s">
        <v>186</v>
      </c>
    </row>
    <row r="227" s="14" customFormat="1">
      <c r="A227" s="14"/>
      <c r="B227" s="245"/>
      <c r="C227" s="246"/>
      <c r="D227" s="235" t="s">
        <v>194</v>
      </c>
      <c r="E227" s="247" t="s">
        <v>1</v>
      </c>
      <c r="F227" s="248" t="s">
        <v>202</v>
      </c>
      <c r="G227" s="246"/>
      <c r="H227" s="249">
        <v>28.655000000000001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194</v>
      </c>
      <c r="AU227" s="255" t="s">
        <v>86</v>
      </c>
      <c r="AV227" s="14" t="s">
        <v>192</v>
      </c>
      <c r="AW227" s="14" t="s">
        <v>32</v>
      </c>
      <c r="AX227" s="14" t="s">
        <v>84</v>
      </c>
      <c r="AY227" s="255" t="s">
        <v>186</v>
      </c>
    </row>
    <row r="228" s="2" customFormat="1" ht="24.15" customHeight="1">
      <c r="A228" s="37"/>
      <c r="B228" s="38"/>
      <c r="C228" s="219" t="s">
        <v>355</v>
      </c>
      <c r="D228" s="219" t="s">
        <v>188</v>
      </c>
      <c r="E228" s="220" t="s">
        <v>356</v>
      </c>
      <c r="F228" s="221" t="s">
        <v>357</v>
      </c>
      <c r="G228" s="222" t="s">
        <v>198</v>
      </c>
      <c r="H228" s="223">
        <v>1.49</v>
      </c>
      <c r="I228" s="224"/>
      <c r="J228" s="225">
        <f>ROUND(I228*H228,2)</f>
        <v>0</v>
      </c>
      <c r="K228" s="226"/>
      <c r="L228" s="43"/>
      <c r="M228" s="227" t="s">
        <v>1</v>
      </c>
      <c r="N228" s="228" t="s">
        <v>41</v>
      </c>
      <c r="O228" s="90"/>
      <c r="P228" s="229">
        <f>O228*H228</f>
        <v>0</v>
      </c>
      <c r="Q228" s="229">
        <v>0</v>
      </c>
      <c r="R228" s="229">
        <f>Q228*H228</f>
        <v>0</v>
      </c>
      <c r="S228" s="229">
        <v>1.8</v>
      </c>
      <c r="T228" s="230">
        <f>S228*H228</f>
        <v>2.6819999999999999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1" t="s">
        <v>192</v>
      </c>
      <c r="AT228" s="231" t="s">
        <v>188</v>
      </c>
      <c r="AU228" s="231" t="s">
        <v>86</v>
      </c>
      <c r="AY228" s="16" t="s">
        <v>186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6" t="s">
        <v>84</v>
      </c>
      <c r="BK228" s="232">
        <f>ROUND(I228*H228,2)</f>
        <v>0</v>
      </c>
      <c r="BL228" s="16" t="s">
        <v>192</v>
      </c>
      <c r="BM228" s="231" t="s">
        <v>358</v>
      </c>
    </row>
    <row r="229" s="13" customFormat="1">
      <c r="A229" s="13"/>
      <c r="B229" s="233"/>
      <c r="C229" s="234"/>
      <c r="D229" s="235" t="s">
        <v>194</v>
      </c>
      <c r="E229" s="236" t="s">
        <v>1</v>
      </c>
      <c r="F229" s="237" t="s">
        <v>359</v>
      </c>
      <c r="G229" s="234"/>
      <c r="H229" s="238">
        <v>1.49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194</v>
      </c>
      <c r="AU229" s="244" t="s">
        <v>86</v>
      </c>
      <c r="AV229" s="13" t="s">
        <v>86</v>
      </c>
      <c r="AW229" s="13" t="s">
        <v>32</v>
      </c>
      <c r="AX229" s="13" t="s">
        <v>84</v>
      </c>
      <c r="AY229" s="244" t="s">
        <v>186</v>
      </c>
    </row>
    <row r="230" s="2" customFormat="1" ht="24.15" customHeight="1">
      <c r="A230" s="37"/>
      <c r="B230" s="38"/>
      <c r="C230" s="219" t="s">
        <v>360</v>
      </c>
      <c r="D230" s="219" t="s">
        <v>188</v>
      </c>
      <c r="E230" s="220" t="s">
        <v>361</v>
      </c>
      <c r="F230" s="221" t="s">
        <v>362</v>
      </c>
      <c r="G230" s="222" t="s">
        <v>198</v>
      </c>
      <c r="H230" s="223">
        <v>0.214</v>
      </c>
      <c r="I230" s="224"/>
      <c r="J230" s="225">
        <f>ROUND(I230*H230,2)</f>
        <v>0</v>
      </c>
      <c r="K230" s="226"/>
      <c r="L230" s="43"/>
      <c r="M230" s="227" t="s">
        <v>1</v>
      </c>
      <c r="N230" s="228" t="s">
        <v>41</v>
      </c>
      <c r="O230" s="90"/>
      <c r="P230" s="229">
        <f>O230*H230</f>
        <v>0</v>
      </c>
      <c r="Q230" s="229">
        <v>0</v>
      </c>
      <c r="R230" s="229">
        <f>Q230*H230</f>
        <v>0</v>
      </c>
      <c r="S230" s="229">
        <v>2.2000000000000002</v>
      </c>
      <c r="T230" s="230">
        <f>S230*H230</f>
        <v>0.47080000000000005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1" t="s">
        <v>192</v>
      </c>
      <c r="AT230" s="231" t="s">
        <v>188</v>
      </c>
      <c r="AU230" s="231" t="s">
        <v>86</v>
      </c>
      <c r="AY230" s="16" t="s">
        <v>186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6" t="s">
        <v>84</v>
      </c>
      <c r="BK230" s="232">
        <f>ROUND(I230*H230,2)</f>
        <v>0</v>
      </c>
      <c r="BL230" s="16" t="s">
        <v>192</v>
      </c>
      <c r="BM230" s="231" t="s">
        <v>363</v>
      </c>
    </row>
    <row r="231" s="13" customFormat="1">
      <c r="A231" s="13"/>
      <c r="B231" s="233"/>
      <c r="C231" s="234"/>
      <c r="D231" s="235" t="s">
        <v>194</v>
      </c>
      <c r="E231" s="236" t="s">
        <v>1</v>
      </c>
      <c r="F231" s="237" t="s">
        <v>364</v>
      </c>
      <c r="G231" s="234"/>
      <c r="H231" s="238">
        <v>0.214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194</v>
      </c>
      <c r="AU231" s="244" t="s">
        <v>86</v>
      </c>
      <c r="AV231" s="13" t="s">
        <v>86</v>
      </c>
      <c r="AW231" s="13" t="s">
        <v>32</v>
      </c>
      <c r="AX231" s="13" t="s">
        <v>84</v>
      </c>
      <c r="AY231" s="244" t="s">
        <v>186</v>
      </c>
    </row>
    <row r="232" s="2" customFormat="1" ht="37.8" customHeight="1">
      <c r="A232" s="37"/>
      <c r="B232" s="38"/>
      <c r="C232" s="219" t="s">
        <v>365</v>
      </c>
      <c r="D232" s="219" t="s">
        <v>188</v>
      </c>
      <c r="E232" s="220" t="s">
        <v>366</v>
      </c>
      <c r="F232" s="221" t="s">
        <v>367</v>
      </c>
      <c r="G232" s="222" t="s">
        <v>198</v>
      </c>
      <c r="H232" s="223">
        <v>20.678999999999998</v>
      </c>
      <c r="I232" s="224"/>
      <c r="J232" s="225">
        <f>ROUND(I232*H232,2)</f>
        <v>0</v>
      </c>
      <c r="K232" s="226"/>
      <c r="L232" s="43"/>
      <c r="M232" s="227" t="s">
        <v>1</v>
      </c>
      <c r="N232" s="228" t="s">
        <v>41</v>
      </c>
      <c r="O232" s="90"/>
      <c r="P232" s="229">
        <f>O232*H232</f>
        <v>0</v>
      </c>
      <c r="Q232" s="229">
        <v>0</v>
      </c>
      <c r="R232" s="229">
        <f>Q232*H232</f>
        <v>0</v>
      </c>
      <c r="S232" s="229">
        <v>2.2000000000000002</v>
      </c>
      <c r="T232" s="230">
        <f>S232*H232</f>
        <v>45.4938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1" t="s">
        <v>192</v>
      </c>
      <c r="AT232" s="231" t="s">
        <v>188</v>
      </c>
      <c r="AU232" s="231" t="s">
        <v>86</v>
      </c>
      <c r="AY232" s="16" t="s">
        <v>186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6" t="s">
        <v>84</v>
      </c>
      <c r="BK232" s="232">
        <f>ROUND(I232*H232,2)</f>
        <v>0</v>
      </c>
      <c r="BL232" s="16" t="s">
        <v>192</v>
      </c>
      <c r="BM232" s="231" t="s">
        <v>368</v>
      </c>
    </row>
    <row r="233" s="13" customFormat="1">
      <c r="A233" s="13"/>
      <c r="B233" s="233"/>
      <c r="C233" s="234"/>
      <c r="D233" s="235" t="s">
        <v>194</v>
      </c>
      <c r="E233" s="236" t="s">
        <v>1</v>
      </c>
      <c r="F233" s="237" t="s">
        <v>369</v>
      </c>
      <c r="G233" s="234"/>
      <c r="H233" s="238">
        <v>19.587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194</v>
      </c>
      <c r="AU233" s="244" t="s">
        <v>86</v>
      </c>
      <c r="AV233" s="13" t="s">
        <v>86</v>
      </c>
      <c r="AW233" s="13" t="s">
        <v>32</v>
      </c>
      <c r="AX233" s="13" t="s">
        <v>76</v>
      </c>
      <c r="AY233" s="244" t="s">
        <v>186</v>
      </c>
    </row>
    <row r="234" s="13" customFormat="1">
      <c r="A234" s="13"/>
      <c r="B234" s="233"/>
      <c r="C234" s="234"/>
      <c r="D234" s="235" t="s">
        <v>194</v>
      </c>
      <c r="E234" s="236" t="s">
        <v>1</v>
      </c>
      <c r="F234" s="237" t="s">
        <v>370</v>
      </c>
      <c r="G234" s="234"/>
      <c r="H234" s="238">
        <v>1.0920000000000001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194</v>
      </c>
      <c r="AU234" s="244" t="s">
        <v>86</v>
      </c>
      <c r="AV234" s="13" t="s">
        <v>86</v>
      </c>
      <c r="AW234" s="13" t="s">
        <v>32</v>
      </c>
      <c r="AX234" s="13" t="s">
        <v>76</v>
      </c>
      <c r="AY234" s="244" t="s">
        <v>186</v>
      </c>
    </row>
    <row r="235" s="14" customFormat="1">
      <c r="A235" s="14"/>
      <c r="B235" s="245"/>
      <c r="C235" s="246"/>
      <c r="D235" s="235" t="s">
        <v>194</v>
      </c>
      <c r="E235" s="247" t="s">
        <v>1</v>
      </c>
      <c r="F235" s="248" t="s">
        <v>202</v>
      </c>
      <c r="G235" s="246"/>
      <c r="H235" s="249">
        <v>20.678999999999998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194</v>
      </c>
      <c r="AU235" s="255" t="s">
        <v>86</v>
      </c>
      <c r="AV235" s="14" t="s">
        <v>192</v>
      </c>
      <c r="AW235" s="14" t="s">
        <v>32</v>
      </c>
      <c r="AX235" s="14" t="s">
        <v>84</v>
      </c>
      <c r="AY235" s="255" t="s">
        <v>186</v>
      </c>
    </row>
    <row r="236" s="2" customFormat="1" ht="24.15" customHeight="1">
      <c r="A236" s="37"/>
      <c r="B236" s="38"/>
      <c r="C236" s="219" t="s">
        <v>371</v>
      </c>
      <c r="D236" s="219" t="s">
        <v>188</v>
      </c>
      <c r="E236" s="220" t="s">
        <v>372</v>
      </c>
      <c r="F236" s="221" t="s">
        <v>373</v>
      </c>
      <c r="G236" s="222" t="s">
        <v>216</v>
      </c>
      <c r="H236" s="223">
        <v>0.51800000000000002</v>
      </c>
      <c r="I236" s="224"/>
      <c r="J236" s="225">
        <f>ROUND(I236*H236,2)</f>
        <v>0</v>
      </c>
      <c r="K236" s="226"/>
      <c r="L236" s="43"/>
      <c r="M236" s="227" t="s">
        <v>1</v>
      </c>
      <c r="N236" s="228" t="s">
        <v>41</v>
      </c>
      <c r="O236" s="90"/>
      <c r="P236" s="229">
        <f>O236*H236</f>
        <v>0</v>
      </c>
      <c r="Q236" s="229">
        <v>0</v>
      </c>
      <c r="R236" s="229">
        <f>Q236*H236</f>
        <v>0</v>
      </c>
      <c r="S236" s="229">
        <v>0.048000000000000001</v>
      </c>
      <c r="T236" s="230">
        <f>S236*H236</f>
        <v>0.024864000000000001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1" t="s">
        <v>192</v>
      </c>
      <c r="AT236" s="231" t="s">
        <v>188</v>
      </c>
      <c r="AU236" s="231" t="s">
        <v>86</v>
      </c>
      <c r="AY236" s="16" t="s">
        <v>186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6" t="s">
        <v>84</v>
      </c>
      <c r="BK236" s="232">
        <f>ROUND(I236*H236,2)</f>
        <v>0</v>
      </c>
      <c r="BL236" s="16" t="s">
        <v>192</v>
      </c>
      <c r="BM236" s="231" t="s">
        <v>374</v>
      </c>
    </row>
    <row r="237" s="13" customFormat="1">
      <c r="A237" s="13"/>
      <c r="B237" s="233"/>
      <c r="C237" s="234"/>
      <c r="D237" s="235" t="s">
        <v>194</v>
      </c>
      <c r="E237" s="236" t="s">
        <v>1</v>
      </c>
      <c r="F237" s="237" t="s">
        <v>375</v>
      </c>
      <c r="G237" s="234"/>
      <c r="H237" s="238">
        <v>0.51800000000000002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194</v>
      </c>
      <c r="AU237" s="244" t="s">
        <v>86</v>
      </c>
      <c r="AV237" s="13" t="s">
        <v>86</v>
      </c>
      <c r="AW237" s="13" t="s">
        <v>32</v>
      </c>
      <c r="AX237" s="13" t="s">
        <v>84</v>
      </c>
      <c r="AY237" s="244" t="s">
        <v>186</v>
      </c>
    </row>
    <row r="238" s="2" customFormat="1" ht="21.75" customHeight="1">
      <c r="A238" s="37"/>
      <c r="B238" s="38"/>
      <c r="C238" s="219" t="s">
        <v>376</v>
      </c>
      <c r="D238" s="219" t="s">
        <v>188</v>
      </c>
      <c r="E238" s="220" t="s">
        <v>377</v>
      </c>
      <c r="F238" s="221" t="s">
        <v>378</v>
      </c>
      <c r="G238" s="222" t="s">
        <v>216</v>
      </c>
      <c r="H238" s="223">
        <v>6.9889999999999999</v>
      </c>
      <c r="I238" s="224"/>
      <c r="J238" s="225">
        <f>ROUND(I238*H238,2)</f>
        <v>0</v>
      </c>
      <c r="K238" s="226"/>
      <c r="L238" s="43"/>
      <c r="M238" s="227" t="s">
        <v>1</v>
      </c>
      <c r="N238" s="228" t="s">
        <v>41</v>
      </c>
      <c r="O238" s="90"/>
      <c r="P238" s="229">
        <f>O238*H238</f>
        <v>0</v>
      </c>
      <c r="Q238" s="229">
        <v>0</v>
      </c>
      <c r="R238" s="229">
        <f>Q238*H238</f>
        <v>0</v>
      </c>
      <c r="S238" s="229">
        <v>0.075999999999999998</v>
      </c>
      <c r="T238" s="230">
        <f>S238*H238</f>
        <v>0.53116399999999997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1" t="s">
        <v>192</v>
      </c>
      <c r="AT238" s="231" t="s">
        <v>188</v>
      </c>
      <c r="AU238" s="231" t="s">
        <v>86</v>
      </c>
      <c r="AY238" s="16" t="s">
        <v>186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6" t="s">
        <v>84</v>
      </c>
      <c r="BK238" s="232">
        <f>ROUND(I238*H238,2)</f>
        <v>0</v>
      </c>
      <c r="BL238" s="16" t="s">
        <v>192</v>
      </c>
      <c r="BM238" s="231" t="s">
        <v>379</v>
      </c>
    </row>
    <row r="239" s="13" customFormat="1">
      <c r="A239" s="13"/>
      <c r="B239" s="233"/>
      <c r="C239" s="234"/>
      <c r="D239" s="235" t="s">
        <v>194</v>
      </c>
      <c r="E239" s="236" t="s">
        <v>1</v>
      </c>
      <c r="F239" s="237" t="s">
        <v>380</v>
      </c>
      <c r="G239" s="234"/>
      <c r="H239" s="238">
        <v>6.9889999999999999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194</v>
      </c>
      <c r="AU239" s="244" t="s">
        <v>86</v>
      </c>
      <c r="AV239" s="13" t="s">
        <v>86</v>
      </c>
      <c r="AW239" s="13" t="s">
        <v>32</v>
      </c>
      <c r="AX239" s="13" t="s">
        <v>84</v>
      </c>
      <c r="AY239" s="244" t="s">
        <v>186</v>
      </c>
    </row>
    <row r="240" s="2" customFormat="1" ht="37.8" customHeight="1">
      <c r="A240" s="37"/>
      <c r="B240" s="38"/>
      <c r="C240" s="219" t="s">
        <v>381</v>
      </c>
      <c r="D240" s="219" t="s">
        <v>188</v>
      </c>
      <c r="E240" s="220" t="s">
        <v>382</v>
      </c>
      <c r="F240" s="221" t="s">
        <v>383</v>
      </c>
      <c r="G240" s="222" t="s">
        <v>216</v>
      </c>
      <c r="H240" s="223">
        <v>48.5</v>
      </c>
      <c r="I240" s="224"/>
      <c r="J240" s="225">
        <f>ROUND(I240*H240,2)</f>
        <v>0</v>
      </c>
      <c r="K240" s="226"/>
      <c r="L240" s="43"/>
      <c r="M240" s="227" t="s">
        <v>1</v>
      </c>
      <c r="N240" s="228" t="s">
        <v>41</v>
      </c>
      <c r="O240" s="90"/>
      <c r="P240" s="229">
        <f>O240*H240</f>
        <v>0</v>
      </c>
      <c r="Q240" s="229">
        <v>0</v>
      </c>
      <c r="R240" s="229">
        <f>Q240*H240</f>
        <v>0</v>
      </c>
      <c r="S240" s="229">
        <v>0.01</v>
      </c>
      <c r="T240" s="230">
        <f>S240*H240</f>
        <v>0.48499999999999999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1" t="s">
        <v>192</v>
      </c>
      <c r="AT240" s="231" t="s">
        <v>188</v>
      </c>
      <c r="AU240" s="231" t="s">
        <v>86</v>
      </c>
      <c r="AY240" s="16" t="s">
        <v>186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6" t="s">
        <v>84</v>
      </c>
      <c r="BK240" s="232">
        <f>ROUND(I240*H240,2)</f>
        <v>0</v>
      </c>
      <c r="BL240" s="16" t="s">
        <v>192</v>
      </c>
      <c r="BM240" s="231" t="s">
        <v>384</v>
      </c>
    </row>
    <row r="241" s="13" customFormat="1">
      <c r="A241" s="13"/>
      <c r="B241" s="233"/>
      <c r="C241" s="234"/>
      <c r="D241" s="235" t="s">
        <v>194</v>
      </c>
      <c r="E241" s="236" t="s">
        <v>109</v>
      </c>
      <c r="F241" s="237" t="s">
        <v>385</v>
      </c>
      <c r="G241" s="234"/>
      <c r="H241" s="238">
        <v>48.5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194</v>
      </c>
      <c r="AU241" s="244" t="s">
        <v>86</v>
      </c>
      <c r="AV241" s="13" t="s">
        <v>86</v>
      </c>
      <c r="AW241" s="13" t="s">
        <v>32</v>
      </c>
      <c r="AX241" s="13" t="s">
        <v>84</v>
      </c>
      <c r="AY241" s="244" t="s">
        <v>186</v>
      </c>
    </row>
    <row r="242" s="2" customFormat="1" ht="37.8" customHeight="1">
      <c r="A242" s="37"/>
      <c r="B242" s="38"/>
      <c r="C242" s="219" t="s">
        <v>386</v>
      </c>
      <c r="D242" s="219" t="s">
        <v>188</v>
      </c>
      <c r="E242" s="220" t="s">
        <v>387</v>
      </c>
      <c r="F242" s="221" t="s">
        <v>388</v>
      </c>
      <c r="G242" s="222" t="s">
        <v>216</v>
      </c>
      <c r="H242" s="223">
        <v>60.634</v>
      </c>
      <c r="I242" s="224"/>
      <c r="J242" s="225">
        <f>ROUND(I242*H242,2)</f>
        <v>0</v>
      </c>
      <c r="K242" s="226"/>
      <c r="L242" s="43"/>
      <c r="M242" s="227" t="s">
        <v>1</v>
      </c>
      <c r="N242" s="228" t="s">
        <v>41</v>
      </c>
      <c r="O242" s="90"/>
      <c r="P242" s="229">
        <f>O242*H242</f>
        <v>0</v>
      </c>
      <c r="Q242" s="229">
        <v>0</v>
      </c>
      <c r="R242" s="229">
        <f>Q242*H242</f>
        <v>0</v>
      </c>
      <c r="S242" s="229">
        <v>0.01</v>
      </c>
      <c r="T242" s="230">
        <f>S242*H242</f>
        <v>0.60633999999999999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1" t="s">
        <v>192</v>
      </c>
      <c r="AT242" s="231" t="s">
        <v>188</v>
      </c>
      <c r="AU242" s="231" t="s">
        <v>86</v>
      </c>
      <c r="AY242" s="16" t="s">
        <v>186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6" t="s">
        <v>84</v>
      </c>
      <c r="BK242" s="232">
        <f>ROUND(I242*H242,2)</f>
        <v>0</v>
      </c>
      <c r="BL242" s="16" t="s">
        <v>192</v>
      </c>
      <c r="BM242" s="231" t="s">
        <v>389</v>
      </c>
    </row>
    <row r="243" s="13" customFormat="1">
      <c r="A243" s="13"/>
      <c r="B243" s="233"/>
      <c r="C243" s="234"/>
      <c r="D243" s="235" t="s">
        <v>194</v>
      </c>
      <c r="E243" s="236" t="s">
        <v>104</v>
      </c>
      <c r="F243" s="237" t="s">
        <v>390</v>
      </c>
      <c r="G243" s="234"/>
      <c r="H243" s="238">
        <v>60.634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194</v>
      </c>
      <c r="AU243" s="244" t="s">
        <v>86</v>
      </c>
      <c r="AV243" s="13" t="s">
        <v>86</v>
      </c>
      <c r="AW243" s="13" t="s">
        <v>32</v>
      </c>
      <c r="AX243" s="13" t="s">
        <v>84</v>
      </c>
      <c r="AY243" s="244" t="s">
        <v>186</v>
      </c>
    </row>
    <row r="244" s="2" customFormat="1" ht="24.15" customHeight="1">
      <c r="A244" s="37"/>
      <c r="B244" s="38"/>
      <c r="C244" s="219" t="s">
        <v>391</v>
      </c>
      <c r="D244" s="219" t="s">
        <v>188</v>
      </c>
      <c r="E244" s="220" t="s">
        <v>392</v>
      </c>
      <c r="F244" s="221" t="s">
        <v>393</v>
      </c>
      <c r="G244" s="222" t="s">
        <v>394</v>
      </c>
      <c r="H244" s="223">
        <v>1</v>
      </c>
      <c r="I244" s="224"/>
      <c r="J244" s="225">
        <f>ROUND(I244*H244,2)</f>
        <v>0</v>
      </c>
      <c r="K244" s="226"/>
      <c r="L244" s="43"/>
      <c r="M244" s="227" t="s">
        <v>1</v>
      </c>
      <c r="N244" s="228" t="s">
        <v>41</v>
      </c>
      <c r="O244" s="90"/>
      <c r="P244" s="229">
        <f>O244*H244</f>
        <v>0</v>
      </c>
      <c r="Q244" s="229">
        <v>0</v>
      </c>
      <c r="R244" s="229">
        <f>Q244*H244</f>
        <v>0</v>
      </c>
      <c r="S244" s="229">
        <v>0.01</v>
      </c>
      <c r="T244" s="230">
        <f>S244*H244</f>
        <v>0.01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1" t="s">
        <v>192</v>
      </c>
      <c r="AT244" s="231" t="s">
        <v>188</v>
      </c>
      <c r="AU244" s="231" t="s">
        <v>86</v>
      </c>
      <c r="AY244" s="16" t="s">
        <v>186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6" t="s">
        <v>84</v>
      </c>
      <c r="BK244" s="232">
        <f>ROUND(I244*H244,2)</f>
        <v>0</v>
      </c>
      <c r="BL244" s="16" t="s">
        <v>192</v>
      </c>
      <c r="BM244" s="231" t="s">
        <v>395</v>
      </c>
    </row>
    <row r="245" s="12" customFormat="1" ht="22.8" customHeight="1">
      <c r="A245" s="12"/>
      <c r="B245" s="203"/>
      <c r="C245" s="204"/>
      <c r="D245" s="205" t="s">
        <v>75</v>
      </c>
      <c r="E245" s="217" t="s">
        <v>396</v>
      </c>
      <c r="F245" s="217" t="s">
        <v>397</v>
      </c>
      <c r="G245" s="204"/>
      <c r="H245" s="204"/>
      <c r="I245" s="207"/>
      <c r="J245" s="218">
        <f>BK245</f>
        <v>0</v>
      </c>
      <c r="K245" s="204"/>
      <c r="L245" s="209"/>
      <c r="M245" s="210"/>
      <c r="N245" s="211"/>
      <c r="O245" s="211"/>
      <c r="P245" s="212">
        <f>SUM(P246:P250)</f>
        <v>0</v>
      </c>
      <c r="Q245" s="211"/>
      <c r="R245" s="212">
        <f>SUM(R246:R250)</f>
        <v>0</v>
      </c>
      <c r="S245" s="211"/>
      <c r="T245" s="213">
        <f>SUM(T246:T250)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4" t="s">
        <v>84</v>
      </c>
      <c r="AT245" s="215" t="s">
        <v>75</v>
      </c>
      <c r="AU245" s="215" t="s">
        <v>84</v>
      </c>
      <c r="AY245" s="214" t="s">
        <v>186</v>
      </c>
      <c r="BK245" s="216">
        <f>SUM(BK246:BK250)</f>
        <v>0</v>
      </c>
    </row>
    <row r="246" s="2" customFormat="1" ht="24.15" customHeight="1">
      <c r="A246" s="37"/>
      <c r="B246" s="38"/>
      <c r="C246" s="219" t="s">
        <v>398</v>
      </c>
      <c r="D246" s="219" t="s">
        <v>188</v>
      </c>
      <c r="E246" s="220" t="s">
        <v>399</v>
      </c>
      <c r="F246" s="221" t="s">
        <v>400</v>
      </c>
      <c r="G246" s="222" t="s">
        <v>222</v>
      </c>
      <c r="H246" s="223">
        <v>61.670999999999999</v>
      </c>
      <c r="I246" s="224"/>
      <c r="J246" s="225">
        <f>ROUND(I246*H246,2)</f>
        <v>0</v>
      </c>
      <c r="K246" s="226"/>
      <c r="L246" s="43"/>
      <c r="M246" s="227" t="s">
        <v>1</v>
      </c>
      <c r="N246" s="228" t="s">
        <v>41</v>
      </c>
      <c r="O246" s="90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1" t="s">
        <v>192</v>
      </c>
      <c r="AT246" s="231" t="s">
        <v>188</v>
      </c>
      <c r="AU246" s="231" t="s">
        <v>86</v>
      </c>
      <c r="AY246" s="16" t="s">
        <v>186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6" t="s">
        <v>84</v>
      </c>
      <c r="BK246" s="232">
        <f>ROUND(I246*H246,2)</f>
        <v>0</v>
      </c>
      <c r="BL246" s="16" t="s">
        <v>192</v>
      </c>
      <c r="BM246" s="231" t="s">
        <v>401</v>
      </c>
    </row>
    <row r="247" s="2" customFormat="1" ht="24.15" customHeight="1">
      <c r="A247" s="37"/>
      <c r="B247" s="38"/>
      <c r="C247" s="219" t="s">
        <v>402</v>
      </c>
      <c r="D247" s="219" t="s">
        <v>188</v>
      </c>
      <c r="E247" s="220" t="s">
        <v>403</v>
      </c>
      <c r="F247" s="221" t="s">
        <v>404</v>
      </c>
      <c r="G247" s="222" t="s">
        <v>222</v>
      </c>
      <c r="H247" s="223">
        <v>61.670999999999999</v>
      </c>
      <c r="I247" s="224"/>
      <c r="J247" s="225">
        <f>ROUND(I247*H247,2)</f>
        <v>0</v>
      </c>
      <c r="K247" s="226"/>
      <c r="L247" s="43"/>
      <c r="M247" s="227" t="s">
        <v>1</v>
      </c>
      <c r="N247" s="228" t="s">
        <v>41</v>
      </c>
      <c r="O247" s="90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1" t="s">
        <v>192</v>
      </c>
      <c r="AT247" s="231" t="s">
        <v>188</v>
      </c>
      <c r="AU247" s="231" t="s">
        <v>86</v>
      </c>
      <c r="AY247" s="16" t="s">
        <v>186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6" t="s">
        <v>84</v>
      </c>
      <c r="BK247" s="232">
        <f>ROUND(I247*H247,2)</f>
        <v>0</v>
      </c>
      <c r="BL247" s="16" t="s">
        <v>192</v>
      </c>
      <c r="BM247" s="231" t="s">
        <v>405</v>
      </c>
    </row>
    <row r="248" s="2" customFormat="1" ht="24.15" customHeight="1">
      <c r="A248" s="37"/>
      <c r="B248" s="38"/>
      <c r="C248" s="219" t="s">
        <v>406</v>
      </c>
      <c r="D248" s="219" t="s">
        <v>188</v>
      </c>
      <c r="E248" s="220" t="s">
        <v>407</v>
      </c>
      <c r="F248" s="221" t="s">
        <v>408</v>
      </c>
      <c r="G248" s="222" t="s">
        <v>222</v>
      </c>
      <c r="H248" s="223">
        <v>1171.749</v>
      </c>
      <c r="I248" s="224"/>
      <c r="J248" s="225">
        <f>ROUND(I248*H248,2)</f>
        <v>0</v>
      </c>
      <c r="K248" s="226"/>
      <c r="L248" s="43"/>
      <c r="M248" s="227" t="s">
        <v>1</v>
      </c>
      <c r="N248" s="228" t="s">
        <v>41</v>
      </c>
      <c r="O248" s="90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1" t="s">
        <v>192</v>
      </c>
      <c r="AT248" s="231" t="s">
        <v>188</v>
      </c>
      <c r="AU248" s="231" t="s">
        <v>86</v>
      </c>
      <c r="AY248" s="16" t="s">
        <v>186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6" t="s">
        <v>84</v>
      </c>
      <c r="BK248" s="232">
        <f>ROUND(I248*H248,2)</f>
        <v>0</v>
      </c>
      <c r="BL248" s="16" t="s">
        <v>192</v>
      </c>
      <c r="BM248" s="231" t="s">
        <v>409</v>
      </c>
    </row>
    <row r="249" s="13" customFormat="1">
      <c r="A249" s="13"/>
      <c r="B249" s="233"/>
      <c r="C249" s="234"/>
      <c r="D249" s="235" t="s">
        <v>194</v>
      </c>
      <c r="E249" s="234"/>
      <c r="F249" s="237" t="s">
        <v>410</v>
      </c>
      <c r="G249" s="234"/>
      <c r="H249" s="238">
        <v>1171.749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194</v>
      </c>
      <c r="AU249" s="244" t="s">
        <v>86</v>
      </c>
      <c r="AV249" s="13" t="s">
        <v>86</v>
      </c>
      <c r="AW249" s="13" t="s">
        <v>4</v>
      </c>
      <c r="AX249" s="13" t="s">
        <v>84</v>
      </c>
      <c r="AY249" s="244" t="s">
        <v>186</v>
      </c>
    </row>
    <row r="250" s="2" customFormat="1" ht="33" customHeight="1">
      <c r="A250" s="37"/>
      <c r="B250" s="38"/>
      <c r="C250" s="219" t="s">
        <v>411</v>
      </c>
      <c r="D250" s="219" t="s">
        <v>188</v>
      </c>
      <c r="E250" s="220" t="s">
        <v>412</v>
      </c>
      <c r="F250" s="221" t="s">
        <v>413</v>
      </c>
      <c r="G250" s="222" t="s">
        <v>222</v>
      </c>
      <c r="H250" s="223">
        <v>61.670999999999999</v>
      </c>
      <c r="I250" s="224"/>
      <c r="J250" s="225">
        <f>ROUND(I250*H250,2)</f>
        <v>0</v>
      </c>
      <c r="K250" s="226"/>
      <c r="L250" s="43"/>
      <c r="M250" s="227" t="s">
        <v>1</v>
      </c>
      <c r="N250" s="228" t="s">
        <v>41</v>
      </c>
      <c r="O250" s="90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1" t="s">
        <v>192</v>
      </c>
      <c r="AT250" s="231" t="s">
        <v>188</v>
      </c>
      <c r="AU250" s="231" t="s">
        <v>86</v>
      </c>
      <c r="AY250" s="16" t="s">
        <v>186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6" t="s">
        <v>84</v>
      </c>
      <c r="BK250" s="232">
        <f>ROUND(I250*H250,2)</f>
        <v>0</v>
      </c>
      <c r="BL250" s="16" t="s">
        <v>192</v>
      </c>
      <c r="BM250" s="231" t="s">
        <v>414</v>
      </c>
    </row>
    <row r="251" s="12" customFormat="1" ht="22.8" customHeight="1">
      <c r="A251" s="12"/>
      <c r="B251" s="203"/>
      <c r="C251" s="204"/>
      <c r="D251" s="205" t="s">
        <v>75</v>
      </c>
      <c r="E251" s="217" t="s">
        <v>415</v>
      </c>
      <c r="F251" s="217" t="s">
        <v>416</v>
      </c>
      <c r="G251" s="204"/>
      <c r="H251" s="204"/>
      <c r="I251" s="207"/>
      <c r="J251" s="218">
        <f>BK251</f>
        <v>0</v>
      </c>
      <c r="K251" s="204"/>
      <c r="L251" s="209"/>
      <c r="M251" s="210"/>
      <c r="N251" s="211"/>
      <c r="O251" s="211"/>
      <c r="P251" s="212">
        <f>P252</f>
        <v>0</v>
      </c>
      <c r="Q251" s="211"/>
      <c r="R251" s="212">
        <f>R252</f>
        <v>0</v>
      </c>
      <c r="S251" s="211"/>
      <c r="T251" s="213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84</v>
      </c>
      <c r="AT251" s="215" t="s">
        <v>75</v>
      </c>
      <c r="AU251" s="215" t="s">
        <v>84</v>
      </c>
      <c r="AY251" s="214" t="s">
        <v>186</v>
      </c>
      <c r="BK251" s="216">
        <f>BK252</f>
        <v>0</v>
      </c>
    </row>
    <row r="252" s="2" customFormat="1" ht="16.5" customHeight="1">
      <c r="A252" s="37"/>
      <c r="B252" s="38"/>
      <c r="C252" s="219" t="s">
        <v>417</v>
      </c>
      <c r="D252" s="219" t="s">
        <v>188</v>
      </c>
      <c r="E252" s="220" t="s">
        <v>418</v>
      </c>
      <c r="F252" s="221" t="s">
        <v>419</v>
      </c>
      <c r="G252" s="222" t="s">
        <v>222</v>
      </c>
      <c r="H252" s="223">
        <v>33.103000000000002</v>
      </c>
      <c r="I252" s="224"/>
      <c r="J252" s="225">
        <f>ROUND(I252*H252,2)</f>
        <v>0</v>
      </c>
      <c r="K252" s="226"/>
      <c r="L252" s="43"/>
      <c r="M252" s="227" t="s">
        <v>1</v>
      </c>
      <c r="N252" s="228" t="s">
        <v>41</v>
      </c>
      <c r="O252" s="90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1" t="s">
        <v>192</v>
      </c>
      <c r="AT252" s="231" t="s">
        <v>188</v>
      </c>
      <c r="AU252" s="231" t="s">
        <v>86</v>
      </c>
      <c r="AY252" s="16" t="s">
        <v>186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6" t="s">
        <v>84</v>
      </c>
      <c r="BK252" s="232">
        <f>ROUND(I252*H252,2)</f>
        <v>0</v>
      </c>
      <c r="BL252" s="16" t="s">
        <v>192</v>
      </c>
      <c r="BM252" s="231" t="s">
        <v>420</v>
      </c>
    </row>
    <row r="253" s="12" customFormat="1" ht="25.92" customHeight="1">
      <c r="A253" s="12"/>
      <c r="B253" s="203"/>
      <c r="C253" s="204"/>
      <c r="D253" s="205" t="s">
        <v>75</v>
      </c>
      <c r="E253" s="206" t="s">
        <v>421</v>
      </c>
      <c r="F253" s="206" t="s">
        <v>422</v>
      </c>
      <c r="G253" s="204"/>
      <c r="H253" s="204"/>
      <c r="I253" s="207"/>
      <c r="J253" s="208">
        <f>BK253</f>
        <v>0</v>
      </c>
      <c r="K253" s="204"/>
      <c r="L253" s="209"/>
      <c r="M253" s="210"/>
      <c r="N253" s="211"/>
      <c r="O253" s="211"/>
      <c r="P253" s="212">
        <f>P254+P280+P288+P294+P298+P300+P302+P304+P308+P341+P347+P373+P390+P398+P419+P427+P442</f>
        <v>0</v>
      </c>
      <c r="Q253" s="211"/>
      <c r="R253" s="212">
        <f>R254+R280+R288+R294+R298+R300+R302+R304+R308+R341+R347+R373+R390+R398+R419+R427+R442</f>
        <v>4.6362268999999996</v>
      </c>
      <c r="S253" s="211"/>
      <c r="T253" s="213">
        <f>T254+T280+T288+T294+T298+T300+T302+T304+T308+T341+T347+T373+T390+T398+T419+T427+T442</f>
        <v>7.532409369999999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4" t="s">
        <v>86</v>
      </c>
      <c r="AT253" s="215" t="s">
        <v>75</v>
      </c>
      <c r="AU253" s="215" t="s">
        <v>76</v>
      </c>
      <c r="AY253" s="214" t="s">
        <v>186</v>
      </c>
      <c r="BK253" s="216">
        <f>BK254+BK280+BK288+BK294+BK298+BK300+BK302+BK304+BK308+BK341+BK347+BK373+BK390+BK398+BK419+BK427+BK442</f>
        <v>0</v>
      </c>
    </row>
    <row r="254" s="12" customFormat="1" ht="22.8" customHeight="1">
      <c r="A254" s="12"/>
      <c r="B254" s="203"/>
      <c r="C254" s="204"/>
      <c r="D254" s="205" t="s">
        <v>75</v>
      </c>
      <c r="E254" s="217" t="s">
        <v>423</v>
      </c>
      <c r="F254" s="217" t="s">
        <v>424</v>
      </c>
      <c r="G254" s="204"/>
      <c r="H254" s="204"/>
      <c r="I254" s="207"/>
      <c r="J254" s="218">
        <f>BK254</f>
        <v>0</v>
      </c>
      <c r="K254" s="204"/>
      <c r="L254" s="209"/>
      <c r="M254" s="210"/>
      <c r="N254" s="211"/>
      <c r="O254" s="211"/>
      <c r="P254" s="212">
        <f>SUM(P255:P279)</f>
        <v>0</v>
      </c>
      <c r="Q254" s="211"/>
      <c r="R254" s="212">
        <f>SUM(R255:R279)</f>
        <v>0.62129789999999996</v>
      </c>
      <c r="S254" s="211"/>
      <c r="T254" s="213">
        <f>SUM(T255:T279)</f>
        <v>0.19400000000000001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4" t="s">
        <v>86</v>
      </c>
      <c r="AT254" s="215" t="s">
        <v>75</v>
      </c>
      <c r="AU254" s="215" t="s">
        <v>84</v>
      </c>
      <c r="AY254" s="214" t="s">
        <v>186</v>
      </c>
      <c r="BK254" s="216">
        <f>SUM(BK255:BK279)</f>
        <v>0</v>
      </c>
    </row>
    <row r="255" s="2" customFormat="1" ht="24.15" customHeight="1">
      <c r="A255" s="37"/>
      <c r="B255" s="38"/>
      <c r="C255" s="219" t="s">
        <v>425</v>
      </c>
      <c r="D255" s="219" t="s">
        <v>188</v>
      </c>
      <c r="E255" s="220" t="s">
        <v>426</v>
      </c>
      <c r="F255" s="221" t="s">
        <v>427</v>
      </c>
      <c r="G255" s="222" t="s">
        <v>216</v>
      </c>
      <c r="H255" s="223">
        <v>48.600000000000001</v>
      </c>
      <c r="I255" s="224"/>
      <c r="J255" s="225">
        <f>ROUND(I255*H255,2)</f>
        <v>0</v>
      </c>
      <c r="K255" s="226"/>
      <c r="L255" s="43"/>
      <c r="M255" s="227" t="s">
        <v>1</v>
      </c>
      <c r="N255" s="228" t="s">
        <v>41</v>
      </c>
      <c r="O255" s="90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1" t="s">
        <v>270</v>
      </c>
      <c r="AT255" s="231" t="s">
        <v>188</v>
      </c>
      <c r="AU255" s="231" t="s">
        <v>86</v>
      </c>
      <c r="AY255" s="16" t="s">
        <v>186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6" t="s">
        <v>84</v>
      </c>
      <c r="BK255" s="232">
        <f>ROUND(I255*H255,2)</f>
        <v>0</v>
      </c>
      <c r="BL255" s="16" t="s">
        <v>270</v>
      </c>
      <c r="BM255" s="231" t="s">
        <v>428</v>
      </c>
    </row>
    <row r="256" s="13" customFormat="1">
      <c r="A256" s="13"/>
      <c r="B256" s="233"/>
      <c r="C256" s="234"/>
      <c r="D256" s="235" t="s">
        <v>194</v>
      </c>
      <c r="E256" s="236" t="s">
        <v>1</v>
      </c>
      <c r="F256" s="237" t="s">
        <v>297</v>
      </c>
      <c r="G256" s="234"/>
      <c r="H256" s="238">
        <v>35.700000000000003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194</v>
      </c>
      <c r="AU256" s="244" t="s">
        <v>86</v>
      </c>
      <c r="AV256" s="13" t="s">
        <v>86</v>
      </c>
      <c r="AW256" s="13" t="s">
        <v>32</v>
      </c>
      <c r="AX256" s="13" t="s">
        <v>76</v>
      </c>
      <c r="AY256" s="244" t="s">
        <v>186</v>
      </c>
    </row>
    <row r="257" s="13" customFormat="1">
      <c r="A257" s="13"/>
      <c r="B257" s="233"/>
      <c r="C257" s="234"/>
      <c r="D257" s="235" t="s">
        <v>194</v>
      </c>
      <c r="E257" s="236" t="s">
        <v>1</v>
      </c>
      <c r="F257" s="237" t="s">
        <v>298</v>
      </c>
      <c r="G257" s="234"/>
      <c r="H257" s="238">
        <v>12.9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194</v>
      </c>
      <c r="AU257" s="244" t="s">
        <v>86</v>
      </c>
      <c r="AV257" s="13" t="s">
        <v>86</v>
      </c>
      <c r="AW257" s="13" t="s">
        <v>32</v>
      </c>
      <c r="AX257" s="13" t="s">
        <v>76</v>
      </c>
      <c r="AY257" s="244" t="s">
        <v>186</v>
      </c>
    </row>
    <row r="258" s="14" customFormat="1">
      <c r="A258" s="14"/>
      <c r="B258" s="245"/>
      <c r="C258" s="246"/>
      <c r="D258" s="235" t="s">
        <v>194</v>
      </c>
      <c r="E258" s="247" t="s">
        <v>1</v>
      </c>
      <c r="F258" s="248" t="s">
        <v>202</v>
      </c>
      <c r="G258" s="246"/>
      <c r="H258" s="249">
        <v>48.600000000000001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194</v>
      </c>
      <c r="AU258" s="255" t="s">
        <v>86</v>
      </c>
      <c r="AV258" s="14" t="s">
        <v>192</v>
      </c>
      <c r="AW258" s="14" t="s">
        <v>32</v>
      </c>
      <c r="AX258" s="14" t="s">
        <v>84</v>
      </c>
      <c r="AY258" s="255" t="s">
        <v>186</v>
      </c>
    </row>
    <row r="259" s="2" customFormat="1" ht="16.5" customHeight="1">
      <c r="A259" s="37"/>
      <c r="B259" s="38"/>
      <c r="C259" s="256" t="s">
        <v>429</v>
      </c>
      <c r="D259" s="256" t="s">
        <v>271</v>
      </c>
      <c r="E259" s="257" t="s">
        <v>430</v>
      </c>
      <c r="F259" s="258" t="s">
        <v>431</v>
      </c>
      <c r="G259" s="259" t="s">
        <v>222</v>
      </c>
      <c r="H259" s="260">
        <v>0.014999999999999999</v>
      </c>
      <c r="I259" s="261"/>
      <c r="J259" s="262">
        <f>ROUND(I259*H259,2)</f>
        <v>0</v>
      </c>
      <c r="K259" s="263"/>
      <c r="L259" s="264"/>
      <c r="M259" s="265" t="s">
        <v>1</v>
      </c>
      <c r="N259" s="266" t="s">
        <v>41</v>
      </c>
      <c r="O259" s="90"/>
      <c r="P259" s="229">
        <f>O259*H259</f>
        <v>0</v>
      </c>
      <c r="Q259" s="229">
        <v>1</v>
      </c>
      <c r="R259" s="229">
        <f>Q259*H259</f>
        <v>0.014999999999999999</v>
      </c>
      <c r="S259" s="229">
        <v>0</v>
      </c>
      <c r="T259" s="230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1" t="s">
        <v>355</v>
      </c>
      <c r="AT259" s="231" t="s">
        <v>271</v>
      </c>
      <c r="AU259" s="231" t="s">
        <v>86</v>
      </c>
      <c r="AY259" s="16" t="s">
        <v>186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6" t="s">
        <v>84</v>
      </c>
      <c r="BK259" s="232">
        <f>ROUND(I259*H259,2)</f>
        <v>0</v>
      </c>
      <c r="BL259" s="16" t="s">
        <v>270</v>
      </c>
      <c r="BM259" s="231" t="s">
        <v>432</v>
      </c>
    </row>
    <row r="260" s="13" customFormat="1">
      <c r="A260" s="13"/>
      <c r="B260" s="233"/>
      <c r="C260" s="234"/>
      <c r="D260" s="235" t="s">
        <v>194</v>
      </c>
      <c r="E260" s="234"/>
      <c r="F260" s="237" t="s">
        <v>433</v>
      </c>
      <c r="G260" s="234"/>
      <c r="H260" s="238">
        <v>0.014999999999999999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194</v>
      </c>
      <c r="AU260" s="244" t="s">
        <v>86</v>
      </c>
      <c r="AV260" s="13" t="s">
        <v>86</v>
      </c>
      <c r="AW260" s="13" t="s">
        <v>4</v>
      </c>
      <c r="AX260" s="13" t="s">
        <v>84</v>
      </c>
      <c r="AY260" s="244" t="s">
        <v>186</v>
      </c>
    </row>
    <row r="261" s="2" customFormat="1" ht="24.15" customHeight="1">
      <c r="A261" s="37"/>
      <c r="B261" s="38"/>
      <c r="C261" s="219" t="s">
        <v>434</v>
      </c>
      <c r="D261" s="219" t="s">
        <v>188</v>
      </c>
      <c r="E261" s="220" t="s">
        <v>435</v>
      </c>
      <c r="F261" s="221" t="s">
        <v>436</v>
      </c>
      <c r="G261" s="222" t="s">
        <v>216</v>
      </c>
      <c r="H261" s="223">
        <v>26</v>
      </c>
      <c r="I261" s="224"/>
      <c r="J261" s="225">
        <f>ROUND(I261*H261,2)</f>
        <v>0</v>
      </c>
      <c r="K261" s="226"/>
      <c r="L261" s="43"/>
      <c r="M261" s="227" t="s">
        <v>1</v>
      </c>
      <c r="N261" s="228" t="s">
        <v>41</v>
      </c>
      <c r="O261" s="90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1" t="s">
        <v>270</v>
      </c>
      <c r="AT261" s="231" t="s">
        <v>188</v>
      </c>
      <c r="AU261" s="231" t="s">
        <v>86</v>
      </c>
      <c r="AY261" s="16" t="s">
        <v>186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6" t="s">
        <v>84</v>
      </c>
      <c r="BK261" s="232">
        <f>ROUND(I261*H261,2)</f>
        <v>0</v>
      </c>
      <c r="BL261" s="16" t="s">
        <v>270</v>
      </c>
      <c r="BM261" s="231" t="s">
        <v>437</v>
      </c>
    </row>
    <row r="262" s="13" customFormat="1">
      <c r="A262" s="13"/>
      <c r="B262" s="233"/>
      <c r="C262" s="234"/>
      <c r="D262" s="235" t="s">
        <v>194</v>
      </c>
      <c r="E262" s="236" t="s">
        <v>1</v>
      </c>
      <c r="F262" s="237" t="s">
        <v>438</v>
      </c>
      <c r="G262" s="234"/>
      <c r="H262" s="238">
        <v>26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194</v>
      </c>
      <c r="AU262" s="244" t="s">
        <v>86</v>
      </c>
      <c r="AV262" s="13" t="s">
        <v>86</v>
      </c>
      <c r="AW262" s="13" t="s">
        <v>32</v>
      </c>
      <c r="AX262" s="13" t="s">
        <v>84</v>
      </c>
      <c r="AY262" s="244" t="s">
        <v>186</v>
      </c>
    </row>
    <row r="263" s="2" customFormat="1" ht="16.5" customHeight="1">
      <c r="A263" s="37"/>
      <c r="B263" s="38"/>
      <c r="C263" s="256" t="s">
        <v>439</v>
      </c>
      <c r="D263" s="256" t="s">
        <v>271</v>
      </c>
      <c r="E263" s="257" t="s">
        <v>430</v>
      </c>
      <c r="F263" s="258" t="s">
        <v>431</v>
      </c>
      <c r="G263" s="259" t="s">
        <v>222</v>
      </c>
      <c r="H263" s="260">
        <v>0.0089999999999999993</v>
      </c>
      <c r="I263" s="261"/>
      <c r="J263" s="262">
        <f>ROUND(I263*H263,2)</f>
        <v>0</v>
      </c>
      <c r="K263" s="263"/>
      <c r="L263" s="264"/>
      <c r="M263" s="265" t="s">
        <v>1</v>
      </c>
      <c r="N263" s="266" t="s">
        <v>41</v>
      </c>
      <c r="O263" s="90"/>
      <c r="P263" s="229">
        <f>O263*H263</f>
        <v>0</v>
      </c>
      <c r="Q263" s="229">
        <v>1</v>
      </c>
      <c r="R263" s="229">
        <f>Q263*H263</f>
        <v>0.0089999999999999993</v>
      </c>
      <c r="S263" s="229">
        <v>0</v>
      </c>
      <c r="T263" s="23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1" t="s">
        <v>355</v>
      </c>
      <c r="AT263" s="231" t="s">
        <v>271</v>
      </c>
      <c r="AU263" s="231" t="s">
        <v>86</v>
      </c>
      <c r="AY263" s="16" t="s">
        <v>186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6" t="s">
        <v>84</v>
      </c>
      <c r="BK263" s="232">
        <f>ROUND(I263*H263,2)</f>
        <v>0</v>
      </c>
      <c r="BL263" s="16" t="s">
        <v>270</v>
      </c>
      <c r="BM263" s="231" t="s">
        <v>440</v>
      </c>
    </row>
    <row r="264" s="13" customFormat="1">
      <c r="A264" s="13"/>
      <c r="B264" s="233"/>
      <c r="C264" s="234"/>
      <c r="D264" s="235" t="s">
        <v>194</v>
      </c>
      <c r="E264" s="234"/>
      <c r="F264" s="237" t="s">
        <v>441</v>
      </c>
      <c r="G264" s="234"/>
      <c r="H264" s="238">
        <v>0.0089999999999999993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194</v>
      </c>
      <c r="AU264" s="244" t="s">
        <v>86</v>
      </c>
      <c r="AV264" s="13" t="s">
        <v>86</v>
      </c>
      <c r="AW264" s="13" t="s">
        <v>4</v>
      </c>
      <c r="AX264" s="13" t="s">
        <v>84</v>
      </c>
      <c r="AY264" s="244" t="s">
        <v>186</v>
      </c>
    </row>
    <row r="265" s="2" customFormat="1" ht="16.5" customHeight="1">
      <c r="A265" s="37"/>
      <c r="B265" s="38"/>
      <c r="C265" s="219" t="s">
        <v>442</v>
      </c>
      <c r="D265" s="219" t="s">
        <v>188</v>
      </c>
      <c r="E265" s="220" t="s">
        <v>443</v>
      </c>
      <c r="F265" s="221" t="s">
        <v>444</v>
      </c>
      <c r="G265" s="222" t="s">
        <v>216</v>
      </c>
      <c r="H265" s="223">
        <v>48.5</v>
      </c>
      <c r="I265" s="224"/>
      <c r="J265" s="225">
        <f>ROUND(I265*H265,2)</f>
        <v>0</v>
      </c>
      <c r="K265" s="226"/>
      <c r="L265" s="43"/>
      <c r="M265" s="227" t="s">
        <v>1</v>
      </c>
      <c r="N265" s="228" t="s">
        <v>41</v>
      </c>
      <c r="O265" s="90"/>
      <c r="P265" s="229">
        <f>O265*H265</f>
        <v>0</v>
      </c>
      <c r="Q265" s="229">
        <v>0</v>
      </c>
      <c r="R265" s="229">
        <f>Q265*H265</f>
        <v>0</v>
      </c>
      <c r="S265" s="229">
        <v>0.0040000000000000001</v>
      </c>
      <c r="T265" s="230">
        <f>S265*H265</f>
        <v>0.19400000000000001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1" t="s">
        <v>270</v>
      </c>
      <c r="AT265" s="231" t="s">
        <v>188</v>
      </c>
      <c r="AU265" s="231" t="s">
        <v>86</v>
      </c>
      <c r="AY265" s="16" t="s">
        <v>186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6" t="s">
        <v>84</v>
      </c>
      <c r="BK265" s="232">
        <f>ROUND(I265*H265,2)</f>
        <v>0</v>
      </c>
      <c r="BL265" s="16" t="s">
        <v>270</v>
      </c>
      <c r="BM265" s="231" t="s">
        <v>445</v>
      </c>
    </row>
    <row r="266" s="13" customFormat="1">
      <c r="A266" s="13"/>
      <c r="B266" s="233"/>
      <c r="C266" s="234"/>
      <c r="D266" s="235" t="s">
        <v>194</v>
      </c>
      <c r="E266" s="236" t="s">
        <v>1</v>
      </c>
      <c r="F266" s="237" t="s">
        <v>446</v>
      </c>
      <c r="G266" s="234"/>
      <c r="H266" s="238">
        <v>45.549999999999997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194</v>
      </c>
      <c r="AU266" s="244" t="s">
        <v>86</v>
      </c>
      <c r="AV266" s="13" t="s">
        <v>86</v>
      </c>
      <c r="AW266" s="13" t="s">
        <v>32</v>
      </c>
      <c r="AX266" s="13" t="s">
        <v>76</v>
      </c>
      <c r="AY266" s="244" t="s">
        <v>186</v>
      </c>
    </row>
    <row r="267" s="13" customFormat="1">
      <c r="A267" s="13"/>
      <c r="B267" s="233"/>
      <c r="C267" s="234"/>
      <c r="D267" s="235" t="s">
        <v>194</v>
      </c>
      <c r="E267" s="236" t="s">
        <v>1</v>
      </c>
      <c r="F267" s="237" t="s">
        <v>447</v>
      </c>
      <c r="G267" s="234"/>
      <c r="H267" s="238">
        <v>2.9500000000000002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194</v>
      </c>
      <c r="AU267" s="244" t="s">
        <v>86</v>
      </c>
      <c r="AV267" s="13" t="s">
        <v>86</v>
      </c>
      <c r="AW267" s="13" t="s">
        <v>32</v>
      </c>
      <c r="AX267" s="13" t="s">
        <v>76</v>
      </c>
      <c r="AY267" s="244" t="s">
        <v>186</v>
      </c>
    </row>
    <row r="268" s="14" customFormat="1">
      <c r="A268" s="14"/>
      <c r="B268" s="245"/>
      <c r="C268" s="246"/>
      <c r="D268" s="235" t="s">
        <v>194</v>
      </c>
      <c r="E268" s="247" t="s">
        <v>1</v>
      </c>
      <c r="F268" s="248" t="s">
        <v>202</v>
      </c>
      <c r="G268" s="246"/>
      <c r="H268" s="249">
        <v>48.5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194</v>
      </c>
      <c r="AU268" s="255" t="s">
        <v>86</v>
      </c>
      <c r="AV268" s="14" t="s">
        <v>192</v>
      </c>
      <c r="AW268" s="14" t="s">
        <v>32</v>
      </c>
      <c r="AX268" s="14" t="s">
        <v>84</v>
      </c>
      <c r="AY268" s="255" t="s">
        <v>186</v>
      </c>
    </row>
    <row r="269" s="2" customFormat="1" ht="24.15" customHeight="1">
      <c r="A269" s="37"/>
      <c r="B269" s="38"/>
      <c r="C269" s="219" t="s">
        <v>448</v>
      </c>
      <c r="D269" s="219" t="s">
        <v>188</v>
      </c>
      <c r="E269" s="220" t="s">
        <v>449</v>
      </c>
      <c r="F269" s="221" t="s">
        <v>450</v>
      </c>
      <c r="G269" s="222" t="s">
        <v>216</v>
      </c>
      <c r="H269" s="223">
        <v>48.600000000000001</v>
      </c>
      <c r="I269" s="224"/>
      <c r="J269" s="225">
        <f>ROUND(I269*H269,2)</f>
        <v>0</v>
      </c>
      <c r="K269" s="226"/>
      <c r="L269" s="43"/>
      <c r="M269" s="227" t="s">
        <v>1</v>
      </c>
      <c r="N269" s="228" t="s">
        <v>41</v>
      </c>
      <c r="O269" s="90"/>
      <c r="P269" s="229">
        <f>O269*H269</f>
        <v>0</v>
      </c>
      <c r="Q269" s="229">
        <v>0.00040000000000000002</v>
      </c>
      <c r="R269" s="229">
        <f>Q269*H269</f>
        <v>0.019440000000000002</v>
      </c>
      <c r="S269" s="229">
        <v>0</v>
      </c>
      <c r="T269" s="230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1" t="s">
        <v>270</v>
      </c>
      <c r="AT269" s="231" t="s">
        <v>188</v>
      </c>
      <c r="AU269" s="231" t="s">
        <v>86</v>
      </c>
      <c r="AY269" s="16" t="s">
        <v>186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6" t="s">
        <v>84</v>
      </c>
      <c r="BK269" s="232">
        <f>ROUND(I269*H269,2)</f>
        <v>0</v>
      </c>
      <c r="BL269" s="16" t="s">
        <v>270</v>
      </c>
      <c r="BM269" s="231" t="s">
        <v>451</v>
      </c>
    </row>
    <row r="270" s="13" customFormat="1">
      <c r="A270" s="13"/>
      <c r="B270" s="233"/>
      <c r="C270" s="234"/>
      <c r="D270" s="235" t="s">
        <v>194</v>
      </c>
      <c r="E270" s="236" t="s">
        <v>1</v>
      </c>
      <c r="F270" s="237" t="s">
        <v>297</v>
      </c>
      <c r="G270" s="234"/>
      <c r="H270" s="238">
        <v>35.700000000000003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194</v>
      </c>
      <c r="AU270" s="244" t="s">
        <v>86</v>
      </c>
      <c r="AV270" s="13" t="s">
        <v>86</v>
      </c>
      <c r="AW270" s="13" t="s">
        <v>32</v>
      </c>
      <c r="AX270" s="13" t="s">
        <v>76</v>
      </c>
      <c r="AY270" s="244" t="s">
        <v>186</v>
      </c>
    </row>
    <row r="271" s="13" customFormat="1">
      <c r="A271" s="13"/>
      <c r="B271" s="233"/>
      <c r="C271" s="234"/>
      <c r="D271" s="235" t="s">
        <v>194</v>
      </c>
      <c r="E271" s="236" t="s">
        <v>1</v>
      </c>
      <c r="F271" s="237" t="s">
        <v>298</v>
      </c>
      <c r="G271" s="234"/>
      <c r="H271" s="238">
        <v>12.9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194</v>
      </c>
      <c r="AU271" s="244" t="s">
        <v>86</v>
      </c>
      <c r="AV271" s="13" t="s">
        <v>86</v>
      </c>
      <c r="AW271" s="13" t="s">
        <v>32</v>
      </c>
      <c r="AX271" s="13" t="s">
        <v>76</v>
      </c>
      <c r="AY271" s="244" t="s">
        <v>186</v>
      </c>
    </row>
    <row r="272" s="14" customFormat="1">
      <c r="A272" s="14"/>
      <c r="B272" s="245"/>
      <c r="C272" s="246"/>
      <c r="D272" s="235" t="s">
        <v>194</v>
      </c>
      <c r="E272" s="247" t="s">
        <v>1</v>
      </c>
      <c r="F272" s="248" t="s">
        <v>202</v>
      </c>
      <c r="G272" s="246"/>
      <c r="H272" s="249">
        <v>48.600000000000001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194</v>
      </c>
      <c r="AU272" s="255" t="s">
        <v>86</v>
      </c>
      <c r="AV272" s="14" t="s">
        <v>192</v>
      </c>
      <c r="AW272" s="14" t="s">
        <v>32</v>
      </c>
      <c r="AX272" s="14" t="s">
        <v>84</v>
      </c>
      <c r="AY272" s="255" t="s">
        <v>186</v>
      </c>
    </row>
    <row r="273" s="2" customFormat="1" ht="49.05" customHeight="1">
      <c r="A273" s="37"/>
      <c r="B273" s="38"/>
      <c r="C273" s="256" t="s">
        <v>452</v>
      </c>
      <c r="D273" s="256" t="s">
        <v>271</v>
      </c>
      <c r="E273" s="257" t="s">
        <v>453</v>
      </c>
      <c r="F273" s="258" t="s">
        <v>454</v>
      </c>
      <c r="G273" s="259" t="s">
        <v>216</v>
      </c>
      <c r="H273" s="260">
        <v>56.643000000000001</v>
      </c>
      <c r="I273" s="261"/>
      <c r="J273" s="262">
        <f>ROUND(I273*H273,2)</f>
        <v>0</v>
      </c>
      <c r="K273" s="263"/>
      <c r="L273" s="264"/>
      <c r="M273" s="265" t="s">
        <v>1</v>
      </c>
      <c r="N273" s="266" t="s">
        <v>41</v>
      </c>
      <c r="O273" s="90"/>
      <c r="P273" s="229">
        <f>O273*H273</f>
        <v>0</v>
      </c>
      <c r="Q273" s="229">
        <v>0.0053</v>
      </c>
      <c r="R273" s="229">
        <f>Q273*H273</f>
        <v>0.30020790000000003</v>
      </c>
      <c r="S273" s="229">
        <v>0</v>
      </c>
      <c r="T273" s="230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1" t="s">
        <v>355</v>
      </c>
      <c r="AT273" s="231" t="s">
        <v>271</v>
      </c>
      <c r="AU273" s="231" t="s">
        <v>86</v>
      </c>
      <c r="AY273" s="16" t="s">
        <v>186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6" t="s">
        <v>84</v>
      </c>
      <c r="BK273" s="232">
        <f>ROUND(I273*H273,2)</f>
        <v>0</v>
      </c>
      <c r="BL273" s="16" t="s">
        <v>270</v>
      </c>
      <c r="BM273" s="231" t="s">
        <v>455</v>
      </c>
    </row>
    <row r="274" s="13" customFormat="1">
      <c r="A274" s="13"/>
      <c r="B274" s="233"/>
      <c r="C274" s="234"/>
      <c r="D274" s="235" t="s">
        <v>194</v>
      </c>
      <c r="E274" s="234"/>
      <c r="F274" s="237" t="s">
        <v>456</v>
      </c>
      <c r="G274" s="234"/>
      <c r="H274" s="238">
        <v>56.643000000000001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194</v>
      </c>
      <c r="AU274" s="244" t="s">
        <v>86</v>
      </c>
      <c r="AV274" s="13" t="s">
        <v>86</v>
      </c>
      <c r="AW274" s="13" t="s">
        <v>4</v>
      </c>
      <c r="AX274" s="13" t="s">
        <v>84</v>
      </c>
      <c r="AY274" s="244" t="s">
        <v>186</v>
      </c>
    </row>
    <row r="275" s="2" customFormat="1" ht="33" customHeight="1">
      <c r="A275" s="37"/>
      <c r="B275" s="38"/>
      <c r="C275" s="219" t="s">
        <v>457</v>
      </c>
      <c r="D275" s="219" t="s">
        <v>188</v>
      </c>
      <c r="E275" s="220" t="s">
        <v>458</v>
      </c>
      <c r="F275" s="221" t="s">
        <v>459</v>
      </c>
      <c r="G275" s="222" t="s">
        <v>216</v>
      </c>
      <c r="H275" s="223">
        <v>35.700000000000003</v>
      </c>
      <c r="I275" s="224"/>
      <c r="J275" s="225">
        <f>ROUND(I275*H275,2)</f>
        <v>0</v>
      </c>
      <c r="K275" s="226"/>
      <c r="L275" s="43"/>
      <c r="M275" s="227" t="s">
        <v>1</v>
      </c>
      <c r="N275" s="228" t="s">
        <v>41</v>
      </c>
      <c r="O275" s="90"/>
      <c r="P275" s="229">
        <f>O275*H275</f>
        <v>0</v>
      </c>
      <c r="Q275" s="229">
        <v>0.0044999999999999997</v>
      </c>
      <c r="R275" s="229">
        <f>Q275*H275</f>
        <v>0.16064999999999999</v>
      </c>
      <c r="S275" s="229">
        <v>0</v>
      </c>
      <c r="T275" s="23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1" t="s">
        <v>270</v>
      </c>
      <c r="AT275" s="231" t="s">
        <v>188</v>
      </c>
      <c r="AU275" s="231" t="s">
        <v>86</v>
      </c>
      <c r="AY275" s="16" t="s">
        <v>186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6" t="s">
        <v>84</v>
      </c>
      <c r="BK275" s="232">
        <f>ROUND(I275*H275,2)</f>
        <v>0</v>
      </c>
      <c r="BL275" s="16" t="s">
        <v>270</v>
      </c>
      <c r="BM275" s="231" t="s">
        <v>460</v>
      </c>
    </row>
    <row r="276" s="13" customFormat="1">
      <c r="A276" s="13"/>
      <c r="B276" s="233"/>
      <c r="C276" s="234"/>
      <c r="D276" s="235" t="s">
        <v>194</v>
      </c>
      <c r="E276" s="236" t="s">
        <v>1</v>
      </c>
      <c r="F276" s="237" t="s">
        <v>297</v>
      </c>
      <c r="G276" s="234"/>
      <c r="H276" s="238">
        <v>35.700000000000003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194</v>
      </c>
      <c r="AU276" s="244" t="s">
        <v>86</v>
      </c>
      <c r="AV276" s="13" t="s">
        <v>86</v>
      </c>
      <c r="AW276" s="13" t="s">
        <v>32</v>
      </c>
      <c r="AX276" s="13" t="s">
        <v>84</v>
      </c>
      <c r="AY276" s="244" t="s">
        <v>186</v>
      </c>
    </row>
    <row r="277" s="2" customFormat="1" ht="24.15" customHeight="1">
      <c r="A277" s="37"/>
      <c r="B277" s="38"/>
      <c r="C277" s="219" t="s">
        <v>461</v>
      </c>
      <c r="D277" s="219" t="s">
        <v>188</v>
      </c>
      <c r="E277" s="220" t="s">
        <v>462</v>
      </c>
      <c r="F277" s="221" t="s">
        <v>463</v>
      </c>
      <c r="G277" s="222" t="s">
        <v>216</v>
      </c>
      <c r="H277" s="223">
        <v>26</v>
      </c>
      <c r="I277" s="224"/>
      <c r="J277" s="225">
        <f>ROUND(I277*H277,2)</f>
        <v>0</v>
      </c>
      <c r="K277" s="226"/>
      <c r="L277" s="43"/>
      <c r="M277" s="227" t="s">
        <v>1</v>
      </c>
      <c r="N277" s="228" t="s">
        <v>41</v>
      </c>
      <c r="O277" s="90"/>
      <c r="P277" s="229">
        <f>O277*H277</f>
        <v>0</v>
      </c>
      <c r="Q277" s="229">
        <v>0.0044999999999999997</v>
      </c>
      <c r="R277" s="229">
        <f>Q277*H277</f>
        <v>0.11699999999999999</v>
      </c>
      <c r="S277" s="229">
        <v>0</v>
      </c>
      <c r="T277" s="230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1" t="s">
        <v>270</v>
      </c>
      <c r="AT277" s="231" t="s">
        <v>188</v>
      </c>
      <c r="AU277" s="231" t="s">
        <v>86</v>
      </c>
      <c r="AY277" s="16" t="s">
        <v>186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6" t="s">
        <v>84</v>
      </c>
      <c r="BK277" s="232">
        <f>ROUND(I277*H277,2)</f>
        <v>0</v>
      </c>
      <c r="BL277" s="16" t="s">
        <v>270</v>
      </c>
      <c r="BM277" s="231" t="s">
        <v>464</v>
      </c>
    </row>
    <row r="278" s="13" customFormat="1">
      <c r="A278" s="13"/>
      <c r="B278" s="233"/>
      <c r="C278" s="234"/>
      <c r="D278" s="235" t="s">
        <v>194</v>
      </c>
      <c r="E278" s="236" t="s">
        <v>1</v>
      </c>
      <c r="F278" s="237" t="s">
        <v>438</v>
      </c>
      <c r="G278" s="234"/>
      <c r="H278" s="238">
        <v>26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194</v>
      </c>
      <c r="AU278" s="244" t="s">
        <v>86</v>
      </c>
      <c r="AV278" s="13" t="s">
        <v>86</v>
      </c>
      <c r="AW278" s="13" t="s">
        <v>32</v>
      </c>
      <c r="AX278" s="13" t="s">
        <v>84</v>
      </c>
      <c r="AY278" s="244" t="s">
        <v>186</v>
      </c>
    </row>
    <row r="279" s="2" customFormat="1" ht="24.15" customHeight="1">
      <c r="A279" s="37"/>
      <c r="B279" s="38"/>
      <c r="C279" s="219" t="s">
        <v>465</v>
      </c>
      <c r="D279" s="219" t="s">
        <v>188</v>
      </c>
      <c r="E279" s="220" t="s">
        <v>466</v>
      </c>
      <c r="F279" s="221" t="s">
        <v>467</v>
      </c>
      <c r="G279" s="222" t="s">
        <v>222</v>
      </c>
      <c r="H279" s="223">
        <v>0.621</v>
      </c>
      <c r="I279" s="224"/>
      <c r="J279" s="225">
        <f>ROUND(I279*H279,2)</f>
        <v>0</v>
      </c>
      <c r="K279" s="226"/>
      <c r="L279" s="43"/>
      <c r="M279" s="227" t="s">
        <v>1</v>
      </c>
      <c r="N279" s="228" t="s">
        <v>41</v>
      </c>
      <c r="O279" s="90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1" t="s">
        <v>270</v>
      </c>
      <c r="AT279" s="231" t="s">
        <v>188</v>
      </c>
      <c r="AU279" s="231" t="s">
        <v>86</v>
      </c>
      <c r="AY279" s="16" t="s">
        <v>186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6" t="s">
        <v>84</v>
      </c>
      <c r="BK279" s="232">
        <f>ROUND(I279*H279,2)</f>
        <v>0</v>
      </c>
      <c r="BL279" s="16" t="s">
        <v>270</v>
      </c>
      <c r="BM279" s="231" t="s">
        <v>468</v>
      </c>
    </row>
    <row r="280" s="12" customFormat="1" ht="22.8" customHeight="1">
      <c r="A280" s="12"/>
      <c r="B280" s="203"/>
      <c r="C280" s="204"/>
      <c r="D280" s="205" t="s">
        <v>75</v>
      </c>
      <c r="E280" s="217" t="s">
        <v>469</v>
      </c>
      <c r="F280" s="217" t="s">
        <v>470</v>
      </c>
      <c r="G280" s="204"/>
      <c r="H280" s="204"/>
      <c r="I280" s="207"/>
      <c r="J280" s="218">
        <f>BK280</f>
        <v>0</v>
      </c>
      <c r="K280" s="204"/>
      <c r="L280" s="209"/>
      <c r="M280" s="210"/>
      <c r="N280" s="211"/>
      <c r="O280" s="211"/>
      <c r="P280" s="212">
        <f>SUM(P281:P287)</f>
        <v>0</v>
      </c>
      <c r="Q280" s="211"/>
      <c r="R280" s="212">
        <f>SUM(R281:R287)</f>
        <v>0.061235999999999999</v>
      </c>
      <c r="S280" s="211"/>
      <c r="T280" s="213">
        <f>SUM(T281:T287)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4" t="s">
        <v>86</v>
      </c>
      <c r="AT280" s="215" t="s">
        <v>75</v>
      </c>
      <c r="AU280" s="215" t="s">
        <v>84</v>
      </c>
      <c r="AY280" s="214" t="s">
        <v>186</v>
      </c>
      <c r="BK280" s="216">
        <f>SUM(BK281:BK287)</f>
        <v>0</v>
      </c>
    </row>
    <row r="281" s="2" customFormat="1" ht="24.15" customHeight="1">
      <c r="A281" s="37"/>
      <c r="B281" s="38"/>
      <c r="C281" s="219" t="s">
        <v>471</v>
      </c>
      <c r="D281" s="219" t="s">
        <v>188</v>
      </c>
      <c r="E281" s="220" t="s">
        <v>472</v>
      </c>
      <c r="F281" s="221" t="s">
        <v>473</v>
      </c>
      <c r="G281" s="222" t="s">
        <v>216</v>
      </c>
      <c r="H281" s="223">
        <v>48.600000000000001</v>
      </c>
      <c r="I281" s="224"/>
      <c r="J281" s="225">
        <f>ROUND(I281*H281,2)</f>
        <v>0</v>
      </c>
      <c r="K281" s="226"/>
      <c r="L281" s="43"/>
      <c r="M281" s="227" t="s">
        <v>1</v>
      </c>
      <c r="N281" s="228" t="s">
        <v>41</v>
      </c>
      <c r="O281" s="90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1" t="s">
        <v>270</v>
      </c>
      <c r="AT281" s="231" t="s">
        <v>188</v>
      </c>
      <c r="AU281" s="231" t="s">
        <v>86</v>
      </c>
      <c r="AY281" s="16" t="s">
        <v>186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6" t="s">
        <v>84</v>
      </c>
      <c r="BK281" s="232">
        <f>ROUND(I281*H281,2)</f>
        <v>0</v>
      </c>
      <c r="BL281" s="16" t="s">
        <v>270</v>
      </c>
      <c r="BM281" s="231" t="s">
        <v>474</v>
      </c>
    </row>
    <row r="282" s="13" customFormat="1">
      <c r="A282" s="13"/>
      <c r="B282" s="233"/>
      <c r="C282" s="234"/>
      <c r="D282" s="235" t="s">
        <v>194</v>
      </c>
      <c r="E282" s="236" t="s">
        <v>1</v>
      </c>
      <c r="F282" s="237" t="s">
        <v>297</v>
      </c>
      <c r="G282" s="234"/>
      <c r="H282" s="238">
        <v>35.700000000000003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194</v>
      </c>
      <c r="AU282" s="244" t="s">
        <v>86</v>
      </c>
      <c r="AV282" s="13" t="s">
        <v>86</v>
      </c>
      <c r="AW282" s="13" t="s">
        <v>32</v>
      </c>
      <c r="AX282" s="13" t="s">
        <v>76</v>
      </c>
      <c r="AY282" s="244" t="s">
        <v>186</v>
      </c>
    </row>
    <row r="283" s="13" customFormat="1">
      <c r="A283" s="13"/>
      <c r="B283" s="233"/>
      <c r="C283" s="234"/>
      <c r="D283" s="235" t="s">
        <v>194</v>
      </c>
      <c r="E283" s="236" t="s">
        <v>1</v>
      </c>
      <c r="F283" s="237" t="s">
        <v>298</v>
      </c>
      <c r="G283" s="234"/>
      <c r="H283" s="238">
        <v>12.9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194</v>
      </c>
      <c r="AU283" s="244" t="s">
        <v>86</v>
      </c>
      <c r="AV283" s="13" t="s">
        <v>86</v>
      </c>
      <c r="AW283" s="13" t="s">
        <v>32</v>
      </c>
      <c r="AX283" s="13" t="s">
        <v>76</v>
      </c>
      <c r="AY283" s="244" t="s">
        <v>186</v>
      </c>
    </row>
    <row r="284" s="14" customFormat="1">
      <c r="A284" s="14"/>
      <c r="B284" s="245"/>
      <c r="C284" s="246"/>
      <c r="D284" s="235" t="s">
        <v>194</v>
      </c>
      <c r="E284" s="247" t="s">
        <v>1</v>
      </c>
      <c r="F284" s="248" t="s">
        <v>202</v>
      </c>
      <c r="G284" s="246"/>
      <c r="H284" s="249">
        <v>48.600000000000001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194</v>
      </c>
      <c r="AU284" s="255" t="s">
        <v>86</v>
      </c>
      <c r="AV284" s="14" t="s">
        <v>192</v>
      </c>
      <c r="AW284" s="14" t="s">
        <v>32</v>
      </c>
      <c r="AX284" s="14" t="s">
        <v>84</v>
      </c>
      <c r="AY284" s="255" t="s">
        <v>186</v>
      </c>
    </row>
    <row r="285" s="2" customFormat="1" ht="24.15" customHeight="1">
      <c r="A285" s="37"/>
      <c r="B285" s="38"/>
      <c r="C285" s="256" t="s">
        <v>475</v>
      </c>
      <c r="D285" s="256" t="s">
        <v>271</v>
      </c>
      <c r="E285" s="257" t="s">
        <v>476</v>
      </c>
      <c r="F285" s="258" t="s">
        <v>477</v>
      </c>
      <c r="G285" s="259" t="s">
        <v>216</v>
      </c>
      <c r="H285" s="260">
        <v>51.030000000000001</v>
      </c>
      <c r="I285" s="261"/>
      <c r="J285" s="262">
        <f>ROUND(I285*H285,2)</f>
        <v>0</v>
      </c>
      <c r="K285" s="263"/>
      <c r="L285" s="264"/>
      <c r="M285" s="265" t="s">
        <v>1</v>
      </c>
      <c r="N285" s="266" t="s">
        <v>41</v>
      </c>
      <c r="O285" s="90"/>
      <c r="P285" s="229">
        <f>O285*H285</f>
        <v>0</v>
      </c>
      <c r="Q285" s="229">
        <v>0.0011999999999999999</v>
      </c>
      <c r="R285" s="229">
        <f>Q285*H285</f>
        <v>0.061235999999999999</v>
      </c>
      <c r="S285" s="229">
        <v>0</v>
      </c>
      <c r="T285" s="230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1" t="s">
        <v>355</v>
      </c>
      <c r="AT285" s="231" t="s">
        <v>271</v>
      </c>
      <c r="AU285" s="231" t="s">
        <v>86</v>
      </c>
      <c r="AY285" s="16" t="s">
        <v>186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6" t="s">
        <v>84</v>
      </c>
      <c r="BK285" s="232">
        <f>ROUND(I285*H285,2)</f>
        <v>0</v>
      </c>
      <c r="BL285" s="16" t="s">
        <v>270</v>
      </c>
      <c r="BM285" s="231" t="s">
        <v>478</v>
      </c>
    </row>
    <row r="286" s="13" customFormat="1">
      <c r="A286" s="13"/>
      <c r="B286" s="233"/>
      <c r="C286" s="234"/>
      <c r="D286" s="235" t="s">
        <v>194</v>
      </c>
      <c r="E286" s="234"/>
      <c r="F286" s="237" t="s">
        <v>479</v>
      </c>
      <c r="G286" s="234"/>
      <c r="H286" s="238">
        <v>51.030000000000001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194</v>
      </c>
      <c r="AU286" s="244" t="s">
        <v>86</v>
      </c>
      <c r="AV286" s="13" t="s">
        <v>86</v>
      </c>
      <c r="AW286" s="13" t="s">
        <v>4</v>
      </c>
      <c r="AX286" s="13" t="s">
        <v>84</v>
      </c>
      <c r="AY286" s="244" t="s">
        <v>186</v>
      </c>
    </row>
    <row r="287" s="2" customFormat="1" ht="24.15" customHeight="1">
      <c r="A287" s="37"/>
      <c r="B287" s="38"/>
      <c r="C287" s="219" t="s">
        <v>480</v>
      </c>
      <c r="D287" s="219" t="s">
        <v>188</v>
      </c>
      <c r="E287" s="220" t="s">
        <v>481</v>
      </c>
      <c r="F287" s="221" t="s">
        <v>482</v>
      </c>
      <c r="G287" s="222" t="s">
        <v>222</v>
      </c>
      <c r="H287" s="223">
        <v>0.060999999999999999</v>
      </c>
      <c r="I287" s="224"/>
      <c r="J287" s="225">
        <f>ROUND(I287*H287,2)</f>
        <v>0</v>
      </c>
      <c r="K287" s="226"/>
      <c r="L287" s="43"/>
      <c r="M287" s="227" t="s">
        <v>1</v>
      </c>
      <c r="N287" s="228" t="s">
        <v>41</v>
      </c>
      <c r="O287" s="90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1" t="s">
        <v>270</v>
      </c>
      <c r="AT287" s="231" t="s">
        <v>188</v>
      </c>
      <c r="AU287" s="231" t="s">
        <v>86</v>
      </c>
      <c r="AY287" s="16" t="s">
        <v>186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6" t="s">
        <v>84</v>
      </c>
      <c r="BK287" s="232">
        <f>ROUND(I287*H287,2)</f>
        <v>0</v>
      </c>
      <c r="BL287" s="16" t="s">
        <v>270</v>
      </c>
      <c r="BM287" s="231" t="s">
        <v>483</v>
      </c>
    </row>
    <row r="288" s="12" customFormat="1" ht="22.8" customHeight="1">
      <c r="A288" s="12"/>
      <c r="B288" s="203"/>
      <c r="C288" s="204"/>
      <c r="D288" s="205" t="s">
        <v>75</v>
      </c>
      <c r="E288" s="217" t="s">
        <v>484</v>
      </c>
      <c r="F288" s="217" t="s">
        <v>485</v>
      </c>
      <c r="G288" s="204"/>
      <c r="H288" s="204"/>
      <c r="I288" s="207"/>
      <c r="J288" s="218">
        <f>BK288</f>
        <v>0</v>
      </c>
      <c r="K288" s="204"/>
      <c r="L288" s="209"/>
      <c r="M288" s="210"/>
      <c r="N288" s="211"/>
      <c r="O288" s="211"/>
      <c r="P288" s="212">
        <f>SUM(P289:P293)</f>
        <v>0</v>
      </c>
      <c r="Q288" s="211"/>
      <c r="R288" s="212">
        <f>SUM(R289:R293)</f>
        <v>0</v>
      </c>
      <c r="S288" s="211"/>
      <c r="T288" s="213">
        <f>SUM(T289:T293)</f>
        <v>0.0098200000000000006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4" t="s">
        <v>86</v>
      </c>
      <c r="AT288" s="215" t="s">
        <v>75</v>
      </c>
      <c r="AU288" s="215" t="s">
        <v>84</v>
      </c>
      <c r="AY288" s="214" t="s">
        <v>186</v>
      </c>
      <c r="BK288" s="216">
        <f>SUM(BK289:BK293)</f>
        <v>0</v>
      </c>
    </row>
    <row r="289" s="2" customFormat="1" ht="24.15" customHeight="1">
      <c r="A289" s="37"/>
      <c r="B289" s="38"/>
      <c r="C289" s="219" t="s">
        <v>486</v>
      </c>
      <c r="D289" s="219" t="s">
        <v>188</v>
      </c>
      <c r="E289" s="220" t="s">
        <v>487</v>
      </c>
      <c r="F289" s="221" t="s">
        <v>488</v>
      </c>
      <c r="G289" s="222" t="s">
        <v>489</v>
      </c>
      <c r="H289" s="223">
        <v>1</v>
      </c>
      <c r="I289" s="224"/>
      <c r="J289" s="225">
        <f>ROUND(I289*H289,2)</f>
        <v>0</v>
      </c>
      <c r="K289" s="226"/>
      <c r="L289" s="43"/>
      <c r="M289" s="227" t="s">
        <v>1</v>
      </c>
      <c r="N289" s="228" t="s">
        <v>41</v>
      </c>
      <c r="O289" s="90"/>
      <c r="P289" s="229">
        <f>O289*H289</f>
        <v>0</v>
      </c>
      <c r="Q289" s="229">
        <v>0</v>
      </c>
      <c r="R289" s="229">
        <f>Q289*H289</f>
        <v>0</v>
      </c>
      <c r="S289" s="229">
        <v>0.0098200000000000006</v>
      </c>
      <c r="T289" s="230">
        <f>S289*H289</f>
        <v>0.0098200000000000006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1" t="s">
        <v>270</v>
      </c>
      <c r="AT289" s="231" t="s">
        <v>188</v>
      </c>
      <c r="AU289" s="231" t="s">
        <v>86</v>
      </c>
      <c r="AY289" s="16" t="s">
        <v>186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6" t="s">
        <v>84</v>
      </c>
      <c r="BK289" s="232">
        <f>ROUND(I289*H289,2)</f>
        <v>0</v>
      </c>
      <c r="BL289" s="16" t="s">
        <v>270</v>
      </c>
      <c r="BM289" s="231" t="s">
        <v>490</v>
      </c>
    </row>
    <row r="290" s="2" customFormat="1" ht="16.5" customHeight="1">
      <c r="A290" s="37"/>
      <c r="B290" s="38"/>
      <c r="C290" s="219" t="s">
        <v>491</v>
      </c>
      <c r="D290" s="219" t="s">
        <v>188</v>
      </c>
      <c r="E290" s="220" t="s">
        <v>492</v>
      </c>
      <c r="F290" s="221" t="s">
        <v>493</v>
      </c>
      <c r="G290" s="222" t="s">
        <v>323</v>
      </c>
      <c r="H290" s="223">
        <v>1</v>
      </c>
      <c r="I290" s="224"/>
      <c r="J290" s="225">
        <f>ROUND(I290*H290,2)</f>
        <v>0</v>
      </c>
      <c r="K290" s="226"/>
      <c r="L290" s="43"/>
      <c r="M290" s="227" t="s">
        <v>1</v>
      </c>
      <c r="N290" s="228" t="s">
        <v>41</v>
      </c>
      <c r="O290" s="90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1" t="s">
        <v>270</v>
      </c>
      <c r="AT290" s="231" t="s">
        <v>188</v>
      </c>
      <c r="AU290" s="231" t="s">
        <v>86</v>
      </c>
      <c r="AY290" s="16" t="s">
        <v>186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6" t="s">
        <v>84</v>
      </c>
      <c r="BK290" s="232">
        <f>ROUND(I290*H290,2)</f>
        <v>0</v>
      </c>
      <c r="BL290" s="16" t="s">
        <v>270</v>
      </c>
      <c r="BM290" s="231" t="s">
        <v>494</v>
      </c>
    </row>
    <row r="291" s="13" customFormat="1">
      <c r="A291" s="13"/>
      <c r="B291" s="233"/>
      <c r="C291" s="234"/>
      <c r="D291" s="235" t="s">
        <v>194</v>
      </c>
      <c r="E291" s="236" t="s">
        <v>1</v>
      </c>
      <c r="F291" s="237" t="s">
        <v>495</v>
      </c>
      <c r="G291" s="234"/>
      <c r="H291" s="238">
        <v>1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194</v>
      </c>
      <c r="AU291" s="244" t="s">
        <v>86</v>
      </c>
      <c r="AV291" s="13" t="s">
        <v>86</v>
      </c>
      <c r="AW291" s="13" t="s">
        <v>32</v>
      </c>
      <c r="AX291" s="13" t="s">
        <v>84</v>
      </c>
      <c r="AY291" s="244" t="s">
        <v>186</v>
      </c>
    </row>
    <row r="292" s="2" customFormat="1" ht="24.15" customHeight="1">
      <c r="A292" s="37"/>
      <c r="B292" s="38"/>
      <c r="C292" s="219" t="s">
        <v>496</v>
      </c>
      <c r="D292" s="219" t="s">
        <v>188</v>
      </c>
      <c r="E292" s="220" t="s">
        <v>497</v>
      </c>
      <c r="F292" s="221" t="s">
        <v>498</v>
      </c>
      <c r="G292" s="222" t="s">
        <v>323</v>
      </c>
      <c r="H292" s="223">
        <v>1</v>
      </c>
      <c r="I292" s="224"/>
      <c r="J292" s="225">
        <f>ROUND(I292*H292,2)</f>
        <v>0</v>
      </c>
      <c r="K292" s="226"/>
      <c r="L292" s="43"/>
      <c r="M292" s="227" t="s">
        <v>1</v>
      </c>
      <c r="N292" s="228" t="s">
        <v>41</v>
      </c>
      <c r="O292" s="90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1" t="s">
        <v>270</v>
      </c>
      <c r="AT292" s="231" t="s">
        <v>188</v>
      </c>
      <c r="AU292" s="231" t="s">
        <v>86</v>
      </c>
      <c r="AY292" s="16" t="s">
        <v>186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6" t="s">
        <v>84</v>
      </c>
      <c r="BK292" s="232">
        <f>ROUND(I292*H292,2)</f>
        <v>0</v>
      </c>
      <c r="BL292" s="16" t="s">
        <v>270</v>
      </c>
      <c r="BM292" s="231" t="s">
        <v>499</v>
      </c>
    </row>
    <row r="293" s="13" customFormat="1">
      <c r="A293" s="13"/>
      <c r="B293" s="233"/>
      <c r="C293" s="234"/>
      <c r="D293" s="235" t="s">
        <v>194</v>
      </c>
      <c r="E293" s="236" t="s">
        <v>1</v>
      </c>
      <c r="F293" s="237" t="s">
        <v>500</v>
      </c>
      <c r="G293" s="234"/>
      <c r="H293" s="238">
        <v>1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194</v>
      </c>
      <c r="AU293" s="244" t="s">
        <v>86</v>
      </c>
      <c r="AV293" s="13" t="s">
        <v>86</v>
      </c>
      <c r="AW293" s="13" t="s">
        <v>32</v>
      </c>
      <c r="AX293" s="13" t="s">
        <v>84</v>
      </c>
      <c r="AY293" s="244" t="s">
        <v>186</v>
      </c>
    </row>
    <row r="294" s="12" customFormat="1" ht="22.8" customHeight="1">
      <c r="A294" s="12"/>
      <c r="B294" s="203"/>
      <c r="C294" s="204"/>
      <c r="D294" s="205" t="s">
        <v>75</v>
      </c>
      <c r="E294" s="217" t="s">
        <v>501</v>
      </c>
      <c r="F294" s="217" t="s">
        <v>502</v>
      </c>
      <c r="G294" s="204"/>
      <c r="H294" s="204"/>
      <c r="I294" s="207"/>
      <c r="J294" s="218">
        <f>BK294</f>
        <v>0</v>
      </c>
      <c r="K294" s="204"/>
      <c r="L294" s="209"/>
      <c r="M294" s="210"/>
      <c r="N294" s="211"/>
      <c r="O294" s="211"/>
      <c r="P294" s="212">
        <f>SUM(P295:P297)</f>
        <v>0</v>
      </c>
      <c r="Q294" s="211"/>
      <c r="R294" s="212">
        <f>SUM(R295:R297)</f>
        <v>0</v>
      </c>
      <c r="S294" s="211"/>
      <c r="T294" s="213">
        <f>SUM(T295:T297)</f>
        <v>0.29276000000000002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4" t="s">
        <v>86</v>
      </c>
      <c r="AT294" s="215" t="s">
        <v>75</v>
      </c>
      <c r="AU294" s="215" t="s">
        <v>84</v>
      </c>
      <c r="AY294" s="214" t="s">
        <v>186</v>
      </c>
      <c r="BK294" s="216">
        <f>SUM(BK295:BK297)</f>
        <v>0</v>
      </c>
    </row>
    <row r="295" s="2" customFormat="1" ht="16.5" customHeight="1">
      <c r="A295" s="37"/>
      <c r="B295" s="38"/>
      <c r="C295" s="219" t="s">
        <v>503</v>
      </c>
      <c r="D295" s="219" t="s">
        <v>188</v>
      </c>
      <c r="E295" s="220" t="s">
        <v>504</v>
      </c>
      <c r="F295" s="221" t="s">
        <v>505</v>
      </c>
      <c r="G295" s="222" t="s">
        <v>394</v>
      </c>
      <c r="H295" s="223">
        <v>6</v>
      </c>
      <c r="I295" s="224"/>
      <c r="J295" s="225">
        <f>ROUND(I295*H295,2)</f>
        <v>0</v>
      </c>
      <c r="K295" s="226"/>
      <c r="L295" s="43"/>
      <c r="M295" s="227" t="s">
        <v>1</v>
      </c>
      <c r="N295" s="228" t="s">
        <v>41</v>
      </c>
      <c r="O295" s="90"/>
      <c r="P295" s="229">
        <f>O295*H295</f>
        <v>0</v>
      </c>
      <c r="Q295" s="229">
        <v>0</v>
      </c>
      <c r="R295" s="229">
        <f>Q295*H295</f>
        <v>0</v>
      </c>
      <c r="S295" s="229">
        <v>0.019460000000000002</v>
      </c>
      <c r="T295" s="230">
        <f>S295*H295</f>
        <v>0.11676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1" t="s">
        <v>270</v>
      </c>
      <c r="AT295" s="231" t="s">
        <v>188</v>
      </c>
      <c r="AU295" s="231" t="s">
        <v>86</v>
      </c>
      <c r="AY295" s="16" t="s">
        <v>186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6" t="s">
        <v>84</v>
      </c>
      <c r="BK295" s="232">
        <f>ROUND(I295*H295,2)</f>
        <v>0</v>
      </c>
      <c r="BL295" s="16" t="s">
        <v>270</v>
      </c>
      <c r="BM295" s="231" t="s">
        <v>506</v>
      </c>
    </row>
    <row r="296" s="2" customFormat="1" ht="21.75" customHeight="1">
      <c r="A296" s="37"/>
      <c r="B296" s="38"/>
      <c r="C296" s="219" t="s">
        <v>507</v>
      </c>
      <c r="D296" s="219" t="s">
        <v>188</v>
      </c>
      <c r="E296" s="220" t="s">
        <v>508</v>
      </c>
      <c r="F296" s="221" t="s">
        <v>509</v>
      </c>
      <c r="G296" s="222" t="s">
        <v>394</v>
      </c>
      <c r="H296" s="223">
        <v>2</v>
      </c>
      <c r="I296" s="224"/>
      <c r="J296" s="225">
        <f>ROUND(I296*H296,2)</f>
        <v>0</v>
      </c>
      <c r="K296" s="226"/>
      <c r="L296" s="43"/>
      <c r="M296" s="227" t="s">
        <v>1</v>
      </c>
      <c r="N296" s="228" t="s">
        <v>41</v>
      </c>
      <c r="O296" s="90"/>
      <c r="P296" s="229">
        <f>O296*H296</f>
        <v>0</v>
      </c>
      <c r="Q296" s="229">
        <v>0</v>
      </c>
      <c r="R296" s="229">
        <f>Q296*H296</f>
        <v>0</v>
      </c>
      <c r="S296" s="229">
        <v>0.087999999999999995</v>
      </c>
      <c r="T296" s="230">
        <f>S296*H296</f>
        <v>0.17599999999999999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1" t="s">
        <v>270</v>
      </c>
      <c r="AT296" s="231" t="s">
        <v>188</v>
      </c>
      <c r="AU296" s="231" t="s">
        <v>86</v>
      </c>
      <c r="AY296" s="16" t="s">
        <v>186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6" t="s">
        <v>84</v>
      </c>
      <c r="BK296" s="232">
        <f>ROUND(I296*H296,2)</f>
        <v>0</v>
      </c>
      <c r="BL296" s="16" t="s">
        <v>270</v>
      </c>
      <c r="BM296" s="231" t="s">
        <v>510</v>
      </c>
    </row>
    <row r="297" s="13" customFormat="1">
      <c r="A297" s="13"/>
      <c r="B297" s="233"/>
      <c r="C297" s="234"/>
      <c r="D297" s="235" t="s">
        <v>194</v>
      </c>
      <c r="E297" s="236" t="s">
        <v>1</v>
      </c>
      <c r="F297" s="237" t="s">
        <v>511</v>
      </c>
      <c r="G297" s="234"/>
      <c r="H297" s="238">
        <v>2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194</v>
      </c>
      <c r="AU297" s="244" t="s">
        <v>86</v>
      </c>
      <c r="AV297" s="13" t="s">
        <v>86</v>
      </c>
      <c r="AW297" s="13" t="s">
        <v>32</v>
      </c>
      <c r="AX297" s="13" t="s">
        <v>84</v>
      </c>
      <c r="AY297" s="244" t="s">
        <v>186</v>
      </c>
    </row>
    <row r="298" s="12" customFormat="1" ht="22.8" customHeight="1">
      <c r="A298" s="12"/>
      <c r="B298" s="203"/>
      <c r="C298" s="204"/>
      <c r="D298" s="205" t="s">
        <v>75</v>
      </c>
      <c r="E298" s="217" t="s">
        <v>512</v>
      </c>
      <c r="F298" s="217" t="s">
        <v>513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P299</f>
        <v>0</v>
      </c>
      <c r="Q298" s="211"/>
      <c r="R298" s="212">
        <f>R299</f>
        <v>2.0000000000000002E-05</v>
      </c>
      <c r="S298" s="211"/>
      <c r="T298" s="213">
        <f>T299</f>
        <v>0.001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86</v>
      </c>
      <c r="AT298" s="215" t="s">
        <v>75</v>
      </c>
      <c r="AU298" s="215" t="s">
        <v>84</v>
      </c>
      <c r="AY298" s="214" t="s">
        <v>186</v>
      </c>
      <c r="BK298" s="216">
        <f>BK299</f>
        <v>0</v>
      </c>
    </row>
    <row r="299" s="2" customFormat="1" ht="24.15" customHeight="1">
      <c r="A299" s="37"/>
      <c r="B299" s="38"/>
      <c r="C299" s="219" t="s">
        <v>514</v>
      </c>
      <c r="D299" s="219" t="s">
        <v>188</v>
      </c>
      <c r="E299" s="220" t="s">
        <v>515</v>
      </c>
      <c r="F299" s="221" t="s">
        <v>516</v>
      </c>
      <c r="G299" s="222" t="s">
        <v>489</v>
      </c>
      <c r="H299" s="223">
        <v>1</v>
      </c>
      <c r="I299" s="224"/>
      <c r="J299" s="225">
        <f>ROUND(I299*H299,2)</f>
        <v>0</v>
      </c>
      <c r="K299" s="226"/>
      <c r="L299" s="43"/>
      <c r="M299" s="227" t="s">
        <v>1</v>
      </c>
      <c r="N299" s="228" t="s">
        <v>41</v>
      </c>
      <c r="O299" s="90"/>
      <c r="P299" s="229">
        <f>O299*H299</f>
        <v>0</v>
      </c>
      <c r="Q299" s="229">
        <v>2.0000000000000002E-05</v>
      </c>
      <c r="R299" s="229">
        <f>Q299*H299</f>
        <v>2.0000000000000002E-05</v>
      </c>
      <c r="S299" s="229">
        <v>0.001</v>
      </c>
      <c r="T299" s="230">
        <f>S299*H299</f>
        <v>0.001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1" t="s">
        <v>270</v>
      </c>
      <c r="AT299" s="231" t="s">
        <v>188</v>
      </c>
      <c r="AU299" s="231" t="s">
        <v>86</v>
      </c>
      <c r="AY299" s="16" t="s">
        <v>186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6" t="s">
        <v>84</v>
      </c>
      <c r="BK299" s="232">
        <f>ROUND(I299*H299,2)</f>
        <v>0</v>
      </c>
      <c r="BL299" s="16" t="s">
        <v>270</v>
      </c>
      <c r="BM299" s="231" t="s">
        <v>517</v>
      </c>
    </row>
    <row r="300" s="12" customFormat="1" ht="22.8" customHeight="1">
      <c r="A300" s="12"/>
      <c r="B300" s="203"/>
      <c r="C300" s="204"/>
      <c r="D300" s="205" t="s">
        <v>75</v>
      </c>
      <c r="E300" s="217" t="s">
        <v>518</v>
      </c>
      <c r="F300" s="217" t="s">
        <v>519</v>
      </c>
      <c r="G300" s="204"/>
      <c r="H300" s="204"/>
      <c r="I300" s="207"/>
      <c r="J300" s="218">
        <f>BK300</f>
        <v>0</v>
      </c>
      <c r="K300" s="204"/>
      <c r="L300" s="209"/>
      <c r="M300" s="210"/>
      <c r="N300" s="211"/>
      <c r="O300" s="211"/>
      <c r="P300" s="212">
        <f>P301</f>
        <v>0</v>
      </c>
      <c r="Q300" s="211"/>
      <c r="R300" s="212">
        <f>R301</f>
        <v>0.00016000000000000001</v>
      </c>
      <c r="S300" s="211"/>
      <c r="T300" s="213">
        <f>T301</f>
        <v>0.027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4" t="s">
        <v>86</v>
      </c>
      <c r="AT300" s="215" t="s">
        <v>75</v>
      </c>
      <c r="AU300" s="215" t="s">
        <v>84</v>
      </c>
      <c r="AY300" s="214" t="s">
        <v>186</v>
      </c>
      <c r="BK300" s="216">
        <f>BK301</f>
        <v>0</v>
      </c>
    </row>
    <row r="301" s="2" customFormat="1" ht="24.15" customHeight="1">
      <c r="A301" s="37"/>
      <c r="B301" s="38"/>
      <c r="C301" s="219" t="s">
        <v>520</v>
      </c>
      <c r="D301" s="219" t="s">
        <v>188</v>
      </c>
      <c r="E301" s="220" t="s">
        <v>521</v>
      </c>
      <c r="F301" s="221" t="s">
        <v>522</v>
      </c>
      <c r="G301" s="222" t="s">
        <v>323</v>
      </c>
      <c r="H301" s="223">
        <v>2</v>
      </c>
      <c r="I301" s="224"/>
      <c r="J301" s="225">
        <f>ROUND(I301*H301,2)</f>
        <v>0</v>
      </c>
      <c r="K301" s="226"/>
      <c r="L301" s="43"/>
      <c r="M301" s="227" t="s">
        <v>1</v>
      </c>
      <c r="N301" s="228" t="s">
        <v>41</v>
      </c>
      <c r="O301" s="90"/>
      <c r="P301" s="229">
        <f>O301*H301</f>
        <v>0</v>
      </c>
      <c r="Q301" s="229">
        <v>8.0000000000000007E-05</v>
      </c>
      <c r="R301" s="229">
        <f>Q301*H301</f>
        <v>0.00016000000000000001</v>
      </c>
      <c r="S301" s="229">
        <v>0.0135</v>
      </c>
      <c r="T301" s="230">
        <f>S301*H301</f>
        <v>0.027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1" t="s">
        <v>270</v>
      </c>
      <c r="AT301" s="231" t="s">
        <v>188</v>
      </c>
      <c r="AU301" s="231" t="s">
        <v>86</v>
      </c>
      <c r="AY301" s="16" t="s">
        <v>186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6" t="s">
        <v>84</v>
      </c>
      <c r="BK301" s="232">
        <f>ROUND(I301*H301,2)</f>
        <v>0</v>
      </c>
      <c r="BL301" s="16" t="s">
        <v>270</v>
      </c>
      <c r="BM301" s="231" t="s">
        <v>523</v>
      </c>
    </row>
    <row r="302" s="12" customFormat="1" ht="22.8" customHeight="1">
      <c r="A302" s="12"/>
      <c r="B302" s="203"/>
      <c r="C302" s="204"/>
      <c r="D302" s="205" t="s">
        <v>75</v>
      </c>
      <c r="E302" s="217" t="s">
        <v>524</v>
      </c>
      <c r="F302" s="217" t="s">
        <v>525</v>
      </c>
      <c r="G302" s="204"/>
      <c r="H302" s="204"/>
      <c r="I302" s="207"/>
      <c r="J302" s="218">
        <f>BK302</f>
        <v>0</v>
      </c>
      <c r="K302" s="204"/>
      <c r="L302" s="209"/>
      <c r="M302" s="210"/>
      <c r="N302" s="211"/>
      <c r="O302" s="211"/>
      <c r="P302" s="212">
        <f>P303</f>
        <v>0</v>
      </c>
      <c r="Q302" s="211"/>
      <c r="R302" s="212">
        <f>R303</f>
        <v>0</v>
      </c>
      <c r="S302" s="211"/>
      <c r="T302" s="213">
        <f>T303</f>
        <v>0.00215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4" t="s">
        <v>86</v>
      </c>
      <c r="AT302" s="215" t="s">
        <v>75</v>
      </c>
      <c r="AU302" s="215" t="s">
        <v>84</v>
      </c>
      <c r="AY302" s="214" t="s">
        <v>186</v>
      </c>
      <c r="BK302" s="216">
        <f>BK303</f>
        <v>0</v>
      </c>
    </row>
    <row r="303" s="2" customFormat="1" ht="24.15" customHeight="1">
      <c r="A303" s="37"/>
      <c r="B303" s="38"/>
      <c r="C303" s="219" t="s">
        <v>526</v>
      </c>
      <c r="D303" s="219" t="s">
        <v>188</v>
      </c>
      <c r="E303" s="220" t="s">
        <v>527</v>
      </c>
      <c r="F303" s="221" t="s">
        <v>528</v>
      </c>
      <c r="G303" s="222" t="s">
        <v>489</v>
      </c>
      <c r="H303" s="223">
        <v>1</v>
      </c>
      <c r="I303" s="224"/>
      <c r="J303" s="225">
        <f>ROUND(I303*H303,2)</f>
        <v>0</v>
      </c>
      <c r="K303" s="226"/>
      <c r="L303" s="43"/>
      <c r="M303" s="227" t="s">
        <v>1</v>
      </c>
      <c r="N303" s="228" t="s">
        <v>41</v>
      </c>
      <c r="O303" s="90"/>
      <c r="P303" s="229">
        <f>O303*H303</f>
        <v>0</v>
      </c>
      <c r="Q303" s="229">
        <v>0</v>
      </c>
      <c r="R303" s="229">
        <f>Q303*H303</f>
        <v>0</v>
      </c>
      <c r="S303" s="229">
        <v>0.00215</v>
      </c>
      <c r="T303" s="230">
        <f>S303*H303</f>
        <v>0.00215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1" t="s">
        <v>270</v>
      </c>
      <c r="AT303" s="231" t="s">
        <v>188</v>
      </c>
      <c r="AU303" s="231" t="s">
        <v>86</v>
      </c>
      <c r="AY303" s="16" t="s">
        <v>186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6" t="s">
        <v>84</v>
      </c>
      <c r="BK303" s="232">
        <f>ROUND(I303*H303,2)</f>
        <v>0</v>
      </c>
      <c r="BL303" s="16" t="s">
        <v>270</v>
      </c>
      <c r="BM303" s="231" t="s">
        <v>529</v>
      </c>
    </row>
    <row r="304" s="12" customFormat="1" ht="22.8" customHeight="1">
      <c r="A304" s="12"/>
      <c r="B304" s="203"/>
      <c r="C304" s="204"/>
      <c r="D304" s="205" t="s">
        <v>75</v>
      </c>
      <c r="E304" s="217" t="s">
        <v>530</v>
      </c>
      <c r="F304" s="217" t="s">
        <v>91</v>
      </c>
      <c r="G304" s="204"/>
      <c r="H304" s="204"/>
      <c r="I304" s="207"/>
      <c r="J304" s="218">
        <f>BK304</f>
        <v>0</v>
      </c>
      <c r="K304" s="204"/>
      <c r="L304" s="209"/>
      <c r="M304" s="210"/>
      <c r="N304" s="211"/>
      <c r="O304" s="211"/>
      <c r="P304" s="212">
        <f>SUM(P305:P307)</f>
        <v>0</v>
      </c>
      <c r="Q304" s="211"/>
      <c r="R304" s="212">
        <f>SUM(R305:R307)</f>
        <v>0.0014</v>
      </c>
      <c r="S304" s="211"/>
      <c r="T304" s="213">
        <f>SUM(T305:T307)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4" t="s">
        <v>86</v>
      </c>
      <c r="AT304" s="215" t="s">
        <v>75</v>
      </c>
      <c r="AU304" s="215" t="s">
        <v>84</v>
      </c>
      <c r="AY304" s="214" t="s">
        <v>186</v>
      </c>
      <c r="BK304" s="216">
        <f>SUM(BK305:BK307)</f>
        <v>0</v>
      </c>
    </row>
    <row r="305" s="2" customFormat="1" ht="21.75" customHeight="1">
      <c r="A305" s="37"/>
      <c r="B305" s="38"/>
      <c r="C305" s="219" t="s">
        <v>531</v>
      </c>
      <c r="D305" s="219" t="s">
        <v>188</v>
      </c>
      <c r="E305" s="220" t="s">
        <v>532</v>
      </c>
      <c r="F305" s="221" t="s">
        <v>533</v>
      </c>
      <c r="G305" s="222" t="s">
        <v>323</v>
      </c>
      <c r="H305" s="223">
        <v>1</v>
      </c>
      <c r="I305" s="224"/>
      <c r="J305" s="225">
        <f>ROUND(I305*H305,2)</f>
        <v>0</v>
      </c>
      <c r="K305" s="226"/>
      <c r="L305" s="43"/>
      <c r="M305" s="227" t="s">
        <v>1</v>
      </c>
      <c r="N305" s="228" t="s">
        <v>41</v>
      </c>
      <c r="O305" s="90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1" t="s">
        <v>270</v>
      </c>
      <c r="AT305" s="231" t="s">
        <v>188</v>
      </c>
      <c r="AU305" s="231" t="s">
        <v>86</v>
      </c>
      <c r="AY305" s="16" t="s">
        <v>186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6" t="s">
        <v>84</v>
      </c>
      <c r="BK305" s="232">
        <f>ROUND(I305*H305,2)</f>
        <v>0</v>
      </c>
      <c r="BL305" s="16" t="s">
        <v>270</v>
      </c>
      <c r="BM305" s="231" t="s">
        <v>534</v>
      </c>
    </row>
    <row r="306" s="13" customFormat="1">
      <c r="A306" s="13"/>
      <c r="B306" s="233"/>
      <c r="C306" s="234"/>
      <c r="D306" s="235" t="s">
        <v>194</v>
      </c>
      <c r="E306" s="236" t="s">
        <v>1</v>
      </c>
      <c r="F306" s="237" t="s">
        <v>535</v>
      </c>
      <c r="G306" s="234"/>
      <c r="H306" s="238">
        <v>1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194</v>
      </c>
      <c r="AU306" s="244" t="s">
        <v>86</v>
      </c>
      <c r="AV306" s="13" t="s">
        <v>86</v>
      </c>
      <c r="AW306" s="13" t="s">
        <v>32</v>
      </c>
      <c r="AX306" s="13" t="s">
        <v>84</v>
      </c>
      <c r="AY306" s="244" t="s">
        <v>186</v>
      </c>
    </row>
    <row r="307" s="2" customFormat="1" ht="24.15" customHeight="1">
      <c r="A307" s="37"/>
      <c r="B307" s="38"/>
      <c r="C307" s="256" t="s">
        <v>536</v>
      </c>
      <c r="D307" s="256" t="s">
        <v>271</v>
      </c>
      <c r="E307" s="257" t="s">
        <v>537</v>
      </c>
      <c r="F307" s="258" t="s">
        <v>538</v>
      </c>
      <c r="G307" s="259" t="s">
        <v>323</v>
      </c>
      <c r="H307" s="260">
        <v>1</v>
      </c>
      <c r="I307" s="261"/>
      <c r="J307" s="262">
        <f>ROUND(I307*H307,2)</f>
        <v>0</v>
      </c>
      <c r="K307" s="263"/>
      <c r="L307" s="264"/>
      <c r="M307" s="265" t="s">
        <v>1</v>
      </c>
      <c r="N307" s="266" t="s">
        <v>41</v>
      </c>
      <c r="O307" s="90"/>
      <c r="P307" s="229">
        <f>O307*H307</f>
        <v>0</v>
      </c>
      <c r="Q307" s="229">
        <v>0.0014</v>
      </c>
      <c r="R307" s="229">
        <f>Q307*H307</f>
        <v>0.0014</v>
      </c>
      <c r="S307" s="229">
        <v>0</v>
      </c>
      <c r="T307" s="230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1" t="s">
        <v>355</v>
      </c>
      <c r="AT307" s="231" t="s">
        <v>271</v>
      </c>
      <c r="AU307" s="231" t="s">
        <v>86</v>
      </c>
      <c r="AY307" s="16" t="s">
        <v>186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6" t="s">
        <v>84</v>
      </c>
      <c r="BK307" s="232">
        <f>ROUND(I307*H307,2)</f>
        <v>0</v>
      </c>
      <c r="BL307" s="16" t="s">
        <v>270</v>
      </c>
      <c r="BM307" s="231" t="s">
        <v>539</v>
      </c>
    </row>
    <row r="308" s="12" customFormat="1" ht="22.8" customHeight="1">
      <c r="A308" s="12"/>
      <c r="B308" s="203"/>
      <c r="C308" s="204"/>
      <c r="D308" s="205" t="s">
        <v>75</v>
      </c>
      <c r="E308" s="217" t="s">
        <v>540</v>
      </c>
      <c r="F308" s="217" t="s">
        <v>541</v>
      </c>
      <c r="G308" s="204"/>
      <c r="H308" s="204"/>
      <c r="I308" s="207"/>
      <c r="J308" s="218">
        <f>BK308</f>
        <v>0</v>
      </c>
      <c r="K308" s="204"/>
      <c r="L308" s="209"/>
      <c r="M308" s="210"/>
      <c r="N308" s="211"/>
      <c r="O308" s="211"/>
      <c r="P308" s="212">
        <f>SUM(P309:P340)</f>
        <v>0</v>
      </c>
      <c r="Q308" s="211"/>
      <c r="R308" s="212">
        <f>SUM(R309:R340)</f>
        <v>0.22416030000000001</v>
      </c>
      <c r="S308" s="211"/>
      <c r="T308" s="213">
        <f>SUM(T309:T340)</f>
        <v>0.057878399999999997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86</v>
      </c>
      <c r="AT308" s="215" t="s">
        <v>75</v>
      </c>
      <c r="AU308" s="215" t="s">
        <v>84</v>
      </c>
      <c r="AY308" s="214" t="s">
        <v>186</v>
      </c>
      <c r="BK308" s="216">
        <f>SUM(BK309:BK340)</f>
        <v>0</v>
      </c>
    </row>
    <row r="309" s="2" customFormat="1" ht="24.15" customHeight="1">
      <c r="A309" s="37"/>
      <c r="B309" s="38"/>
      <c r="C309" s="219" t="s">
        <v>542</v>
      </c>
      <c r="D309" s="219" t="s">
        <v>188</v>
      </c>
      <c r="E309" s="220" t="s">
        <v>543</v>
      </c>
      <c r="F309" s="221" t="s">
        <v>544</v>
      </c>
      <c r="G309" s="222" t="s">
        <v>191</v>
      </c>
      <c r="H309" s="223">
        <v>2.8300000000000001</v>
      </c>
      <c r="I309" s="224"/>
      <c r="J309" s="225">
        <f>ROUND(I309*H309,2)</f>
        <v>0</v>
      </c>
      <c r="K309" s="226"/>
      <c r="L309" s="43"/>
      <c r="M309" s="227" t="s">
        <v>1</v>
      </c>
      <c r="N309" s="228" t="s">
        <v>41</v>
      </c>
      <c r="O309" s="90"/>
      <c r="P309" s="229">
        <f>O309*H309</f>
        <v>0</v>
      </c>
      <c r="Q309" s="229">
        <v>0</v>
      </c>
      <c r="R309" s="229">
        <f>Q309*H309</f>
        <v>0</v>
      </c>
      <c r="S309" s="229">
        <v>0.0080000000000000002</v>
      </c>
      <c r="T309" s="230">
        <f>S309*H309</f>
        <v>0.02264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1" t="s">
        <v>270</v>
      </c>
      <c r="AT309" s="231" t="s">
        <v>188</v>
      </c>
      <c r="AU309" s="231" t="s">
        <v>86</v>
      </c>
      <c r="AY309" s="16" t="s">
        <v>186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6" t="s">
        <v>84</v>
      </c>
      <c r="BK309" s="232">
        <f>ROUND(I309*H309,2)</f>
        <v>0</v>
      </c>
      <c r="BL309" s="16" t="s">
        <v>270</v>
      </c>
      <c r="BM309" s="231" t="s">
        <v>545</v>
      </c>
    </row>
    <row r="310" s="13" customFormat="1">
      <c r="A310" s="13"/>
      <c r="B310" s="233"/>
      <c r="C310" s="234"/>
      <c r="D310" s="235" t="s">
        <v>194</v>
      </c>
      <c r="E310" s="236" t="s">
        <v>1</v>
      </c>
      <c r="F310" s="237" t="s">
        <v>546</v>
      </c>
      <c r="G310" s="234"/>
      <c r="H310" s="238">
        <v>2.8300000000000001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194</v>
      </c>
      <c r="AU310" s="244" t="s">
        <v>86</v>
      </c>
      <c r="AV310" s="13" t="s">
        <v>86</v>
      </c>
      <c r="AW310" s="13" t="s">
        <v>32</v>
      </c>
      <c r="AX310" s="13" t="s">
        <v>84</v>
      </c>
      <c r="AY310" s="244" t="s">
        <v>186</v>
      </c>
    </row>
    <row r="311" s="2" customFormat="1" ht="24.15" customHeight="1">
      <c r="A311" s="37"/>
      <c r="B311" s="38"/>
      <c r="C311" s="219" t="s">
        <v>547</v>
      </c>
      <c r="D311" s="219" t="s">
        <v>188</v>
      </c>
      <c r="E311" s="220" t="s">
        <v>548</v>
      </c>
      <c r="F311" s="221" t="s">
        <v>549</v>
      </c>
      <c r="G311" s="222" t="s">
        <v>191</v>
      </c>
      <c r="H311" s="223">
        <v>0.62</v>
      </c>
      <c r="I311" s="224"/>
      <c r="J311" s="225">
        <f>ROUND(I311*H311,2)</f>
        <v>0</v>
      </c>
      <c r="K311" s="226"/>
      <c r="L311" s="43"/>
      <c r="M311" s="227" t="s">
        <v>1</v>
      </c>
      <c r="N311" s="228" t="s">
        <v>41</v>
      </c>
      <c r="O311" s="90"/>
      <c r="P311" s="229">
        <f>O311*H311</f>
        <v>0</v>
      </c>
      <c r="Q311" s="229">
        <v>0</v>
      </c>
      <c r="R311" s="229">
        <f>Q311*H311</f>
        <v>0</v>
      </c>
      <c r="S311" s="229">
        <v>0.012319999999999999</v>
      </c>
      <c r="T311" s="230">
        <f>S311*H311</f>
        <v>0.0076383999999999992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1" t="s">
        <v>270</v>
      </c>
      <c r="AT311" s="231" t="s">
        <v>188</v>
      </c>
      <c r="AU311" s="231" t="s">
        <v>86</v>
      </c>
      <c r="AY311" s="16" t="s">
        <v>186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6" t="s">
        <v>84</v>
      </c>
      <c r="BK311" s="232">
        <f>ROUND(I311*H311,2)</f>
        <v>0</v>
      </c>
      <c r="BL311" s="16" t="s">
        <v>270</v>
      </c>
      <c r="BM311" s="231" t="s">
        <v>550</v>
      </c>
    </row>
    <row r="312" s="13" customFormat="1">
      <c r="A312" s="13"/>
      <c r="B312" s="233"/>
      <c r="C312" s="234"/>
      <c r="D312" s="235" t="s">
        <v>194</v>
      </c>
      <c r="E312" s="236" t="s">
        <v>1</v>
      </c>
      <c r="F312" s="237" t="s">
        <v>551</v>
      </c>
      <c r="G312" s="234"/>
      <c r="H312" s="238">
        <v>0.62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194</v>
      </c>
      <c r="AU312" s="244" t="s">
        <v>86</v>
      </c>
      <c r="AV312" s="13" t="s">
        <v>86</v>
      </c>
      <c r="AW312" s="13" t="s">
        <v>32</v>
      </c>
      <c r="AX312" s="13" t="s">
        <v>84</v>
      </c>
      <c r="AY312" s="244" t="s">
        <v>186</v>
      </c>
    </row>
    <row r="313" s="2" customFormat="1" ht="33" customHeight="1">
      <c r="A313" s="37"/>
      <c r="B313" s="38"/>
      <c r="C313" s="219" t="s">
        <v>552</v>
      </c>
      <c r="D313" s="219" t="s">
        <v>188</v>
      </c>
      <c r="E313" s="220" t="s">
        <v>553</v>
      </c>
      <c r="F313" s="221" t="s">
        <v>554</v>
      </c>
      <c r="G313" s="222" t="s">
        <v>191</v>
      </c>
      <c r="H313" s="223">
        <v>11.92</v>
      </c>
      <c r="I313" s="224"/>
      <c r="J313" s="225">
        <f>ROUND(I313*H313,2)</f>
        <v>0</v>
      </c>
      <c r="K313" s="226"/>
      <c r="L313" s="43"/>
      <c r="M313" s="227" t="s">
        <v>1</v>
      </c>
      <c r="N313" s="228" t="s">
        <v>41</v>
      </c>
      <c r="O313" s="90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1" t="s">
        <v>270</v>
      </c>
      <c r="AT313" s="231" t="s">
        <v>188</v>
      </c>
      <c r="AU313" s="231" t="s">
        <v>86</v>
      </c>
      <c r="AY313" s="16" t="s">
        <v>186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6" t="s">
        <v>84</v>
      </c>
      <c r="BK313" s="232">
        <f>ROUND(I313*H313,2)</f>
        <v>0</v>
      </c>
      <c r="BL313" s="16" t="s">
        <v>270</v>
      </c>
      <c r="BM313" s="231" t="s">
        <v>555</v>
      </c>
    </row>
    <row r="314" s="13" customFormat="1">
      <c r="A314" s="13"/>
      <c r="B314" s="233"/>
      <c r="C314" s="234"/>
      <c r="D314" s="235" t="s">
        <v>194</v>
      </c>
      <c r="E314" s="236" t="s">
        <v>1</v>
      </c>
      <c r="F314" s="237" t="s">
        <v>556</v>
      </c>
      <c r="G314" s="234"/>
      <c r="H314" s="238">
        <v>2.8300000000000001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194</v>
      </c>
      <c r="AU314" s="244" t="s">
        <v>86</v>
      </c>
      <c r="AV314" s="13" t="s">
        <v>86</v>
      </c>
      <c r="AW314" s="13" t="s">
        <v>32</v>
      </c>
      <c r="AX314" s="13" t="s">
        <v>76</v>
      </c>
      <c r="AY314" s="244" t="s">
        <v>186</v>
      </c>
    </row>
    <row r="315" s="13" customFormat="1">
      <c r="A315" s="13"/>
      <c r="B315" s="233"/>
      <c r="C315" s="234"/>
      <c r="D315" s="235" t="s">
        <v>194</v>
      </c>
      <c r="E315" s="236" t="s">
        <v>1</v>
      </c>
      <c r="F315" s="237" t="s">
        <v>557</v>
      </c>
      <c r="G315" s="234"/>
      <c r="H315" s="238">
        <v>0.59999999999999998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194</v>
      </c>
      <c r="AU315" s="244" t="s">
        <v>86</v>
      </c>
      <c r="AV315" s="13" t="s">
        <v>86</v>
      </c>
      <c r="AW315" s="13" t="s">
        <v>32</v>
      </c>
      <c r="AX315" s="13" t="s">
        <v>76</v>
      </c>
      <c r="AY315" s="244" t="s">
        <v>186</v>
      </c>
    </row>
    <row r="316" s="13" customFormat="1">
      <c r="A316" s="13"/>
      <c r="B316" s="233"/>
      <c r="C316" s="234"/>
      <c r="D316" s="235" t="s">
        <v>194</v>
      </c>
      <c r="E316" s="236" t="s">
        <v>1</v>
      </c>
      <c r="F316" s="237" t="s">
        <v>558</v>
      </c>
      <c r="G316" s="234"/>
      <c r="H316" s="238">
        <v>8.4900000000000002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194</v>
      </c>
      <c r="AU316" s="244" t="s">
        <v>86</v>
      </c>
      <c r="AV316" s="13" t="s">
        <v>86</v>
      </c>
      <c r="AW316" s="13" t="s">
        <v>32</v>
      </c>
      <c r="AX316" s="13" t="s">
        <v>76</v>
      </c>
      <c r="AY316" s="244" t="s">
        <v>186</v>
      </c>
    </row>
    <row r="317" s="14" customFormat="1">
      <c r="A317" s="14"/>
      <c r="B317" s="245"/>
      <c r="C317" s="246"/>
      <c r="D317" s="235" t="s">
        <v>194</v>
      </c>
      <c r="E317" s="247" t="s">
        <v>1</v>
      </c>
      <c r="F317" s="248" t="s">
        <v>202</v>
      </c>
      <c r="G317" s="246"/>
      <c r="H317" s="249">
        <v>11.92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194</v>
      </c>
      <c r="AU317" s="255" t="s">
        <v>86</v>
      </c>
      <c r="AV317" s="14" t="s">
        <v>192</v>
      </c>
      <c r="AW317" s="14" t="s">
        <v>32</v>
      </c>
      <c r="AX317" s="14" t="s">
        <v>84</v>
      </c>
      <c r="AY317" s="255" t="s">
        <v>186</v>
      </c>
    </row>
    <row r="318" s="2" customFormat="1" ht="21.75" customHeight="1">
      <c r="A318" s="37"/>
      <c r="B318" s="38"/>
      <c r="C318" s="256" t="s">
        <v>559</v>
      </c>
      <c r="D318" s="256" t="s">
        <v>271</v>
      </c>
      <c r="E318" s="257" t="s">
        <v>560</v>
      </c>
      <c r="F318" s="258" t="s">
        <v>561</v>
      </c>
      <c r="G318" s="259" t="s">
        <v>198</v>
      </c>
      <c r="H318" s="260">
        <v>0.106</v>
      </c>
      <c r="I318" s="261"/>
      <c r="J318" s="262">
        <f>ROUND(I318*H318,2)</f>
        <v>0</v>
      </c>
      <c r="K318" s="263"/>
      <c r="L318" s="264"/>
      <c r="M318" s="265" t="s">
        <v>1</v>
      </c>
      <c r="N318" s="266" t="s">
        <v>41</v>
      </c>
      <c r="O318" s="90"/>
      <c r="P318" s="229">
        <f>O318*H318</f>
        <v>0</v>
      </c>
      <c r="Q318" s="229">
        <v>0.55000000000000004</v>
      </c>
      <c r="R318" s="229">
        <f>Q318*H318</f>
        <v>0.058300000000000005</v>
      </c>
      <c r="S318" s="229">
        <v>0</v>
      </c>
      <c r="T318" s="230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1" t="s">
        <v>355</v>
      </c>
      <c r="AT318" s="231" t="s">
        <v>271</v>
      </c>
      <c r="AU318" s="231" t="s">
        <v>86</v>
      </c>
      <c r="AY318" s="16" t="s">
        <v>186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6" t="s">
        <v>84</v>
      </c>
      <c r="BK318" s="232">
        <f>ROUND(I318*H318,2)</f>
        <v>0</v>
      </c>
      <c r="BL318" s="16" t="s">
        <v>270</v>
      </c>
      <c r="BM318" s="231" t="s">
        <v>562</v>
      </c>
    </row>
    <row r="319" s="13" customFormat="1">
      <c r="A319" s="13"/>
      <c r="B319" s="233"/>
      <c r="C319" s="234"/>
      <c r="D319" s="235" t="s">
        <v>194</v>
      </c>
      <c r="E319" s="236" t="s">
        <v>1</v>
      </c>
      <c r="F319" s="237" t="s">
        <v>563</v>
      </c>
      <c r="G319" s="234"/>
      <c r="H319" s="238">
        <v>0.0060000000000000001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194</v>
      </c>
      <c r="AU319" s="244" t="s">
        <v>86</v>
      </c>
      <c r="AV319" s="13" t="s">
        <v>86</v>
      </c>
      <c r="AW319" s="13" t="s">
        <v>32</v>
      </c>
      <c r="AX319" s="13" t="s">
        <v>76</v>
      </c>
      <c r="AY319" s="244" t="s">
        <v>186</v>
      </c>
    </row>
    <row r="320" s="13" customFormat="1">
      <c r="A320" s="13"/>
      <c r="B320" s="233"/>
      <c r="C320" s="234"/>
      <c r="D320" s="235" t="s">
        <v>194</v>
      </c>
      <c r="E320" s="236" t="s">
        <v>1</v>
      </c>
      <c r="F320" s="237" t="s">
        <v>564</v>
      </c>
      <c r="G320" s="234"/>
      <c r="H320" s="238">
        <v>0.10000000000000001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194</v>
      </c>
      <c r="AU320" s="244" t="s">
        <v>86</v>
      </c>
      <c r="AV320" s="13" t="s">
        <v>86</v>
      </c>
      <c r="AW320" s="13" t="s">
        <v>32</v>
      </c>
      <c r="AX320" s="13" t="s">
        <v>76</v>
      </c>
      <c r="AY320" s="244" t="s">
        <v>186</v>
      </c>
    </row>
    <row r="321" s="14" customFormat="1">
      <c r="A321" s="14"/>
      <c r="B321" s="245"/>
      <c r="C321" s="246"/>
      <c r="D321" s="235" t="s">
        <v>194</v>
      </c>
      <c r="E321" s="247" t="s">
        <v>133</v>
      </c>
      <c r="F321" s="248" t="s">
        <v>202</v>
      </c>
      <c r="G321" s="246"/>
      <c r="H321" s="249">
        <v>0.106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194</v>
      </c>
      <c r="AU321" s="255" t="s">
        <v>86</v>
      </c>
      <c r="AV321" s="14" t="s">
        <v>192</v>
      </c>
      <c r="AW321" s="14" t="s">
        <v>32</v>
      </c>
      <c r="AX321" s="14" t="s">
        <v>84</v>
      </c>
      <c r="AY321" s="255" t="s">
        <v>186</v>
      </c>
    </row>
    <row r="322" s="2" customFormat="1" ht="33" customHeight="1">
      <c r="A322" s="37"/>
      <c r="B322" s="38"/>
      <c r="C322" s="219" t="s">
        <v>565</v>
      </c>
      <c r="D322" s="219" t="s">
        <v>188</v>
      </c>
      <c r="E322" s="220" t="s">
        <v>566</v>
      </c>
      <c r="F322" s="221" t="s">
        <v>567</v>
      </c>
      <c r="G322" s="222" t="s">
        <v>191</v>
      </c>
      <c r="H322" s="223">
        <v>5.4699999999999998</v>
      </c>
      <c r="I322" s="224"/>
      <c r="J322" s="225">
        <f>ROUND(I322*H322,2)</f>
        <v>0</v>
      </c>
      <c r="K322" s="226"/>
      <c r="L322" s="43"/>
      <c r="M322" s="227" t="s">
        <v>1</v>
      </c>
      <c r="N322" s="228" t="s">
        <v>41</v>
      </c>
      <c r="O322" s="90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1" t="s">
        <v>270</v>
      </c>
      <c r="AT322" s="231" t="s">
        <v>188</v>
      </c>
      <c r="AU322" s="231" t="s">
        <v>86</v>
      </c>
      <c r="AY322" s="16" t="s">
        <v>186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6" t="s">
        <v>84</v>
      </c>
      <c r="BK322" s="232">
        <f>ROUND(I322*H322,2)</f>
        <v>0</v>
      </c>
      <c r="BL322" s="16" t="s">
        <v>270</v>
      </c>
      <c r="BM322" s="231" t="s">
        <v>568</v>
      </c>
    </row>
    <row r="323" s="13" customFormat="1">
      <c r="A323" s="13"/>
      <c r="B323" s="233"/>
      <c r="C323" s="234"/>
      <c r="D323" s="235" t="s">
        <v>194</v>
      </c>
      <c r="E323" s="236" t="s">
        <v>1</v>
      </c>
      <c r="F323" s="237" t="s">
        <v>569</v>
      </c>
      <c r="G323" s="234"/>
      <c r="H323" s="238">
        <v>1.19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194</v>
      </c>
      <c r="AU323" s="244" t="s">
        <v>86</v>
      </c>
      <c r="AV323" s="13" t="s">
        <v>86</v>
      </c>
      <c r="AW323" s="13" t="s">
        <v>32</v>
      </c>
      <c r="AX323" s="13" t="s">
        <v>76</v>
      </c>
      <c r="AY323" s="244" t="s">
        <v>186</v>
      </c>
    </row>
    <row r="324" s="13" customFormat="1">
      <c r="A324" s="13"/>
      <c r="B324" s="233"/>
      <c r="C324" s="234"/>
      <c r="D324" s="235" t="s">
        <v>194</v>
      </c>
      <c r="E324" s="236" t="s">
        <v>1</v>
      </c>
      <c r="F324" s="237" t="s">
        <v>570</v>
      </c>
      <c r="G324" s="234"/>
      <c r="H324" s="238">
        <v>2.4500000000000002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194</v>
      </c>
      <c r="AU324" s="244" t="s">
        <v>86</v>
      </c>
      <c r="AV324" s="13" t="s">
        <v>86</v>
      </c>
      <c r="AW324" s="13" t="s">
        <v>32</v>
      </c>
      <c r="AX324" s="13" t="s">
        <v>76</v>
      </c>
      <c r="AY324" s="244" t="s">
        <v>186</v>
      </c>
    </row>
    <row r="325" s="13" customFormat="1">
      <c r="A325" s="13"/>
      <c r="B325" s="233"/>
      <c r="C325" s="234"/>
      <c r="D325" s="235" t="s">
        <v>194</v>
      </c>
      <c r="E325" s="236" t="s">
        <v>1</v>
      </c>
      <c r="F325" s="237" t="s">
        <v>571</v>
      </c>
      <c r="G325" s="234"/>
      <c r="H325" s="238">
        <v>1.8300000000000001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194</v>
      </c>
      <c r="AU325" s="244" t="s">
        <v>86</v>
      </c>
      <c r="AV325" s="13" t="s">
        <v>86</v>
      </c>
      <c r="AW325" s="13" t="s">
        <v>32</v>
      </c>
      <c r="AX325" s="13" t="s">
        <v>76</v>
      </c>
      <c r="AY325" s="244" t="s">
        <v>186</v>
      </c>
    </row>
    <row r="326" s="14" customFormat="1">
      <c r="A326" s="14"/>
      <c r="B326" s="245"/>
      <c r="C326" s="246"/>
      <c r="D326" s="235" t="s">
        <v>194</v>
      </c>
      <c r="E326" s="247" t="s">
        <v>1</v>
      </c>
      <c r="F326" s="248" t="s">
        <v>202</v>
      </c>
      <c r="G326" s="246"/>
      <c r="H326" s="249">
        <v>5.4699999999999998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194</v>
      </c>
      <c r="AU326" s="255" t="s">
        <v>86</v>
      </c>
      <c r="AV326" s="14" t="s">
        <v>192</v>
      </c>
      <c r="AW326" s="14" t="s">
        <v>32</v>
      </c>
      <c r="AX326" s="14" t="s">
        <v>84</v>
      </c>
      <c r="AY326" s="255" t="s">
        <v>186</v>
      </c>
    </row>
    <row r="327" s="2" customFormat="1" ht="21.75" customHeight="1">
      <c r="A327" s="37"/>
      <c r="B327" s="38"/>
      <c r="C327" s="256" t="s">
        <v>572</v>
      </c>
      <c r="D327" s="256" t="s">
        <v>271</v>
      </c>
      <c r="E327" s="257" t="s">
        <v>573</v>
      </c>
      <c r="F327" s="258" t="s">
        <v>574</v>
      </c>
      <c r="G327" s="259" t="s">
        <v>198</v>
      </c>
      <c r="H327" s="260">
        <v>0.106</v>
      </c>
      <c r="I327" s="261"/>
      <c r="J327" s="262">
        <f>ROUND(I327*H327,2)</f>
        <v>0</v>
      </c>
      <c r="K327" s="263"/>
      <c r="L327" s="264"/>
      <c r="M327" s="265" t="s">
        <v>1</v>
      </c>
      <c r="N327" s="266" t="s">
        <v>41</v>
      </c>
      <c r="O327" s="90"/>
      <c r="P327" s="229">
        <f>O327*H327</f>
        <v>0</v>
      </c>
      <c r="Q327" s="229">
        <v>0.55000000000000004</v>
      </c>
      <c r="R327" s="229">
        <f>Q327*H327</f>
        <v>0.058300000000000005</v>
      </c>
      <c r="S327" s="229">
        <v>0</v>
      </c>
      <c r="T327" s="230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1" t="s">
        <v>355</v>
      </c>
      <c r="AT327" s="231" t="s">
        <v>271</v>
      </c>
      <c r="AU327" s="231" t="s">
        <v>86</v>
      </c>
      <c r="AY327" s="16" t="s">
        <v>186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6" t="s">
        <v>84</v>
      </c>
      <c r="BK327" s="232">
        <f>ROUND(I327*H327,2)</f>
        <v>0</v>
      </c>
      <c r="BL327" s="16" t="s">
        <v>270</v>
      </c>
      <c r="BM327" s="231" t="s">
        <v>575</v>
      </c>
    </row>
    <row r="328" s="13" customFormat="1">
      <c r="A328" s="13"/>
      <c r="B328" s="233"/>
      <c r="C328" s="234"/>
      <c r="D328" s="235" t="s">
        <v>194</v>
      </c>
      <c r="E328" s="236" t="s">
        <v>1</v>
      </c>
      <c r="F328" s="237" t="s">
        <v>576</v>
      </c>
      <c r="G328" s="234"/>
      <c r="H328" s="238">
        <v>0.024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194</v>
      </c>
      <c r="AU328" s="244" t="s">
        <v>86</v>
      </c>
      <c r="AV328" s="13" t="s">
        <v>86</v>
      </c>
      <c r="AW328" s="13" t="s">
        <v>32</v>
      </c>
      <c r="AX328" s="13" t="s">
        <v>76</v>
      </c>
      <c r="AY328" s="244" t="s">
        <v>186</v>
      </c>
    </row>
    <row r="329" s="13" customFormat="1">
      <c r="A329" s="13"/>
      <c r="B329" s="233"/>
      <c r="C329" s="234"/>
      <c r="D329" s="235" t="s">
        <v>194</v>
      </c>
      <c r="E329" s="236" t="s">
        <v>1</v>
      </c>
      <c r="F329" s="237" t="s">
        <v>577</v>
      </c>
      <c r="G329" s="234"/>
      <c r="H329" s="238">
        <v>0.050000000000000003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194</v>
      </c>
      <c r="AU329" s="244" t="s">
        <v>86</v>
      </c>
      <c r="AV329" s="13" t="s">
        <v>86</v>
      </c>
      <c r="AW329" s="13" t="s">
        <v>32</v>
      </c>
      <c r="AX329" s="13" t="s">
        <v>76</v>
      </c>
      <c r="AY329" s="244" t="s">
        <v>186</v>
      </c>
    </row>
    <row r="330" s="13" customFormat="1">
      <c r="A330" s="13"/>
      <c r="B330" s="233"/>
      <c r="C330" s="234"/>
      <c r="D330" s="235" t="s">
        <v>194</v>
      </c>
      <c r="E330" s="236" t="s">
        <v>1</v>
      </c>
      <c r="F330" s="237" t="s">
        <v>578</v>
      </c>
      <c r="G330" s="234"/>
      <c r="H330" s="238">
        <v>0.032000000000000001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194</v>
      </c>
      <c r="AU330" s="244" t="s">
        <v>86</v>
      </c>
      <c r="AV330" s="13" t="s">
        <v>86</v>
      </c>
      <c r="AW330" s="13" t="s">
        <v>32</v>
      </c>
      <c r="AX330" s="13" t="s">
        <v>76</v>
      </c>
      <c r="AY330" s="244" t="s">
        <v>186</v>
      </c>
    </row>
    <row r="331" s="14" customFormat="1">
      <c r="A331" s="14"/>
      <c r="B331" s="245"/>
      <c r="C331" s="246"/>
      <c r="D331" s="235" t="s">
        <v>194</v>
      </c>
      <c r="E331" s="247" t="s">
        <v>135</v>
      </c>
      <c r="F331" s="248" t="s">
        <v>202</v>
      </c>
      <c r="G331" s="246"/>
      <c r="H331" s="249">
        <v>0.106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194</v>
      </c>
      <c r="AU331" s="255" t="s">
        <v>86</v>
      </c>
      <c r="AV331" s="14" t="s">
        <v>192</v>
      </c>
      <c r="AW331" s="14" t="s">
        <v>32</v>
      </c>
      <c r="AX331" s="14" t="s">
        <v>84</v>
      </c>
      <c r="AY331" s="255" t="s">
        <v>186</v>
      </c>
    </row>
    <row r="332" s="2" customFormat="1" ht="33" customHeight="1">
      <c r="A332" s="37"/>
      <c r="B332" s="38"/>
      <c r="C332" s="219" t="s">
        <v>579</v>
      </c>
      <c r="D332" s="219" t="s">
        <v>188</v>
      </c>
      <c r="E332" s="220" t="s">
        <v>580</v>
      </c>
      <c r="F332" s="221" t="s">
        <v>581</v>
      </c>
      <c r="G332" s="222" t="s">
        <v>216</v>
      </c>
      <c r="H332" s="223">
        <v>7.117</v>
      </c>
      <c r="I332" s="224"/>
      <c r="J332" s="225">
        <f>ROUND(I332*H332,2)</f>
        <v>0</v>
      </c>
      <c r="K332" s="226"/>
      <c r="L332" s="43"/>
      <c r="M332" s="227" t="s">
        <v>1</v>
      </c>
      <c r="N332" s="228" t="s">
        <v>41</v>
      </c>
      <c r="O332" s="90"/>
      <c r="P332" s="229">
        <f>O332*H332</f>
        <v>0</v>
      </c>
      <c r="Q332" s="229">
        <v>0</v>
      </c>
      <c r="R332" s="229">
        <f>Q332*H332</f>
        <v>0</v>
      </c>
      <c r="S332" s="229">
        <v>0</v>
      </c>
      <c r="T332" s="230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1" t="s">
        <v>270</v>
      </c>
      <c r="AT332" s="231" t="s">
        <v>188</v>
      </c>
      <c r="AU332" s="231" t="s">
        <v>86</v>
      </c>
      <c r="AY332" s="16" t="s">
        <v>186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6" t="s">
        <v>84</v>
      </c>
      <c r="BK332" s="232">
        <f>ROUND(I332*H332,2)</f>
        <v>0</v>
      </c>
      <c r="BL332" s="16" t="s">
        <v>270</v>
      </c>
      <c r="BM332" s="231" t="s">
        <v>582</v>
      </c>
    </row>
    <row r="333" s="13" customFormat="1">
      <c r="A333" s="13"/>
      <c r="B333" s="233"/>
      <c r="C333" s="234"/>
      <c r="D333" s="235" t="s">
        <v>194</v>
      </c>
      <c r="E333" s="236" t="s">
        <v>1</v>
      </c>
      <c r="F333" s="237" t="s">
        <v>583</v>
      </c>
      <c r="G333" s="234"/>
      <c r="H333" s="238">
        <v>7.117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194</v>
      </c>
      <c r="AU333" s="244" t="s">
        <v>86</v>
      </c>
      <c r="AV333" s="13" t="s">
        <v>86</v>
      </c>
      <c r="AW333" s="13" t="s">
        <v>32</v>
      </c>
      <c r="AX333" s="13" t="s">
        <v>84</v>
      </c>
      <c r="AY333" s="244" t="s">
        <v>186</v>
      </c>
    </row>
    <row r="334" s="2" customFormat="1" ht="24.15" customHeight="1">
      <c r="A334" s="37"/>
      <c r="B334" s="38"/>
      <c r="C334" s="256" t="s">
        <v>584</v>
      </c>
      <c r="D334" s="256" t="s">
        <v>271</v>
      </c>
      <c r="E334" s="257" t="s">
        <v>585</v>
      </c>
      <c r="F334" s="258" t="s">
        <v>586</v>
      </c>
      <c r="G334" s="259" t="s">
        <v>198</v>
      </c>
      <c r="H334" s="260">
        <v>0.17899999999999999</v>
      </c>
      <c r="I334" s="261"/>
      <c r="J334" s="262">
        <f>ROUND(I334*H334,2)</f>
        <v>0</v>
      </c>
      <c r="K334" s="263"/>
      <c r="L334" s="264"/>
      <c r="M334" s="265" t="s">
        <v>1</v>
      </c>
      <c r="N334" s="266" t="s">
        <v>41</v>
      </c>
      <c r="O334" s="90"/>
      <c r="P334" s="229">
        <f>O334*H334</f>
        <v>0</v>
      </c>
      <c r="Q334" s="229">
        <v>0.55000000000000004</v>
      </c>
      <c r="R334" s="229">
        <f>Q334*H334</f>
        <v>0.09845000000000001</v>
      </c>
      <c r="S334" s="229">
        <v>0</v>
      </c>
      <c r="T334" s="230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1" t="s">
        <v>355</v>
      </c>
      <c r="AT334" s="231" t="s">
        <v>271</v>
      </c>
      <c r="AU334" s="231" t="s">
        <v>86</v>
      </c>
      <c r="AY334" s="16" t="s">
        <v>186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6" t="s">
        <v>84</v>
      </c>
      <c r="BK334" s="232">
        <f>ROUND(I334*H334,2)</f>
        <v>0</v>
      </c>
      <c r="BL334" s="16" t="s">
        <v>270</v>
      </c>
      <c r="BM334" s="231" t="s">
        <v>587</v>
      </c>
    </row>
    <row r="335" s="13" customFormat="1">
      <c r="A335" s="13"/>
      <c r="B335" s="233"/>
      <c r="C335" s="234"/>
      <c r="D335" s="235" t="s">
        <v>194</v>
      </c>
      <c r="E335" s="236" t="s">
        <v>136</v>
      </c>
      <c r="F335" s="237" t="s">
        <v>588</v>
      </c>
      <c r="G335" s="234"/>
      <c r="H335" s="238">
        <v>0.17899999999999999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194</v>
      </c>
      <c r="AU335" s="244" t="s">
        <v>86</v>
      </c>
      <c r="AV335" s="13" t="s">
        <v>86</v>
      </c>
      <c r="AW335" s="13" t="s">
        <v>32</v>
      </c>
      <c r="AX335" s="13" t="s">
        <v>84</v>
      </c>
      <c r="AY335" s="244" t="s">
        <v>186</v>
      </c>
    </row>
    <row r="336" s="2" customFormat="1" ht="16.5" customHeight="1">
      <c r="A336" s="37"/>
      <c r="B336" s="38"/>
      <c r="C336" s="219" t="s">
        <v>589</v>
      </c>
      <c r="D336" s="219" t="s">
        <v>188</v>
      </c>
      <c r="E336" s="220" t="s">
        <v>590</v>
      </c>
      <c r="F336" s="221" t="s">
        <v>591</v>
      </c>
      <c r="G336" s="222" t="s">
        <v>216</v>
      </c>
      <c r="H336" s="223">
        <v>1.8400000000000001</v>
      </c>
      <c r="I336" s="224"/>
      <c r="J336" s="225">
        <f>ROUND(I336*H336,2)</f>
        <v>0</v>
      </c>
      <c r="K336" s="226"/>
      <c r="L336" s="43"/>
      <c r="M336" s="227" t="s">
        <v>1</v>
      </c>
      <c r="N336" s="228" t="s">
        <v>41</v>
      </c>
      <c r="O336" s="90"/>
      <c r="P336" s="229">
        <f>O336*H336</f>
        <v>0</v>
      </c>
      <c r="Q336" s="229">
        <v>0</v>
      </c>
      <c r="R336" s="229">
        <f>Q336*H336</f>
        <v>0</v>
      </c>
      <c r="S336" s="229">
        <v>0.014999999999999999</v>
      </c>
      <c r="T336" s="230">
        <f>S336*H336</f>
        <v>0.0276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1" t="s">
        <v>270</v>
      </c>
      <c r="AT336" s="231" t="s">
        <v>188</v>
      </c>
      <c r="AU336" s="231" t="s">
        <v>86</v>
      </c>
      <c r="AY336" s="16" t="s">
        <v>186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6" t="s">
        <v>84</v>
      </c>
      <c r="BK336" s="232">
        <f>ROUND(I336*H336,2)</f>
        <v>0</v>
      </c>
      <c r="BL336" s="16" t="s">
        <v>270</v>
      </c>
      <c r="BM336" s="231" t="s">
        <v>592</v>
      </c>
    </row>
    <row r="337" s="13" customFormat="1">
      <c r="A337" s="13"/>
      <c r="B337" s="233"/>
      <c r="C337" s="234"/>
      <c r="D337" s="235" t="s">
        <v>194</v>
      </c>
      <c r="E337" s="236" t="s">
        <v>1</v>
      </c>
      <c r="F337" s="237" t="s">
        <v>593</v>
      </c>
      <c r="G337" s="234"/>
      <c r="H337" s="238">
        <v>1.8400000000000001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194</v>
      </c>
      <c r="AU337" s="244" t="s">
        <v>86</v>
      </c>
      <c r="AV337" s="13" t="s">
        <v>86</v>
      </c>
      <c r="AW337" s="13" t="s">
        <v>32</v>
      </c>
      <c r="AX337" s="13" t="s">
        <v>84</v>
      </c>
      <c r="AY337" s="244" t="s">
        <v>186</v>
      </c>
    </row>
    <row r="338" s="2" customFormat="1" ht="24.15" customHeight="1">
      <c r="A338" s="37"/>
      <c r="B338" s="38"/>
      <c r="C338" s="219" t="s">
        <v>594</v>
      </c>
      <c r="D338" s="219" t="s">
        <v>188</v>
      </c>
      <c r="E338" s="220" t="s">
        <v>595</v>
      </c>
      <c r="F338" s="221" t="s">
        <v>596</v>
      </c>
      <c r="G338" s="222" t="s">
        <v>198</v>
      </c>
      <c r="H338" s="223">
        <v>0.39100000000000001</v>
      </c>
      <c r="I338" s="224"/>
      <c r="J338" s="225">
        <f>ROUND(I338*H338,2)</f>
        <v>0</v>
      </c>
      <c r="K338" s="226"/>
      <c r="L338" s="43"/>
      <c r="M338" s="227" t="s">
        <v>1</v>
      </c>
      <c r="N338" s="228" t="s">
        <v>41</v>
      </c>
      <c r="O338" s="90"/>
      <c r="P338" s="229">
        <f>O338*H338</f>
        <v>0</v>
      </c>
      <c r="Q338" s="229">
        <v>0.023300000000000001</v>
      </c>
      <c r="R338" s="229">
        <f>Q338*H338</f>
        <v>0.0091103</v>
      </c>
      <c r="S338" s="229">
        <v>0</v>
      </c>
      <c r="T338" s="230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1" t="s">
        <v>270</v>
      </c>
      <c r="AT338" s="231" t="s">
        <v>188</v>
      </c>
      <c r="AU338" s="231" t="s">
        <v>86</v>
      </c>
      <c r="AY338" s="16" t="s">
        <v>186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6" t="s">
        <v>84</v>
      </c>
      <c r="BK338" s="232">
        <f>ROUND(I338*H338,2)</f>
        <v>0</v>
      </c>
      <c r="BL338" s="16" t="s">
        <v>270</v>
      </c>
      <c r="BM338" s="231" t="s">
        <v>597</v>
      </c>
    </row>
    <row r="339" s="13" customFormat="1">
      <c r="A339" s="13"/>
      <c r="B339" s="233"/>
      <c r="C339" s="234"/>
      <c r="D339" s="235" t="s">
        <v>194</v>
      </c>
      <c r="E339" s="236" t="s">
        <v>1</v>
      </c>
      <c r="F339" s="237" t="s">
        <v>598</v>
      </c>
      <c r="G339" s="234"/>
      <c r="H339" s="238">
        <v>0.39100000000000001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194</v>
      </c>
      <c r="AU339" s="244" t="s">
        <v>86</v>
      </c>
      <c r="AV339" s="13" t="s">
        <v>86</v>
      </c>
      <c r="AW339" s="13" t="s">
        <v>32</v>
      </c>
      <c r="AX339" s="13" t="s">
        <v>84</v>
      </c>
      <c r="AY339" s="244" t="s">
        <v>186</v>
      </c>
    </row>
    <row r="340" s="2" customFormat="1" ht="24.15" customHeight="1">
      <c r="A340" s="37"/>
      <c r="B340" s="38"/>
      <c r="C340" s="219" t="s">
        <v>599</v>
      </c>
      <c r="D340" s="219" t="s">
        <v>188</v>
      </c>
      <c r="E340" s="220" t="s">
        <v>600</v>
      </c>
      <c r="F340" s="221" t="s">
        <v>601</v>
      </c>
      <c r="G340" s="222" t="s">
        <v>222</v>
      </c>
      <c r="H340" s="223">
        <v>0.22400000000000001</v>
      </c>
      <c r="I340" s="224"/>
      <c r="J340" s="225">
        <f>ROUND(I340*H340,2)</f>
        <v>0</v>
      </c>
      <c r="K340" s="226"/>
      <c r="L340" s="43"/>
      <c r="M340" s="227" t="s">
        <v>1</v>
      </c>
      <c r="N340" s="228" t="s">
        <v>41</v>
      </c>
      <c r="O340" s="90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1" t="s">
        <v>270</v>
      </c>
      <c r="AT340" s="231" t="s">
        <v>188</v>
      </c>
      <c r="AU340" s="231" t="s">
        <v>86</v>
      </c>
      <c r="AY340" s="16" t="s">
        <v>186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6" t="s">
        <v>84</v>
      </c>
      <c r="BK340" s="232">
        <f>ROUND(I340*H340,2)</f>
        <v>0</v>
      </c>
      <c r="BL340" s="16" t="s">
        <v>270</v>
      </c>
      <c r="BM340" s="231" t="s">
        <v>602</v>
      </c>
    </row>
    <row r="341" s="12" customFormat="1" ht="22.8" customHeight="1">
      <c r="A341" s="12"/>
      <c r="B341" s="203"/>
      <c r="C341" s="204"/>
      <c r="D341" s="205" t="s">
        <v>75</v>
      </c>
      <c r="E341" s="217" t="s">
        <v>603</v>
      </c>
      <c r="F341" s="217" t="s">
        <v>604</v>
      </c>
      <c r="G341" s="204"/>
      <c r="H341" s="204"/>
      <c r="I341" s="207"/>
      <c r="J341" s="218">
        <f>BK341</f>
        <v>0</v>
      </c>
      <c r="K341" s="204"/>
      <c r="L341" s="209"/>
      <c r="M341" s="210"/>
      <c r="N341" s="211"/>
      <c r="O341" s="211"/>
      <c r="P341" s="212">
        <f>SUM(P342:P346)</f>
        <v>0</v>
      </c>
      <c r="Q341" s="211"/>
      <c r="R341" s="212">
        <f>SUM(R342:R346)</f>
        <v>0.015611399999999999</v>
      </c>
      <c r="S341" s="211"/>
      <c r="T341" s="213">
        <f>SUM(T342:T346)</f>
        <v>0.33737550000000005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4" t="s">
        <v>86</v>
      </c>
      <c r="AT341" s="215" t="s">
        <v>75</v>
      </c>
      <c r="AU341" s="215" t="s">
        <v>84</v>
      </c>
      <c r="AY341" s="214" t="s">
        <v>186</v>
      </c>
      <c r="BK341" s="216">
        <f>SUM(BK342:BK346)</f>
        <v>0</v>
      </c>
    </row>
    <row r="342" s="2" customFormat="1" ht="24.15" customHeight="1">
      <c r="A342" s="37"/>
      <c r="B342" s="38"/>
      <c r="C342" s="219" t="s">
        <v>605</v>
      </c>
      <c r="D342" s="219" t="s">
        <v>188</v>
      </c>
      <c r="E342" s="220" t="s">
        <v>606</v>
      </c>
      <c r="F342" s="221" t="s">
        <v>607</v>
      </c>
      <c r="G342" s="222" t="s">
        <v>216</v>
      </c>
      <c r="H342" s="223">
        <v>19.558</v>
      </c>
      <c r="I342" s="224"/>
      <c r="J342" s="225">
        <f>ROUND(I342*H342,2)</f>
        <v>0</v>
      </c>
      <c r="K342" s="226"/>
      <c r="L342" s="43"/>
      <c r="M342" s="227" t="s">
        <v>1</v>
      </c>
      <c r="N342" s="228" t="s">
        <v>41</v>
      </c>
      <c r="O342" s="90"/>
      <c r="P342" s="229">
        <f>O342*H342</f>
        <v>0</v>
      </c>
      <c r="Q342" s="229">
        <v>0</v>
      </c>
      <c r="R342" s="229">
        <f>Q342*H342</f>
        <v>0</v>
      </c>
      <c r="S342" s="229">
        <v>0.017250000000000001</v>
      </c>
      <c r="T342" s="230">
        <f>S342*H342</f>
        <v>0.33737550000000005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1" t="s">
        <v>270</v>
      </c>
      <c r="AT342" s="231" t="s">
        <v>188</v>
      </c>
      <c r="AU342" s="231" t="s">
        <v>86</v>
      </c>
      <c r="AY342" s="16" t="s">
        <v>186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6" t="s">
        <v>84</v>
      </c>
      <c r="BK342" s="232">
        <f>ROUND(I342*H342,2)</f>
        <v>0</v>
      </c>
      <c r="BL342" s="16" t="s">
        <v>270</v>
      </c>
      <c r="BM342" s="231" t="s">
        <v>608</v>
      </c>
    </row>
    <row r="343" s="13" customFormat="1">
      <c r="A343" s="13"/>
      <c r="B343" s="233"/>
      <c r="C343" s="234"/>
      <c r="D343" s="235" t="s">
        <v>194</v>
      </c>
      <c r="E343" s="236" t="s">
        <v>107</v>
      </c>
      <c r="F343" s="237" t="s">
        <v>609</v>
      </c>
      <c r="G343" s="234"/>
      <c r="H343" s="238">
        <v>19.558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194</v>
      </c>
      <c r="AU343" s="244" t="s">
        <v>86</v>
      </c>
      <c r="AV343" s="13" t="s">
        <v>86</v>
      </c>
      <c r="AW343" s="13" t="s">
        <v>32</v>
      </c>
      <c r="AX343" s="13" t="s">
        <v>84</v>
      </c>
      <c r="AY343" s="244" t="s">
        <v>186</v>
      </c>
    </row>
    <row r="344" s="2" customFormat="1" ht="21.75" customHeight="1">
      <c r="A344" s="37"/>
      <c r="B344" s="38"/>
      <c r="C344" s="219" t="s">
        <v>610</v>
      </c>
      <c r="D344" s="219" t="s">
        <v>188</v>
      </c>
      <c r="E344" s="220" t="s">
        <v>611</v>
      </c>
      <c r="F344" s="221" t="s">
        <v>612</v>
      </c>
      <c r="G344" s="222" t="s">
        <v>191</v>
      </c>
      <c r="H344" s="223">
        <v>1.77</v>
      </c>
      <c r="I344" s="224"/>
      <c r="J344" s="225">
        <f>ROUND(I344*H344,2)</f>
        <v>0</v>
      </c>
      <c r="K344" s="226"/>
      <c r="L344" s="43"/>
      <c r="M344" s="227" t="s">
        <v>1</v>
      </c>
      <c r="N344" s="228" t="s">
        <v>41</v>
      </c>
      <c r="O344" s="90"/>
      <c r="P344" s="229">
        <f>O344*H344</f>
        <v>0</v>
      </c>
      <c r="Q344" s="229">
        <v>0.0088199999999999997</v>
      </c>
      <c r="R344" s="229">
        <f>Q344*H344</f>
        <v>0.015611399999999999</v>
      </c>
      <c r="S344" s="229">
        <v>0</v>
      </c>
      <c r="T344" s="230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1" t="s">
        <v>270</v>
      </c>
      <c r="AT344" s="231" t="s">
        <v>188</v>
      </c>
      <c r="AU344" s="231" t="s">
        <v>86</v>
      </c>
      <c r="AY344" s="16" t="s">
        <v>186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6" t="s">
        <v>84</v>
      </c>
      <c r="BK344" s="232">
        <f>ROUND(I344*H344,2)</f>
        <v>0</v>
      </c>
      <c r="BL344" s="16" t="s">
        <v>270</v>
      </c>
      <c r="BM344" s="231" t="s">
        <v>613</v>
      </c>
    </row>
    <row r="345" s="13" customFormat="1">
      <c r="A345" s="13"/>
      <c r="B345" s="233"/>
      <c r="C345" s="234"/>
      <c r="D345" s="235" t="s">
        <v>194</v>
      </c>
      <c r="E345" s="236" t="s">
        <v>1</v>
      </c>
      <c r="F345" s="237" t="s">
        <v>614</v>
      </c>
      <c r="G345" s="234"/>
      <c r="H345" s="238">
        <v>1.77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194</v>
      </c>
      <c r="AU345" s="244" t="s">
        <v>86</v>
      </c>
      <c r="AV345" s="13" t="s">
        <v>86</v>
      </c>
      <c r="AW345" s="13" t="s">
        <v>32</v>
      </c>
      <c r="AX345" s="13" t="s">
        <v>84</v>
      </c>
      <c r="AY345" s="244" t="s">
        <v>186</v>
      </c>
    </row>
    <row r="346" s="2" customFormat="1" ht="24.15" customHeight="1">
      <c r="A346" s="37"/>
      <c r="B346" s="38"/>
      <c r="C346" s="219" t="s">
        <v>615</v>
      </c>
      <c r="D346" s="219" t="s">
        <v>188</v>
      </c>
      <c r="E346" s="220" t="s">
        <v>616</v>
      </c>
      <c r="F346" s="221" t="s">
        <v>617</v>
      </c>
      <c r="G346" s="222" t="s">
        <v>222</v>
      </c>
      <c r="H346" s="223">
        <v>0.016</v>
      </c>
      <c r="I346" s="224"/>
      <c r="J346" s="225">
        <f>ROUND(I346*H346,2)</f>
        <v>0</v>
      </c>
      <c r="K346" s="226"/>
      <c r="L346" s="43"/>
      <c r="M346" s="227" t="s">
        <v>1</v>
      </c>
      <c r="N346" s="228" t="s">
        <v>41</v>
      </c>
      <c r="O346" s="90"/>
      <c r="P346" s="229">
        <f>O346*H346</f>
        <v>0</v>
      </c>
      <c r="Q346" s="229">
        <v>0</v>
      </c>
      <c r="R346" s="229">
        <f>Q346*H346</f>
        <v>0</v>
      </c>
      <c r="S346" s="229">
        <v>0</v>
      </c>
      <c r="T346" s="230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1" t="s">
        <v>270</v>
      </c>
      <c r="AT346" s="231" t="s">
        <v>188</v>
      </c>
      <c r="AU346" s="231" t="s">
        <v>86</v>
      </c>
      <c r="AY346" s="16" t="s">
        <v>186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6" t="s">
        <v>84</v>
      </c>
      <c r="BK346" s="232">
        <f>ROUND(I346*H346,2)</f>
        <v>0</v>
      </c>
      <c r="BL346" s="16" t="s">
        <v>270</v>
      </c>
      <c r="BM346" s="231" t="s">
        <v>618</v>
      </c>
    </row>
    <row r="347" s="12" customFormat="1" ht="22.8" customHeight="1">
      <c r="A347" s="12"/>
      <c r="B347" s="203"/>
      <c r="C347" s="204"/>
      <c r="D347" s="205" t="s">
        <v>75</v>
      </c>
      <c r="E347" s="217" t="s">
        <v>619</v>
      </c>
      <c r="F347" s="217" t="s">
        <v>620</v>
      </c>
      <c r="G347" s="204"/>
      <c r="H347" s="204"/>
      <c r="I347" s="207"/>
      <c r="J347" s="218">
        <f>BK347</f>
        <v>0</v>
      </c>
      <c r="K347" s="204"/>
      <c r="L347" s="209"/>
      <c r="M347" s="210"/>
      <c r="N347" s="211"/>
      <c r="O347" s="211"/>
      <c r="P347" s="212">
        <f>SUM(P348:P372)</f>
        <v>0</v>
      </c>
      <c r="Q347" s="211"/>
      <c r="R347" s="212">
        <f>SUM(R348:R372)</f>
        <v>0.12774559999999999</v>
      </c>
      <c r="S347" s="211"/>
      <c r="T347" s="213">
        <f>SUM(T348:T372)</f>
        <v>0.067036540000000006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4" t="s">
        <v>86</v>
      </c>
      <c r="AT347" s="215" t="s">
        <v>75</v>
      </c>
      <c r="AU347" s="215" t="s">
        <v>84</v>
      </c>
      <c r="AY347" s="214" t="s">
        <v>186</v>
      </c>
      <c r="BK347" s="216">
        <f>SUM(BK348:BK372)</f>
        <v>0</v>
      </c>
    </row>
    <row r="348" s="2" customFormat="1" ht="16.5" customHeight="1">
      <c r="A348" s="37"/>
      <c r="B348" s="38"/>
      <c r="C348" s="219" t="s">
        <v>621</v>
      </c>
      <c r="D348" s="219" t="s">
        <v>188</v>
      </c>
      <c r="E348" s="220" t="s">
        <v>622</v>
      </c>
      <c r="F348" s="221" t="s">
        <v>623</v>
      </c>
      <c r="G348" s="222" t="s">
        <v>216</v>
      </c>
      <c r="H348" s="223">
        <v>7.641</v>
      </c>
      <c r="I348" s="224"/>
      <c r="J348" s="225">
        <f>ROUND(I348*H348,2)</f>
        <v>0</v>
      </c>
      <c r="K348" s="226"/>
      <c r="L348" s="43"/>
      <c r="M348" s="227" t="s">
        <v>1</v>
      </c>
      <c r="N348" s="228" t="s">
        <v>41</v>
      </c>
      <c r="O348" s="90"/>
      <c r="P348" s="229">
        <f>O348*H348</f>
        <v>0</v>
      </c>
      <c r="Q348" s="229">
        <v>0</v>
      </c>
      <c r="R348" s="229">
        <f>Q348*H348</f>
        <v>0</v>
      </c>
      <c r="S348" s="229">
        <v>0.00594</v>
      </c>
      <c r="T348" s="230">
        <f>S348*H348</f>
        <v>0.045387539999999997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1" t="s">
        <v>270</v>
      </c>
      <c r="AT348" s="231" t="s">
        <v>188</v>
      </c>
      <c r="AU348" s="231" t="s">
        <v>86</v>
      </c>
      <c r="AY348" s="16" t="s">
        <v>186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6" t="s">
        <v>84</v>
      </c>
      <c r="BK348" s="232">
        <f>ROUND(I348*H348,2)</f>
        <v>0</v>
      </c>
      <c r="BL348" s="16" t="s">
        <v>270</v>
      </c>
      <c r="BM348" s="231" t="s">
        <v>624</v>
      </c>
    </row>
    <row r="349" s="13" customFormat="1">
      <c r="A349" s="13"/>
      <c r="B349" s="233"/>
      <c r="C349" s="234"/>
      <c r="D349" s="235" t="s">
        <v>194</v>
      </c>
      <c r="E349" s="236" t="s">
        <v>1</v>
      </c>
      <c r="F349" s="237" t="s">
        <v>625</v>
      </c>
      <c r="G349" s="234"/>
      <c r="H349" s="238">
        <v>7.641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194</v>
      </c>
      <c r="AU349" s="244" t="s">
        <v>86</v>
      </c>
      <c r="AV349" s="13" t="s">
        <v>86</v>
      </c>
      <c r="AW349" s="13" t="s">
        <v>32</v>
      </c>
      <c r="AX349" s="13" t="s">
        <v>84</v>
      </c>
      <c r="AY349" s="244" t="s">
        <v>186</v>
      </c>
    </row>
    <row r="350" s="2" customFormat="1" ht="21.75" customHeight="1">
      <c r="A350" s="37"/>
      <c r="B350" s="38"/>
      <c r="C350" s="219" t="s">
        <v>626</v>
      </c>
      <c r="D350" s="219" t="s">
        <v>188</v>
      </c>
      <c r="E350" s="220" t="s">
        <v>627</v>
      </c>
      <c r="F350" s="221" t="s">
        <v>628</v>
      </c>
      <c r="G350" s="222" t="s">
        <v>216</v>
      </c>
      <c r="H350" s="223">
        <v>13</v>
      </c>
      <c r="I350" s="224"/>
      <c r="J350" s="225">
        <f>ROUND(I350*H350,2)</f>
        <v>0</v>
      </c>
      <c r="K350" s="226"/>
      <c r="L350" s="43"/>
      <c r="M350" s="227" t="s">
        <v>1</v>
      </c>
      <c r="N350" s="228" t="s">
        <v>41</v>
      </c>
      <c r="O350" s="90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1" t="s">
        <v>270</v>
      </c>
      <c r="AT350" s="231" t="s">
        <v>188</v>
      </c>
      <c r="AU350" s="231" t="s">
        <v>86</v>
      </c>
      <c r="AY350" s="16" t="s">
        <v>186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6" t="s">
        <v>84</v>
      </c>
      <c r="BK350" s="232">
        <f>ROUND(I350*H350,2)</f>
        <v>0</v>
      </c>
      <c r="BL350" s="16" t="s">
        <v>270</v>
      </c>
      <c r="BM350" s="231" t="s">
        <v>629</v>
      </c>
    </row>
    <row r="351" s="13" customFormat="1">
      <c r="A351" s="13"/>
      <c r="B351" s="233"/>
      <c r="C351" s="234"/>
      <c r="D351" s="235" t="s">
        <v>194</v>
      </c>
      <c r="E351" s="236" t="s">
        <v>1</v>
      </c>
      <c r="F351" s="237" t="s">
        <v>630</v>
      </c>
      <c r="G351" s="234"/>
      <c r="H351" s="238">
        <v>13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194</v>
      </c>
      <c r="AU351" s="244" t="s">
        <v>86</v>
      </c>
      <c r="AV351" s="13" t="s">
        <v>86</v>
      </c>
      <c r="AW351" s="13" t="s">
        <v>32</v>
      </c>
      <c r="AX351" s="13" t="s">
        <v>84</v>
      </c>
      <c r="AY351" s="244" t="s">
        <v>186</v>
      </c>
    </row>
    <row r="352" s="2" customFormat="1" ht="33" customHeight="1">
      <c r="A352" s="37"/>
      <c r="B352" s="38"/>
      <c r="C352" s="256" t="s">
        <v>631</v>
      </c>
      <c r="D352" s="256" t="s">
        <v>271</v>
      </c>
      <c r="E352" s="257" t="s">
        <v>632</v>
      </c>
      <c r="F352" s="258" t="s">
        <v>633</v>
      </c>
      <c r="G352" s="259" t="s">
        <v>216</v>
      </c>
      <c r="H352" s="260">
        <v>14.949999999999999</v>
      </c>
      <c r="I352" s="261"/>
      <c r="J352" s="262">
        <f>ROUND(I352*H352,2)</f>
        <v>0</v>
      </c>
      <c r="K352" s="263"/>
      <c r="L352" s="264"/>
      <c r="M352" s="265" t="s">
        <v>1</v>
      </c>
      <c r="N352" s="266" t="s">
        <v>41</v>
      </c>
      <c r="O352" s="90"/>
      <c r="P352" s="229">
        <f>O352*H352</f>
        <v>0</v>
      </c>
      <c r="Q352" s="229">
        <v>0.00050000000000000001</v>
      </c>
      <c r="R352" s="229">
        <f>Q352*H352</f>
        <v>0.0074749999999999999</v>
      </c>
      <c r="S352" s="229">
        <v>0</v>
      </c>
      <c r="T352" s="230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1" t="s">
        <v>355</v>
      </c>
      <c r="AT352" s="231" t="s">
        <v>271</v>
      </c>
      <c r="AU352" s="231" t="s">
        <v>86</v>
      </c>
      <c r="AY352" s="16" t="s">
        <v>186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6" t="s">
        <v>84</v>
      </c>
      <c r="BK352" s="232">
        <f>ROUND(I352*H352,2)</f>
        <v>0</v>
      </c>
      <c r="BL352" s="16" t="s">
        <v>270</v>
      </c>
      <c r="BM352" s="231" t="s">
        <v>634</v>
      </c>
    </row>
    <row r="353" s="13" customFormat="1">
      <c r="A353" s="13"/>
      <c r="B353" s="233"/>
      <c r="C353" s="234"/>
      <c r="D353" s="235" t="s">
        <v>194</v>
      </c>
      <c r="E353" s="234"/>
      <c r="F353" s="237" t="s">
        <v>635</v>
      </c>
      <c r="G353" s="234"/>
      <c r="H353" s="238">
        <v>14.949999999999999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194</v>
      </c>
      <c r="AU353" s="244" t="s">
        <v>86</v>
      </c>
      <c r="AV353" s="13" t="s">
        <v>86</v>
      </c>
      <c r="AW353" s="13" t="s">
        <v>4</v>
      </c>
      <c r="AX353" s="13" t="s">
        <v>84</v>
      </c>
      <c r="AY353" s="244" t="s">
        <v>186</v>
      </c>
    </row>
    <row r="354" s="2" customFormat="1" ht="24.15" customHeight="1">
      <c r="A354" s="37"/>
      <c r="B354" s="38"/>
      <c r="C354" s="219" t="s">
        <v>636</v>
      </c>
      <c r="D354" s="219" t="s">
        <v>188</v>
      </c>
      <c r="E354" s="220" t="s">
        <v>637</v>
      </c>
      <c r="F354" s="221" t="s">
        <v>638</v>
      </c>
      <c r="G354" s="222" t="s">
        <v>191</v>
      </c>
      <c r="H354" s="223">
        <v>2.7000000000000002</v>
      </c>
      <c r="I354" s="224"/>
      <c r="J354" s="225">
        <f>ROUND(I354*H354,2)</f>
        <v>0</v>
      </c>
      <c r="K354" s="226"/>
      <c r="L354" s="43"/>
      <c r="M354" s="227" t="s">
        <v>1</v>
      </c>
      <c r="N354" s="228" t="s">
        <v>41</v>
      </c>
      <c r="O354" s="90"/>
      <c r="P354" s="229">
        <f>O354*H354</f>
        <v>0</v>
      </c>
      <c r="Q354" s="229">
        <v>0</v>
      </c>
      <c r="R354" s="229">
        <f>Q354*H354</f>
        <v>0</v>
      </c>
      <c r="S354" s="229">
        <v>0.0017700000000000001</v>
      </c>
      <c r="T354" s="230">
        <f>S354*H354</f>
        <v>0.0047790000000000003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1" t="s">
        <v>270</v>
      </c>
      <c r="AT354" s="231" t="s">
        <v>188</v>
      </c>
      <c r="AU354" s="231" t="s">
        <v>86</v>
      </c>
      <c r="AY354" s="16" t="s">
        <v>186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6" t="s">
        <v>84</v>
      </c>
      <c r="BK354" s="232">
        <f>ROUND(I354*H354,2)</f>
        <v>0</v>
      </c>
      <c r="BL354" s="16" t="s">
        <v>270</v>
      </c>
      <c r="BM354" s="231" t="s">
        <v>639</v>
      </c>
    </row>
    <row r="355" s="2" customFormat="1" ht="16.5" customHeight="1">
      <c r="A355" s="37"/>
      <c r="B355" s="38"/>
      <c r="C355" s="219" t="s">
        <v>640</v>
      </c>
      <c r="D355" s="219" t="s">
        <v>188</v>
      </c>
      <c r="E355" s="220" t="s">
        <v>641</v>
      </c>
      <c r="F355" s="221" t="s">
        <v>642</v>
      </c>
      <c r="G355" s="222" t="s">
        <v>191</v>
      </c>
      <c r="H355" s="223">
        <v>2.7000000000000002</v>
      </c>
      <c r="I355" s="224"/>
      <c r="J355" s="225">
        <f>ROUND(I355*H355,2)</f>
        <v>0</v>
      </c>
      <c r="K355" s="226"/>
      <c r="L355" s="43"/>
      <c r="M355" s="227" t="s">
        <v>1</v>
      </c>
      <c r="N355" s="228" t="s">
        <v>41</v>
      </c>
      <c r="O355" s="90"/>
      <c r="P355" s="229">
        <f>O355*H355</f>
        <v>0</v>
      </c>
      <c r="Q355" s="229">
        <v>0</v>
      </c>
      <c r="R355" s="229">
        <f>Q355*H355</f>
        <v>0</v>
      </c>
      <c r="S355" s="229">
        <v>0.0025999999999999999</v>
      </c>
      <c r="T355" s="230">
        <f>S355*H355</f>
        <v>0.0070200000000000002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1" t="s">
        <v>270</v>
      </c>
      <c r="AT355" s="231" t="s">
        <v>188</v>
      </c>
      <c r="AU355" s="231" t="s">
        <v>86</v>
      </c>
      <c r="AY355" s="16" t="s">
        <v>186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6" t="s">
        <v>84</v>
      </c>
      <c r="BK355" s="232">
        <f>ROUND(I355*H355,2)</f>
        <v>0</v>
      </c>
      <c r="BL355" s="16" t="s">
        <v>270</v>
      </c>
      <c r="BM355" s="231" t="s">
        <v>643</v>
      </c>
    </row>
    <row r="356" s="2" customFormat="1" ht="16.5" customHeight="1">
      <c r="A356" s="37"/>
      <c r="B356" s="38"/>
      <c r="C356" s="219" t="s">
        <v>644</v>
      </c>
      <c r="D356" s="219" t="s">
        <v>188</v>
      </c>
      <c r="E356" s="220" t="s">
        <v>645</v>
      </c>
      <c r="F356" s="221" t="s">
        <v>646</v>
      </c>
      <c r="G356" s="222" t="s">
        <v>191</v>
      </c>
      <c r="H356" s="223">
        <v>2.5</v>
      </c>
      <c r="I356" s="224"/>
      <c r="J356" s="225">
        <f>ROUND(I356*H356,2)</f>
        <v>0</v>
      </c>
      <c r="K356" s="226"/>
      <c r="L356" s="43"/>
      <c r="M356" s="227" t="s">
        <v>1</v>
      </c>
      <c r="N356" s="228" t="s">
        <v>41</v>
      </c>
      <c r="O356" s="90"/>
      <c r="P356" s="229">
        <f>O356*H356</f>
        <v>0</v>
      </c>
      <c r="Q356" s="229">
        <v>0</v>
      </c>
      <c r="R356" s="229">
        <f>Q356*H356</f>
        <v>0</v>
      </c>
      <c r="S356" s="229">
        <v>0.0039399999999999999</v>
      </c>
      <c r="T356" s="230">
        <f>S356*H356</f>
        <v>0.0098499999999999994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1" t="s">
        <v>270</v>
      </c>
      <c r="AT356" s="231" t="s">
        <v>188</v>
      </c>
      <c r="AU356" s="231" t="s">
        <v>86</v>
      </c>
      <c r="AY356" s="16" t="s">
        <v>186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6" t="s">
        <v>84</v>
      </c>
      <c r="BK356" s="232">
        <f>ROUND(I356*H356,2)</f>
        <v>0</v>
      </c>
      <c r="BL356" s="16" t="s">
        <v>270</v>
      </c>
      <c r="BM356" s="231" t="s">
        <v>647</v>
      </c>
    </row>
    <row r="357" s="2" customFormat="1" ht="24.15" customHeight="1">
      <c r="A357" s="37"/>
      <c r="B357" s="38"/>
      <c r="C357" s="219" t="s">
        <v>648</v>
      </c>
      <c r="D357" s="219" t="s">
        <v>188</v>
      </c>
      <c r="E357" s="220" t="s">
        <v>649</v>
      </c>
      <c r="F357" s="221" t="s">
        <v>650</v>
      </c>
      <c r="G357" s="222" t="s">
        <v>216</v>
      </c>
      <c r="H357" s="223">
        <v>13</v>
      </c>
      <c r="I357" s="224"/>
      <c r="J357" s="225">
        <f>ROUND(I357*H357,2)</f>
        <v>0</v>
      </c>
      <c r="K357" s="226"/>
      <c r="L357" s="43"/>
      <c r="M357" s="227" t="s">
        <v>1</v>
      </c>
      <c r="N357" s="228" t="s">
        <v>41</v>
      </c>
      <c r="O357" s="90"/>
      <c r="P357" s="229">
        <f>O357*H357</f>
        <v>0</v>
      </c>
      <c r="Q357" s="229">
        <v>0.0058300000000000001</v>
      </c>
      <c r="R357" s="229">
        <f>Q357*H357</f>
        <v>0.075789999999999996</v>
      </c>
      <c r="S357" s="229">
        <v>0</v>
      </c>
      <c r="T357" s="230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1" t="s">
        <v>270</v>
      </c>
      <c r="AT357" s="231" t="s">
        <v>188</v>
      </c>
      <c r="AU357" s="231" t="s">
        <v>86</v>
      </c>
      <c r="AY357" s="16" t="s">
        <v>186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6" t="s">
        <v>84</v>
      </c>
      <c r="BK357" s="232">
        <f>ROUND(I357*H357,2)</f>
        <v>0</v>
      </c>
      <c r="BL357" s="16" t="s">
        <v>270</v>
      </c>
      <c r="BM357" s="231" t="s">
        <v>651</v>
      </c>
    </row>
    <row r="358" s="13" customFormat="1">
      <c r="A358" s="13"/>
      <c r="B358" s="233"/>
      <c r="C358" s="234"/>
      <c r="D358" s="235" t="s">
        <v>194</v>
      </c>
      <c r="E358" s="236" t="s">
        <v>1</v>
      </c>
      <c r="F358" s="237" t="s">
        <v>630</v>
      </c>
      <c r="G358" s="234"/>
      <c r="H358" s="238">
        <v>13</v>
      </c>
      <c r="I358" s="239"/>
      <c r="J358" s="234"/>
      <c r="K358" s="234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194</v>
      </c>
      <c r="AU358" s="244" t="s">
        <v>86</v>
      </c>
      <c r="AV358" s="13" t="s">
        <v>86</v>
      </c>
      <c r="AW358" s="13" t="s">
        <v>32</v>
      </c>
      <c r="AX358" s="13" t="s">
        <v>84</v>
      </c>
      <c r="AY358" s="244" t="s">
        <v>186</v>
      </c>
    </row>
    <row r="359" s="2" customFormat="1" ht="24.15" customHeight="1">
      <c r="A359" s="37"/>
      <c r="B359" s="38"/>
      <c r="C359" s="219" t="s">
        <v>652</v>
      </c>
      <c r="D359" s="219" t="s">
        <v>188</v>
      </c>
      <c r="E359" s="220" t="s">
        <v>653</v>
      </c>
      <c r="F359" s="221" t="s">
        <v>654</v>
      </c>
      <c r="G359" s="222" t="s">
        <v>191</v>
      </c>
      <c r="H359" s="223">
        <v>5.6600000000000001</v>
      </c>
      <c r="I359" s="224"/>
      <c r="J359" s="225">
        <f>ROUND(I359*H359,2)</f>
        <v>0</v>
      </c>
      <c r="K359" s="226"/>
      <c r="L359" s="43"/>
      <c r="M359" s="227" t="s">
        <v>1</v>
      </c>
      <c r="N359" s="228" t="s">
        <v>41</v>
      </c>
      <c r="O359" s="90"/>
      <c r="P359" s="229">
        <f>O359*H359</f>
        <v>0</v>
      </c>
      <c r="Q359" s="229">
        <v>0.0021800000000000001</v>
      </c>
      <c r="R359" s="229">
        <f>Q359*H359</f>
        <v>0.012338800000000001</v>
      </c>
      <c r="S359" s="229">
        <v>0</v>
      </c>
      <c r="T359" s="230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1" t="s">
        <v>270</v>
      </c>
      <c r="AT359" s="231" t="s">
        <v>188</v>
      </c>
      <c r="AU359" s="231" t="s">
        <v>86</v>
      </c>
      <c r="AY359" s="16" t="s">
        <v>186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6" t="s">
        <v>84</v>
      </c>
      <c r="BK359" s="232">
        <f>ROUND(I359*H359,2)</f>
        <v>0</v>
      </c>
      <c r="BL359" s="16" t="s">
        <v>270</v>
      </c>
      <c r="BM359" s="231" t="s">
        <v>655</v>
      </c>
    </row>
    <row r="360" s="13" customFormat="1">
      <c r="A360" s="13"/>
      <c r="B360" s="233"/>
      <c r="C360" s="234"/>
      <c r="D360" s="235" t="s">
        <v>194</v>
      </c>
      <c r="E360" s="236" t="s">
        <v>1</v>
      </c>
      <c r="F360" s="237" t="s">
        <v>656</v>
      </c>
      <c r="G360" s="234"/>
      <c r="H360" s="238">
        <v>5.6600000000000001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194</v>
      </c>
      <c r="AU360" s="244" t="s">
        <v>86</v>
      </c>
      <c r="AV360" s="13" t="s">
        <v>86</v>
      </c>
      <c r="AW360" s="13" t="s">
        <v>32</v>
      </c>
      <c r="AX360" s="13" t="s">
        <v>84</v>
      </c>
      <c r="AY360" s="244" t="s">
        <v>186</v>
      </c>
    </row>
    <row r="361" s="2" customFormat="1" ht="24.15" customHeight="1">
      <c r="A361" s="37"/>
      <c r="B361" s="38"/>
      <c r="C361" s="219" t="s">
        <v>657</v>
      </c>
      <c r="D361" s="219" t="s">
        <v>188</v>
      </c>
      <c r="E361" s="220" t="s">
        <v>658</v>
      </c>
      <c r="F361" s="221" t="s">
        <v>659</v>
      </c>
      <c r="G361" s="222" t="s">
        <v>191</v>
      </c>
      <c r="H361" s="223">
        <v>4.5300000000000002</v>
      </c>
      <c r="I361" s="224"/>
      <c r="J361" s="225">
        <f>ROUND(I361*H361,2)</f>
        <v>0</v>
      </c>
      <c r="K361" s="226"/>
      <c r="L361" s="43"/>
      <c r="M361" s="227" t="s">
        <v>1</v>
      </c>
      <c r="N361" s="228" t="s">
        <v>41</v>
      </c>
      <c r="O361" s="90"/>
      <c r="P361" s="229">
        <f>O361*H361</f>
        <v>0</v>
      </c>
      <c r="Q361" s="229">
        <v>0.0022799999999999999</v>
      </c>
      <c r="R361" s="229">
        <f>Q361*H361</f>
        <v>0.0103284</v>
      </c>
      <c r="S361" s="229">
        <v>0</v>
      </c>
      <c r="T361" s="230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1" t="s">
        <v>270</v>
      </c>
      <c r="AT361" s="231" t="s">
        <v>188</v>
      </c>
      <c r="AU361" s="231" t="s">
        <v>86</v>
      </c>
      <c r="AY361" s="16" t="s">
        <v>186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6" t="s">
        <v>84</v>
      </c>
      <c r="BK361" s="232">
        <f>ROUND(I361*H361,2)</f>
        <v>0</v>
      </c>
      <c r="BL361" s="16" t="s">
        <v>270</v>
      </c>
      <c r="BM361" s="231" t="s">
        <v>660</v>
      </c>
    </row>
    <row r="362" s="13" customFormat="1">
      <c r="A362" s="13"/>
      <c r="B362" s="233"/>
      <c r="C362" s="234"/>
      <c r="D362" s="235" t="s">
        <v>194</v>
      </c>
      <c r="E362" s="236" t="s">
        <v>1</v>
      </c>
      <c r="F362" s="237" t="s">
        <v>661</v>
      </c>
      <c r="G362" s="234"/>
      <c r="H362" s="238">
        <v>4.5300000000000002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194</v>
      </c>
      <c r="AU362" s="244" t="s">
        <v>86</v>
      </c>
      <c r="AV362" s="13" t="s">
        <v>86</v>
      </c>
      <c r="AW362" s="13" t="s">
        <v>32</v>
      </c>
      <c r="AX362" s="13" t="s">
        <v>84</v>
      </c>
      <c r="AY362" s="244" t="s">
        <v>186</v>
      </c>
    </row>
    <row r="363" s="2" customFormat="1" ht="33" customHeight="1">
      <c r="A363" s="37"/>
      <c r="B363" s="38"/>
      <c r="C363" s="219" t="s">
        <v>662</v>
      </c>
      <c r="D363" s="219" t="s">
        <v>188</v>
      </c>
      <c r="E363" s="220" t="s">
        <v>663</v>
      </c>
      <c r="F363" s="221" t="s">
        <v>664</v>
      </c>
      <c r="G363" s="222" t="s">
        <v>191</v>
      </c>
      <c r="H363" s="223">
        <v>4.5300000000000002</v>
      </c>
      <c r="I363" s="224"/>
      <c r="J363" s="225">
        <f>ROUND(I363*H363,2)</f>
        <v>0</v>
      </c>
      <c r="K363" s="226"/>
      <c r="L363" s="43"/>
      <c r="M363" s="227" t="s">
        <v>1</v>
      </c>
      <c r="N363" s="228" t="s">
        <v>41</v>
      </c>
      <c r="O363" s="90"/>
      <c r="P363" s="229">
        <f>O363*H363</f>
        <v>0</v>
      </c>
      <c r="Q363" s="229">
        <v>0.0022000000000000001</v>
      </c>
      <c r="R363" s="229">
        <f>Q363*H363</f>
        <v>0.0099660000000000009</v>
      </c>
      <c r="S363" s="229">
        <v>0</v>
      </c>
      <c r="T363" s="230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1" t="s">
        <v>270</v>
      </c>
      <c r="AT363" s="231" t="s">
        <v>188</v>
      </c>
      <c r="AU363" s="231" t="s">
        <v>86</v>
      </c>
      <c r="AY363" s="16" t="s">
        <v>186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6" t="s">
        <v>84</v>
      </c>
      <c r="BK363" s="232">
        <f>ROUND(I363*H363,2)</f>
        <v>0</v>
      </c>
      <c r="BL363" s="16" t="s">
        <v>270</v>
      </c>
      <c r="BM363" s="231" t="s">
        <v>665</v>
      </c>
    </row>
    <row r="364" s="13" customFormat="1">
      <c r="A364" s="13"/>
      <c r="B364" s="233"/>
      <c r="C364" s="234"/>
      <c r="D364" s="235" t="s">
        <v>194</v>
      </c>
      <c r="E364" s="236" t="s">
        <v>1</v>
      </c>
      <c r="F364" s="237" t="s">
        <v>661</v>
      </c>
      <c r="G364" s="234"/>
      <c r="H364" s="238">
        <v>4.5300000000000002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194</v>
      </c>
      <c r="AU364" s="244" t="s">
        <v>86</v>
      </c>
      <c r="AV364" s="13" t="s">
        <v>86</v>
      </c>
      <c r="AW364" s="13" t="s">
        <v>32</v>
      </c>
      <c r="AX364" s="13" t="s">
        <v>84</v>
      </c>
      <c r="AY364" s="244" t="s">
        <v>186</v>
      </c>
    </row>
    <row r="365" s="2" customFormat="1" ht="24.15" customHeight="1">
      <c r="A365" s="37"/>
      <c r="B365" s="38"/>
      <c r="C365" s="219" t="s">
        <v>666</v>
      </c>
      <c r="D365" s="219" t="s">
        <v>188</v>
      </c>
      <c r="E365" s="220" t="s">
        <v>667</v>
      </c>
      <c r="F365" s="221" t="s">
        <v>668</v>
      </c>
      <c r="G365" s="222" t="s">
        <v>323</v>
      </c>
      <c r="H365" s="223">
        <v>1</v>
      </c>
      <c r="I365" s="224"/>
      <c r="J365" s="225">
        <f>ROUND(I365*H365,2)</f>
        <v>0</v>
      </c>
      <c r="K365" s="226"/>
      <c r="L365" s="43"/>
      <c r="M365" s="227" t="s">
        <v>1</v>
      </c>
      <c r="N365" s="228" t="s">
        <v>41</v>
      </c>
      <c r="O365" s="90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1" t="s">
        <v>270</v>
      </c>
      <c r="AT365" s="231" t="s">
        <v>188</v>
      </c>
      <c r="AU365" s="231" t="s">
        <v>86</v>
      </c>
      <c r="AY365" s="16" t="s">
        <v>186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6" t="s">
        <v>84</v>
      </c>
      <c r="BK365" s="232">
        <f>ROUND(I365*H365,2)</f>
        <v>0</v>
      </c>
      <c r="BL365" s="16" t="s">
        <v>270</v>
      </c>
      <c r="BM365" s="231" t="s">
        <v>669</v>
      </c>
    </row>
    <row r="366" s="2" customFormat="1" ht="16.5" customHeight="1">
      <c r="A366" s="37"/>
      <c r="B366" s="38"/>
      <c r="C366" s="219" t="s">
        <v>670</v>
      </c>
      <c r="D366" s="219" t="s">
        <v>188</v>
      </c>
      <c r="E366" s="220" t="s">
        <v>671</v>
      </c>
      <c r="F366" s="221" t="s">
        <v>672</v>
      </c>
      <c r="G366" s="222" t="s">
        <v>191</v>
      </c>
      <c r="H366" s="223">
        <v>2.5</v>
      </c>
      <c r="I366" s="224"/>
      <c r="J366" s="225">
        <f>ROUND(I366*H366,2)</f>
        <v>0</v>
      </c>
      <c r="K366" s="226"/>
      <c r="L366" s="43"/>
      <c r="M366" s="227" t="s">
        <v>1</v>
      </c>
      <c r="N366" s="228" t="s">
        <v>41</v>
      </c>
      <c r="O366" s="90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1" t="s">
        <v>270</v>
      </c>
      <c r="AT366" s="231" t="s">
        <v>188</v>
      </c>
      <c r="AU366" s="231" t="s">
        <v>86</v>
      </c>
      <c r="AY366" s="16" t="s">
        <v>186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6" t="s">
        <v>84</v>
      </c>
      <c r="BK366" s="232">
        <f>ROUND(I366*H366,2)</f>
        <v>0</v>
      </c>
      <c r="BL366" s="16" t="s">
        <v>270</v>
      </c>
      <c r="BM366" s="231" t="s">
        <v>673</v>
      </c>
    </row>
    <row r="367" s="13" customFormat="1">
      <c r="A367" s="13"/>
      <c r="B367" s="233"/>
      <c r="C367" s="234"/>
      <c r="D367" s="235" t="s">
        <v>194</v>
      </c>
      <c r="E367" s="236" t="s">
        <v>1</v>
      </c>
      <c r="F367" s="237" t="s">
        <v>674</v>
      </c>
      <c r="G367" s="234"/>
      <c r="H367" s="238">
        <v>2.5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194</v>
      </c>
      <c r="AU367" s="244" t="s">
        <v>86</v>
      </c>
      <c r="AV367" s="13" t="s">
        <v>86</v>
      </c>
      <c r="AW367" s="13" t="s">
        <v>32</v>
      </c>
      <c r="AX367" s="13" t="s">
        <v>84</v>
      </c>
      <c r="AY367" s="244" t="s">
        <v>186</v>
      </c>
    </row>
    <row r="368" s="2" customFormat="1" ht="24.15" customHeight="1">
      <c r="A368" s="37"/>
      <c r="B368" s="38"/>
      <c r="C368" s="219" t="s">
        <v>675</v>
      </c>
      <c r="D368" s="219" t="s">
        <v>188</v>
      </c>
      <c r="E368" s="220" t="s">
        <v>676</v>
      </c>
      <c r="F368" s="221" t="s">
        <v>677</v>
      </c>
      <c r="G368" s="222" t="s">
        <v>191</v>
      </c>
      <c r="H368" s="223">
        <v>4.5300000000000002</v>
      </c>
      <c r="I368" s="224"/>
      <c r="J368" s="225">
        <f>ROUND(I368*H368,2)</f>
        <v>0</v>
      </c>
      <c r="K368" s="226"/>
      <c r="L368" s="43"/>
      <c r="M368" s="227" t="s">
        <v>1</v>
      </c>
      <c r="N368" s="228" t="s">
        <v>41</v>
      </c>
      <c r="O368" s="90"/>
      <c r="P368" s="229">
        <f>O368*H368</f>
        <v>0</v>
      </c>
      <c r="Q368" s="229">
        <v>0.0022799999999999999</v>
      </c>
      <c r="R368" s="229">
        <f>Q368*H368</f>
        <v>0.0103284</v>
      </c>
      <c r="S368" s="229">
        <v>0</v>
      </c>
      <c r="T368" s="230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1" t="s">
        <v>270</v>
      </c>
      <c r="AT368" s="231" t="s">
        <v>188</v>
      </c>
      <c r="AU368" s="231" t="s">
        <v>86</v>
      </c>
      <c r="AY368" s="16" t="s">
        <v>186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6" t="s">
        <v>84</v>
      </c>
      <c r="BK368" s="232">
        <f>ROUND(I368*H368,2)</f>
        <v>0</v>
      </c>
      <c r="BL368" s="16" t="s">
        <v>270</v>
      </c>
      <c r="BM368" s="231" t="s">
        <v>678</v>
      </c>
    </row>
    <row r="369" s="13" customFormat="1">
      <c r="A369" s="13"/>
      <c r="B369" s="233"/>
      <c r="C369" s="234"/>
      <c r="D369" s="235" t="s">
        <v>194</v>
      </c>
      <c r="E369" s="236" t="s">
        <v>1</v>
      </c>
      <c r="F369" s="237" t="s">
        <v>661</v>
      </c>
      <c r="G369" s="234"/>
      <c r="H369" s="238">
        <v>4.5300000000000002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194</v>
      </c>
      <c r="AU369" s="244" t="s">
        <v>86</v>
      </c>
      <c r="AV369" s="13" t="s">
        <v>86</v>
      </c>
      <c r="AW369" s="13" t="s">
        <v>32</v>
      </c>
      <c r="AX369" s="13" t="s">
        <v>84</v>
      </c>
      <c r="AY369" s="244" t="s">
        <v>186</v>
      </c>
    </row>
    <row r="370" s="2" customFormat="1" ht="24.15" customHeight="1">
      <c r="A370" s="37"/>
      <c r="B370" s="38"/>
      <c r="C370" s="219" t="s">
        <v>679</v>
      </c>
      <c r="D370" s="219" t="s">
        <v>188</v>
      </c>
      <c r="E370" s="220" t="s">
        <v>680</v>
      </c>
      <c r="F370" s="221" t="s">
        <v>681</v>
      </c>
      <c r="G370" s="222" t="s">
        <v>191</v>
      </c>
      <c r="H370" s="223">
        <v>0.69999999999999996</v>
      </c>
      <c r="I370" s="224"/>
      <c r="J370" s="225">
        <f>ROUND(I370*H370,2)</f>
        <v>0</v>
      </c>
      <c r="K370" s="226"/>
      <c r="L370" s="43"/>
      <c r="M370" s="227" t="s">
        <v>1</v>
      </c>
      <c r="N370" s="228" t="s">
        <v>41</v>
      </c>
      <c r="O370" s="90"/>
      <c r="P370" s="229">
        <f>O370*H370</f>
        <v>0</v>
      </c>
      <c r="Q370" s="229">
        <v>0.0021700000000000001</v>
      </c>
      <c r="R370" s="229">
        <f>Q370*H370</f>
        <v>0.001519</v>
      </c>
      <c r="S370" s="229">
        <v>0</v>
      </c>
      <c r="T370" s="230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1" t="s">
        <v>270</v>
      </c>
      <c r="AT370" s="231" t="s">
        <v>188</v>
      </c>
      <c r="AU370" s="231" t="s">
        <v>86</v>
      </c>
      <c r="AY370" s="16" t="s">
        <v>186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6" t="s">
        <v>84</v>
      </c>
      <c r="BK370" s="232">
        <f>ROUND(I370*H370,2)</f>
        <v>0</v>
      </c>
      <c r="BL370" s="16" t="s">
        <v>270</v>
      </c>
      <c r="BM370" s="231" t="s">
        <v>682</v>
      </c>
    </row>
    <row r="371" s="13" customFormat="1">
      <c r="A371" s="13"/>
      <c r="B371" s="233"/>
      <c r="C371" s="234"/>
      <c r="D371" s="235" t="s">
        <v>194</v>
      </c>
      <c r="E371" s="236" t="s">
        <v>1</v>
      </c>
      <c r="F371" s="237" t="s">
        <v>683</v>
      </c>
      <c r="G371" s="234"/>
      <c r="H371" s="238">
        <v>0.69999999999999996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194</v>
      </c>
      <c r="AU371" s="244" t="s">
        <v>86</v>
      </c>
      <c r="AV371" s="13" t="s">
        <v>86</v>
      </c>
      <c r="AW371" s="13" t="s">
        <v>32</v>
      </c>
      <c r="AX371" s="13" t="s">
        <v>84</v>
      </c>
      <c r="AY371" s="244" t="s">
        <v>186</v>
      </c>
    </row>
    <row r="372" s="2" customFormat="1" ht="24.15" customHeight="1">
      <c r="A372" s="37"/>
      <c r="B372" s="38"/>
      <c r="C372" s="219" t="s">
        <v>684</v>
      </c>
      <c r="D372" s="219" t="s">
        <v>188</v>
      </c>
      <c r="E372" s="220" t="s">
        <v>685</v>
      </c>
      <c r="F372" s="221" t="s">
        <v>686</v>
      </c>
      <c r="G372" s="222" t="s">
        <v>222</v>
      </c>
      <c r="H372" s="223">
        <v>0.128</v>
      </c>
      <c r="I372" s="224"/>
      <c r="J372" s="225">
        <f>ROUND(I372*H372,2)</f>
        <v>0</v>
      </c>
      <c r="K372" s="226"/>
      <c r="L372" s="43"/>
      <c r="M372" s="227" t="s">
        <v>1</v>
      </c>
      <c r="N372" s="228" t="s">
        <v>41</v>
      </c>
      <c r="O372" s="90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1" t="s">
        <v>270</v>
      </c>
      <c r="AT372" s="231" t="s">
        <v>188</v>
      </c>
      <c r="AU372" s="231" t="s">
        <v>86</v>
      </c>
      <c r="AY372" s="16" t="s">
        <v>186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6" t="s">
        <v>84</v>
      </c>
      <c r="BK372" s="232">
        <f>ROUND(I372*H372,2)</f>
        <v>0</v>
      </c>
      <c r="BL372" s="16" t="s">
        <v>270</v>
      </c>
      <c r="BM372" s="231" t="s">
        <v>687</v>
      </c>
    </row>
    <row r="373" s="12" customFormat="1" ht="22.8" customHeight="1">
      <c r="A373" s="12"/>
      <c r="B373" s="203"/>
      <c r="C373" s="204"/>
      <c r="D373" s="205" t="s">
        <v>75</v>
      </c>
      <c r="E373" s="217" t="s">
        <v>688</v>
      </c>
      <c r="F373" s="217" t="s">
        <v>689</v>
      </c>
      <c r="G373" s="204"/>
      <c r="H373" s="204"/>
      <c r="I373" s="207"/>
      <c r="J373" s="218">
        <f>BK373</f>
        <v>0</v>
      </c>
      <c r="K373" s="204"/>
      <c r="L373" s="209"/>
      <c r="M373" s="210"/>
      <c r="N373" s="211"/>
      <c r="O373" s="211"/>
      <c r="P373" s="212">
        <f>SUM(P374:P389)</f>
        <v>0</v>
      </c>
      <c r="Q373" s="211"/>
      <c r="R373" s="212">
        <f>SUM(R374:R389)</f>
        <v>0.11969144000000001</v>
      </c>
      <c r="S373" s="211"/>
      <c r="T373" s="213">
        <f>SUM(T374:T389)</f>
        <v>0.033404999999999997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4" t="s">
        <v>86</v>
      </c>
      <c r="AT373" s="215" t="s">
        <v>75</v>
      </c>
      <c r="AU373" s="215" t="s">
        <v>84</v>
      </c>
      <c r="AY373" s="214" t="s">
        <v>186</v>
      </c>
      <c r="BK373" s="216">
        <f>SUM(BK374:BK389)</f>
        <v>0</v>
      </c>
    </row>
    <row r="374" s="2" customFormat="1" ht="24.15" customHeight="1">
      <c r="A374" s="37"/>
      <c r="B374" s="38"/>
      <c r="C374" s="219" t="s">
        <v>690</v>
      </c>
      <c r="D374" s="219" t="s">
        <v>188</v>
      </c>
      <c r="E374" s="220" t="s">
        <v>691</v>
      </c>
      <c r="F374" s="221" t="s">
        <v>692</v>
      </c>
      <c r="G374" s="222" t="s">
        <v>191</v>
      </c>
      <c r="H374" s="223">
        <v>1.7</v>
      </c>
      <c r="I374" s="224"/>
      <c r="J374" s="225">
        <f>ROUND(I374*H374,2)</f>
        <v>0</v>
      </c>
      <c r="K374" s="226"/>
      <c r="L374" s="43"/>
      <c r="M374" s="227" t="s">
        <v>1</v>
      </c>
      <c r="N374" s="228" t="s">
        <v>41</v>
      </c>
      <c r="O374" s="90"/>
      <c r="P374" s="229">
        <f>O374*H374</f>
        <v>0</v>
      </c>
      <c r="Q374" s="229">
        <v>0</v>
      </c>
      <c r="R374" s="229">
        <f>Q374*H374</f>
        <v>0</v>
      </c>
      <c r="S374" s="229">
        <v>0.019650000000000001</v>
      </c>
      <c r="T374" s="230">
        <f>S374*H374</f>
        <v>0.033404999999999997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1" t="s">
        <v>270</v>
      </c>
      <c r="AT374" s="231" t="s">
        <v>188</v>
      </c>
      <c r="AU374" s="231" t="s">
        <v>86</v>
      </c>
      <c r="AY374" s="16" t="s">
        <v>186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6" t="s">
        <v>84</v>
      </c>
      <c r="BK374" s="232">
        <f>ROUND(I374*H374,2)</f>
        <v>0</v>
      </c>
      <c r="BL374" s="16" t="s">
        <v>270</v>
      </c>
      <c r="BM374" s="231" t="s">
        <v>693</v>
      </c>
    </row>
    <row r="375" s="2" customFormat="1" ht="24.15" customHeight="1">
      <c r="A375" s="37"/>
      <c r="B375" s="38"/>
      <c r="C375" s="219" t="s">
        <v>694</v>
      </c>
      <c r="D375" s="219" t="s">
        <v>188</v>
      </c>
      <c r="E375" s="220" t="s">
        <v>695</v>
      </c>
      <c r="F375" s="221" t="s">
        <v>696</v>
      </c>
      <c r="G375" s="222" t="s">
        <v>323</v>
      </c>
      <c r="H375" s="223">
        <v>1</v>
      </c>
      <c r="I375" s="224"/>
      <c r="J375" s="225">
        <f>ROUND(I375*H375,2)</f>
        <v>0</v>
      </c>
      <c r="K375" s="226"/>
      <c r="L375" s="43"/>
      <c r="M375" s="227" t="s">
        <v>1</v>
      </c>
      <c r="N375" s="228" t="s">
        <v>41</v>
      </c>
      <c r="O375" s="90"/>
      <c r="P375" s="229">
        <f>O375*H375</f>
        <v>0</v>
      </c>
      <c r="Q375" s="229">
        <v>0.00027</v>
      </c>
      <c r="R375" s="229">
        <f>Q375*H375</f>
        <v>0.00027</v>
      </c>
      <c r="S375" s="229">
        <v>0</v>
      </c>
      <c r="T375" s="230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1" t="s">
        <v>270</v>
      </c>
      <c r="AT375" s="231" t="s">
        <v>188</v>
      </c>
      <c r="AU375" s="231" t="s">
        <v>86</v>
      </c>
      <c r="AY375" s="16" t="s">
        <v>186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6" t="s">
        <v>84</v>
      </c>
      <c r="BK375" s="232">
        <f>ROUND(I375*H375,2)</f>
        <v>0</v>
      </c>
      <c r="BL375" s="16" t="s">
        <v>270</v>
      </c>
      <c r="BM375" s="231" t="s">
        <v>697</v>
      </c>
    </row>
    <row r="376" s="13" customFormat="1">
      <c r="A376" s="13"/>
      <c r="B376" s="233"/>
      <c r="C376" s="234"/>
      <c r="D376" s="235" t="s">
        <v>194</v>
      </c>
      <c r="E376" s="236" t="s">
        <v>1</v>
      </c>
      <c r="F376" s="237" t="s">
        <v>535</v>
      </c>
      <c r="G376" s="234"/>
      <c r="H376" s="238">
        <v>1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194</v>
      </c>
      <c r="AU376" s="244" t="s">
        <v>86</v>
      </c>
      <c r="AV376" s="13" t="s">
        <v>86</v>
      </c>
      <c r="AW376" s="13" t="s">
        <v>32</v>
      </c>
      <c r="AX376" s="13" t="s">
        <v>84</v>
      </c>
      <c r="AY376" s="244" t="s">
        <v>186</v>
      </c>
    </row>
    <row r="377" s="2" customFormat="1" ht="24.15" customHeight="1">
      <c r="A377" s="37"/>
      <c r="B377" s="38"/>
      <c r="C377" s="256" t="s">
        <v>698</v>
      </c>
      <c r="D377" s="256" t="s">
        <v>271</v>
      </c>
      <c r="E377" s="257" t="s">
        <v>699</v>
      </c>
      <c r="F377" s="258" t="s">
        <v>700</v>
      </c>
      <c r="G377" s="259" t="s">
        <v>216</v>
      </c>
      <c r="H377" s="260">
        <v>0.35199999999999998</v>
      </c>
      <c r="I377" s="261"/>
      <c r="J377" s="262">
        <f>ROUND(I377*H377,2)</f>
        <v>0</v>
      </c>
      <c r="K377" s="263"/>
      <c r="L377" s="264"/>
      <c r="M377" s="265" t="s">
        <v>1</v>
      </c>
      <c r="N377" s="266" t="s">
        <v>41</v>
      </c>
      <c r="O377" s="90"/>
      <c r="P377" s="229">
        <f>O377*H377</f>
        <v>0</v>
      </c>
      <c r="Q377" s="229">
        <v>0.034720000000000001</v>
      </c>
      <c r="R377" s="229">
        <f>Q377*H377</f>
        <v>0.01222144</v>
      </c>
      <c r="S377" s="229">
        <v>0</v>
      </c>
      <c r="T377" s="230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1" t="s">
        <v>355</v>
      </c>
      <c r="AT377" s="231" t="s">
        <v>271</v>
      </c>
      <c r="AU377" s="231" t="s">
        <v>86</v>
      </c>
      <c r="AY377" s="16" t="s">
        <v>186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6" t="s">
        <v>84</v>
      </c>
      <c r="BK377" s="232">
        <f>ROUND(I377*H377,2)</f>
        <v>0</v>
      </c>
      <c r="BL377" s="16" t="s">
        <v>270</v>
      </c>
      <c r="BM377" s="231" t="s">
        <v>701</v>
      </c>
    </row>
    <row r="378" s="13" customFormat="1">
      <c r="A378" s="13"/>
      <c r="B378" s="233"/>
      <c r="C378" s="234"/>
      <c r="D378" s="235" t="s">
        <v>194</v>
      </c>
      <c r="E378" s="236" t="s">
        <v>1</v>
      </c>
      <c r="F378" s="237" t="s">
        <v>702</v>
      </c>
      <c r="G378" s="234"/>
      <c r="H378" s="238">
        <v>0.35199999999999998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194</v>
      </c>
      <c r="AU378" s="244" t="s">
        <v>86</v>
      </c>
      <c r="AV378" s="13" t="s">
        <v>86</v>
      </c>
      <c r="AW378" s="13" t="s">
        <v>32</v>
      </c>
      <c r="AX378" s="13" t="s">
        <v>84</v>
      </c>
      <c r="AY378" s="244" t="s">
        <v>186</v>
      </c>
    </row>
    <row r="379" s="2" customFormat="1" ht="24.15" customHeight="1">
      <c r="A379" s="37"/>
      <c r="B379" s="38"/>
      <c r="C379" s="219" t="s">
        <v>703</v>
      </c>
      <c r="D379" s="219" t="s">
        <v>188</v>
      </c>
      <c r="E379" s="220" t="s">
        <v>704</v>
      </c>
      <c r="F379" s="221" t="s">
        <v>705</v>
      </c>
      <c r="G379" s="222" t="s">
        <v>323</v>
      </c>
      <c r="H379" s="223">
        <v>6</v>
      </c>
      <c r="I379" s="224"/>
      <c r="J379" s="225">
        <f>ROUND(I379*H379,2)</f>
        <v>0</v>
      </c>
      <c r="K379" s="226"/>
      <c r="L379" s="43"/>
      <c r="M379" s="227" t="s">
        <v>1</v>
      </c>
      <c r="N379" s="228" t="s">
        <v>41</v>
      </c>
      <c r="O379" s="90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31" t="s">
        <v>270</v>
      </c>
      <c r="AT379" s="231" t="s">
        <v>188</v>
      </c>
      <c r="AU379" s="231" t="s">
        <v>86</v>
      </c>
      <c r="AY379" s="16" t="s">
        <v>186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6" t="s">
        <v>84</v>
      </c>
      <c r="BK379" s="232">
        <f>ROUND(I379*H379,2)</f>
        <v>0</v>
      </c>
      <c r="BL379" s="16" t="s">
        <v>270</v>
      </c>
      <c r="BM379" s="231" t="s">
        <v>706</v>
      </c>
    </row>
    <row r="380" s="2" customFormat="1" ht="24.15" customHeight="1">
      <c r="A380" s="37"/>
      <c r="B380" s="38"/>
      <c r="C380" s="256" t="s">
        <v>707</v>
      </c>
      <c r="D380" s="256" t="s">
        <v>271</v>
      </c>
      <c r="E380" s="257" t="s">
        <v>708</v>
      </c>
      <c r="F380" s="258" t="s">
        <v>709</v>
      </c>
      <c r="G380" s="259" t="s">
        <v>323</v>
      </c>
      <c r="H380" s="260">
        <v>2</v>
      </c>
      <c r="I380" s="261"/>
      <c r="J380" s="262">
        <f>ROUND(I380*H380,2)</f>
        <v>0</v>
      </c>
      <c r="K380" s="263"/>
      <c r="L380" s="264"/>
      <c r="M380" s="265" t="s">
        <v>1</v>
      </c>
      <c r="N380" s="266" t="s">
        <v>41</v>
      </c>
      <c r="O380" s="90"/>
      <c r="P380" s="229">
        <f>O380*H380</f>
        <v>0</v>
      </c>
      <c r="Q380" s="229">
        <v>0.016</v>
      </c>
      <c r="R380" s="229">
        <f>Q380*H380</f>
        <v>0.032000000000000001</v>
      </c>
      <c r="S380" s="229">
        <v>0</v>
      </c>
      <c r="T380" s="230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1" t="s">
        <v>355</v>
      </c>
      <c r="AT380" s="231" t="s">
        <v>271</v>
      </c>
      <c r="AU380" s="231" t="s">
        <v>86</v>
      </c>
      <c r="AY380" s="16" t="s">
        <v>186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6" t="s">
        <v>84</v>
      </c>
      <c r="BK380" s="232">
        <f>ROUND(I380*H380,2)</f>
        <v>0</v>
      </c>
      <c r="BL380" s="16" t="s">
        <v>270</v>
      </c>
      <c r="BM380" s="231" t="s">
        <v>710</v>
      </c>
    </row>
    <row r="381" s="13" customFormat="1">
      <c r="A381" s="13"/>
      <c r="B381" s="233"/>
      <c r="C381" s="234"/>
      <c r="D381" s="235" t="s">
        <v>194</v>
      </c>
      <c r="E381" s="236" t="s">
        <v>1</v>
      </c>
      <c r="F381" s="237" t="s">
        <v>329</v>
      </c>
      <c r="G381" s="234"/>
      <c r="H381" s="238">
        <v>2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194</v>
      </c>
      <c r="AU381" s="244" t="s">
        <v>86</v>
      </c>
      <c r="AV381" s="13" t="s">
        <v>86</v>
      </c>
      <c r="AW381" s="13" t="s">
        <v>32</v>
      </c>
      <c r="AX381" s="13" t="s">
        <v>84</v>
      </c>
      <c r="AY381" s="244" t="s">
        <v>186</v>
      </c>
    </row>
    <row r="382" s="2" customFormat="1" ht="24.15" customHeight="1">
      <c r="A382" s="37"/>
      <c r="B382" s="38"/>
      <c r="C382" s="256" t="s">
        <v>711</v>
      </c>
      <c r="D382" s="256" t="s">
        <v>271</v>
      </c>
      <c r="E382" s="257" t="s">
        <v>712</v>
      </c>
      <c r="F382" s="258" t="s">
        <v>713</v>
      </c>
      <c r="G382" s="259" t="s">
        <v>323</v>
      </c>
      <c r="H382" s="260">
        <v>4</v>
      </c>
      <c r="I382" s="261"/>
      <c r="J382" s="262">
        <f>ROUND(I382*H382,2)</f>
        <v>0</v>
      </c>
      <c r="K382" s="263"/>
      <c r="L382" s="264"/>
      <c r="M382" s="265" t="s">
        <v>1</v>
      </c>
      <c r="N382" s="266" t="s">
        <v>41</v>
      </c>
      <c r="O382" s="90"/>
      <c r="P382" s="229">
        <f>O382*H382</f>
        <v>0</v>
      </c>
      <c r="Q382" s="229">
        <v>0.0155</v>
      </c>
      <c r="R382" s="229">
        <f>Q382*H382</f>
        <v>0.062</v>
      </c>
      <c r="S382" s="229">
        <v>0</v>
      </c>
      <c r="T382" s="230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1" t="s">
        <v>355</v>
      </c>
      <c r="AT382" s="231" t="s">
        <v>271</v>
      </c>
      <c r="AU382" s="231" t="s">
        <v>86</v>
      </c>
      <c r="AY382" s="16" t="s">
        <v>186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6" t="s">
        <v>84</v>
      </c>
      <c r="BK382" s="232">
        <f>ROUND(I382*H382,2)</f>
        <v>0</v>
      </c>
      <c r="BL382" s="16" t="s">
        <v>270</v>
      </c>
      <c r="BM382" s="231" t="s">
        <v>714</v>
      </c>
    </row>
    <row r="383" s="13" customFormat="1">
      <c r="A383" s="13"/>
      <c r="B383" s="233"/>
      <c r="C383" s="234"/>
      <c r="D383" s="235" t="s">
        <v>194</v>
      </c>
      <c r="E383" s="236" t="s">
        <v>1</v>
      </c>
      <c r="F383" s="237" t="s">
        <v>715</v>
      </c>
      <c r="G383" s="234"/>
      <c r="H383" s="238">
        <v>4</v>
      </c>
      <c r="I383" s="239"/>
      <c r="J383" s="234"/>
      <c r="K383" s="234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194</v>
      </c>
      <c r="AU383" s="244" t="s">
        <v>86</v>
      </c>
      <c r="AV383" s="13" t="s">
        <v>86</v>
      </c>
      <c r="AW383" s="13" t="s">
        <v>32</v>
      </c>
      <c r="AX383" s="13" t="s">
        <v>84</v>
      </c>
      <c r="AY383" s="244" t="s">
        <v>186</v>
      </c>
    </row>
    <row r="384" s="2" customFormat="1" ht="21.75" customHeight="1">
      <c r="A384" s="37"/>
      <c r="B384" s="38"/>
      <c r="C384" s="219" t="s">
        <v>716</v>
      </c>
      <c r="D384" s="219" t="s">
        <v>188</v>
      </c>
      <c r="E384" s="220" t="s">
        <v>717</v>
      </c>
      <c r="F384" s="221" t="s">
        <v>718</v>
      </c>
      <c r="G384" s="222" t="s">
        <v>323</v>
      </c>
      <c r="H384" s="223">
        <v>6</v>
      </c>
      <c r="I384" s="224"/>
      <c r="J384" s="225">
        <f>ROUND(I384*H384,2)</f>
        <v>0</v>
      </c>
      <c r="K384" s="226"/>
      <c r="L384" s="43"/>
      <c r="M384" s="227" t="s">
        <v>1</v>
      </c>
      <c r="N384" s="228" t="s">
        <v>41</v>
      </c>
      <c r="O384" s="90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1" t="s">
        <v>270</v>
      </c>
      <c r="AT384" s="231" t="s">
        <v>188</v>
      </c>
      <c r="AU384" s="231" t="s">
        <v>86</v>
      </c>
      <c r="AY384" s="16" t="s">
        <v>186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6" t="s">
        <v>84</v>
      </c>
      <c r="BK384" s="232">
        <f>ROUND(I384*H384,2)</f>
        <v>0</v>
      </c>
      <c r="BL384" s="16" t="s">
        <v>270</v>
      </c>
      <c r="BM384" s="231" t="s">
        <v>719</v>
      </c>
    </row>
    <row r="385" s="13" customFormat="1">
      <c r="A385" s="13"/>
      <c r="B385" s="233"/>
      <c r="C385" s="234"/>
      <c r="D385" s="235" t="s">
        <v>194</v>
      </c>
      <c r="E385" s="236" t="s">
        <v>1</v>
      </c>
      <c r="F385" s="237" t="s">
        <v>720</v>
      </c>
      <c r="G385" s="234"/>
      <c r="H385" s="238">
        <v>6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194</v>
      </c>
      <c r="AU385" s="244" t="s">
        <v>86</v>
      </c>
      <c r="AV385" s="13" t="s">
        <v>86</v>
      </c>
      <c r="AW385" s="13" t="s">
        <v>32</v>
      </c>
      <c r="AX385" s="13" t="s">
        <v>84</v>
      </c>
      <c r="AY385" s="244" t="s">
        <v>186</v>
      </c>
    </row>
    <row r="386" s="2" customFormat="1" ht="16.5" customHeight="1">
      <c r="A386" s="37"/>
      <c r="B386" s="38"/>
      <c r="C386" s="256" t="s">
        <v>721</v>
      </c>
      <c r="D386" s="256" t="s">
        <v>271</v>
      </c>
      <c r="E386" s="257" t="s">
        <v>722</v>
      </c>
      <c r="F386" s="258" t="s">
        <v>723</v>
      </c>
      <c r="G386" s="259" t="s">
        <v>323</v>
      </c>
      <c r="H386" s="260">
        <v>6</v>
      </c>
      <c r="I386" s="261"/>
      <c r="J386" s="262">
        <f>ROUND(I386*H386,2)</f>
        <v>0</v>
      </c>
      <c r="K386" s="263"/>
      <c r="L386" s="264"/>
      <c r="M386" s="265" t="s">
        <v>1</v>
      </c>
      <c r="N386" s="266" t="s">
        <v>41</v>
      </c>
      <c r="O386" s="90"/>
      <c r="P386" s="229">
        <f>O386*H386</f>
        <v>0</v>
      </c>
      <c r="Q386" s="229">
        <v>0.0022000000000000001</v>
      </c>
      <c r="R386" s="229">
        <f>Q386*H386</f>
        <v>0.0132</v>
      </c>
      <c r="S386" s="229">
        <v>0</v>
      </c>
      <c r="T386" s="230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1" t="s">
        <v>355</v>
      </c>
      <c r="AT386" s="231" t="s">
        <v>271</v>
      </c>
      <c r="AU386" s="231" t="s">
        <v>86</v>
      </c>
      <c r="AY386" s="16" t="s">
        <v>186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6" t="s">
        <v>84</v>
      </c>
      <c r="BK386" s="232">
        <f>ROUND(I386*H386,2)</f>
        <v>0</v>
      </c>
      <c r="BL386" s="16" t="s">
        <v>270</v>
      </c>
      <c r="BM386" s="231" t="s">
        <v>724</v>
      </c>
    </row>
    <row r="387" s="2" customFormat="1" ht="24.15" customHeight="1">
      <c r="A387" s="37"/>
      <c r="B387" s="38"/>
      <c r="C387" s="219" t="s">
        <v>725</v>
      </c>
      <c r="D387" s="219" t="s">
        <v>188</v>
      </c>
      <c r="E387" s="220" t="s">
        <v>726</v>
      </c>
      <c r="F387" s="221" t="s">
        <v>727</v>
      </c>
      <c r="G387" s="222" t="s">
        <v>323</v>
      </c>
      <c r="H387" s="223">
        <v>1</v>
      </c>
      <c r="I387" s="224"/>
      <c r="J387" s="225">
        <f>ROUND(I387*H387,2)</f>
        <v>0</v>
      </c>
      <c r="K387" s="226"/>
      <c r="L387" s="43"/>
      <c r="M387" s="227" t="s">
        <v>1</v>
      </c>
      <c r="N387" s="228" t="s">
        <v>41</v>
      </c>
      <c r="O387" s="90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31" t="s">
        <v>270</v>
      </c>
      <c r="AT387" s="231" t="s">
        <v>188</v>
      </c>
      <c r="AU387" s="231" t="s">
        <v>86</v>
      </c>
      <c r="AY387" s="16" t="s">
        <v>186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6" t="s">
        <v>84</v>
      </c>
      <c r="BK387" s="232">
        <f>ROUND(I387*H387,2)</f>
        <v>0</v>
      </c>
      <c r="BL387" s="16" t="s">
        <v>270</v>
      </c>
      <c r="BM387" s="231" t="s">
        <v>728</v>
      </c>
    </row>
    <row r="388" s="2" customFormat="1" ht="24.15" customHeight="1">
      <c r="A388" s="37"/>
      <c r="B388" s="38"/>
      <c r="C388" s="219" t="s">
        <v>729</v>
      </c>
      <c r="D388" s="219" t="s">
        <v>188</v>
      </c>
      <c r="E388" s="220" t="s">
        <v>730</v>
      </c>
      <c r="F388" s="221" t="s">
        <v>731</v>
      </c>
      <c r="G388" s="222" t="s">
        <v>323</v>
      </c>
      <c r="H388" s="223">
        <v>1</v>
      </c>
      <c r="I388" s="224"/>
      <c r="J388" s="225">
        <f>ROUND(I388*H388,2)</f>
        <v>0</v>
      </c>
      <c r="K388" s="226"/>
      <c r="L388" s="43"/>
      <c r="M388" s="227" t="s">
        <v>1</v>
      </c>
      <c r="N388" s="228" t="s">
        <v>41</v>
      </c>
      <c r="O388" s="90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1" t="s">
        <v>270</v>
      </c>
      <c r="AT388" s="231" t="s">
        <v>188</v>
      </c>
      <c r="AU388" s="231" t="s">
        <v>86</v>
      </c>
      <c r="AY388" s="16" t="s">
        <v>186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6" t="s">
        <v>84</v>
      </c>
      <c r="BK388" s="232">
        <f>ROUND(I388*H388,2)</f>
        <v>0</v>
      </c>
      <c r="BL388" s="16" t="s">
        <v>270</v>
      </c>
      <c r="BM388" s="231" t="s">
        <v>732</v>
      </c>
    </row>
    <row r="389" s="2" customFormat="1" ht="24.15" customHeight="1">
      <c r="A389" s="37"/>
      <c r="B389" s="38"/>
      <c r="C389" s="219" t="s">
        <v>733</v>
      </c>
      <c r="D389" s="219" t="s">
        <v>188</v>
      </c>
      <c r="E389" s="220" t="s">
        <v>734</v>
      </c>
      <c r="F389" s="221" t="s">
        <v>735</v>
      </c>
      <c r="G389" s="222" t="s">
        <v>222</v>
      </c>
      <c r="H389" s="223">
        <v>0.12</v>
      </c>
      <c r="I389" s="224"/>
      <c r="J389" s="225">
        <f>ROUND(I389*H389,2)</f>
        <v>0</v>
      </c>
      <c r="K389" s="226"/>
      <c r="L389" s="43"/>
      <c r="M389" s="227" t="s">
        <v>1</v>
      </c>
      <c r="N389" s="228" t="s">
        <v>41</v>
      </c>
      <c r="O389" s="90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31" t="s">
        <v>270</v>
      </c>
      <c r="AT389" s="231" t="s">
        <v>188</v>
      </c>
      <c r="AU389" s="231" t="s">
        <v>86</v>
      </c>
      <c r="AY389" s="16" t="s">
        <v>186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6" t="s">
        <v>84</v>
      </c>
      <c r="BK389" s="232">
        <f>ROUND(I389*H389,2)</f>
        <v>0</v>
      </c>
      <c r="BL389" s="16" t="s">
        <v>270</v>
      </c>
      <c r="BM389" s="231" t="s">
        <v>736</v>
      </c>
    </row>
    <row r="390" s="12" customFormat="1" ht="22.8" customHeight="1">
      <c r="A390" s="12"/>
      <c r="B390" s="203"/>
      <c r="C390" s="204"/>
      <c r="D390" s="205" t="s">
        <v>75</v>
      </c>
      <c r="E390" s="217" t="s">
        <v>737</v>
      </c>
      <c r="F390" s="217" t="s">
        <v>738</v>
      </c>
      <c r="G390" s="204"/>
      <c r="H390" s="204"/>
      <c r="I390" s="207"/>
      <c r="J390" s="218">
        <f>BK390</f>
        <v>0</v>
      </c>
      <c r="K390" s="204"/>
      <c r="L390" s="209"/>
      <c r="M390" s="210"/>
      <c r="N390" s="211"/>
      <c r="O390" s="211"/>
      <c r="P390" s="212">
        <f>SUM(P391:P397)</f>
        <v>0</v>
      </c>
      <c r="Q390" s="211"/>
      <c r="R390" s="212">
        <f>SUM(R391:R397)</f>
        <v>0.0045399999999999998</v>
      </c>
      <c r="S390" s="211"/>
      <c r="T390" s="213">
        <f>SUM(T391:T397)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4" t="s">
        <v>86</v>
      </c>
      <c r="AT390" s="215" t="s">
        <v>75</v>
      </c>
      <c r="AU390" s="215" t="s">
        <v>84</v>
      </c>
      <c r="AY390" s="214" t="s">
        <v>186</v>
      </c>
      <c r="BK390" s="216">
        <f>SUM(BK391:BK397)</f>
        <v>0</v>
      </c>
    </row>
    <row r="391" s="2" customFormat="1" ht="24.15" customHeight="1">
      <c r="A391" s="37"/>
      <c r="B391" s="38"/>
      <c r="C391" s="219" t="s">
        <v>739</v>
      </c>
      <c r="D391" s="219" t="s">
        <v>188</v>
      </c>
      <c r="E391" s="220" t="s">
        <v>740</v>
      </c>
      <c r="F391" s="221" t="s">
        <v>741</v>
      </c>
      <c r="G391" s="222" t="s">
        <v>216</v>
      </c>
      <c r="H391" s="223">
        <v>2</v>
      </c>
      <c r="I391" s="224"/>
      <c r="J391" s="225">
        <f>ROUND(I391*H391,2)</f>
        <v>0</v>
      </c>
      <c r="K391" s="226"/>
      <c r="L391" s="43"/>
      <c r="M391" s="227" t="s">
        <v>1</v>
      </c>
      <c r="N391" s="228" t="s">
        <v>41</v>
      </c>
      <c r="O391" s="90"/>
      <c r="P391" s="229">
        <f>O391*H391</f>
        <v>0</v>
      </c>
      <c r="Q391" s="229">
        <v>0.00012999999999999999</v>
      </c>
      <c r="R391" s="229">
        <f>Q391*H391</f>
        <v>0.00025999999999999998</v>
      </c>
      <c r="S391" s="229">
        <v>0</v>
      </c>
      <c r="T391" s="230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1" t="s">
        <v>270</v>
      </c>
      <c r="AT391" s="231" t="s">
        <v>188</v>
      </c>
      <c r="AU391" s="231" t="s">
        <v>86</v>
      </c>
      <c r="AY391" s="16" t="s">
        <v>186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6" t="s">
        <v>84</v>
      </c>
      <c r="BK391" s="232">
        <f>ROUND(I391*H391,2)</f>
        <v>0</v>
      </c>
      <c r="BL391" s="16" t="s">
        <v>270</v>
      </c>
      <c r="BM391" s="231" t="s">
        <v>742</v>
      </c>
    </row>
    <row r="392" s="13" customFormat="1">
      <c r="A392" s="13"/>
      <c r="B392" s="233"/>
      <c r="C392" s="234"/>
      <c r="D392" s="235" t="s">
        <v>194</v>
      </c>
      <c r="E392" s="236" t="s">
        <v>1</v>
      </c>
      <c r="F392" s="237" t="s">
        <v>535</v>
      </c>
      <c r="G392" s="234"/>
      <c r="H392" s="238">
        <v>1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194</v>
      </c>
      <c r="AU392" s="244" t="s">
        <v>86</v>
      </c>
      <c r="AV392" s="13" t="s">
        <v>86</v>
      </c>
      <c r="AW392" s="13" t="s">
        <v>32</v>
      </c>
      <c r="AX392" s="13" t="s">
        <v>76</v>
      </c>
      <c r="AY392" s="244" t="s">
        <v>186</v>
      </c>
    </row>
    <row r="393" s="13" customFormat="1">
      <c r="A393" s="13"/>
      <c r="B393" s="233"/>
      <c r="C393" s="234"/>
      <c r="D393" s="235" t="s">
        <v>194</v>
      </c>
      <c r="E393" s="236" t="s">
        <v>1</v>
      </c>
      <c r="F393" s="237" t="s">
        <v>743</v>
      </c>
      <c r="G393" s="234"/>
      <c r="H393" s="238">
        <v>1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194</v>
      </c>
      <c r="AU393" s="244" t="s">
        <v>86</v>
      </c>
      <c r="AV393" s="13" t="s">
        <v>86</v>
      </c>
      <c r="AW393" s="13" t="s">
        <v>32</v>
      </c>
      <c r="AX393" s="13" t="s">
        <v>76</v>
      </c>
      <c r="AY393" s="244" t="s">
        <v>186</v>
      </c>
    </row>
    <row r="394" s="14" customFormat="1">
      <c r="A394" s="14"/>
      <c r="B394" s="245"/>
      <c r="C394" s="246"/>
      <c r="D394" s="235" t="s">
        <v>194</v>
      </c>
      <c r="E394" s="247" t="s">
        <v>1</v>
      </c>
      <c r="F394" s="248" t="s">
        <v>202</v>
      </c>
      <c r="G394" s="246"/>
      <c r="H394" s="249">
        <v>2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194</v>
      </c>
      <c r="AU394" s="255" t="s">
        <v>86</v>
      </c>
      <c r="AV394" s="14" t="s">
        <v>192</v>
      </c>
      <c r="AW394" s="14" t="s">
        <v>32</v>
      </c>
      <c r="AX394" s="14" t="s">
        <v>84</v>
      </c>
      <c r="AY394" s="255" t="s">
        <v>186</v>
      </c>
    </row>
    <row r="395" s="2" customFormat="1" ht="16.5" customHeight="1">
      <c r="A395" s="37"/>
      <c r="B395" s="38"/>
      <c r="C395" s="256" t="s">
        <v>744</v>
      </c>
      <c r="D395" s="256" t="s">
        <v>271</v>
      </c>
      <c r="E395" s="257" t="s">
        <v>745</v>
      </c>
      <c r="F395" s="258" t="s">
        <v>746</v>
      </c>
      <c r="G395" s="259" t="s">
        <v>323</v>
      </c>
      <c r="H395" s="260">
        <v>1</v>
      </c>
      <c r="I395" s="261"/>
      <c r="J395" s="262">
        <f>ROUND(I395*H395,2)</f>
        <v>0</v>
      </c>
      <c r="K395" s="263"/>
      <c r="L395" s="264"/>
      <c r="M395" s="265" t="s">
        <v>1</v>
      </c>
      <c r="N395" s="266" t="s">
        <v>41</v>
      </c>
      <c r="O395" s="90"/>
      <c r="P395" s="229">
        <f>O395*H395</f>
        <v>0</v>
      </c>
      <c r="Q395" s="229">
        <v>0.00214</v>
      </c>
      <c r="R395" s="229">
        <f>Q395*H395</f>
        <v>0.00214</v>
      </c>
      <c r="S395" s="229">
        <v>0</v>
      </c>
      <c r="T395" s="230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1" t="s">
        <v>355</v>
      </c>
      <c r="AT395" s="231" t="s">
        <v>271</v>
      </c>
      <c r="AU395" s="231" t="s">
        <v>86</v>
      </c>
      <c r="AY395" s="16" t="s">
        <v>186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6" t="s">
        <v>84</v>
      </c>
      <c r="BK395" s="232">
        <f>ROUND(I395*H395,2)</f>
        <v>0</v>
      </c>
      <c r="BL395" s="16" t="s">
        <v>270</v>
      </c>
      <c r="BM395" s="231" t="s">
        <v>747</v>
      </c>
    </row>
    <row r="396" s="2" customFormat="1" ht="16.5" customHeight="1">
      <c r="A396" s="37"/>
      <c r="B396" s="38"/>
      <c r="C396" s="256" t="s">
        <v>748</v>
      </c>
      <c r="D396" s="256" t="s">
        <v>271</v>
      </c>
      <c r="E396" s="257" t="s">
        <v>749</v>
      </c>
      <c r="F396" s="258" t="s">
        <v>750</v>
      </c>
      <c r="G396" s="259" t="s">
        <v>323</v>
      </c>
      <c r="H396" s="260">
        <v>1</v>
      </c>
      <c r="I396" s="261"/>
      <c r="J396" s="262">
        <f>ROUND(I396*H396,2)</f>
        <v>0</v>
      </c>
      <c r="K396" s="263"/>
      <c r="L396" s="264"/>
      <c r="M396" s="265" t="s">
        <v>1</v>
      </c>
      <c r="N396" s="266" t="s">
        <v>41</v>
      </c>
      <c r="O396" s="90"/>
      <c r="P396" s="229">
        <f>O396*H396</f>
        <v>0</v>
      </c>
      <c r="Q396" s="229">
        <v>0.00214</v>
      </c>
      <c r="R396" s="229">
        <f>Q396*H396</f>
        <v>0.00214</v>
      </c>
      <c r="S396" s="229">
        <v>0</v>
      </c>
      <c r="T396" s="230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31" t="s">
        <v>355</v>
      </c>
      <c r="AT396" s="231" t="s">
        <v>271</v>
      </c>
      <c r="AU396" s="231" t="s">
        <v>86</v>
      </c>
      <c r="AY396" s="16" t="s">
        <v>186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6" t="s">
        <v>84</v>
      </c>
      <c r="BK396" s="232">
        <f>ROUND(I396*H396,2)</f>
        <v>0</v>
      </c>
      <c r="BL396" s="16" t="s">
        <v>270</v>
      </c>
      <c r="BM396" s="231" t="s">
        <v>751</v>
      </c>
    </row>
    <row r="397" s="2" customFormat="1" ht="24.15" customHeight="1">
      <c r="A397" s="37"/>
      <c r="B397" s="38"/>
      <c r="C397" s="219" t="s">
        <v>752</v>
      </c>
      <c r="D397" s="219" t="s">
        <v>188</v>
      </c>
      <c r="E397" s="220" t="s">
        <v>753</v>
      </c>
      <c r="F397" s="221" t="s">
        <v>754</v>
      </c>
      <c r="G397" s="222" t="s">
        <v>222</v>
      </c>
      <c r="H397" s="223">
        <v>0.0050000000000000001</v>
      </c>
      <c r="I397" s="224"/>
      <c r="J397" s="225">
        <f>ROUND(I397*H397,2)</f>
        <v>0</v>
      </c>
      <c r="K397" s="226"/>
      <c r="L397" s="43"/>
      <c r="M397" s="227" t="s">
        <v>1</v>
      </c>
      <c r="N397" s="228" t="s">
        <v>41</v>
      </c>
      <c r="O397" s="90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1" t="s">
        <v>270</v>
      </c>
      <c r="AT397" s="231" t="s">
        <v>188</v>
      </c>
      <c r="AU397" s="231" t="s">
        <v>86</v>
      </c>
      <c r="AY397" s="16" t="s">
        <v>186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6" t="s">
        <v>84</v>
      </c>
      <c r="BK397" s="232">
        <f>ROUND(I397*H397,2)</f>
        <v>0</v>
      </c>
      <c r="BL397" s="16" t="s">
        <v>270</v>
      </c>
      <c r="BM397" s="231" t="s">
        <v>755</v>
      </c>
    </row>
    <row r="398" s="12" customFormat="1" ht="22.8" customHeight="1">
      <c r="A398" s="12"/>
      <c r="B398" s="203"/>
      <c r="C398" s="204"/>
      <c r="D398" s="205" t="s">
        <v>75</v>
      </c>
      <c r="E398" s="217" t="s">
        <v>756</v>
      </c>
      <c r="F398" s="217" t="s">
        <v>757</v>
      </c>
      <c r="G398" s="204"/>
      <c r="H398" s="204"/>
      <c r="I398" s="207"/>
      <c r="J398" s="218">
        <f>BK398</f>
        <v>0</v>
      </c>
      <c r="K398" s="204"/>
      <c r="L398" s="209"/>
      <c r="M398" s="210"/>
      <c r="N398" s="211"/>
      <c r="O398" s="211"/>
      <c r="P398" s="212">
        <f>SUM(P399:P418)</f>
        <v>0</v>
      </c>
      <c r="Q398" s="211"/>
      <c r="R398" s="212">
        <f>SUM(R399:R418)</f>
        <v>1.5671101600000001</v>
      </c>
      <c r="S398" s="211"/>
      <c r="T398" s="213">
        <f>SUM(T399:T418)</f>
        <v>3.7883934999999993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4" t="s">
        <v>86</v>
      </c>
      <c r="AT398" s="215" t="s">
        <v>75</v>
      </c>
      <c r="AU398" s="215" t="s">
        <v>84</v>
      </c>
      <c r="AY398" s="214" t="s">
        <v>186</v>
      </c>
      <c r="BK398" s="216">
        <f>SUM(BK399:BK418)</f>
        <v>0</v>
      </c>
    </row>
    <row r="399" s="2" customFormat="1" ht="37.8" customHeight="1">
      <c r="A399" s="37"/>
      <c r="B399" s="38"/>
      <c r="C399" s="219" t="s">
        <v>758</v>
      </c>
      <c r="D399" s="219" t="s">
        <v>188</v>
      </c>
      <c r="E399" s="220" t="s">
        <v>759</v>
      </c>
      <c r="F399" s="221" t="s">
        <v>760</v>
      </c>
      <c r="G399" s="222" t="s">
        <v>191</v>
      </c>
      <c r="H399" s="223">
        <v>1.8400000000000001</v>
      </c>
      <c r="I399" s="224"/>
      <c r="J399" s="225">
        <f>ROUND(I399*H399,2)</f>
        <v>0</v>
      </c>
      <c r="K399" s="226"/>
      <c r="L399" s="43"/>
      <c r="M399" s="227" t="s">
        <v>1</v>
      </c>
      <c r="N399" s="228" t="s">
        <v>41</v>
      </c>
      <c r="O399" s="90"/>
      <c r="P399" s="229">
        <f>O399*H399</f>
        <v>0</v>
      </c>
      <c r="Q399" s="229">
        <v>0.0010200000000000001</v>
      </c>
      <c r="R399" s="229">
        <f>Q399*H399</f>
        <v>0.0018768000000000003</v>
      </c>
      <c r="S399" s="229">
        <v>0</v>
      </c>
      <c r="T399" s="230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1" t="s">
        <v>270</v>
      </c>
      <c r="AT399" s="231" t="s">
        <v>188</v>
      </c>
      <c r="AU399" s="231" t="s">
        <v>86</v>
      </c>
      <c r="AY399" s="16" t="s">
        <v>186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6" t="s">
        <v>84</v>
      </c>
      <c r="BK399" s="232">
        <f>ROUND(I399*H399,2)</f>
        <v>0</v>
      </c>
      <c r="BL399" s="16" t="s">
        <v>270</v>
      </c>
      <c r="BM399" s="231" t="s">
        <v>761</v>
      </c>
    </row>
    <row r="400" s="13" customFormat="1">
      <c r="A400" s="13"/>
      <c r="B400" s="233"/>
      <c r="C400" s="234"/>
      <c r="D400" s="235" t="s">
        <v>194</v>
      </c>
      <c r="E400" s="236" t="s">
        <v>1</v>
      </c>
      <c r="F400" s="237" t="s">
        <v>762</v>
      </c>
      <c r="G400" s="234"/>
      <c r="H400" s="238">
        <v>1.8400000000000001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194</v>
      </c>
      <c r="AU400" s="244" t="s">
        <v>86</v>
      </c>
      <c r="AV400" s="13" t="s">
        <v>86</v>
      </c>
      <c r="AW400" s="13" t="s">
        <v>32</v>
      </c>
      <c r="AX400" s="13" t="s">
        <v>84</v>
      </c>
      <c r="AY400" s="244" t="s">
        <v>186</v>
      </c>
    </row>
    <row r="401" s="2" customFormat="1" ht="37.8" customHeight="1">
      <c r="A401" s="37"/>
      <c r="B401" s="38"/>
      <c r="C401" s="256" t="s">
        <v>763</v>
      </c>
      <c r="D401" s="256" t="s">
        <v>271</v>
      </c>
      <c r="E401" s="257" t="s">
        <v>764</v>
      </c>
      <c r="F401" s="258" t="s">
        <v>765</v>
      </c>
      <c r="G401" s="259" t="s">
        <v>191</v>
      </c>
      <c r="H401" s="260">
        <v>2.024</v>
      </c>
      <c r="I401" s="261"/>
      <c r="J401" s="262">
        <f>ROUND(I401*H401,2)</f>
        <v>0</v>
      </c>
      <c r="K401" s="263"/>
      <c r="L401" s="264"/>
      <c r="M401" s="265" t="s">
        <v>1</v>
      </c>
      <c r="N401" s="266" t="s">
        <v>41</v>
      </c>
      <c r="O401" s="90"/>
      <c r="P401" s="229">
        <f>O401*H401</f>
        <v>0</v>
      </c>
      <c r="Q401" s="229">
        <v>0.0066</v>
      </c>
      <c r="R401" s="229">
        <f>Q401*H401</f>
        <v>0.013358399999999999</v>
      </c>
      <c r="S401" s="229">
        <v>0</v>
      </c>
      <c r="T401" s="230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1" t="s">
        <v>355</v>
      </c>
      <c r="AT401" s="231" t="s">
        <v>271</v>
      </c>
      <c r="AU401" s="231" t="s">
        <v>86</v>
      </c>
      <c r="AY401" s="16" t="s">
        <v>186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6" t="s">
        <v>84</v>
      </c>
      <c r="BK401" s="232">
        <f>ROUND(I401*H401,2)</f>
        <v>0</v>
      </c>
      <c r="BL401" s="16" t="s">
        <v>270</v>
      </c>
      <c r="BM401" s="231" t="s">
        <v>766</v>
      </c>
    </row>
    <row r="402" s="13" customFormat="1">
      <c r="A402" s="13"/>
      <c r="B402" s="233"/>
      <c r="C402" s="234"/>
      <c r="D402" s="235" t="s">
        <v>194</v>
      </c>
      <c r="E402" s="234"/>
      <c r="F402" s="237" t="s">
        <v>767</v>
      </c>
      <c r="G402" s="234"/>
      <c r="H402" s="238">
        <v>2.024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194</v>
      </c>
      <c r="AU402" s="244" t="s">
        <v>86</v>
      </c>
      <c r="AV402" s="13" t="s">
        <v>86</v>
      </c>
      <c r="AW402" s="13" t="s">
        <v>4</v>
      </c>
      <c r="AX402" s="13" t="s">
        <v>84</v>
      </c>
      <c r="AY402" s="244" t="s">
        <v>186</v>
      </c>
    </row>
    <row r="403" s="2" customFormat="1" ht="37.8" customHeight="1">
      <c r="A403" s="37"/>
      <c r="B403" s="38"/>
      <c r="C403" s="219" t="s">
        <v>768</v>
      </c>
      <c r="D403" s="219" t="s">
        <v>188</v>
      </c>
      <c r="E403" s="220" t="s">
        <v>769</v>
      </c>
      <c r="F403" s="221" t="s">
        <v>770</v>
      </c>
      <c r="G403" s="222" t="s">
        <v>191</v>
      </c>
      <c r="H403" s="223">
        <v>1.8400000000000001</v>
      </c>
      <c r="I403" s="224"/>
      <c r="J403" s="225">
        <f>ROUND(I403*H403,2)</f>
        <v>0</v>
      </c>
      <c r="K403" s="226"/>
      <c r="L403" s="43"/>
      <c r="M403" s="227" t="s">
        <v>1</v>
      </c>
      <c r="N403" s="228" t="s">
        <v>41</v>
      </c>
      <c r="O403" s="90"/>
      <c r="P403" s="229">
        <f>O403*H403</f>
        <v>0</v>
      </c>
      <c r="Q403" s="229">
        <v>0.0010200000000000001</v>
      </c>
      <c r="R403" s="229">
        <f>Q403*H403</f>
        <v>0.0018768000000000003</v>
      </c>
      <c r="S403" s="229">
        <v>0</v>
      </c>
      <c r="T403" s="230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1" t="s">
        <v>270</v>
      </c>
      <c r="AT403" s="231" t="s">
        <v>188</v>
      </c>
      <c r="AU403" s="231" t="s">
        <v>86</v>
      </c>
      <c r="AY403" s="16" t="s">
        <v>186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6" t="s">
        <v>84</v>
      </c>
      <c r="BK403" s="232">
        <f>ROUND(I403*H403,2)</f>
        <v>0</v>
      </c>
      <c r="BL403" s="16" t="s">
        <v>270</v>
      </c>
      <c r="BM403" s="231" t="s">
        <v>771</v>
      </c>
    </row>
    <row r="404" s="13" customFormat="1">
      <c r="A404" s="13"/>
      <c r="B404" s="233"/>
      <c r="C404" s="234"/>
      <c r="D404" s="235" t="s">
        <v>194</v>
      </c>
      <c r="E404" s="236" t="s">
        <v>1</v>
      </c>
      <c r="F404" s="237" t="s">
        <v>762</v>
      </c>
      <c r="G404" s="234"/>
      <c r="H404" s="238">
        <v>1.8400000000000001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194</v>
      </c>
      <c r="AU404" s="244" t="s">
        <v>86</v>
      </c>
      <c r="AV404" s="13" t="s">
        <v>86</v>
      </c>
      <c r="AW404" s="13" t="s">
        <v>32</v>
      </c>
      <c r="AX404" s="13" t="s">
        <v>84</v>
      </c>
      <c r="AY404" s="244" t="s">
        <v>186</v>
      </c>
    </row>
    <row r="405" s="2" customFormat="1" ht="37.8" customHeight="1">
      <c r="A405" s="37"/>
      <c r="B405" s="38"/>
      <c r="C405" s="256" t="s">
        <v>772</v>
      </c>
      <c r="D405" s="256" t="s">
        <v>271</v>
      </c>
      <c r="E405" s="257" t="s">
        <v>773</v>
      </c>
      <c r="F405" s="258" t="s">
        <v>774</v>
      </c>
      <c r="G405" s="259" t="s">
        <v>216</v>
      </c>
      <c r="H405" s="260">
        <v>1.8400000000000001</v>
      </c>
      <c r="I405" s="261"/>
      <c r="J405" s="262">
        <f>ROUND(I405*H405,2)</f>
        <v>0</v>
      </c>
      <c r="K405" s="263"/>
      <c r="L405" s="264"/>
      <c r="M405" s="265" t="s">
        <v>1</v>
      </c>
      <c r="N405" s="266" t="s">
        <v>41</v>
      </c>
      <c r="O405" s="90"/>
      <c r="P405" s="229">
        <f>O405*H405</f>
        <v>0</v>
      </c>
      <c r="Q405" s="229">
        <v>0.021999999999999999</v>
      </c>
      <c r="R405" s="229">
        <f>Q405*H405</f>
        <v>0.040480000000000002</v>
      </c>
      <c r="S405" s="229">
        <v>0</v>
      </c>
      <c r="T405" s="230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1" t="s">
        <v>355</v>
      </c>
      <c r="AT405" s="231" t="s">
        <v>271</v>
      </c>
      <c r="AU405" s="231" t="s">
        <v>86</v>
      </c>
      <c r="AY405" s="16" t="s">
        <v>186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6" t="s">
        <v>84</v>
      </c>
      <c r="BK405" s="232">
        <f>ROUND(I405*H405,2)</f>
        <v>0</v>
      </c>
      <c r="BL405" s="16" t="s">
        <v>270</v>
      </c>
      <c r="BM405" s="231" t="s">
        <v>775</v>
      </c>
    </row>
    <row r="406" s="2" customFormat="1" ht="37.8" customHeight="1">
      <c r="A406" s="37"/>
      <c r="B406" s="38"/>
      <c r="C406" s="219" t="s">
        <v>776</v>
      </c>
      <c r="D406" s="219" t="s">
        <v>188</v>
      </c>
      <c r="E406" s="220" t="s">
        <v>777</v>
      </c>
      <c r="F406" s="221" t="s">
        <v>778</v>
      </c>
      <c r="G406" s="222" t="s">
        <v>191</v>
      </c>
      <c r="H406" s="223">
        <v>22.140000000000001</v>
      </c>
      <c r="I406" s="224"/>
      <c r="J406" s="225">
        <f>ROUND(I406*H406,2)</f>
        <v>0</v>
      </c>
      <c r="K406" s="226"/>
      <c r="L406" s="43"/>
      <c r="M406" s="227" t="s">
        <v>1</v>
      </c>
      <c r="N406" s="228" t="s">
        <v>41</v>
      </c>
      <c r="O406" s="90"/>
      <c r="P406" s="229">
        <f>O406*H406</f>
        <v>0</v>
      </c>
      <c r="Q406" s="229">
        <v>0.00073999999999999999</v>
      </c>
      <c r="R406" s="229">
        <f>Q406*H406</f>
        <v>0.016383600000000002</v>
      </c>
      <c r="S406" s="229">
        <v>0</v>
      </c>
      <c r="T406" s="230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1" t="s">
        <v>270</v>
      </c>
      <c r="AT406" s="231" t="s">
        <v>188</v>
      </c>
      <c r="AU406" s="231" t="s">
        <v>86</v>
      </c>
      <c r="AY406" s="16" t="s">
        <v>186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6" t="s">
        <v>84</v>
      </c>
      <c r="BK406" s="232">
        <f>ROUND(I406*H406,2)</f>
        <v>0</v>
      </c>
      <c r="BL406" s="16" t="s">
        <v>270</v>
      </c>
      <c r="BM406" s="231" t="s">
        <v>779</v>
      </c>
    </row>
    <row r="407" s="13" customFormat="1">
      <c r="A407" s="13"/>
      <c r="B407" s="233"/>
      <c r="C407" s="234"/>
      <c r="D407" s="235" t="s">
        <v>194</v>
      </c>
      <c r="E407" s="236" t="s">
        <v>1</v>
      </c>
      <c r="F407" s="237" t="s">
        <v>780</v>
      </c>
      <c r="G407" s="234"/>
      <c r="H407" s="238">
        <v>22.140000000000001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194</v>
      </c>
      <c r="AU407" s="244" t="s">
        <v>86</v>
      </c>
      <c r="AV407" s="13" t="s">
        <v>86</v>
      </c>
      <c r="AW407" s="13" t="s">
        <v>32</v>
      </c>
      <c r="AX407" s="13" t="s">
        <v>84</v>
      </c>
      <c r="AY407" s="244" t="s">
        <v>186</v>
      </c>
    </row>
    <row r="408" s="2" customFormat="1" ht="24.15" customHeight="1">
      <c r="A408" s="37"/>
      <c r="B408" s="38"/>
      <c r="C408" s="256" t="s">
        <v>781</v>
      </c>
      <c r="D408" s="256" t="s">
        <v>271</v>
      </c>
      <c r="E408" s="257" t="s">
        <v>782</v>
      </c>
      <c r="F408" s="258" t="s">
        <v>783</v>
      </c>
      <c r="G408" s="259" t="s">
        <v>191</v>
      </c>
      <c r="H408" s="260">
        <v>24.353999999999999</v>
      </c>
      <c r="I408" s="261"/>
      <c r="J408" s="262">
        <f>ROUND(I408*H408,2)</f>
        <v>0</v>
      </c>
      <c r="K408" s="263"/>
      <c r="L408" s="264"/>
      <c r="M408" s="265" t="s">
        <v>1</v>
      </c>
      <c r="N408" s="266" t="s">
        <v>41</v>
      </c>
      <c r="O408" s="90"/>
      <c r="P408" s="229">
        <f>O408*H408</f>
        <v>0</v>
      </c>
      <c r="Q408" s="229">
        <v>0.00264</v>
      </c>
      <c r="R408" s="229">
        <f>Q408*H408</f>
        <v>0.064294560000000001</v>
      </c>
      <c r="S408" s="229">
        <v>0</v>
      </c>
      <c r="T408" s="230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1" t="s">
        <v>355</v>
      </c>
      <c r="AT408" s="231" t="s">
        <v>271</v>
      </c>
      <c r="AU408" s="231" t="s">
        <v>86</v>
      </c>
      <c r="AY408" s="16" t="s">
        <v>186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6" t="s">
        <v>84</v>
      </c>
      <c r="BK408" s="232">
        <f>ROUND(I408*H408,2)</f>
        <v>0</v>
      </c>
      <c r="BL408" s="16" t="s">
        <v>270</v>
      </c>
      <c r="BM408" s="231" t="s">
        <v>784</v>
      </c>
    </row>
    <row r="409" s="13" customFormat="1">
      <c r="A409" s="13"/>
      <c r="B409" s="233"/>
      <c r="C409" s="234"/>
      <c r="D409" s="235" t="s">
        <v>194</v>
      </c>
      <c r="E409" s="234"/>
      <c r="F409" s="237" t="s">
        <v>785</v>
      </c>
      <c r="G409" s="234"/>
      <c r="H409" s="238">
        <v>24.353999999999999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194</v>
      </c>
      <c r="AU409" s="244" t="s">
        <v>86</v>
      </c>
      <c r="AV409" s="13" t="s">
        <v>86</v>
      </c>
      <c r="AW409" s="13" t="s">
        <v>4</v>
      </c>
      <c r="AX409" s="13" t="s">
        <v>84</v>
      </c>
      <c r="AY409" s="244" t="s">
        <v>186</v>
      </c>
    </row>
    <row r="410" s="2" customFormat="1" ht="24.15" customHeight="1">
      <c r="A410" s="37"/>
      <c r="B410" s="38"/>
      <c r="C410" s="219" t="s">
        <v>786</v>
      </c>
      <c r="D410" s="219" t="s">
        <v>188</v>
      </c>
      <c r="E410" s="220" t="s">
        <v>787</v>
      </c>
      <c r="F410" s="221" t="s">
        <v>788</v>
      </c>
      <c r="G410" s="222" t="s">
        <v>216</v>
      </c>
      <c r="H410" s="223">
        <v>45.549999999999997</v>
      </c>
      <c r="I410" s="224"/>
      <c r="J410" s="225">
        <f>ROUND(I410*H410,2)</f>
        <v>0</v>
      </c>
      <c r="K410" s="226"/>
      <c r="L410" s="43"/>
      <c r="M410" s="227" t="s">
        <v>1</v>
      </c>
      <c r="N410" s="228" t="s">
        <v>41</v>
      </c>
      <c r="O410" s="90"/>
      <c r="P410" s="229">
        <f>O410*H410</f>
        <v>0</v>
      </c>
      <c r="Q410" s="229">
        <v>0</v>
      </c>
      <c r="R410" s="229">
        <f>Q410*H410</f>
        <v>0</v>
      </c>
      <c r="S410" s="229">
        <v>0.083169999999999994</v>
      </c>
      <c r="T410" s="230">
        <f>S410*H410</f>
        <v>3.7883934999999993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1" t="s">
        <v>270</v>
      </c>
      <c r="AT410" s="231" t="s">
        <v>188</v>
      </c>
      <c r="AU410" s="231" t="s">
        <v>86</v>
      </c>
      <c r="AY410" s="16" t="s">
        <v>186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6" t="s">
        <v>84</v>
      </c>
      <c r="BK410" s="232">
        <f>ROUND(I410*H410,2)</f>
        <v>0</v>
      </c>
      <c r="BL410" s="16" t="s">
        <v>270</v>
      </c>
      <c r="BM410" s="231" t="s">
        <v>789</v>
      </c>
    </row>
    <row r="411" s="13" customFormat="1">
      <c r="A411" s="13"/>
      <c r="B411" s="233"/>
      <c r="C411" s="234"/>
      <c r="D411" s="235" t="s">
        <v>194</v>
      </c>
      <c r="E411" s="236" t="s">
        <v>102</v>
      </c>
      <c r="F411" s="237" t="s">
        <v>790</v>
      </c>
      <c r="G411" s="234"/>
      <c r="H411" s="238">
        <v>45.549999999999997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194</v>
      </c>
      <c r="AU411" s="244" t="s">
        <v>86</v>
      </c>
      <c r="AV411" s="13" t="s">
        <v>86</v>
      </c>
      <c r="AW411" s="13" t="s">
        <v>32</v>
      </c>
      <c r="AX411" s="13" t="s">
        <v>84</v>
      </c>
      <c r="AY411" s="244" t="s">
        <v>186</v>
      </c>
    </row>
    <row r="412" s="2" customFormat="1" ht="33" customHeight="1">
      <c r="A412" s="37"/>
      <c r="B412" s="38"/>
      <c r="C412" s="219" t="s">
        <v>791</v>
      </c>
      <c r="D412" s="219" t="s">
        <v>188</v>
      </c>
      <c r="E412" s="220" t="s">
        <v>792</v>
      </c>
      <c r="F412" s="221" t="s">
        <v>793</v>
      </c>
      <c r="G412" s="222" t="s">
        <v>216</v>
      </c>
      <c r="H412" s="223">
        <v>48.600000000000001</v>
      </c>
      <c r="I412" s="224"/>
      <c r="J412" s="225">
        <f>ROUND(I412*H412,2)</f>
        <v>0</v>
      </c>
      <c r="K412" s="226"/>
      <c r="L412" s="43"/>
      <c r="M412" s="227" t="s">
        <v>1</v>
      </c>
      <c r="N412" s="228" t="s">
        <v>41</v>
      </c>
      <c r="O412" s="90"/>
      <c r="P412" s="229">
        <f>O412*H412</f>
        <v>0</v>
      </c>
      <c r="Q412" s="229">
        <v>0.0051999999999999998</v>
      </c>
      <c r="R412" s="229">
        <f>Q412*H412</f>
        <v>0.25272</v>
      </c>
      <c r="S412" s="229">
        <v>0</v>
      </c>
      <c r="T412" s="230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31" t="s">
        <v>270</v>
      </c>
      <c r="AT412" s="231" t="s">
        <v>188</v>
      </c>
      <c r="AU412" s="231" t="s">
        <v>86</v>
      </c>
      <c r="AY412" s="16" t="s">
        <v>186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6" t="s">
        <v>84</v>
      </c>
      <c r="BK412" s="232">
        <f>ROUND(I412*H412,2)</f>
        <v>0</v>
      </c>
      <c r="BL412" s="16" t="s">
        <v>270</v>
      </c>
      <c r="BM412" s="231" t="s">
        <v>794</v>
      </c>
    </row>
    <row r="413" s="13" customFormat="1">
      <c r="A413" s="13"/>
      <c r="B413" s="233"/>
      <c r="C413" s="234"/>
      <c r="D413" s="235" t="s">
        <v>194</v>
      </c>
      <c r="E413" s="236" t="s">
        <v>1</v>
      </c>
      <c r="F413" s="237" t="s">
        <v>297</v>
      </c>
      <c r="G413" s="234"/>
      <c r="H413" s="238">
        <v>35.700000000000003</v>
      </c>
      <c r="I413" s="239"/>
      <c r="J413" s="234"/>
      <c r="K413" s="234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194</v>
      </c>
      <c r="AU413" s="244" t="s">
        <v>86</v>
      </c>
      <c r="AV413" s="13" t="s">
        <v>86</v>
      </c>
      <c r="AW413" s="13" t="s">
        <v>32</v>
      </c>
      <c r="AX413" s="13" t="s">
        <v>76</v>
      </c>
      <c r="AY413" s="244" t="s">
        <v>186</v>
      </c>
    </row>
    <row r="414" s="13" customFormat="1">
      <c r="A414" s="13"/>
      <c r="B414" s="233"/>
      <c r="C414" s="234"/>
      <c r="D414" s="235" t="s">
        <v>194</v>
      </c>
      <c r="E414" s="236" t="s">
        <v>1</v>
      </c>
      <c r="F414" s="237" t="s">
        <v>298</v>
      </c>
      <c r="G414" s="234"/>
      <c r="H414" s="238">
        <v>12.9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194</v>
      </c>
      <c r="AU414" s="244" t="s">
        <v>86</v>
      </c>
      <c r="AV414" s="13" t="s">
        <v>86</v>
      </c>
      <c r="AW414" s="13" t="s">
        <v>32</v>
      </c>
      <c r="AX414" s="13" t="s">
        <v>76</v>
      </c>
      <c r="AY414" s="244" t="s">
        <v>186</v>
      </c>
    </row>
    <row r="415" s="14" customFormat="1">
      <c r="A415" s="14"/>
      <c r="B415" s="245"/>
      <c r="C415" s="246"/>
      <c r="D415" s="235" t="s">
        <v>194</v>
      </c>
      <c r="E415" s="247" t="s">
        <v>1</v>
      </c>
      <c r="F415" s="248" t="s">
        <v>202</v>
      </c>
      <c r="G415" s="246"/>
      <c r="H415" s="249">
        <v>48.600000000000001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194</v>
      </c>
      <c r="AU415" s="255" t="s">
        <v>86</v>
      </c>
      <c r="AV415" s="14" t="s">
        <v>192</v>
      </c>
      <c r="AW415" s="14" t="s">
        <v>32</v>
      </c>
      <c r="AX415" s="14" t="s">
        <v>84</v>
      </c>
      <c r="AY415" s="255" t="s">
        <v>186</v>
      </c>
    </row>
    <row r="416" s="2" customFormat="1" ht="37.8" customHeight="1">
      <c r="A416" s="37"/>
      <c r="B416" s="38"/>
      <c r="C416" s="256" t="s">
        <v>795</v>
      </c>
      <c r="D416" s="256" t="s">
        <v>271</v>
      </c>
      <c r="E416" s="257" t="s">
        <v>796</v>
      </c>
      <c r="F416" s="258" t="s">
        <v>797</v>
      </c>
      <c r="G416" s="259" t="s">
        <v>216</v>
      </c>
      <c r="H416" s="260">
        <v>53.460000000000001</v>
      </c>
      <c r="I416" s="261"/>
      <c r="J416" s="262">
        <f>ROUND(I416*H416,2)</f>
        <v>0</v>
      </c>
      <c r="K416" s="263"/>
      <c r="L416" s="264"/>
      <c r="M416" s="265" t="s">
        <v>1</v>
      </c>
      <c r="N416" s="266" t="s">
        <v>41</v>
      </c>
      <c r="O416" s="90"/>
      <c r="P416" s="229">
        <f>O416*H416</f>
        <v>0</v>
      </c>
      <c r="Q416" s="229">
        <v>0.021999999999999999</v>
      </c>
      <c r="R416" s="229">
        <f>Q416*H416</f>
        <v>1.1761200000000001</v>
      </c>
      <c r="S416" s="229">
        <v>0</v>
      </c>
      <c r="T416" s="230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1" t="s">
        <v>355</v>
      </c>
      <c r="AT416" s="231" t="s">
        <v>271</v>
      </c>
      <c r="AU416" s="231" t="s">
        <v>86</v>
      </c>
      <c r="AY416" s="16" t="s">
        <v>186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6" t="s">
        <v>84</v>
      </c>
      <c r="BK416" s="232">
        <f>ROUND(I416*H416,2)</f>
        <v>0</v>
      </c>
      <c r="BL416" s="16" t="s">
        <v>270</v>
      </c>
      <c r="BM416" s="231" t="s">
        <v>798</v>
      </c>
    </row>
    <row r="417" s="13" customFormat="1">
      <c r="A417" s="13"/>
      <c r="B417" s="233"/>
      <c r="C417" s="234"/>
      <c r="D417" s="235" t="s">
        <v>194</v>
      </c>
      <c r="E417" s="234"/>
      <c r="F417" s="237" t="s">
        <v>799</v>
      </c>
      <c r="G417" s="234"/>
      <c r="H417" s="238">
        <v>53.460000000000001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194</v>
      </c>
      <c r="AU417" s="244" t="s">
        <v>86</v>
      </c>
      <c r="AV417" s="13" t="s">
        <v>86</v>
      </c>
      <c r="AW417" s="13" t="s">
        <v>4</v>
      </c>
      <c r="AX417" s="13" t="s">
        <v>84</v>
      </c>
      <c r="AY417" s="244" t="s">
        <v>186</v>
      </c>
    </row>
    <row r="418" s="2" customFormat="1" ht="24.15" customHeight="1">
      <c r="A418" s="37"/>
      <c r="B418" s="38"/>
      <c r="C418" s="219" t="s">
        <v>800</v>
      </c>
      <c r="D418" s="219" t="s">
        <v>188</v>
      </c>
      <c r="E418" s="220" t="s">
        <v>801</v>
      </c>
      <c r="F418" s="221" t="s">
        <v>802</v>
      </c>
      <c r="G418" s="222" t="s">
        <v>222</v>
      </c>
      <c r="H418" s="223">
        <v>1.567</v>
      </c>
      <c r="I418" s="224"/>
      <c r="J418" s="225">
        <f>ROUND(I418*H418,2)</f>
        <v>0</v>
      </c>
      <c r="K418" s="226"/>
      <c r="L418" s="43"/>
      <c r="M418" s="227" t="s">
        <v>1</v>
      </c>
      <c r="N418" s="228" t="s">
        <v>41</v>
      </c>
      <c r="O418" s="90"/>
      <c r="P418" s="229">
        <f>O418*H418</f>
        <v>0</v>
      </c>
      <c r="Q418" s="229">
        <v>0</v>
      </c>
      <c r="R418" s="229">
        <f>Q418*H418</f>
        <v>0</v>
      </c>
      <c r="S418" s="229">
        <v>0</v>
      </c>
      <c r="T418" s="230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1" t="s">
        <v>270</v>
      </c>
      <c r="AT418" s="231" t="s">
        <v>188</v>
      </c>
      <c r="AU418" s="231" t="s">
        <v>86</v>
      </c>
      <c r="AY418" s="16" t="s">
        <v>186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6" t="s">
        <v>84</v>
      </c>
      <c r="BK418" s="232">
        <f>ROUND(I418*H418,2)</f>
        <v>0</v>
      </c>
      <c r="BL418" s="16" t="s">
        <v>270</v>
      </c>
      <c r="BM418" s="231" t="s">
        <v>803</v>
      </c>
    </row>
    <row r="419" s="12" customFormat="1" ht="22.8" customHeight="1">
      <c r="A419" s="12"/>
      <c r="B419" s="203"/>
      <c r="C419" s="204"/>
      <c r="D419" s="205" t="s">
        <v>75</v>
      </c>
      <c r="E419" s="217" t="s">
        <v>804</v>
      </c>
      <c r="F419" s="217" t="s">
        <v>805</v>
      </c>
      <c r="G419" s="204"/>
      <c r="H419" s="204"/>
      <c r="I419" s="207"/>
      <c r="J419" s="218">
        <f>BK419</f>
        <v>0</v>
      </c>
      <c r="K419" s="204"/>
      <c r="L419" s="209"/>
      <c r="M419" s="210"/>
      <c r="N419" s="211"/>
      <c r="O419" s="211"/>
      <c r="P419" s="212">
        <f>SUM(P420:P426)</f>
        <v>0</v>
      </c>
      <c r="Q419" s="211"/>
      <c r="R419" s="212">
        <f>SUM(R420:R426)</f>
        <v>1.7666227999999999</v>
      </c>
      <c r="S419" s="211"/>
      <c r="T419" s="213">
        <f>SUM(T420:T426)</f>
        <v>2.6873809999999998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4" t="s">
        <v>86</v>
      </c>
      <c r="AT419" s="215" t="s">
        <v>75</v>
      </c>
      <c r="AU419" s="215" t="s">
        <v>84</v>
      </c>
      <c r="AY419" s="214" t="s">
        <v>186</v>
      </c>
      <c r="BK419" s="216">
        <f>SUM(BK420:BK426)</f>
        <v>0</v>
      </c>
    </row>
    <row r="420" s="2" customFormat="1" ht="24.15" customHeight="1">
      <c r="A420" s="37"/>
      <c r="B420" s="38"/>
      <c r="C420" s="219" t="s">
        <v>806</v>
      </c>
      <c r="D420" s="219" t="s">
        <v>188</v>
      </c>
      <c r="E420" s="220" t="s">
        <v>807</v>
      </c>
      <c r="F420" s="221" t="s">
        <v>808</v>
      </c>
      <c r="G420" s="222" t="s">
        <v>216</v>
      </c>
      <c r="H420" s="223">
        <v>32.973999999999997</v>
      </c>
      <c r="I420" s="224"/>
      <c r="J420" s="225">
        <f>ROUND(I420*H420,2)</f>
        <v>0</v>
      </c>
      <c r="K420" s="226"/>
      <c r="L420" s="43"/>
      <c r="M420" s="227" t="s">
        <v>1</v>
      </c>
      <c r="N420" s="228" t="s">
        <v>41</v>
      </c>
      <c r="O420" s="90"/>
      <c r="P420" s="229">
        <f>O420*H420</f>
        <v>0</v>
      </c>
      <c r="Q420" s="229">
        <v>0</v>
      </c>
      <c r="R420" s="229">
        <f>Q420*H420</f>
        <v>0</v>
      </c>
      <c r="S420" s="229">
        <v>0.081500000000000003</v>
      </c>
      <c r="T420" s="230">
        <f>S420*H420</f>
        <v>2.6873809999999998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1" t="s">
        <v>270</v>
      </c>
      <c r="AT420" s="231" t="s">
        <v>188</v>
      </c>
      <c r="AU420" s="231" t="s">
        <v>86</v>
      </c>
      <c r="AY420" s="16" t="s">
        <v>186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6" t="s">
        <v>84</v>
      </c>
      <c r="BK420" s="232">
        <f>ROUND(I420*H420,2)</f>
        <v>0</v>
      </c>
      <c r="BL420" s="16" t="s">
        <v>270</v>
      </c>
      <c r="BM420" s="231" t="s">
        <v>809</v>
      </c>
    </row>
    <row r="421" s="13" customFormat="1">
      <c r="A421" s="13"/>
      <c r="B421" s="233"/>
      <c r="C421" s="234"/>
      <c r="D421" s="235" t="s">
        <v>194</v>
      </c>
      <c r="E421" s="236" t="s">
        <v>1</v>
      </c>
      <c r="F421" s="237" t="s">
        <v>810</v>
      </c>
      <c r="G421" s="234"/>
      <c r="H421" s="238">
        <v>32.973999999999997</v>
      </c>
      <c r="I421" s="239"/>
      <c r="J421" s="234"/>
      <c r="K421" s="234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194</v>
      </c>
      <c r="AU421" s="244" t="s">
        <v>86</v>
      </c>
      <c r="AV421" s="13" t="s">
        <v>86</v>
      </c>
      <c r="AW421" s="13" t="s">
        <v>32</v>
      </c>
      <c r="AX421" s="13" t="s">
        <v>84</v>
      </c>
      <c r="AY421" s="244" t="s">
        <v>186</v>
      </c>
    </row>
    <row r="422" s="2" customFormat="1" ht="33" customHeight="1">
      <c r="A422" s="37"/>
      <c r="B422" s="38"/>
      <c r="C422" s="219" t="s">
        <v>811</v>
      </c>
      <c r="D422" s="219" t="s">
        <v>188</v>
      </c>
      <c r="E422" s="220" t="s">
        <v>812</v>
      </c>
      <c r="F422" s="221" t="s">
        <v>813</v>
      </c>
      <c r="G422" s="222" t="s">
        <v>216</v>
      </c>
      <c r="H422" s="223">
        <v>93.078000000000003</v>
      </c>
      <c r="I422" s="224"/>
      <c r="J422" s="225">
        <f>ROUND(I422*H422,2)</f>
        <v>0</v>
      </c>
      <c r="K422" s="226"/>
      <c r="L422" s="43"/>
      <c r="M422" s="227" t="s">
        <v>1</v>
      </c>
      <c r="N422" s="228" t="s">
        <v>41</v>
      </c>
      <c r="O422" s="90"/>
      <c r="P422" s="229">
        <f>O422*H422</f>
        <v>0</v>
      </c>
      <c r="Q422" s="229">
        <v>0.0060000000000000001</v>
      </c>
      <c r="R422" s="229">
        <f>Q422*H422</f>
        <v>0.55846800000000008</v>
      </c>
      <c r="S422" s="229">
        <v>0</v>
      </c>
      <c r="T422" s="230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31" t="s">
        <v>270</v>
      </c>
      <c r="AT422" s="231" t="s">
        <v>188</v>
      </c>
      <c r="AU422" s="231" t="s">
        <v>86</v>
      </c>
      <c r="AY422" s="16" t="s">
        <v>186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6" t="s">
        <v>84</v>
      </c>
      <c r="BK422" s="232">
        <f>ROUND(I422*H422,2)</f>
        <v>0</v>
      </c>
      <c r="BL422" s="16" t="s">
        <v>270</v>
      </c>
      <c r="BM422" s="231" t="s">
        <v>814</v>
      </c>
    </row>
    <row r="423" s="13" customFormat="1">
      <c r="A423" s="13"/>
      <c r="B423" s="233"/>
      <c r="C423" s="234"/>
      <c r="D423" s="235" t="s">
        <v>194</v>
      </c>
      <c r="E423" s="236" t="s">
        <v>1</v>
      </c>
      <c r="F423" s="237" t="s">
        <v>815</v>
      </c>
      <c r="G423" s="234"/>
      <c r="H423" s="238">
        <v>93.078000000000003</v>
      </c>
      <c r="I423" s="239"/>
      <c r="J423" s="234"/>
      <c r="K423" s="234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194</v>
      </c>
      <c r="AU423" s="244" t="s">
        <v>86</v>
      </c>
      <c r="AV423" s="13" t="s">
        <v>86</v>
      </c>
      <c r="AW423" s="13" t="s">
        <v>32</v>
      </c>
      <c r="AX423" s="13" t="s">
        <v>84</v>
      </c>
      <c r="AY423" s="244" t="s">
        <v>186</v>
      </c>
    </row>
    <row r="424" s="2" customFormat="1" ht="16.5" customHeight="1">
      <c r="A424" s="37"/>
      <c r="B424" s="38"/>
      <c r="C424" s="256" t="s">
        <v>816</v>
      </c>
      <c r="D424" s="256" t="s">
        <v>271</v>
      </c>
      <c r="E424" s="257" t="s">
        <v>817</v>
      </c>
      <c r="F424" s="258" t="s">
        <v>818</v>
      </c>
      <c r="G424" s="259" t="s">
        <v>216</v>
      </c>
      <c r="H424" s="260">
        <v>102.386</v>
      </c>
      <c r="I424" s="261"/>
      <c r="J424" s="262">
        <f>ROUND(I424*H424,2)</f>
        <v>0</v>
      </c>
      <c r="K424" s="263"/>
      <c r="L424" s="264"/>
      <c r="M424" s="265" t="s">
        <v>1</v>
      </c>
      <c r="N424" s="266" t="s">
        <v>41</v>
      </c>
      <c r="O424" s="90"/>
      <c r="P424" s="229">
        <f>O424*H424</f>
        <v>0</v>
      </c>
      <c r="Q424" s="229">
        <v>0.0118</v>
      </c>
      <c r="R424" s="229">
        <f>Q424*H424</f>
        <v>1.2081548</v>
      </c>
      <c r="S424" s="229">
        <v>0</v>
      </c>
      <c r="T424" s="230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1" t="s">
        <v>355</v>
      </c>
      <c r="AT424" s="231" t="s">
        <v>271</v>
      </c>
      <c r="AU424" s="231" t="s">
        <v>86</v>
      </c>
      <c r="AY424" s="16" t="s">
        <v>186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6" t="s">
        <v>84</v>
      </c>
      <c r="BK424" s="232">
        <f>ROUND(I424*H424,2)</f>
        <v>0</v>
      </c>
      <c r="BL424" s="16" t="s">
        <v>270</v>
      </c>
      <c r="BM424" s="231" t="s">
        <v>819</v>
      </c>
    </row>
    <row r="425" s="13" customFormat="1">
      <c r="A425" s="13"/>
      <c r="B425" s="233"/>
      <c r="C425" s="234"/>
      <c r="D425" s="235" t="s">
        <v>194</v>
      </c>
      <c r="E425" s="234"/>
      <c r="F425" s="237" t="s">
        <v>820</v>
      </c>
      <c r="G425" s="234"/>
      <c r="H425" s="238">
        <v>102.386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194</v>
      </c>
      <c r="AU425" s="244" t="s">
        <v>86</v>
      </c>
      <c r="AV425" s="13" t="s">
        <v>86</v>
      </c>
      <c r="AW425" s="13" t="s">
        <v>4</v>
      </c>
      <c r="AX425" s="13" t="s">
        <v>84</v>
      </c>
      <c r="AY425" s="244" t="s">
        <v>186</v>
      </c>
    </row>
    <row r="426" s="2" customFormat="1" ht="24.15" customHeight="1">
      <c r="A426" s="37"/>
      <c r="B426" s="38"/>
      <c r="C426" s="219" t="s">
        <v>821</v>
      </c>
      <c r="D426" s="219" t="s">
        <v>188</v>
      </c>
      <c r="E426" s="220" t="s">
        <v>822</v>
      </c>
      <c r="F426" s="221" t="s">
        <v>823</v>
      </c>
      <c r="G426" s="222" t="s">
        <v>222</v>
      </c>
      <c r="H426" s="223">
        <v>1.7669999999999999</v>
      </c>
      <c r="I426" s="224"/>
      <c r="J426" s="225">
        <f>ROUND(I426*H426,2)</f>
        <v>0</v>
      </c>
      <c r="K426" s="226"/>
      <c r="L426" s="43"/>
      <c r="M426" s="227" t="s">
        <v>1</v>
      </c>
      <c r="N426" s="228" t="s">
        <v>41</v>
      </c>
      <c r="O426" s="90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1" t="s">
        <v>270</v>
      </c>
      <c r="AT426" s="231" t="s">
        <v>188</v>
      </c>
      <c r="AU426" s="231" t="s">
        <v>86</v>
      </c>
      <c r="AY426" s="16" t="s">
        <v>186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6" t="s">
        <v>84</v>
      </c>
      <c r="BK426" s="232">
        <f>ROUND(I426*H426,2)</f>
        <v>0</v>
      </c>
      <c r="BL426" s="16" t="s">
        <v>270</v>
      </c>
      <c r="BM426" s="231" t="s">
        <v>824</v>
      </c>
    </row>
    <row r="427" s="12" customFormat="1" ht="22.8" customHeight="1">
      <c r="A427" s="12"/>
      <c r="B427" s="203"/>
      <c r="C427" s="204"/>
      <c r="D427" s="205" t="s">
        <v>75</v>
      </c>
      <c r="E427" s="217" t="s">
        <v>825</v>
      </c>
      <c r="F427" s="217" t="s">
        <v>826</v>
      </c>
      <c r="G427" s="204"/>
      <c r="H427" s="204"/>
      <c r="I427" s="207"/>
      <c r="J427" s="218">
        <f>BK427</f>
        <v>0</v>
      </c>
      <c r="K427" s="204"/>
      <c r="L427" s="209"/>
      <c r="M427" s="210"/>
      <c r="N427" s="211"/>
      <c r="O427" s="211"/>
      <c r="P427" s="212">
        <f>SUM(P428:P441)</f>
        <v>0</v>
      </c>
      <c r="Q427" s="211"/>
      <c r="R427" s="212">
        <f>SUM(R428:R441)</f>
        <v>0.0019504799999999999</v>
      </c>
      <c r="S427" s="211"/>
      <c r="T427" s="213">
        <f>SUM(T428:T441)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4" t="s">
        <v>86</v>
      </c>
      <c r="AT427" s="215" t="s">
        <v>75</v>
      </c>
      <c r="AU427" s="215" t="s">
        <v>84</v>
      </c>
      <c r="AY427" s="214" t="s">
        <v>186</v>
      </c>
      <c r="BK427" s="216">
        <f>SUM(BK428:BK441)</f>
        <v>0</v>
      </c>
    </row>
    <row r="428" s="2" customFormat="1" ht="24.15" customHeight="1">
      <c r="A428" s="37"/>
      <c r="B428" s="38"/>
      <c r="C428" s="219" t="s">
        <v>827</v>
      </c>
      <c r="D428" s="219" t="s">
        <v>188</v>
      </c>
      <c r="E428" s="220" t="s">
        <v>828</v>
      </c>
      <c r="F428" s="221" t="s">
        <v>829</v>
      </c>
      <c r="G428" s="222" t="s">
        <v>216</v>
      </c>
      <c r="H428" s="223">
        <v>6.9660000000000002</v>
      </c>
      <c r="I428" s="224"/>
      <c r="J428" s="225">
        <f>ROUND(I428*H428,2)</f>
        <v>0</v>
      </c>
      <c r="K428" s="226"/>
      <c r="L428" s="43"/>
      <c r="M428" s="227" t="s">
        <v>1</v>
      </c>
      <c r="N428" s="228" t="s">
        <v>41</v>
      </c>
      <c r="O428" s="90"/>
      <c r="P428" s="229">
        <f>O428*H428</f>
        <v>0</v>
      </c>
      <c r="Q428" s="229">
        <v>0.00013999999999999999</v>
      </c>
      <c r="R428" s="229">
        <f>Q428*H428</f>
        <v>0.00097523999999999994</v>
      </c>
      <c r="S428" s="229">
        <v>0</v>
      </c>
      <c r="T428" s="230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1" t="s">
        <v>270</v>
      </c>
      <c r="AT428" s="231" t="s">
        <v>188</v>
      </c>
      <c r="AU428" s="231" t="s">
        <v>86</v>
      </c>
      <c r="AY428" s="16" t="s">
        <v>186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6" t="s">
        <v>84</v>
      </c>
      <c r="BK428" s="232">
        <f>ROUND(I428*H428,2)</f>
        <v>0</v>
      </c>
      <c r="BL428" s="16" t="s">
        <v>270</v>
      </c>
      <c r="BM428" s="231" t="s">
        <v>830</v>
      </c>
    </row>
    <row r="429" s="13" customFormat="1">
      <c r="A429" s="13"/>
      <c r="B429" s="233"/>
      <c r="C429" s="234"/>
      <c r="D429" s="235" t="s">
        <v>194</v>
      </c>
      <c r="E429" s="236" t="s">
        <v>1</v>
      </c>
      <c r="F429" s="237" t="s">
        <v>831</v>
      </c>
      <c r="G429" s="234"/>
      <c r="H429" s="238">
        <v>0.23999999999999999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194</v>
      </c>
      <c r="AU429" s="244" t="s">
        <v>86</v>
      </c>
      <c r="AV429" s="13" t="s">
        <v>86</v>
      </c>
      <c r="AW429" s="13" t="s">
        <v>32</v>
      </c>
      <c r="AX429" s="13" t="s">
        <v>76</v>
      </c>
      <c r="AY429" s="244" t="s">
        <v>186</v>
      </c>
    </row>
    <row r="430" s="13" customFormat="1">
      <c r="A430" s="13"/>
      <c r="B430" s="233"/>
      <c r="C430" s="234"/>
      <c r="D430" s="235" t="s">
        <v>194</v>
      </c>
      <c r="E430" s="236" t="s">
        <v>1</v>
      </c>
      <c r="F430" s="237" t="s">
        <v>832</v>
      </c>
      <c r="G430" s="234"/>
      <c r="H430" s="238">
        <v>3.7360000000000002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194</v>
      </c>
      <c r="AU430" s="244" t="s">
        <v>86</v>
      </c>
      <c r="AV430" s="13" t="s">
        <v>86</v>
      </c>
      <c r="AW430" s="13" t="s">
        <v>32</v>
      </c>
      <c r="AX430" s="13" t="s">
        <v>76</v>
      </c>
      <c r="AY430" s="244" t="s">
        <v>186</v>
      </c>
    </row>
    <row r="431" s="13" customFormat="1">
      <c r="A431" s="13"/>
      <c r="B431" s="233"/>
      <c r="C431" s="234"/>
      <c r="D431" s="235" t="s">
        <v>194</v>
      </c>
      <c r="E431" s="236" t="s">
        <v>1</v>
      </c>
      <c r="F431" s="237" t="s">
        <v>833</v>
      </c>
      <c r="G431" s="234"/>
      <c r="H431" s="238">
        <v>0.66600000000000004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194</v>
      </c>
      <c r="AU431" s="244" t="s">
        <v>86</v>
      </c>
      <c r="AV431" s="13" t="s">
        <v>86</v>
      </c>
      <c r="AW431" s="13" t="s">
        <v>32</v>
      </c>
      <c r="AX431" s="13" t="s">
        <v>76</v>
      </c>
      <c r="AY431" s="244" t="s">
        <v>186</v>
      </c>
    </row>
    <row r="432" s="13" customFormat="1">
      <c r="A432" s="13"/>
      <c r="B432" s="233"/>
      <c r="C432" s="234"/>
      <c r="D432" s="235" t="s">
        <v>194</v>
      </c>
      <c r="E432" s="236" t="s">
        <v>1</v>
      </c>
      <c r="F432" s="237" t="s">
        <v>834</v>
      </c>
      <c r="G432" s="234"/>
      <c r="H432" s="238">
        <v>1.3720000000000001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194</v>
      </c>
      <c r="AU432" s="244" t="s">
        <v>86</v>
      </c>
      <c r="AV432" s="13" t="s">
        <v>86</v>
      </c>
      <c r="AW432" s="13" t="s">
        <v>32</v>
      </c>
      <c r="AX432" s="13" t="s">
        <v>76</v>
      </c>
      <c r="AY432" s="244" t="s">
        <v>186</v>
      </c>
    </row>
    <row r="433" s="13" customFormat="1">
      <c r="A433" s="13"/>
      <c r="B433" s="233"/>
      <c r="C433" s="234"/>
      <c r="D433" s="235" t="s">
        <v>194</v>
      </c>
      <c r="E433" s="236" t="s">
        <v>1</v>
      </c>
      <c r="F433" s="237" t="s">
        <v>835</v>
      </c>
      <c r="G433" s="234"/>
      <c r="H433" s="238">
        <v>0.95199999999999996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194</v>
      </c>
      <c r="AU433" s="244" t="s">
        <v>86</v>
      </c>
      <c r="AV433" s="13" t="s">
        <v>86</v>
      </c>
      <c r="AW433" s="13" t="s">
        <v>32</v>
      </c>
      <c r="AX433" s="13" t="s">
        <v>76</v>
      </c>
      <c r="AY433" s="244" t="s">
        <v>186</v>
      </c>
    </row>
    <row r="434" s="14" customFormat="1">
      <c r="A434" s="14"/>
      <c r="B434" s="245"/>
      <c r="C434" s="246"/>
      <c r="D434" s="235" t="s">
        <v>194</v>
      </c>
      <c r="E434" s="247" t="s">
        <v>1</v>
      </c>
      <c r="F434" s="248" t="s">
        <v>202</v>
      </c>
      <c r="G434" s="246"/>
      <c r="H434" s="249">
        <v>6.9660000000000002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194</v>
      </c>
      <c r="AU434" s="255" t="s">
        <v>86</v>
      </c>
      <c r="AV434" s="14" t="s">
        <v>192</v>
      </c>
      <c r="AW434" s="14" t="s">
        <v>32</v>
      </c>
      <c r="AX434" s="14" t="s">
        <v>84</v>
      </c>
      <c r="AY434" s="255" t="s">
        <v>186</v>
      </c>
    </row>
    <row r="435" s="2" customFormat="1" ht="24.15" customHeight="1">
      <c r="A435" s="37"/>
      <c r="B435" s="38"/>
      <c r="C435" s="219" t="s">
        <v>836</v>
      </c>
      <c r="D435" s="219" t="s">
        <v>188</v>
      </c>
      <c r="E435" s="220" t="s">
        <v>837</v>
      </c>
      <c r="F435" s="221" t="s">
        <v>838</v>
      </c>
      <c r="G435" s="222" t="s">
        <v>216</v>
      </c>
      <c r="H435" s="223">
        <v>6.9660000000000002</v>
      </c>
      <c r="I435" s="224"/>
      <c r="J435" s="225">
        <f>ROUND(I435*H435,2)</f>
        <v>0</v>
      </c>
      <c r="K435" s="226"/>
      <c r="L435" s="43"/>
      <c r="M435" s="227" t="s">
        <v>1</v>
      </c>
      <c r="N435" s="228" t="s">
        <v>41</v>
      </c>
      <c r="O435" s="90"/>
      <c r="P435" s="229">
        <f>O435*H435</f>
        <v>0</v>
      </c>
      <c r="Q435" s="229">
        <v>0.00013999999999999999</v>
      </c>
      <c r="R435" s="229">
        <f>Q435*H435</f>
        <v>0.00097523999999999994</v>
      </c>
      <c r="S435" s="229">
        <v>0</v>
      </c>
      <c r="T435" s="230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1" t="s">
        <v>270</v>
      </c>
      <c r="AT435" s="231" t="s">
        <v>188</v>
      </c>
      <c r="AU435" s="231" t="s">
        <v>86</v>
      </c>
      <c r="AY435" s="16" t="s">
        <v>186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6" t="s">
        <v>84</v>
      </c>
      <c r="BK435" s="232">
        <f>ROUND(I435*H435,2)</f>
        <v>0</v>
      </c>
      <c r="BL435" s="16" t="s">
        <v>270</v>
      </c>
      <c r="BM435" s="231" t="s">
        <v>839</v>
      </c>
    </row>
    <row r="436" s="13" customFormat="1">
      <c r="A436" s="13"/>
      <c r="B436" s="233"/>
      <c r="C436" s="234"/>
      <c r="D436" s="235" t="s">
        <v>194</v>
      </c>
      <c r="E436" s="236" t="s">
        <v>1</v>
      </c>
      <c r="F436" s="237" t="s">
        <v>831</v>
      </c>
      <c r="G436" s="234"/>
      <c r="H436" s="238">
        <v>0.23999999999999999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194</v>
      </c>
      <c r="AU436" s="244" t="s">
        <v>86</v>
      </c>
      <c r="AV436" s="13" t="s">
        <v>86</v>
      </c>
      <c r="AW436" s="13" t="s">
        <v>32</v>
      </c>
      <c r="AX436" s="13" t="s">
        <v>76</v>
      </c>
      <c r="AY436" s="244" t="s">
        <v>186</v>
      </c>
    </row>
    <row r="437" s="13" customFormat="1">
      <c r="A437" s="13"/>
      <c r="B437" s="233"/>
      <c r="C437" s="234"/>
      <c r="D437" s="235" t="s">
        <v>194</v>
      </c>
      <c r="E437" s="236" t="s">
        <v>1</v>
      </c>
      <c r="F437" s="237" t="s">
        <v>832</v>
      </c>
      <c r="G437" s="234"/>
      <c r="H437" s="238">
        <v>3.7360000000000002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194</v>
      </c>
      <c r="AU437" s="244" t="s">
        <v>86</v>
      </c>
      <c r="AV437" s="13" t="s">
        <v>86</v>
      </c>
      <c r="AW437" s="13" t="s">
        <v>32</v>
      </c>
      <c r="AX437" s="13" t="s">
        <v>76</v>
      </c>
      <c r="AY437" s="244" t="s">
        <v>186</v>
      </c>
    </row>
    <row r="438" s="13" customFormat="1">
      <c r="A438" s="13"/>
      <c r="B438" s="233"/>
      <c r="C438" s="234"/>
      <c r="D438" s="235" t="s">
        <v>194</v>
      </c>
      <c r="E438" s="236" t="s">
        <v>1</v>
      </c>
      <c r="F438" s="237" t="s">
        <v>833</v>
      </c>
      <c r="G438" s="234"/>
      <c r="H438" s="238">
        <v>0.66600000000000004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194</v>
      </c>
      <c r="AU438" s="244" t="s">
        <v>86</v>
      </c>
      <c r="AV438" s="13" t="s">
        <v>86</v>
      </c>
      <c r="AW438" s="13" t="s">
        <v>32</v>
      </c>
      <c r="AX438" s="13" t="s">
        <v>76</v>
      </c>
      <c r="AY438" s="244" t="s">
        <v>186</v>
      </c>
    </row>
    <row r="439" s="13" customFormat="1">
      <c r="A439" s="13"/>
      <c r="B439" s="233"/>
      <c r="C439" s="234"/>
      <c r="D439" s="235" t="s">
        <v>194</v>
      </c>
      <c r="E439" s="236" t="s">
        <v>1</v>
      </c>
      <c r="F439" s="237" t="s">
        <v>834</v>
      </c>
      <c r="G439" s="234"/>
      <c r="H439" s="238">
        <v>1.3720000000000001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194</v>
      </c>
      <c r="AU439" s="244" t="s">
        <v>86</v>
      </c>
      <c r="AV439" s="13" t="s">
        <v>86</v>
      </c>
      <c r="AW439" s="13" t="s">
        <v>32</v>
      </c>
      <c r="AX439" s="13" t="s">
        <v>76</v>
      </c>
      <c r="AY439" s="244" t="s">
        <v>186</v>
      </c>
    </row>
    <row r="440" s="13" customFormat="1">
      <c r="A440" s="13"/>
      <c r="B440" s="233"/>
      <c r="C440" s="234"/>
      <c r="D440" s="235" t="s">
        <v>194</v>
      </c>
      <c r="E440" s="236" t="s">
        <v>1</v>
      </c>
      <c r="F440" s="237" t="s">
        <v>835</v>
      </c>
      <c r="G440" s="234"/>
      <c r="H440" s="238">
        <v>0.95199999999999996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194</v>
      </c>
      <c r="AU440" s="244" t="s">
        <v>86</v>
      </c>
      <c r="AV440" s="13" t="s">
        <v>86</v>
      </c>
      <c r="AW440" s="13" t="s">
        <v>32</v>
      </c>
      <c r="AX440" s="13" t="s">
        <v>76</v>
      </c>
      <c r="AY440" s="244" t="s">
        <v>186</v>
      </c>
    </row>
    <row r="441" s="14" customFormat="1">
      <c r="A441" s="14"/>
      <c r="B441" s="245"/>
      <c r="C441" s="246"/>
      <c r="D441" s="235" t="s">
        <v>194</v>
      </c>
      <c r="E441" s="247" t="s">
        <v>1</v>
      </c>
      <c r="F441" s="248" t="s">
        <v>202</v>
      </c>
      <c r="G441" s="246"/>
      <c r="H441" s="249">
        <v>6.9660000000000002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194</v>
      </c>
      <c r="AU441" s="255" t="s">
        <v>86</v>
      </c>
      <c r="AV441" s="14" t="s">
        <v>192</v>
      </c>
      <c r="AW441" s="14" t="s">
        <v>32</v>
      </c>
      <c r="AX441" s="14" t="s">
        <v>84</v>
      </c>
      <c r="AY441" s="255" t="s">
        <v>186</v>
      </c>
    </row>
    <row r="442" s="12" customFormat="1" ht="22.8" customHeight="1">
      <c r="A442" s="12"/>
      <c r="B442" s="203"/>
      <c r="C442" s="204"/>
      <c r="D442" s="205" t="s">
        <v>75</v>
      </c>
      <c r="E442" s="217" t="s">
        <v>840</v>
      </c>
      <c r="F442" s="217" t="s">
        <v>841</v>
      </c>
      <c r="G442" s="204"/>
      <c r="H442" s="204"/>
      <c r="I442" s="207"/>
      <c r="J442" s="218">
        <f>BK442</f>
        <v>0</v>
      </c>
      <c r="K442" s="204"/>
      <c r="L442" s="209"/>
      <c r="M442" s="210"/>
      <c r="N442" s="211"/>
      <c r="O442" s="211"/>
      <c r="P442" s="212">
        <f>SUM(P443:P446)</f>
        <v>0</v>
      </c>
      <c r="Q442" s="211"/>
      <c r="R442" s="212">
        <f>SUM(R443:R446)</f>
        <v>0.12468082</v>
      </c>
      <c r="S442" s="211"/>
      <c r="T442" s="213">
        <f>SUM(T443:T446)</f>
        <v>0.034209429999999999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4" t="s">
        <v>86</v>
      </c>
      <c r="AT442" s="215" t="s">
        <v>75</v>
      </c>
      <c r="AU442" s="215" t="s">
        <v>84</v>
      </c>
      <c r="AY442" s="214" t="s">
        <v>186</v>
      </c>
      <c r="BK442" s="216">
        <f>SUM(BK443:BK446)</f>
        <v>0</v>
      </c>
    </row>
    <row r="443" s="2" customFormat="1" ht="16.5" customHeight="1">
      <c r="A443" s="37"/>
      <c r="B443" s="38"/>
      <c r="C443" s="219" t="s">
        <v>842</v>
      </c>
      <c r="D443" s="219" t="s">
        <v>188</v>
      </c>
      <c r="E443" s="220" t="s">
        <v>843</v>
      </c>
      <c r="F443" s="221" t="s">
        <v>844</v>
      </c>
      <c r="G443" s="222" t="s">
        <v>216</v>
      </c>
      <c r="H443" s="223">
        <v>110.35299999999999</v>
      </c>
      <c r="I443" s="224"/>
      <c r="J443" s="225">
        <f>ROUND(I443*H443,2)</f>
        <v>0</v>
      </c>
      <c r="K443" s="226"/>
      <c r="L443" s="43"/>
      <c r="M443" s="227" t="s">
        <v>1</v>
      </c>
      <c r="N443" s="228" t="s">
        <v>41</v>
      </c>
      <c r="O443" s="90"/>
      <c r="P443" s="229">
        <f>O443*H443</f>
        <v>0</v>
      </c>
      <c r="Q443" s="229">
        <v>0.001</v>
      </c>
      <c r="R443" s="229">
        <f>Q443*H443</f>
        <v>0.11035299999999999</v>
      </c>
      <c r="S443" s="229">
        <v>0.00031</v>
      </c>
      <c r="T443" s="230">
        <f>S443*H443</f>
        <v>0.034209429999999999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31" t="s">
        <v>270</v>
      </c>
      <c r="AT443" s="231" t="s">
        <v>188</v>
      </c>
      <c r="AU443" s="231" t="s">
        <v>86</v>
      </c>
      <c r="AY443" s="16" t="s">
        <v>186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6" t="s">
        <v>84</v>
      </c>
      <c r="BK443" s="232">
        <f>ROUND(I443*H443,2)</f>
        <v>0</v>
      </c>
      <c r="BL443" s="16" t="s">
        <v>270</v>
      </c>
      <c r="BM443" s="231" t="s">
        <v>845</v>
      </c>
    </row>
    <row r="444" s="13" customFormat="1">
      <c r="A444" s="13"/>
      <c r="B444" s="233"/>
      <c r="C444" s="234"/>
      <c r="D444" s="235" t="s">
        <v>194</v>
      </c>
      <c r="E444" s="236" t="s">
        <v>1</v>
      </c>
      <c r="F444" s="237" t="s">
        <v>846</v>
      </c>
      <c r="G444" s="234"/>
      <c r="H444" s="238">
        <v>110.35299999999999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194</v>
      </c>
      <c r="AU444" s="244" t="s">
        <v>86</v>
      </c>
      <c r="AV444" s="13" t="s">
        <v>86</v>
      </c>
      <c r="AW444" s="13" t="s">
        <v>32</v>
      </c>
      <c r="AX444" s="13" t="s">
        <v>84</v>
      </c>
      <c r="AY444" s="244" t="s">
        <v>186</v>
      </c>
    </row>
    <row r="445" s="2" customFormat="1" ht="33" customHeight="1">
      <c r="A445" s="37"/>
      <c r="B445" s="38"/>
      <c r="C445" s="219" t="s">
        <v>847</v>
      </c>
      <c r="D445" s="219" t="s">
        <v>188</v>
      </c>
      <c r="E445" s="220" t="s">
        <v>848</v>
      </c>
      <c r="F445" s="221" t="s">
        <v>849</v>
      </c>
      <c r="G445" s="222" t="s">
        <v>216</v>
      </c>
      <c r="H445" s="223">
        <v>110.214</v>
      </c>
      <c r="I445" s="224"/>
      <c r="J445" s="225">
        <f>ROUND(I445*H445,2)</f>
        <v>0</v>
      </c>
      <c r="K445" s="226"/>
      <c r="L445" s="43"/>
      <c r="M445" s="227" t="s">
        <v>1</v>
      </c>
      <c r="N445" s="228" t="s">
        <v>41</v>
      </c>
      <c r="O445" s="90"/>
      <c r="P445" s="229">
        <f>O445*H445</f>
        <v>0</v>
      </c>
      <c r="Q445" s="229">
        <v>0.00012999999999999999</v>
      </c>
      <c r="R445" s="229">
        <f>Q445*H445</f>
        <v>0.014327819999999998</v>
      </c>
      <c r="S445" s="229">
        <v>0</v>
      </c>
      <c r="T445" s="230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31" t="s">
        <v>270</v>
      </c>
      <c r="AT445" s="231" t="s">
        <v>188</v>
      </c>
      <c r="AU445" s="231" t="s">
        <v>86</v>
      </c>
      <c r="AY445" s="16" t="s">
        <v>186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6" t="s">
        <v>84</v>
      </c>
      <c r="BK445" s="232">
        <f>ROUND(I445*H445,2)</f>
        <v>0</v>
      </c>
      <c r="BL445" s="16" t="s">
        <v>270</v>
      </c>
      <c r="BM445" s="231" t="s">
        <v>850</v>
      </c>
    </row>
    <row r="446" s="13" customFormat="1">
      <c r="A446" s="13"/>
      <c r="B446" s="233"/>
      <c r="C446" s="234"/>
      <c r="D446" s="235" t="s">
        <v>194</v>
      </c>
      <c r="E446" s="236" t="s">
        <v>1</v>
      </c>
      <c r="F446" s="237" t="s">
        <v>851</v>
      </c>
      <c r="G446" s="234"/>
      <c r="H446" s="238">
        <v>110.214</v>
      </c>
      <c r="I446" s="239"/>
      <c r="J446" s="234"/>
      <c r="K446" s="234"/>
      <c r="L446" s="240"/>
      <c r="M446" s="267"/>
      <c r="N446" s="268"/>
      <c r="O446" s="268"/>
      <c r="P446" s="268"/>
      <c r="Q446" s="268"/>
      <c r="R446" s="268"/>
      <c r="S446" s="268"/>
      <c r="T446" s="26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194</v>
      </c>
      <c r="AU446" s="244" t="s">
        <v>86</v>
      </c>
      <c r="AV446" s="13" t="s">
        <v>86</v>
      </c>
      <c r="AW446" s="13" t="s">
        <v>32</v>
      </c>
      <c r="AX446" s="13" t="s">
        <v>84</v>
      </c>
      <c r="AY446" s="244" t="s">
        <v>186</v>
      </c>
    </row>
    <row r="447" s="2" customFormat="1" ht="6.96" customHeight="1">
      <c r="A447" s="37"/>
      <c r="B447" s="65"/>
      <c r="C447" s="66"/>
      <c r="D447" s="66"/>
      <c r="E447" s="66"/>
      <c r="F447" s="66"/>
      <c r="G447" s="66"/>
      <c r="H447" s="66"/>
      <c r="I447" s="66"/>
      <c r="J447" s="66"/>
      <c r="K447" s="66"/>
      <c r="L447" s="43"/>
      <c r="M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</row>
  </sheetData>
  <sheetProtection sheet="1" autoFilter="0" formatColumns="0" formatRows="0" objects="1" scenarios="1" spinCount="100000" saltValue="2HeWAXgwLoWZ5ASHm6GfRaNoFLHTnPQgoEOiZoGP60h1jkDLw8Sz8GuMsVEWOuyrkisBOcTt7vlSD6DoLQitMg==" hashValue="ADvMJFUehHteK7EBdQymv4kZRIhqE/IjQh3VZryrKwgFQ3ImxMGzvTo6FHRRKnEMy2ggKrIeErqKpIubuBhtOw==" algorithmName="SHA-512" password="CC35"/>
  <autoFilter ref="C143:K446"/>
  <mergeCells count="9">
    <mergeCell ref="E7:H7"/>
    <mergeCell ref="E9:H9"/>
    <mergeCell ref="E18:H18"/>
    <mergeCell ref="E27:H27"/>
    <mergeCell ref="E85:H85"/>
    <mergeCell ref="E87:H87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106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STAVEBNÍ ÚPRAVY 1.P.P. OBJEKTU č.p.80 - JIŘETÍN POD JEDLOVOU - ROZHLED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852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31. 7. 2023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ROUND((SUM(BE125:BE212)),  2)</f>
        <v>0</v>
      </c>
      <c r="G33" s="37"/>
      <c r="H33" s="37"/>
      <c r="I33" s="155">
        <v>0.20999999999999999</v>
      </c>
      <c r="J33" s="154">
        <f>ROUND(((SUM(BE125:BE212))*I33),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ROUND((SUM(BF125:BF212)),  2)</f>
        <v>0</v>
      </c>
      <c r="G34" s="37"/>
      <c r="H34" s="37"/>
      <c r="I34" s="155">
        <v>0.14999999999999999</v>
      </c>
      <c r="J34" s="154">
        <f>ROUND(((SUM(BF125:BF212))*I34),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ROUND((SUM(BG125:BG212)),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ROUND((SUM(BH125:BH212)),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ROUND((SUM(BI125:BI212)),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STAVEBNÍ ÚPRAVY 1.P.P. OBJEKTU č.p.80 - JIŘETÍN POD JEDLOVOU - ROZHLED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EL - Elektro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st.p.č.125, p.p.č. 111/1</v>
      </c>
      <c r="G89" s="39"/>
      <c r="H89" s="39"/>
      <c r="I89" s="31" t="s">
        <v>22</v>
      </c>
      <c r="J89" s="78" t="str">
        <f>IF(J12="","",J12)</f>
        <v>31. 7. 2023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139</v>
      </c>
      <c r="D94" s="176"/>
      <c r="E94" s="176"/>
      <c r="F94" s="176"/>
      <c r="G94" s="176"/>
      <c r="H94" s="176"/>
      <c r="I94" s="176"/>
      <c r="J94" s="177" t="s">
        <v>140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141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142</v>
      </c>
    </row>
    <row r="97" s="9" customFormat="1" ht="24.96" customHeight="1">
      <c r="A97" s="9"/>
      <c r="B97" s="179"/>
      <c r="C97" s="180"/>
      <c r="D97" s="181" t="s">
        <v>853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854</v>
      </c>
      <c r="E98" s="182"/>
      <c r="F98" s="182"/>
      <c r="G98" s="182"/>
      <c r="H98" s="182"/>
      <c r="I98" s="182"/>
      <c r="J98" s="183">
        <f>J136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855</v>
      </c>
      <c r="E99" s="182"/>
      <c r="F99" s="182"/>
      <c r="G99" s="182"/>
      <c r="H99" s="182"/>
      <c r="I99" s="182"/>
      <c r="J99" s="183">
        <f>J164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856</v>
      </c>
      <c r="E100" s="182"/>
      <c r="F100" s="182"/>
      <c r="G100" s="182"/>
      <c r="H100" s="182"/>
      <c r="I100" s="182"/>
      <c r="J100" s="183">
        <f>J192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857</v>
      </c>
      <c r="E101" s="182"/>
      <c r="F101" s="182"/>
      <c r="G101" s="182"/>
      <c r="H101" s="182"/>
      <c r="I101" s="182"/>
      <c r="J101" s="183">
        <f>J201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858</v>
      </c>
      <c r="E102" s="188"/>
      <c r="F102" s="188"/>
      <c r="G102" s="188"/>
      <c r="H102" s="188"/>
      <c r="I102" s="188"/>
      <c r="J102" s="189">
        <f>J202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859</v>
      </c>
      <c r="E103" s="188"/>
      <c r="F103" s="188"/>
      <c r="G103" s="188"/>
      <c r="H103" s="188"/>
      <c r="I103" s="188"/>
      <c r="J103" s="189">
        <f>J204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860</v>
      </c>
      <c r="E104" s="188"/>
      <c r="F104" s="188"/>
      <c r="G104" s="188"/>
      <c r="H104" s="188"/>
      <c r="I104" s="188"/>
      <c r="J104" s="189">
        <f>J206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861</v>
      </c>
      <c r="E105" s="188"/>
      <c r="F105" s="188"/>
      <c r="G105" s="188"/>
      <c r="H105" s="188"/>
      <c r="I105" s="188"/>
      <c r="J105" s="189">
        <f>J211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171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6.25" customHeight="1">
      <c r="A115" s="37"/>
      <c r="B115" s="38"/>
      <c r="C115" s="39"/>
      <c r="D115" s="39"/>
      <c r="E115" s="174" t="str">
        <f>E7</f>
        <v>STAVEBNÍ ÚPRAVY 1.P.P. OBJEKTU č.p.80 - JIŘETÍN POD JEDLOVOU - ROZHLED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115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EL - Elektro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st.p.č.125, p.p.č. 111/1</v>
      </c>
      <c r="G119" s="39"/>
      <c r="H119" s="39"/>
      <c r="I119" s="31" t="s">
        <v>22</v>
      </c>
      <c r="J119" s="78" t="str">
        <f>IF(J12="","",J12)</f>
        <v>31. 7. 2023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>STATUTÁRNÍ MĚSTO DĚČÍN</v>
      </c>
      <c r="G121" s="39"/>
      <c r="H121" s="39"/>
      <c r="I121" s="31" t="s">
        <v>30</v>
      </c>
      <c r="J121" s="35" t="str">
        <f>E21</f>
        <v>Ing. Vladimír POLDA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IF(E18="","",E18)</f>
        <v>Vyplň údaj</v>
      </c>
      <c r="G122" s="39"/>
      <c r="H122" s="39"/>
      <c r="I122" s="31" t="s">
        <v>33</v>
      </c>
      <c r="J122" s="35" t="str">
        <f>E24</f>
        <v>Ing. Jan Duben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1"/>
      <c r="B124" s="192"/>
      <c r="C124" s="193" t="s">
        <v>172</v>
      </c>
      <c r="D124" s="194" t="s">
        <v>61</v>
      </c>
      <c r="E124" s="194" t="s">
        <v>57</v>
      </c>
      <c r="F124" s="194" t="s">
        <v>58</v>
      </c>
      <c r="G124" s="194" t="s">
        <v>173</v>
      </c>
      <c r="H124" s="194" t="s">
        <v>174</v>
      </c>
      <c r="I124" s="194" t="s">
        <v>175</v>
      </c>
      <c r="J124" s="195" t="s">
        <v>140</v>
      </c>
      <c r="K124" s="196" t="s">
        <v>176</v>
      </c>
      <c r="L124" s="197"/>
      <c r="M124" s="99" t="s">
        <v>1</v>
      </c>
      <c r="N124" s="100" t="s">
        <v>40</v>
      </c>
      <c r="O124" s="100" t="s">
        <v>177</v>
      </c>
      <c r="P124" s="100" t="s">
        <v>178</v>
      </c>
      <c r="Q124" s="100" t="s">
        <v>179</v>
      </c>
      <c r="R124" s="100" t="s">
        <v>180</v>
      </c>
      <c r="S124" s="100" t="s">
        <v>181</v>
      </c>
      <c r="T124" s="101" t="s">
        <v>182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7"/>
      <c r="B125" s="38"/>
      <c r="C125" s="106" t="s">
        <v>183</v>
      </c>
      <c r="D125" s="39"/>
      <c r="E125" s="39"/>
      <c r="F125" s="39"/>
      <c r="G125" s="39"/>
      <c r="H125" s="39"/>
      <c r="I125" s="39"/>
      <c r="J125" s="198">
        <f>BK125</f>
        <v>0</v>
      </c>
      <c r="K125" s="39"/>
      <c r="L125" s="43"/>
      <c r="M125" s="102"/>
      <c r="N125" s="199"/>
      <c r="O125" s="103"/>
      <c r="P125" s="200">
        <f>P126+P136+P164+P192+P201</f>
        <v>0</v>
      </c>
      <c r="Q125" s="103"/>
      <c r="R125" s="200">
        <f>R126+R136+R164+R192+R201</f>
        <v>0</v>
      </c>
      <c r="S125" s="103"/>
      <c r="T125" s="201">
        <f>T126+T136+T164+T192+T201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75</v>
      </c>
      <c r="AU125" s="16" t="s">
        <v>142</v>
      </c>
      <c r="BK125" s="202">
        <f>BK126+BK136+BK164+BK192+BK201</f>
        <v>0</v>
      </c>
    </row>
    <row r="126" s="12" customFormat="1" ht="25.92" customHeight="1">
      <c r="A126" s="12"/>
      <c r="B126" s="203"/>
      <c r="C126" s="204"/>
      <c r="D126" s="205" t="s">
        <v>75</v>
      </c>
      <c r="E126" s="206" t="s">
        <v>862</v>
      </c>
      <c r="F126" s="206" t="s">
        <v>863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SUM(P127:P135)</f>
        <v>0</v>
      </c>
      <c r="Q126" s="211"/>
      <c r="R126" s="212">
        <f>SUM(R127:R135)</f>
        <v>0</v>
      </c>
      <c r="S126" s="211"/>
      <c r="T126" s="213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76</v>
      </c>
      <c r="AY126" s="214" t="s">
        <v>186</v>
      </c>
      <c r="BK126" s="216">
        <f>SUM(BK127:BK135)</f>
        <v>0</v>
      </c>
    </row>
    <row r="127" s="2" customFormat="1" ht="16.5" customHeight="1">
      <c r="A127" s="37"/>
      <c r="B127" s="38"/>
      <c r="C127" s="256" t="s">
        <v>84</v>
      </c>
      <c r="D127" s="256" t="s">
        <v>271</v>
      </c>
      <c r="E127" s="257" t="s">
        <v>864</v>
      </c>
      <c r="F127" s="258" t="s">
        <v>865</v>
      </c>
      <c r="G127" s="259" t="s">
        <v>866</v>
      </c>
      <c r="H127" s="260">
        <v>20</v>
      </c>
      <c r="I127" s="261"/>
      <c r="J127" s="262">
        <f>ROUND(I127*H127,2)</f>
        <v>0</v>
      </c>
      <c r="K127" s="263"/>
      <c r="L127" s="264"/>
      <c r="M127" s="265" t="s">
        <v>1</v>
      </c>
      <c r="N127" s="266" t="s">
        <v>41</v>
      </c>
      <c r="O127" s="90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1" t="s">
        <v>231</v>
      </c>
      <c r="AT127" s="231" t="s">
        <v>271</v>
      </c>
      <c r="AU127" s="231" t="s">
        <v>84</v>
      </c>
      <c r="AY127" s="16" t="s">
        <v>186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6" t="s">
        <v>84</v>
      </c>
      <c r="BK127" s="232">
        <f>ROUND(I127*H127,2)</f>
        <v>0</v>
      </c>
      <c r="BL127" s="16" t="s">
        <v>192</v>
      </c>
      <c r="BM127" s="231" t="s">
        <v>86</v>
      </c>
    </row>
    <row r="128" s="2" customFormat="1" ht="16.5" customHeight="1">
      <c r="A128" s="37"/>
      <c r="B128" s="38"/>
      <c r="C128" s="256" t="s">
        <v>86</v>
      </c>
      <c r="D128" s="256" t="s">
        <v>271</v>
      </c>
      <c r="E128" s="257" t="s">
        <v>867</v>
      </c>
      <c r="F128" s="258" t="s">
        <v>868</v>
      </c>
      <c r="G128" s="259" t="s">
        <v>866</v>
      </c>
      <c r="H128" s="260">
        <v>8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41</v>
      </c>
      <c r="O128" s="90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1" t="s">
        <v>231</v>
      </c>
      <c r="AT128" s="231" t="s">
        <v>271</v>
      </c>
      <c r="AU128" s="231" t="s">
        <v>84</v>
      </c>
      <c r="AY128" s="16" t="s">
        <v>186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84</v>
      </c>
      <c r="BK128" s="232">
        <f>ROUND(I128*H128,2)</f>
        <v>0</v>
      </c>
      <c r="BL128" s="16" t="s">
        <v>192</v>
      </c>
      <c r="BM128" s="231" t="s">
        <v>192</v>
      </c>
    </row>
    <row r="129" s="2" customFormat="1" ht="16.5" customHeight="1">
      <c r="A129" s="37"/>
      <c r="B129" s="38"/>
      <c r="C129" s="256" t="s">
        <v>203</v>
      </c>
      <c r="D129" s="256" t="s">
        <v>271</v>
      </c>
      <c r="E129" s="257" t="s">
        <v>869</v>
      </c>
      <c r="F129" s="258" t="s">
        <v>870</v>
      </c>
      <c r="G129" s="259" t="s">
        <v>866</v>
      </c>
      <c r="H129" s="260">
        <v>9</v>
      </c>
      <c r="I129" s="261"/>
      <c r="J129" s="262">
        <f>ROUND(I129*H129,2)</f>
        <v>0</v>
      </c>
      <c r="K129" s="263"/>
      <c r="L129" s="264"/>
      <c r="M129" s="265" t="s">
        <v>1</v>
      </c>
      <c r="N129" s="266" t="s">
        <v>41</v>
      </c>
      <c r="O129" s="90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1" t="s">
        <v>231</v>
      </c>
      <c r="AT129" s="231" t="s">
        <v>271</v>
      </c>
      <c r="AU129" s="231" t="s">
        <v>84</v>
      </c>
      <c r="AY129" s="16" t="s">
        <v>186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6" t="s">
        <v>84</v>
      </c>
      <c r="BK129" s="232">
        <f>ROUND(I129*H129,2)</f>
        <v>0</v>
      </c>
      <c r="BL129" s="16" t="s">
        <v>192</v>
      </c>
      <c r="BM129" s="231" t="s">
        <v>219</v>
      </c>
    </row>
    <row r="130" s="2" customFormat="1" ht="16.5" customHeight="1">
      <c r="A130" s="37"/>
      <c r="B130" s="38"/>
      <c r="C130" s="256" t="s">
        <v>192</v>
      </c>
      <c r="D130" s="256" t="s">
        <v>271</v>
      </c>
      <c r="E130" s="257" t="s">
        <v>871</v>
      </c>
      <c r="F130" s="258" t="s">
        <v>872</v>
      </c>
      <c r="G130" s="259" t="s">
        <v>866</v>
      </c>
      <c r="H130" s="260">
        <v>7</v>
      </c>
      <c r="I130" s="261"/>
      <c r="J130" s="262">
        <f>ROUND(I130*H130,2)</f>
        <v>0</v>
      </c>
      <c r="K130" s="263"/>
      <c r="L130" s="264"/>
      <c r="M130" s="265" t="s">
        <v>1</v>
      </c>
      <c r="N130" s="266" t="s">
        <v>41</v>
      </c>
      <c r="O130" s="90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231</v>
      </c>
      <c r="AT130" s="231" t="s">
        <v>271</v>
      </c>
      <c r="AU130" s="231" t="s">
        <v>84</v>
      </c>
      <c r="AY130" s="16" t="s">
        <v>186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84</v>
      </c>
      <c r="BK130" s="232">
        <f>ROUND(I130*H130,2)</f>
        <v>0</v>
      </c>
      <c r="BL130" s="16" t="s">
        <v>192</v>
      </c>
      <c r="BM130" s="231" t="s">
        <v>231</v>
      </c>
    </row>
    <row r="131" s="2" customFormat="1" ht="16.5" customHeight="1">
      <c r="A131" s="37"/>
      <c r="B131" s="38"/>
      <c r="C131" s="256" t="s">
        <v>213</v>
      </c>
      <c r="D131" s="256" t="s">
        <v>271</v>
      </c>
      <c r="E131" s="257" t="s">
        <v>873</v>
      </c>
      <c r="F131" s="258" t="s">
        <v>874</v>
      </c>
      <c r="G131" s="259" t="s">
        <v>866</v>
      </c>
      <c r="H131" s="260">
        <v>1</v>
      </c>
      <c r="I131" s="261"/>
      <c r="J131" s="262">
        <f>ROUND(I131*H131,2)</f>
        <v>0</v>
      </c>
      <c r="K131" s="263"/>
      <c r="L131" s="264"/>
      <c r="M131" s="265" t="s">
        <v>1</v>
      </c>
      <c r="N131" s="266" t="s">
        <v>41</v>
      </c>
      <c r="O131" s="90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231</v>
      </c>
      <c r="AT131" s="231" t="s">
        <v>271</v>
      </c>
      <c r="AU131" s="231" t="s">
        <v>84</v>
      </c>
      <c r="AY131" s="16" t="s">
        <v>186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84</v>
      </c>
      <c r="BK131" s="232">
        <f>ROUND(I131*H131,2)</f>
        <v>0</v>
      </c>
      <c r="BL131" s="16" t="s">
        <v>192</v>
      </c>
      <c r="BM131" s="231" t="s">
        <v>241</v>
      </c>
    </row>
    <row r="132" s="2" customFormat="1" ht="16.5" customHeight="1">
      <c r="A132" s="37"/>
      <c r="B132" s="38"/>
      <c r="C132" s="256" t="s">
        <v>219</v>
      </c>
      <c r="D132" s="256" t="s">
        <v>271</v>
      </c>
      <c r="E132" s="257" t="s">
        <v>875</v>
      </c>
      <c r="F132" s="258" t="s">
        <v>876</v>
      </c>
      <c r="G132" s="259" t="s">
        <v>866</v>
      </c>
      <c r="H132" s="260">
        <v>1</v>
      </c>
      <c r="I132" s="261"/>
      <c r="J132" s="262">
        <f>ROUND(I132*H132,2)</f>
        <v>0</v>
      </c>
      <c r="K132" s="263"/>
      <c r="L132" s="264"/>
      <c r="M132" s="265" t="s">
        <v>1</v>
      </c>
      <c r="N132" s="266" t="s">
        <v>41</v>
      </c>
      <c r="O132" s="90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1" t="s">
        <v>231</v>
      </c>
      <c r="AT132" s="231" t="s">
        <v>271</v>
      </c>
      <c r="AU132" s="231" t="s">
        <v>84</v>
      </c>
      <c r="AY132" s="16" t="s">
        <v>186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84</v>
      </c>
      <c r="BK132" s="232">
        <f>ROUND(I132*H132,2)</f>
        <v>0</v>
      </c>
      <c r="BL132" s="16" t="s">
        <v>192</v>
      </c>
      <c r="BM132" s="231" t="s">
        <v>251</v>
      </c>
    </row>
    <row r="133" s="2" customFormat="1" ht="16.5" customHeight="1">
      <c r="A133" s="37"/>
      <c r="B133" s="38"/>
      <c r="C133" s="256" t="s">
        <v>226</v>
      </c>
      <c r="D133" s="256" t="s">
        <v>271</v>
      </c>
      <c r="E133" s="257" t="s">
        <v>877</v>
      </c>
      <c r="F133" s="258" t="s">
        <v>878</v>
      </c>
      <c r="G133" s="259" t="s">
        <v>866</v>
      </c>
      <c r="H133" s="260">
        <v>3</v>
      </c>
      <c r="I133" s="261"/>
      <c r="J133" s="262">
        <f>ROUND(I133*H133,2)</f>
        <v>0</v>
      </c>
      <c r="K133" s="263"/>
      <c r="L133" s="264"/>
      <c r="M133" s="265" t="s">
        <v>1</v>
      </c>
      <c r="N133" s="266" t="s">
        <v>41</v>
      </c>
      <c r="O133" s="90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231</v>
      </c>
      <c r="AT133" s="231" t="s">
        <v>271</v>
      </c>
      <c r="AU133" s="231" t="s">
        <v>84</v>
      </c>
      <c r="AY133" s="16" t="s">
        <v>186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84</v>
      </c>
      <c r="BK133" s="232">
        <f>ROUND(I133*H133,2)</f>
        <v>0</v>
      </c>
      <c r="BL133" s="16" t="s">
        <v>192</v>
      </c>
      <c r="BM133" s="231" t="s">
        <v>261</v>
      </c>
    </row>
    <row r="134" s="2" customFormat="1" ht="16.5" customHeight="1">
      <c r="A134" s="37"/>
      <c r="B134" s="38"/>
      <c r="C134" s="219" t="s">
        <v>231</v>
      </c>
      <c r="D134" s="219" t="s">
        <v>188</v>
      </c>
      <c r="E134" s="220" t="s">
        <v>879</v>
      </c>
      <c r="F134" s="221" t="s">
        <v>880</v>
      </c>
      <c r="G134" s="222" t="s">
        <v>881</v>
      </c>
      <c r="H134" s="270"/>
      <c r="I134" s="224"/>
      <c r="J134" s="225">
        <f>ROUND(I134*H134,2)</f>
        <v>0</v>
      </c>
      <c r="K134" s="226"/>
      <c r="L134" s="43"/>
      <c r="M134" s="227" t="s">
        <v>1</v>
      </c>
      <c r="N134" s="228" t="s">
        <v>41</v>
      </c>
      <c r="O134" s="90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1" t="s">
        <v>520</v>
      </c>
      <c r="AT134" s="231" t="s">
        <v>188</v>
      </c>
      <c r="AU134" s="231" t="s">
        <v>84</v>
      </c>
      <c r="AY134" s="16" t="s">
        <v>186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84</v>
      </c>
      <c r="BK134" s="232">
        <f>ROUND(I134*H134,2)</f>
        <v>0</v>
      </c>
      <c r="BL134" s="16" t="s">
        <v>520</v>
      </c>
      <c r="BM134" s="231" t="s">
        <v>882</v>
      </c>
    </row>
    <row r="135" s="2" customFormat="1" ht="16.5" customHeight="1">
      <c r="A135" s="37"/>
      <c r="B135" s="38"/>
      <c r="C135" s="219" t="s">
        <v>236</v>
      </c>
      <c r="D135" s="219" t="s">
        <v>188</v>
      </c>
      <c r="E135" s="220" t="s">
        <v>883</v>
      </c>
      <c r="F135" s="221" t="s">
        <v>884</v>
      </c>
      <c r="G135" s="222" t="s">
        <v>881</v>
      </c>
      <c r="H135" s="270"/>
      <c r="I135" s="224"/>
      <c r="J135" s="225">
        <f>ROUND(I135*H135,2)</f>
        <v>0</v>
      </c>
      <c r="K135" s="226"/>
      <c r="L135" s="43"/>
      <c r="M135" s="227" t="s">
        <v>1</v>
      </c>
      <c r="N135" s="228" t="s">
        <v>41</v>
      </c>
      <c r="O135" s="90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1" t="s">
        <v>520</v>
      </c>
      <c r="AT135" s="231" t="s">
        <v>188</v>
      </c>
      <c r="AU135" s="231" t="s">
        <v>84</v>
      </c>
      <c r="AY135" s="16" t="s">
        <v>186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84</v>
      </c>
      <c r="BK135" s="232">
        <f>ROUND(I135*H135,2)</f>
        <v>0</v>
      </c>
      <c r="BL135" s="16" t="s">
        <v>520</v>
      </c>
      <c r="BM135" s="231" t="s">
        <v>885</v>
      </c>
    </row>
    <row r="136" s="12" customFormat="1" ht="25.92" customHeight="1">
      <c r="A136" s="12"/>
      <c r="B136" s="203"/>
      <c r="C136" s="204"/>
      <c r="D136" s="205" t="s">
        <v>75</v>
      </c>
      <c r="E136" s="206" t="s">
        <v>886</v>
      </c>
      <c r="F136" s="206" t="s">
        <v>887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SUM(P137:P163)</f>
        <v>0</v>
      </c>
      <c r="Q136" s="211"/>
      <c r="R136" s="212">
        <f>SUM(R137:R163)</f>
        <v>0</v>
      </c>
      <c r="S136" s="211"/>
      <c r="T136" s="213">
        <f>SUM(T137:T163)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76</v>
      </c>
      <c r="AY136" s="214" t="s">
        <v>186</v>
      </c>
      <c r="BK136" s="216">
        <f>SUM(BK137:BK163)</f>
        <v>0</v>
      </c>
    </row>
    <row r="137" s="2" customFormat="1" ht="16.5" customHeight="1">
      <c r="A137" s="37"/>
      <c r="B137" s="38"/>
      <c r="C137" s="256" t="s">
        <v>241</v>
      </c>
      <c r="D137" s="256" t="s">
        <v>271</v>
      </c>
      <c r="E137" s="257" t="s">
        <v>888</v>
      </c>
      <c r="F137" s="258" t="s">
        <v>889</v>
      </c>
      <c r="G137" s="259" t="s">
        <v>191</v>
      </c>
      <c r="H137" s="260">
        <v>60</v>
      </c>
      <c r="I137" s="261"/>
      <c r="J137" s="262">
        <f>ROUND(I137*H137,2)</f>
        <v>0</v>
      </c>
      <c r="K137" s="263"/>
      <c r="L137" s="264"/>
      <c r="M137" s="265" t="s">
        <v>1</v>
      </c>
      <c r="N137" s="266" t="s">
        <v>41</v>
      </c>
      <c r="O137" s="90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1" t="s">
        <v>231</v>
      </c>
      <c r="AT137" s="231" t="s">
        <v>271</v>
      </c>
      <c r="AU137" s="231" t="s">
        <v>84</v>
      </c>
      <c r="AY137" s="16" t="s">
        <v>186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6" t="s">
        <v>84</v>
      </c>
      <c r="BK137" s="232">
        <f>ROUND(I137*H137,2)</f>
        <v>0</v>
      </c>
      <c r="BL137" s="16" t="s">
        <v>192</v>
      </c>
      <c r="BM137" s="231" t="s">
        <v>270</v>
      </c>
    </row>
    <row r="138" s="2" customFormat="1" ht="16.5" customHeight="1">
      <c r="A138" s="37"/>
      <c r="B138" s="38"/>
      <c r="C138" s="256" t="s">
        <v>246</v>
      </c>
      <c r="D138" s="256" t="s">
        <v>271</v>
      </c>
      <c r="E138" s="257" t="s">
        <v>890</v>
      </c>
      <c r="F138" s="258" t="s">
        <v>891</v>
      </c>
      <c r="G138" s="259" t="s">
        <v>191</v>
      </c>
      <c r="H138" s="260">
        <v>180</v>
      </c>
      <c r="I138" s="261"/>
      <c r="J138" s="262">
        <f>ROUND(I138*H138,2)</f>
        <v>0</v>
      </c>
      <c r="K138" s="263"/>
      <c r="L138" s="264"/>
      <c r="M138" s="265" t="s">
        <v>1</v>
      </c>
      <c r="N138" s="266" t="s">
        <v>41</v>
      </c>
      <c r="O138" s="90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1" t="s">
        <v>231</v>
      </c>
      <c r="AT138" s="231" t="s">
        <v>271</v>
      </c>
      <c r="AU138" s="231" t="s">
        <v>84</v>
      </c>
      <c r="AY138" s="16" t="s">
        <v>186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6" t="s">
        <v>84</v>
      </c>
      <c r="BK138" s="232">
        <f>ROUND(I138*H138,2)</f>
        <v>0</v>
      </c>
      <c r="BL138" s="16" t="s">
        <v>192</v>
      </c>
      <c r="BM138" s="231" t="s">
        <v>282</v>
      </c>
    </row>
    <row r="139" s="2" customFormat="1" ht="16.5" customHeight="1">
      <c r="A139" s="37"/>
      <c r="B139" s="38"/>
      <c r="C139" s="256" t="s">
        <v>251</v>
      </c>
      <c r="D139" s="256" t="s">
        <v>271</v>
      </c>
      <c r="E139" s="257" t="s">
        <v>892</v>
      </c>
      <c r="F139" s="258" t="s">
        <v>893</v>
      </c>
      <c r="G139" s="259" t="s">
        <v>191</v>
      </c>
      <c r="H139" s="260">
        <v>230</v>
      </c>
      <c r="I139" s="261"/>
      <c r="J139" s="262">
        <f>ROUND(I139*H139,2)</f>
        <v>0</v>
      </c>
      <c r="K139" s="263"/>
      <c r="L139" s="264"/>
      <c r="M139" s="265" t="s">
        <v>1</v>
      </c>
      <c r="N139" s="266" t="s">
        <v>41</v>
      </c>
      <c r="O139" s="90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1" t="s">
        <v>231</v>
      </c>
      <c r="AT139" s="231" t="s">
        <v>271</v>
      </c>
      <c r="AU139" s="231" t="s">
        <v>84</v>
      </c>
      <c r="AY139" s="16" t="s">
        <v>186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84</v>
      </c>
      <c r="BK139" s="232">
        <f>ROUND(I139*H139,2)</f>
        <v>0</v>
      </c>
      <c r="BL139" s="16" t="s">
        <v>192</v>
      </c>
      <c r="BM139" s="231" t="s">
        <v>293</v>
      </c>
    </row>
    <row r="140" s="2" customFormat="1" ht="16.5" customHeight="1">
      <c r="A140" s="37"/>
      <c r="B140" s="38"/>
      <c r="C140" s="256" t="s">
        <v>256</v>
      </c>
      <c r="D140" s="256" t="s">
        <v>271</v>
      </c>
      <c r="E140" s="257" t="s">
        <v>894</v>
      </c>
      <c r="F140" s="258" t="s">
        <v>895</v>
      </c>
      <c r="G140" s="259" t="s">
        <v>191</v>
      </c>
      <c r="H140" s="260">
        <v>20</v>
      </c>
      <c r="I140" s="261"/>
      <c r="J140" s="262">
        <f>ROUND(I140*H140,2)</f>
        <v>0</v>
      </c>
      <c r="K140" s="263"/>
      <c r="L140" s="264"/>
      <c r="M140" s="265" t="s">
        <v>1</v>
      </c>
      <c r="N140" s="266" t="s">
        <v>41</v>
      </c>
      <c r="O140" s="90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1" t="s">
        <v>231</v>
      </c>
      <c r="AT140" s="231" t="s">
        <v>271</v>
      </c>
      <c r="AU140" s="231" t="s">
        <v>84</v>
      </c>
      <c r="AY140" s="16" t="s">
        <v>186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6" t="s">
        <v>84</v>
      </c>
      <c r="BK140" s="232">
        <f>ROUND(I140*H140,2)</f>
        <v>0</v>
      </c>
      <c r="BL140" s="16" t="s">
        <v>192</v>
      </c>
      <c r="BM140" s="231" t="s">
        <v>306</v>
      </c>
    </row>
    <row r="141" s="2" customFormat="1" ht="16.5" customHeight="1">
      <c r="A141" s="37"/>
      <c r="B141" s="38"/>
      <c r="C141" s="256" t="s">
        <v>261</v>
      </c>
      <c r="D141" s="256" t="s">
        <v>271</v>
      </c>
      <c r="E141" s="257" t="s">
        <v>896</v>
      </c>
      <c r="F141" s="258" t="s">
        <v>897</v>
      </c>
      <c r="G141" s="259" t="s">
        <v>191</v>
      </c>
      <c r="H141" s="260">
        <v>50</v>
      </c>
      <c r="I141" s="261"/>
      <c r="J141" s="262">
        <f>ROUND(I141*H141,2)</f>
        <v>0</v>
      </c>
      <c r="K141" s="263"/>
      <c r="L141" s="264"/>
      <c r="M141" s="265" t="s">
        <v>1</v>
      </c>
      <c r="N141" s="266" t="s">
        <v>41</v>
      </c>
      <c r="O141" s="90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1" t="s">
        <v>231</v>
      </c>
      <c r="AT141" s="231" t="s">
        <v>271</v>
      </c>
      <c r="AU141" s="231" t="s">
        <v>84</v>
      </c>
      <c r="AY141" s="16" t="s">
        <v>186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84</v>
      </c>
      <c r="BK141" s="232">
        <f>ROUND(I141*H141,2)</f>
        <v>0</v>
      </c>
      <c r="BL141" s="16" t="s">
        <v>192</v>
      </c>
      <c r="BM141" s="231" t="s">
        <v>316</v>
      </c>
    </row>
    <row r="142" s="2" customFormat="1" ht="16.5" customHeight="1">
      <c r="A142" s="37"/>
      <c r="B142" s="38"/>
      <c r="C142" s="256" t="s">
        <v>8</v>
      </c>
      <c r="D142" s="256" t="s">
        <v>271</v>
      </c>
      <c r="E142" s="257" t="s">
        <v>898</v>
      </c>
      <c r="F142" s="258" t="s">
        <v>899</v>
      </c>
      <c r="G142" s="259" t="s">
        <v>191</v>
      </c>
      <c r="H142" s="260">
        <v>10</v>
      </c>
      <c r="I142" s="261"/>
      <c r="J142" s="262">
        <f>ROUND(I142*H142,2)</f>
        <v>0</v>
      </c>
      <c r="K142" s="263"/>
      <c r="L142" s="264"/>
      <c r="M142" s="265" t="s">
        <v>1</v>
      </c>
      <c r="N142" s="266" t="s">
        <v>41</v>
      </c>
      <c r="O142" s="90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1" t="s">
        <v>231</v>
      </c>
      <c r="AT142" s="231" t="s">
        <v>271</v>
      </c>
      <c r="AU142" s="231" t="s">
        <v>84</v>
      </c>
      <c r="AY142" s="16" t="s">
        <v>186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84</v>
      </c>
      <c r="BK142" s="232">
        <f>ROUND(I142*H142,2)</f>
        <v>0</v>
      </c>
      <c r="BL142" s="16" t="s">
        <v>192</v>
      </c>
      <c r="BM142" s="231" t="s">
        <v>325</v>
      </c>
    </row>
    <row r="143" s="2" customFormat="1" ht="16.5" customHeight="1">
      <c r="A143" s="37"/>
      <c r="B143" s="38"/>
      <c r="C143" s="256" t="s">
        <v>270</v>
      </c>
      <c r="D143" s="256" t="s">
        <v>271</v>
      </c>
      <c r="E143" s="257" t="s">
        <v>900</v>
      </c>
      <c r="F143" s="258" t="s">
        <v>901</v>
      </c>
      <c r="G143" s="259" t="s">
        <v>191</v>
      </c>
      <c r="H143" s="260">
        <v>50</v>
      </c>
      <c r="I143" s="261"/>
      <c r="J143" s="262">
        <f>ROUND(I143*H143,2)</f>
        <v>0</v>
      </c>
      <c r="K143" s="263"/>
      <c r="L143" s="264"/>
      <c r="M143" s="265" t="s">
        <v>1</v>
      </c>
      <c r="N143" s="266" t="s">
        <v>41</v>
      </c>
      <c r="O143" s="90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231</v>
      </c>
      <c r="AT143" s="231" t="s">
        <v>271</v>
      </c>
      <c r="AU143" s="231" t="s">
        <v>84</v>
      </c>
      <c r="AY143" s="16" t="s">
        <v>186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84</v>
      </c>
      <c r="BK143" s="232">
        <f>ROUND(I143*H143,2)</f>
        <v>0</v>
      </c>
      <c r="BL143" s="16" t="s">
        <v>192</v>
      </c>
      <c r="BM143" s="231" t="s">
        <v>334</v>
      </c>
    </row>
    <row r="144" s="2" customFormat="1" ht="16.5" customHeight="1">
      <c r="A144" s="37"/>
      <c r="B144" s="38"/>
      <c r="C144" s="256" t="s">
        <v>277</v>
      </c>
      <c r="D144" s="256" t="s">
        <v>271</v>
      </c>
      <c r="E144" s="257" t="s">
        <v>902</v>
      </c>
      <c r="F144" s="258" t="s">
        <v>903</v>
      </c>
      <c r="G144" s="259" t="s">
        <v>866</v>
      </c>
      <c r="H144" s="260">
        <v>22</v>
      </c>
      <c r="I144" s="261"/>
      <c r="J144" s="262">
        <f>ROUND(I144*H144,2)</f>
        <v>0</v>
      </c>
      <c r="K144" s="263"/>
      <c r="L144" s="264"/>
      <c r="M144" s="265" t="s">
        <v>1</v>
      </c>
      <c r="N144" s="266" t="s">
        <v>41</v>
      </c>
      <c r="O144" s="90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1" t="s">
        <v>231</v>
      </c>
      <c r="AT144" s="231" t="s">
        <v>271</v>
      </c>
      <c r="AU144" s="231" t="s">
        <v>84</v>
      </c>
      <c r="AY144" s="16" t="s">
        <v>186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6" t="s">
        <v>84</v>
      </c>
      <c r="BK144" s="232">
        <f>ROUND(I144*H144,2)</f>
        <v>0</v>
      </c>
      <c r="BL144" s="16" t="s">
        <v>192</v>
      </c>
      <c r="BM144" s="231" t="s">
        <v>344</v>
      </c>
    </row>
    <row r="145" s="2" customFormat="1" ht="16.5" customHeight="1">
      <c r="A145" s="37"/>
      <c r="B145" s="38"/>
      <c r="C145" s="256" t="s">
        <v>282</v>
      </c>
      <c r="D145" s="256" t="s">
        <v>271</v>
      </c>
      <c r="E145" s="257" t="s">
        <v>904</v>
      </c>
      <c r="F145" s="258" t="s">
        <v>905</v>
      </c>
      <c r="G145" s="259" t="s">
        <v>191</v>
      </c>
      <c r="H145" s="260">
        <v>100</v>
      </c>
      <c r="I145" s="261"/>
      <c r="J145" s="262">
        <f>ROUND(I145*H145,2)</f>
        <v>0</v>
      </c>
      <c r="K145" s="263"/>
      <c r="L145" s="264"/>
      <c r="M145" s="265" t="s">
        <v>1</v>
      </c>
      <c r="N145" s="266" t="s">
        <v>41</v>
      </c>
      <c r="O145" s="90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1" t="s">
        <v>231</v>
      </c>
      <c r="AT145" s="231" t="s">
        <v>271</v>
      </c>
      <c r="AU145" s="231" t="s">
        <v>84</v>
      </c>
      <c r="AY145" s="16" t="s">
        <v>186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84</v>
      </c>
      <c r="BK145" s="232">
        <f>ROUND(I145*H145,2)</f>
        <v>0</v>
      </c>
      <c r="BL145" s="16" t="s">
        <v>192</v>
      </c>
      <c r="BM145" s="231" t="s">
        <v>355</v>
      </c>
    </row>
    <row r="146" s="2" customFormat="1" ht="21.75" customHeight="1">
      <c r="A146" s="37"/>
      <c r="B146" s="38"/>
      <c r="C146" s="256" t="s">
        <v>288</v>
      </c>
      <c r="D146" s="256" t="s">
        <v>271</v>
      </c>
      <c r="E146" s="257" t="s">
        <v>906</v>
      </c>
      <c r="F146" s="258" t="s">
        <v>907</v>
      </c>
      <c r="G146" s="259" t="s">
        <v>866</v>
      </c>
      <c r="H146" s="260">
        <v>4</v>
      </c>
      <c r="I146" s="261"/>
      <c r="J146" s="262">
        <f>ROUND(I146*H146,2)</f>
        <v>0</v>
      </c>
      <c r="K146" s="263"/>
      <c r="L146" s="264"/>
      <c r="M146" s="265" t="s">
        <v>1</v>
      </c>
      <c r="N146" s="266" t="s">
        <v>41</v>
      </c>
      <c r="O146" s="90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1" t="s">
        <v>231</v>
      </c>
      <c r="AT146" s="231" t="s">
        <v>271</v>
      </c>
      <c r="AU146" s="231" t="s">
        <v>84</v>
      </c>
      <c r="AY146" s="16" t="s">
        <v>186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84</v>
      </c>
      <c r="BK146" s="232">
        <f>ROUND(I146*H146,2)</f>
        <v>0</v>
      </c>
      <c r="BL146" s="16" t="s">
        <v>192</v>
      </c>
      <c r="BM146" s="231" t="s">
        <v>365</v>
      </c>
    </row>
    <row r="147" s="2" customFormat="1" ht="16.5" customHeight="1">
      <c r="A147" s="37"/>
      <c r="B147" s="38"/>
      <c r="C147" s="256" t="s">
        <v>293</v>
      </c>
      <c r="D147" s="256" t="s">
        <v>271</v>
      </c>
      <c r="E147" s="257" t="s">
        <v>908</v>
      </c>
      <c r="F147" s="258" t="s">
        <v>909</v>
      </c>
      <c r="G147" s="259" t="s">
        <v>866</v>
      </c>
      <c r="H147" s="260">
        <v>4</v>
      </c>
      <c r="I147" s="261"/>
      <c r="J147" s="262">
        <f>ROUND(I147*H147,2)</f>
        <v>0</v>
      </c>
      <c r="K147" s="263"/>
      <c r="L147" s="264"/>
      <c r="M147" s="265" t="s">
        <v>1</v>
      </c>
      <c r="N147" s="266" t="s">
        <v>41</v>
      </c>
      <c r="O147" s="90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1" t="s">
        <v>231</v>
      </c>
      <c r="AT147" s="231" t="s">
        <v>271</v>
      </c>
      <c r="AU147" s="231" t="s">
        <v>84</v>
      </c>
      <c r="AY147" s="16" t="s">
        <v>186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84</v>
      </c>
      <c r="BK147" s="232">
        <f>ROUND(I147*H147,2)</f>
        <v>0</v>
      </c>
      <c r="BL147" s="16" t="s">
        <v>192</v>
      </c>
      <c r="BM147" s="231" t="s">
        <v>376</v>
      </c>
    </row>
    <row r="148" s="2" customFormat="1" ht="21.75" customHeight="1">
      <c r="A148" s="37"/>
      <c r="B148" s="38"/>
      <c r="C148" s="256" t="s">
        <v>7</v>
      </c>
      <c r="D148" s="256" t="s">
        <v>271</v>
      </c>
      <c r="E148" s="257" t="s">
        <v>910</v>
      </c>
      <c r="F148" s="258" t="s">
        <v>911</v>
      </c>
      <c r="G148" s="259" t="s">
        <v>866</v>
      </c>
      <c r="H148" s="260">
        <v>4</v>
      </c>
      <c r="I148" s="261"/>
      <c r="J148" s="262">
        <f>ROUND(I148*H148,2)</f>
        <v>0</v>
      </c>
      <c r="K148" s="263"/>
      <c r="L148" s="264"/>
      <c r="M148" s="265" t="s">
        <v>1</v>
      </c>
      <c r="N148" s="266" t="s">
        <v>41</v>
      </c>
      <c r="O148" s="90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1" t="s">
        <v>231</v>
      </c>
      <c r="AT148" s="231" t="s">
        <v>271</v>
      </c>
      <c r="AU148" s="231" t="s">
        <v>84</v>
      </c>
      <c r="AY148" s="16" t="s">
        <v>186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84</v>
      </c>
      <c r="BK148" s="232">
        <f>ROUND(I148*H148,2)</f>
        <v>0</v>
      </c>
      <c r="BL148" s="16" t="s">
        <v>192</v>
      </c>
      <c r="BM148" s="231" t="s">
        <v>386</v>
      </c>
    </row>
    <row r="149" s="2" customFormat="1" ht="16.5" customHeight="1">
      <c r="A149" s="37"/>
      <c r="B149" s="38"/>
      <c r="C149" s="256" t="s">
        <v>306</v>
      </c>
      <c r="D149" s="256" t="s">
        <v>271</v>
      </c>
      <c r="E149" s="257" t="s">
        <v>908</v>
      </c>
      <c r="F149" s="258" t="s">
        <v>909</v>
      </c>
      <c r="G149" s="259" t="s">
        <v>866</v>
      </c>
      <c r="H149" s="260">
        <v>4</v>
      </c>
      <c r="I149" s="261"/>
      <c r="J149" s="262">
        <f>ROUND(I149*H149,2)</f>
        <v>0</v>
      </c>
      <c r="K149" s="263"/>
      <c r="L149" s="264"/>
      <c r="M149" s="265" t="s">
        <v>1</v>
      </c>
      <c r="N149" s="266" t="s">
        <v>41</v>
      </c>
      <c r="O149" s="90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231</v>
      </c>
      <c r="AT149" s="231" t="s">
        <v>271</v>
      </c>
      <c r="AU149" s="231" t="s">
        <v>84</v>
      </c>
      <c r="AY149" s="16" t="s">
        <v>186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84</v>
      </c>
      <c r="BK149" s="232">
        <f>ROUND(I149*H149,2)</f>
        <v>0</v>
      </c>
      <c r="BL149" s="16" t="s">
        <v>192</v>
      </c>
      <c r="BM149" s="231" t="s">
        <v>398</v>
      </c>
    </row>
    <row r="150" s="2" customFormat="1" ht="21.75" customHeight="1">
      <c r="A150" s="37"/>
      <c r="B150" s="38"/>
      <c r="C150" s="256" t="s">
        <v>312</v>
      </c>
      <c r="D150" s="256" t="s">
        <v>271</v>
      </c>
      <c r="E150" s="257" t="s">
        <v>912</v>
      </c>
      <c r="F150" s="258" t="s">
        <v>913</v>
      </c>
      <c r="G150" s="259" t="s">
        <v>866</v>
      </c>
      <c r="H150" s="260">
        <v>2</v>
      </c>
      <c r="I150" s="261"/>
      <c r="J150" s="262">
        <f>ROUND(I150*H150,2)</f>
        <v>0</v>
      </c>
      <c r="K150" s="263"/>
      <c r="L150" s="264"/>
      <c r="M150" s="265" t="s">
        <v>1</v>
      </c>
      <c r="N150" s="266" t="s">
        <v>41</v>
      </c>
      <c r="O150" s="90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1" t="s">
        <v>231</v>
      </c>
      <c r="AT150" s="231" t="s">
        <v>271</v>
      </c>
      <c r="AU150" s="231" t="s">
        <v>84</v>
      </c>
      <c r="AY150" s="16" t="s">
        <v>186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84</v>
      </c>
      <c r="BK150" s="232">
        <f>ROUND(I150*H150,2)</f>
        <v>0</v>
      </c>
      <c r="BL150" s="16" t="s">
        <v>192</v>
      </c>
      <c r="BM150" s="231" t="s">
        <v>406</v>
      </c>
    </row>
    <row r="151" s="2" customFormat="1" ht="16.5" customHeight="1">
      <c r="A151" s="37"/>
      <c r="B151" s="38"/>
      <c r="C151" s="256" t="s">
        <v>316</v>
      </c>
      <c r="D151" s="256" t="s">
        <v>271</v>
      </c>
      <c r="E151" s="257" t="s">
        <v>908</v>
      </c>
      <c r="F151" s="258" t="s">
        <v>909</v>
      </c>
      <c r="G151" s="259" t="s">
        <v>866</v>
      </c>
      <c r="H151" s="260">
        <v>2</v>
      </c>
      <c r="I151" s="261"/>
      <c r="J151" s="262">
        <f>ROUND(I151*H151,2)</f>
        <v>0</v>
      </c>
      <c r="K151" s="263"/>
      <c r="L151" s="264"/>
      <c r="M151" s="265" t="s">
        <v>1</v>
      </c>
      <c r="N151" s="266" t="s">
        <v>41</v>
      </c>
      <c r="O151" s="90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1" t="s">
        <v>231</v>
      </c>
      <c r="AT151" s="231" t="s">
        <v>271</v>
      </c>
      <c r="AU151" s="231" t="s">
        <v>84</v>
      </c>
      <c r="AY151" s="16" t="s">
        <v>186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84</v>
      </c>
      <c r="BK151" s="232">
        <f>ROUND(I151*H151,2)</f>
        <v>0</v>
      </c>
      <c r="BL151" s="16" t="s">
        <v>192</v>
      </c>
      <c r="BM151" s="231" t="s">
        <v>417</v>
      </c>
    </row>
    <row r="152" s="2" customFormat="1" ht="21.75" customHeight="1">
      <c r="A152" s="37"/>
      <c r="B152" s="38"/>
      <c r="C152" s="256" t="s">
        <v>320</v>
      </c>
      <c r="D152" s="256" t="s">
        <v>271</v>
      </c>
      <c r="E152" s="257" t="s">
        <v>914</v>
      </c>
      <c r="F152" s="258" t="s">
        <v>915</v>
      </c>
      <c r="G152" s="259" t="s">
        <v>866</v>
      </c>
      <c r="H152" s="260">
        <v>2</v>
      </c>
      <c r="I152" s="261"/>
      <c r="J152" s="262">
        <f>ROUND(I152*H152,2)</f>
        <v>0</v>
      </c>
      <c r="K152" s="263"/>
      <c r="L152" s="264"/>
      <c r="M152" s="265" t="s">
        <v>1</v>
      </c>
      <c r="N152" s="266" t="s">
        <v>41</v>
      </c>
      <c r="O152" s="90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1" t="s">
        <v>231</v>
      </c>
      <c r="AT152" s="231" t="s">
        <v>271</v>
      </c>
      <c r="AU152" s="231" t="s">
        <v>84</v>
      </c>
      <c r="AY152" s="16" t="s">
        <v>186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84</v>
      </c>
      <c r="BK152" s="232">
        <f>ROUND(I152*H152,2)</f>
        <v>0</v>
      </c>
      <c r="BL152" s="16" t="s">
        <v>192</v>
      </c>
      <c r="BM152" s="231" t="s">
        <v>429</v>
      </c>
    </row>
    <row r="153" s="2" customFormat="1" ht="16.5" customHeight="1">
      <c r="A153" s="37"/>
      <c r="B153" s="38"/>
      <c r="C153" s="256" t="s">
        <v>325</v>
      </c>
      <c r="D153" s="256" t="s">
        <v>271</v>
      </c>
      <c r="E153" s="257" t="s">
        <v>908</v>
      </c>
      <c r="F153" s="258" t="s">
        <v>909</v>
      </c>
      <c r="G153" s="259" t="s">
        <v>866</v>
      </c>
      <c r="H153" s="260">
        <v>2</v>
      </c>
      <c r="I153" s="261"/>
      <c r="J153" s="262">
        <f>ROUND(I153*H153,2)</f>
        <v>0</v>
      </c>
      <c r="K153" s="263"/>
      <c r="L153" s="264"/>
      <c r="M153" s="265" t="s">
        <v>1</v>
      </c>
      <c r="N153" s="266" t="s">
        <v>41</v>
      </c>
      <c r="O153" s="90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1" t="s">
        <v>231</v>
      </c>
      <c r="AT153" s="231" t="s">
        <v>271</v>
      </c>
      <c r="AU153" s="231" t="s">
        <v>84</v>
      </c>
      <c r="AY153" s="16" t="s">
        <v>186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84</v>
      </c>
      <c r="BK153" s="232">
        <f>ROUND(I153*H153,2)</f>
        <v>0</v>
      </c>
      <c r="BL153" s="16" t="s">
        <v>192</v>
      </c>
      <c r="BM153" s="231" t="s">
        <v>439</v>
      </c>
    </row>
    <row r="154" s="2" customFormat="1" ht="16.5" customHeight="1">
      <c r="A154" s="37"/>
      <c r="B154" s="38"/>
      <c r="C154" s="256" t="s">
        <v>330</v>
      </c>
      <c r="D154" s="256" t="s">
        <v>271</v>
      </c>
      <c r="E154" s="257" t="s">
        <v>916</v>
      </c>
      <c r="F154" s="258" t="s">
        <v>917</v>
      </c>
      <c r="G154" s="259" t="s">
        <v>866</v>
      </c>
      <c r="H154" s="260">
        <v>5</v>
      </c>
      <c r="I154" s="261"/>
      <c r="J154" s="262">
        <f>ROUND(I154*H154,2)</f>
        <v>0</v>
      </c>
      <c r="K154" s="263"/>
      <c r="L154" s="264"/>
      <c r="M154" s="265" t="s">
        <v>1</v>
      </c>
      <c r="N154" s="266" t="s">
        <v>41</v>
      </c>
      <c r="O154" s="90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1" t="s">
        <v>231</v>
      </c>
      <c r="AT154" s="231" t="s">
        <v>271</v>
      </c>
      <c r="AU154" s="231" t="s">
        <v>84</v>
      </c>
      <c r="AY154" s="16" t="s">
        <v>186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84</v>
      </c>
      <c r="BK154" s="232">
        <f>ROUND(I154*H154,2)</f>
        <v>0</v>
      </c>
      <c r="BL154" s="16" t="s">
        <v>192</v>
      </c>
      <c r="BM154" s="231" t="s">
        <v>448</v>
      </c>
    </row>
    <row r="155" s="2" customFormat="1" ht="21.75" customHeight="1">
      <c r="A155" s="37"/>
      <c r="B155" s="38"/>
      <c r="C155" s="256" t="s">
        <v>334</v>
      </c>
      <c r="D155" s="256" t="s">
        <v>271</v>
      </c>
      <c r="E155" s="257" t="s">
        <v>918</v>
      </c>
      <c r="F155" s="258" t="s">
        <v>919</v>
      </c>
      <c r="G155" s="259" t="s">
        <v>866</v>
      </c>
      <c r="H155" s="260">
        <v>1</v>
      </c>
      <c r="I155" s="261"/>
      <c r="J155" s="262">
        <f>ROUND(I155*H155,2)</f>
        <v>0</v>
      </c>
      <c r="K155" s="263"/>
      <c r="L155" s="264"/>
      <c r="M155" s="265" t="s">
        <v>1</v>
      </c>
      <c r="N155" s="266" t="s">
        <v>41</v>
      </c>
      <c r="O155" s="90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1" t="s">
        <v>231</v>
      </c>
      <c r="AT155" s="231" t="s">
        <v>271</v>
      </c>
      <c r="AU155" s="231" t="s">
        <v>84</v>
      </c>
      <c r="AY155" s="16" t="s">
        <v>186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6" t="s">
        <v>84</v>
      </c>
      <c r="BK155" s="232">
        <f>ROUND(I155*H155,2)</f>
        <v>0</v>
      </c>
      <c r="BL155" s="16" t="s">
        <v>192</v>
      </c>
      <c r="BM155" s="231" t="s">
        <v>457</v>
      </c>
    </row>
    <row r="156" s="2" customFormat="1" ht="21.75" customHeight="1">
      <c r="A156" s="37"/>
      <c r="B156" s="38"/>
      <c r="C156" s="256" t="s">
        <v>339</v>
      </c>
      <c r="D156" s="256" t="s">
        <v>271</v>
      </c>
      <c r="E156" s="257" t="s">
        <v>920</v>
      </c>
      <c r="F156" s="258" t="s">
        <v>921</v>
      </c>
      <c r="G156" s="259" t="s">
        <v>866</v>
      </c>
      <c r="H156" s="260">
        <v>2</v>
      </c>
      <c r="I156" s="261"/>
      <c r="J156" s="262">
        <f>ROUND(I156*H156,2)</f>
        <v>0</v>
      </c>
      <c r="K156" s="263"/>
      <c r="L156" s="264"/>
      <c r="M156" s="265" t="s">
        <v>1</v>
      </c>
      <c r="N156" s="266" t="s">
        <v>41</v>
      </c>
      <c r="O156" s="90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231</v>
      </c>
      <c r="AT156" s="231" t="s">
        <v>271</v>
      </c>
      <c r="AU156" s="231" t="s">
        <v>84</v>
      </c>
      <c r="AY156" s="16" t="s">
        <v>186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84</v>
      </c>
      <c r="BK156" s="232">
        <f>ROUND(I156*H156,2)</f>
        <v>0</v>
      </c>
      <c r="BL156" s="16" t="s">
        <v>192</v>
      </c>
      <c r="BM156" s="231" t="s">
        <v>465</v>
      </c>
    </row>
    <row r="157" s="2" customFormat="1" ht="16.5" customHeight="1">
      <c r="A157" s="37"/>
      <c r="B157" s="38"/>
      <c r="C157" s="256" t="s">
        <v>344</v>
      </c>
      <c r="D157" s="256" t="s">
        <v>271</v>
      </c>
      <c r="E157" s="257" t="s">
        <v>922</v>
      </c>
      <c r="F157" s="258" t="s">
        <v>923</v>
      </c>
      <c r="G157" s="259" t="s">
        <v>866</v>
      </c>
      <c r="H157" s="260">
        <v>9</v>
      </c>
      <c r="I157" s="261"/>
      <c r="J157" s="262">
        <f>ROUND(I157*H157,2)</f>
        <v>0</v>
      </c>
      <c r="K157" s="263"/>
      <c r="L157" s="264"/>
      <c r="M157" s="265" t="s">
        <v>1</v>
      </c>
      <c r="N157" s="266" t="s">
        <v>41</v>
      </c>
      <c r="O157" s="90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1" t="s">
        <v>231</v>
      </c>
      <c r="AT157" s="231" t="s">
        <v>271</v>
      </c>
      <c r="AU157" s="231" t="s">
        <v>84</v>
      </c>
      <c r="AY157" s="16" t="s">
        <v>186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84</v>
      </c>
      <c r="BK157" s="232">
        <f>ROUND(I157*H157,2)</f>
        <v>0</v>
      </c>
      <c r="BL157" s="16" t="s">
        <v>192</v>
      </c>
      <c r="BM157" s="231" t="s">
        <v>475</v>
      </c>
    </row>
    <row r="158" s="2" customFormat="1" ht="16.5" customHeight="1">
      <c r="A158" s="37"/>
      <c r="B158" s="38"/>
      <c r="C158" s="256" t="s">
        <v>348</v>
      </c>
      <c r="D158" s="256" t="s">
        <v>271</v>
      </c>
      <c r="E158" s="257" t="s">
        <v>908</v>
      </c>
      <c r="F158" s="258" t="s">
        <v>909</v>
      </c>
      <c r="G158" s="259" t="s">
        <v>866</v>
      </c>
      <c r="H158" s="260">
        <v>9</v>
      </c>
      <c r="I158" s="261"/>
      <c r="J158" s="262">
        <f>ROUND(I158*H158,2)</f>
        <v>0</v>
      </c>
      <c r="K158" s="263"/>
      <c r="L158" s="264"/>
      <c r="M158" s="265" t="s">
        <v>1</v>
      </c>
      <c r="N158" s="266" t="s">
        <v>41</v>
      </c>
      <c r="O158" s="90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1" t="s">
        <v>231</v>
      </c>
      <c r="AT158" s="231" t="s">
        <v>271</v>
      </c>
      <c r="AU158" s="231" t="s">
        <v>84</v>
      </c>
      <c r="AY158" s="16" t="s">
        <v>186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84</v>
      </c>
      <c r="BK158" s="232">
        <f>ROUND(I158*H158,2)</f>
        <v>0</v>
      </c>
      <c r="BL158" s="16" t="s">
        <v>192</v>
      </c>
      <c r="BM158" s="231" t="s">
        <v>486</v>
      </c>
    </row>
    <row r="159" s="2" customFormat="1" ht="21.75" customHeight="1">
      <c r="A159" s="37"/>
      <c r="B159" s="38"/>
      <c r="C159" s="256" t="s">
        <v>355</v>
      </c>
      <c r="D159" s="256" t="s">
        <v>271</v>
      </c>
      <c r="E159" s="257" t="s">
        <v>924</v>
      </c>
      <c r="F159" s="258" t="s">
        <v>925</v>
      </c>
      <c r="G159" s="259" t="s">
        <v>866</v>
      </c>
      <c r="H159" s="260">
        <v>1</v>
      </c>
      <c r="I159" s="261"/>
      <c r="J159" s="262">
        <f>ROUND(I159*H159,2)</f>
        <v>0</v>
      </c>
      <c r="K159" s="263"/>
      <c r="L159" s="264"/>
      <c r="M159" s="265" t="s">
        <v>1</v>
      </c>
      <c r="N159" s="266" t="s">
        <v>41</v>
      </c>
      <c r="O159" s="90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1" t="s">
        <v>231</v>
      </c>
      <c r="AT159" s="231" t="s">
        <v>271</v>
      </c>
      <c r="AU159" s="231" t="s">
        <v>84</v>
      </c>
      <c r="AY159" s="16" t="s">
        <v>186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6" t="s">
        <v>84</v>
      </c>
      <c r="BK159" s="232">
        <f>ROUND(I159*H159,2)</f>
        <v>0</v>
      </c>
      <c r="BL159" s="16" t="s">
        <v>192</v>
      </c>
      <c r="BM159" s="231" t="s">
        <v>496</v>
      </c>
    </row>
    <row r="160" s="2" customFormat="1" ht="16.5" customHeight="1">
      <c r="A160" s="37"/>
      <c r="B160" s="38"/>
      <c r="C160" s="256" t="s">
        <v>360</v>
      </c>
      <c r="D160" s="256" t="s">
        <v>271</v>
      </c>
      <c r="E160" s="257" t="s">
        <v>926</v>
      </c>
      <c r="F160" s="258" t="s">
        <v>927</v>
      </c>
      <c r="G160" s="259" t="s">
        <v>866</v>
      </c>
      <c r="H160" s="260">
        <v>1</v>
      </c>
      <c r="I160" s="261"/>
      <c r="J160" s="262">
        <f>ROUND(I160*H160,2)</f>
        <v>0</v>
      </c>
      <c r="K160" s="263"/>
      <c r="L160" s="264"/>
      <c r="M160" s="265" t="s">
        <v>1</v>
      </c>
      <c r="N160" s="266" t="s">
        <v>41</v>
      </c>
      <c r="O160" s="90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231</v>
      </c>
      <c r="AT160" s="231" t="s">
        <v>271</v>
      </c>
      <c r="AU160" s="231" t="s">
        <v>84</v>
      </c>
      <c r="AY160" s="16" t="s">
        <v>186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84</v>
      </c>
      <c r="BK160" s="232">
        <f>ROUND(I160*H160,2)</f>
        <v>0</v>
      </c>
      <c r="BL160" s="16" t="s">
        <v>192</v>
      </c>
      <c r="BM160" s="231" t="s">
        <v>507</v>
      </c>
    </row>
    <row r="161" s="2" customFormat="1" ht="16.5" customHeight="1">
      <c r="A161" s="37"/>
      <c r="B161" s="38"/>
      <c r="C161" s="256" t="s">
        <v>365</v>
      </c>
      <c r="D161" s="256" t="s">
        <v>271</v>
      </c>
      <c r="E161" s="257" t="s">
        <v>928</v>
      </c>
      <c r="F161" s="258" t="s">
        <v>929</v>
      </c>
      <c r="G161" s="259" t="s">
        <v>191</v>
      </c>
      <c r="H161" s="260">
        <v>65</v>
      </c>
      <c r="I161" s="261"/>
      <c r="J161" s="262">
        <f>ROUND(I161*H161,2)</f>
        <v>0</v>
      </c>
      <c r="K161" s="263"/>
      <c r="L161" s="264"/>
      <c r="M161" s="265" t="s">
        <v>1</v>
      </c>
      <c r="N161" s="266" t="s">
        <v>41</v>
      </c>
      <c r="O161" s="90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1" t="s">
        <v>231</v>
      </c>
      <c r="AT161" s="231" t="s">
        <v>271</v>
      </c>
      <c r="AU161" s="231" t="s">
        <v>84</v>
      </c>
      <c r="AY161" s="16" t="s">
        <v>186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6" t="s">
        <v>84</v>
      </c>
      <c r="BK161" s="232">
        <f>ROUND(I161*H161,2)</f>
        <v>0</v>
      </c>
      <c r="BL161" s="16" t="s">
        <v>192</v>
      </c>
      <c r="BM161" s="231" t="s">
        <v>520</v>
      </c>
    </row>
    <row r="162" s="2" customFormat="1" ht="16.5" customHeight="1">
      <c r="A162" s="37"/>
      <c r="B162" s="38"/>
      <c r="C162" s="256" t="s">
        <v>371</v>
      </c>
      <c r="D162" s="256" t="s">
        <v>271</v>
      </c>
      <c r="E162" s="257" t="s">
        <v>930</v>
      </c>
      <c r="F162" s="258" t="s">
        <v>931</v>
      </c>
      <c r="G162" s="259" t="s">
        <v>881</v>
      </c>
      <c r="H162" s="271"/>
      <c r="I162" s="261"/>
      <c r="J162" s="262">
        <f>ROUND(I162*H162,2)</f>
        <v>0</v>
      </c>
      <c r="K162" s="263"/>
      <c r="L162" s="264"/>
      <c r="M162" s="265" t="s">
        <v>1</v>
      </c>
      <c r="N162" s="266" t="s">
        <v>41</v>
      </c>
      <c r="O162" s="90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1" t="s">
        <v>932</v>
      </c>
      <c r="AT162" s="231" t="s">
        <v>271</v>
      </c>
      <c r="AU162" s="231" t="s">
        <v>84</v>
      </c>
      <c r="AY162" s="16" t="s">
        <v>186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84</v>
      </c>
      <c r="BK162" s="232">
        <f>ROUND(I162*H162,2)</f>
        <v>0</v>
      </c>
      <c r="BL162" s="16" t="s">
        <v>520</v>
      </c>
      <c r="BM162" s="231" t="s">
        <v>933</v>
      </c>
    </row>
    <row r="163" s="2" customFormat="1" ht="16.5" customHeight="1">
      <c r="A163" s="37"/>
      <c r="B163" s="38"/>
      <c r="C163" s="256" t="s">
        <v>376</v>
      </c>
      <c r="D163" s="256" t="s">
        <v>271</v>
      </c>
      <c r="E163" s="257" t="s">
        <v>934</v>
      </c>
      <c r="F163" s="258" t="s">
        <v>935</v>
      </c>
      <c r="G163" s="259" t="s">
        <v>881</v>
      </c>
      <c r="H163" s="271"/>
      <c r="I163" s="261"/>
      <c r="J163" s="262">
        <f>ROUND(I163*H163,2)</f>
        <v>0</v>
      </c>
      <c r="K163" s="263"/>
      <c r="L163" s="264"/>
      <c r="M163" s="265" t="s">
        <v>1</v>
      </c>
      <c r="N163" s="266" t="s">
        <v>41</v>
      </c>
      <c r="O163" s="90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1" t="s">
        <v>932</v>
      </c>
      <c r="AT163" s="231" t="s">
        <v>271</v>
      </c>
      <c r="AU163" s="231" t="s">
        <v>84</v>
      </c>
      <c r="AY163" s="16" t="s">
        <v>186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84</v>
      </c>
      <c r="BK163" s="232">
        <f>ROUND(I163*H163,2)</f>
        <v>0</v>
      </c>
      <c r="BL163" s="16" t="s">
        <v>520</v>
      </c>
      <c r="BM163" s="231" t="s">
        <v>936</v>
      </c>
    </row>
    <row r="164" s="12" customFormat="1" ht="25.92" customHeight="1">
      <c r="A164" s="12"/>
      <c r="B164" s="203"/>
      <c r="C164" s="204"/>
      <c r="D164" s="205" t="s">
        <v>75</v>
      </c>
      <c r="E164" s="206" t="s">
        <v>937</v>
      </c>
      <c r="F164" s="206" t="s">
        <v>938</v>
      </c>
      <c r="G164" s="204"/>
      <c r="H164" s="204"/>
      <c r="I164" s="207"/>
      <c r="J164" s="208">
        <f>BK164</f>
        <v>0</v>
      </c>
      <c r="K164" s="204"/>
      <c r="L164" s="209"/>
      <c r="M164" s="210"/>
      <c r="N164" s="211"/>
      <c r="O164" s="211"/>
      <c r="P164" s="212">
        <f>SUM(P165:P191)</f>
        <v>0</v>
      </c>
      <c r="Q164" s="211"/>
      <c r="R164" s="212">
        <f>SUM(R165:R191)</f>
        <v>0</v>
      </c>
      <c r="S164" s="211"/>
      <c r="T164" s="213">
        <f>SUM(T165:T191)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84</v>
      </c>
      <c r="AT164" s="215" t="s">
        <v>75</v>
      </c>
      <c r="AU164" s="215" t="s">
        <v>76</v>
      </c>
      <c r="AY164" s="214" t="s">
        <v>186</v>
      </c>
      <c r="BK164" s="216">
        <f>SUM(BK165:BK191)</f>
        <v>0</v>
      </c>
    </row>
    <row r="165" s="2" customFormat="1" ht="16.5" customHeight="1">
      <c r="A165" s="37"/>
      <c r="B165" s="38"/>
      <c r="C165" s="219" t="s">
        <v>381</v>
      </c>
      <c r="D165" s="219" t="s">
        <v>188</v>
      </c>
      <c r="E165" s="220" t="s">
        <v>939</v>
      </c>
      <c r="F165" s="221" t="s">
        <v>940</v>
      </c>
      <c r="G165" s="222" t="s">
        <v>866</v>
      </c>
      <c r="H165" s="223">
        <v>20</v>
      </c>
      <c r="I165" s="224"/>
      <c r="J165" s="225">
        <f>ROUND(I165*H165,2)</f>
        <v>0</v>
      </c>
      <c r="K165" s="226"/>
      <c r="L165" s="43"/>
      <c r="M165" s="227" t="s">
        <v>1</v>
      </c>
      <c r="N165" s="228" t="s">
        <v>41</v>
      </c>
      <c r="O165" s="90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1" t="s">
        <v>192</v>
      </c>
      <c r="AT165" s="231" t="s">
        <v>188</v>
      </c>
      <c r="AU165" s="231" t="s">
        <v>84</v>
      </c>
      <c r="AY165" s="16" t="s">
        <v>186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6" t="s">
        <v>84</v>
      </c>
      <c r="BK165" s="232">
        <f>ROUND(I165*H165,2)</f>
        <v>0</v>
      </c>
      <c r="BL165" s="16" t="s">
        <v>192</v>
      </c>
      <c r="BM165" s="231" t="s">
        <v>531</v>
      </c>
    </row>
    <row r="166" s="2" customFormat="1" ht="16.5" customHeight="1">
      <c r="A166" s="37"/>
      <c r="B166" s="38"/>
      <c r="C166" s="219" t="s">
        <v>386</v>
      </c>
      <c r="D166" s="219" t="s">
        <v>188</v>
      </c>
      <c r="E166" s="220" t="s">
        <v>939</v>
      </c>
      <c r="F166" s="221" t="s">
        <v>940</v>
      </c>
      <c r="G166" s="222" t="s">
        <v>866</v>
      </c>
      <c r="H166" s="223">
        <v>8</v>
      </c>
      <c r="I166" s="224"/>
      <c r="J166" s="225">
        <f>ROUND(I166*H166,2)</f>
        <v>0</v>
      </c>
      <c r="K166" s="226"/>
      <c r="L166" s="43"/>
      <c r="M166" s="227" t="s">
        <v>1</v>
      </c>
      <c r="N166" s="228" t="s">
        <v>41</v>
      </c>
      <c r="O166" s="90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1" t="s">
        <v>192</v>
      </c>
      <c r="AT166" s="231" t="s">
        <v>188</v>
      </c>
      <c r="AU166" s="231" t="s">
        <v>84</v>
      </c>
      <c r="AY166" s="16" t="s">
        <v>186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6" t="s">
        <v>84</v>
      </c>
      <c r="BK166" s="232">
        <f>ROUND(I166*H166,2)</f>
        <v>0</v>
      </c>
      <c r="BL166" s="16" t="s">
        <v>192</v>
      </c>
      <c r="BM166" s="231" t="s">
        <v>542</v>
      </c>
    </row>
    <row r="167" s="2" customFormat="1" ht="16.5" customHeight="1">
      <c r="A167" s="37"/>
      <c r="B167" s="38"/>
      <c r="C167" s="219" t="s">
        <v>391</v>
      </c>
      <c r="D167" s="219" t="s">
        <v>188</v>
      </c>
      <c r="E167" s="220" t="s">
        <v>939</v>
      </c>
      <c r="F167" s="221" t="s">
        <v>940</v>
      </c>
      <c r="G167" s="222" t="s">
        <v>866</v>
      </c>
      <c r="H167" s="223">
        <v>9</v>
      </c>
      <c r="I167" s="224"/>
      <c r="J167" s="225">
        <f>ROUND(I167*H167,2)</f>
        <v>0</v>
      </c>
      <c r="K167" s="226"/>
      <c r="L167" s="43"/>
      <c r="M167" s="227" t="s">
        <v>1</v>
      </c>
      <c r="N167" s="228" t="s">
        <v>41</v>
      </c>
      <c r="O167" s="90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1" t="s">
        <v>192</v>
      </c>
      <c r="AT167" s="231" t="s">
        <v>188</v>
      </c>
      <c r="AU167" s="231" t="s">
        <v>84</v>
      </c>
      <c r="AY167" s="16" t="s">
        <v>186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6" t="s">
        <v>84</v>
      </c>
      <c r="BK167" s="232">
        <f>ROUND(I167*H167,2)</f>
        <v>0</v>
      </c>
      <c r="BL167" s="16" t="s">
        <v>192</v>
      </c>
      <c r="BM167" s="231" t="s">
        <v>552</v>
      </c>
    </row>
    <row r="168" s="2" customFormat="1" ht="16.5" customHeight="1">
      <c r="A168" s="37"/>
      <c r="B168" s="38"/>
      <c r="C168" s="219" t="s">
        <v>398</v>
      </c>
      <c r="D168" s="219" t="s">
        <v>188</v>
      </c>
      <c r="E168" s="220" t="s">
        <v>941</v>
      </c>
      <c r="F168" s="221" t="s">
        <v>942</v>
      </c>
      <c r="G168" s="222" t="s">
        <v>866</v>
      </c>
      <c r="H168" s="223">
        <v>7</v>
      </c>
      <c r="I168" s="224"/>
      <c r="J168" s="225">
        <f>ROUND(I168*H168,2)</f>
        <v>0</v>
      </c>
      <c r="K168" s="226"/>
      <c r="L168" s="43"/>
      <c r="M168" s="227" t="s">
        <v>1</v>
      </c>
      <c r="N168" s="228" t="s">
        <v>41</v>
      </c>
      <c r="O168" s="90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1" t="s">
        <v>192</v>
      </c>
      <c r="AT168" s="231" t="s">
        <v>188</v>
      </c>
      <c r="AU168" s="231" t="s">
        <v>84</v>
      </c>
      <c r="AY168" s="16" t="s">
        <v>186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6" t="s">
        <v>84</v>
      </c>
      <c r="BK168" s="232">
        <f>ROUND(I168*H168,2)</f>
        <v>0</v>
      </c>
      <c r="BL168" s="16" t="s">
        <v>192</v>
      </c>
      <c r="BM168" s="231" t="s">
        <v>565</v>
      </c>
    </row>
    <row r="169" s="2" customFormat="1" ht="16.5" customHeight="1">
      <c r="A169" s="37"/>
      <c r="B169" s="38"/>
      <c r="C169" s="219" t="s">
        <v>402</v>
      </c>
      <c r="D169" s="219" t="s">
        <v>188</v>
      </c>
      <c r="E169" s="220" t="s">
        <v>943</v>
      </c>
      <c r="F169" s="221" t="s">
        <v>944</v>
      </c>
      <c r="G169" s="222" t="s">
        <v>191</v>
      </c>
      <c r="H169" s="223">
        <v>60</v>
      </c>
      <c r="I169" s="224"/>
      <c r="J169" s="225">
        <f>ROUND(I169*H169,2)</f>
        <v>0</v>
      </c>
      <c r="K169" s="226"/>
      <c r="L169" s="43"/>
      <c r="M169" s="227" t="s">
        <v>1</v>
      </c>
      <c r="N169" s="228" t="s">
        <v>41</v>
      </c>
      <c r="O169" s="90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1" t="s">
        <v>192</v>
      </c>
      <c r="AT169" s="231" t="s">
        <v>188</v>
      </c>
      <c r="AU169" s="231" t="s">
        <v>84</v>
      </c>
      <c r="AY169" s="16" t="s">
        <v>186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6" t="s">
        <v>84</v>
      </c>
      <c r="BK169" s="232">
        <f>ROUND(I169*H169,2)</f>
        <v>0</v>
      </c>
      <c r="BL169" s="16" t="s">
        <v>192</v>
      </c>
      <c r="BM169" s="231" t="s">
        <v>579</v>
      </c>
    </row>
    <row r="170" s="2" customFormat="1" ht="16.5" customHeight="1">
      <c r="A170" s="37"/>
      <c r="B170" s="38"/>
      <c r="C170" s="219" t="s">
        <v>406</v>
      </c>
      <c r="D170" s="219" t="s">
        <v>188</v>
      </c>
      <c r="E170" s="220" t="s">
        <v>943</v>
      </c>
      <c r="F170" s="221" t="s">
        <v>944</v>
      </c>
      <c r="G170" s="222" t="s">
        <v>191</v>
      </c>
      <c r="H170" s="223">
        <v>180</v>
      </c>
      <c r="I170" s="224"/>
      <c r="J170" s="225">
        <f>ROUND(I170*H170,2)</f>
        <v>0</v>
      </c>
      <c r="K170" s="226"/>
      <c r="L170" s="43"/>
      <c r="M170" s="227" t="s">
        <v>1</v>
      </c>
      <c r="N170" s="228" t="s">
        <v>41</v>
      </c>
      <c r="O170" s="90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1" t="s">
        <v>192</v>
      </c>
      <c r="AT170" s="231" t="s">
        <v>188</v>
      </c>
      <c r="AU170" s="231" t="s">
        <v>84</v>
      </c>
      <c r="AY170" s="16" t="s">
        <v>186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84</v>
      </c>
      <c r="BK170" s="232">
        <f>ROUND(I170*H170,2)</f>
        <v>0</v>
      </c>
      <c r="BL170" s="16" t="s">
        <v>192</v>
      </c>
      <c r="BM170" s="231" t="s">
        <v>589</v>
      </c>
    </row>
    <row r="171" s="2" customFormat="1" ht="16.5" customHeight="1">
      <c r="A171" s="37"/>
      <c r="B171" s="38"/>
      <c r="C171" s="219" t="s">
        <v>411</v>
      </c>
      <c r="D171" s="219" t="s">
        <v>188</v>
      </c>
      <c r="E171" s="220" t="s">
        <v>943</v>
      </c>
      <c r="F171" s="221" t="s">
        <v>944</v>
      </c>
      <c r="G171" s="222" t="s">
        <v>191</v>
      </c>
      <c r="H171" s="223">
        <v>230</v>
      </c>
      <c r="I171" s="224"/>
      <c r="J171" s="225">
        <f>ROUND(I171*H171,2)</f>
        <v>0</v>
      </c>
      <c r="K171" s="226"/>
      <c r="L171" s="43"/>
      <c r="M171" s="227" t="s">
        <v>1</v>
      </c>
      <c r="N171" s="228" t="s">
        <v>41</v>
      </c>
      <c r="O171" s="90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1" t="s">
        <v>192</v>
      </c>
      <c r="AT171" s="231" t="s">
        <v>188</v>
      </c>
      <c r="AU171" s="231" t="s">
        <v>84</v>
      </c>
      <c r="AY171" s="16" t="s">
        <v>186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6" t="s">
        <v>84</v>
      </c>
      <c r="BK171" s="232">
        <f>ROUND(I171*H171,2)</f>
        <v>0</v>
      </c>
      <c r="BL171" s="16" t="s">
        <v>192</v>
      </c>
      <c r="BM171" s="231" t="s">
        <v>599</v>
      </c>
    </row>
    <row r="172" s="2" customFormat="1" ht="16.5" customHeight="1">
      <c r="A172" s="37"/>
      <c r="B172" s="38"/>
      <c r="C172" s="219" t="s">
        <v>417</v>
      </c>
      <c r="D172" s="219" t="s">
        <v>188</v>
      </c>
      <c r="E172" s="220" t="s">
        <v>945</v>
      </c>
      <c r="F172" s="221" t="s">
        <v>946</v>
      </c>
      <c r="G172" s="222" t="s">
        <v>191</v>
      </c>
      <c r="H172" s="223">
        <v>20</v>
      </c>
      <c r="I172" s="224"/>
      <c r="J172" s="225">
        <f>ROUND(I172*H172,2)</f>
        <v>0</v>
      </c>
      <c r="K172" s="226"/>
      <c r="L172" s="43"/>
      <c r="M172" s="227" t="s">
        <v>1</v>
      </c>
      <c r="N172" s="228" t="s">
        <v>41</v>
      </c>
      <c r="O172" s="90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1" t="s">
        <v>192</v>
      </c>
      <c r="AT172" s="231" t="s">
        <v>188</v>
      </c>
      <c r="AU172" s="231" t="s">
        <v>84</v>
      </c>
      <c r="AY172" s="16" t="s">
        <v>186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6" t="s">
        <v>84</v>
      </c>
      <c r="BK172" s="232">
        <f>ROUND(I172*H172,2)</f>
        <v>0</v>
      </c>
      <c r="BL172" s="16" t="s">
        <v>192</v>
      </c>
      <c r="BM172" s="231" t="s">
        <v>610</v>
      </c>
    </row>
    <row r="173" s="2" customFormat="1" ht="16.5" customHeight="1">
      <c r="A173" s="37"/>
      <c r="B173" s="38"/>
      <c r="C173" s="219" t="s">
        <v>425</v>
      </c>
      <c r="D173" s="219" t="s">
        <v>188</v>
      </c>
      <c r="E173" s="220" t="s">
        <v>945</v>
      </c>
      <c r="F173" s="221" t="s">
        <v>946</v>
      </c>
      <c r="G173" s="222" t="s">
        <v>191</v>
      </c>
      <c r="H173" s="223">
        <v>50</v>
      </c>
      <c r="I173" s="224"/>
      <c r="J173" s="225">
        <f>ROUND(I173*H173,2)</f>
        <v>0</v>
      </c>
      <c r="K173" s="226"/>
      <c r="L173" s="43"/>
      <c r="M173" s="227" t="s">
        <v>1</v>
      </c>
      <c r="N173" s="228" t="s">
        <v>41</v>
      </c>
      <c r="O173" s="90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1" t="s">
        <v>192</v>
      </c>
      <c r="AT173" s="231" t="s">
        <v>188</v>
      </c>
      <c r="AU173" s="231" t="s">
        <v>84</v>
      </c>
      <c r="AY173" s="16" t="s">
        <v>186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6" t="s">
        <v>84</v>
      </c>
      <c r="BK173" s="232">
        <f>ROUND(I173*H173,2)</f>
        <v>0</v>
      </c>
      <c r="BL173" s="16" t="s">
        <v>192</v>
      </c>
      <c r="BM173" s="231" t="s">
        <v>621</v>
      </c>
    </row>
    <row r="174" s="2" customFormat="1" ht="16.5" customHeight="1">
      <c r="A174" s="37"/>
      <c r="B174" s="38"/>
      <c r="C174" s="219" t="s">
        <v>429</v>
      </c>
      <c r="D174" s="219" t="s">
        <v>188</v>
      </c>
      <c r="E174" s="220" t="s">
        <v>947</v>
      </c>
      <c r="F174" s="221" t="s">
        <v>948</v>
      </c>
      <c r="G174" s="222" t="s">
        <v>191</v>
      </c>
      <c r="H174" s="223">
        <v>10</v>
      </c>
      <c r="I174" s="224"/>
      <c r="J174" s="225">
        <f>ROUND(I174*H174,2)</f>
        <v>0</v>
      </c>
      <c r="K174" s="226"/>
      <c r="L174" s="43"/>
      <c r="M174" s="227" t="s">
        <v>1</v>
      </c>
      <c r="N174" s="228" t="s">
        <v>41</v>
      </c>
      <c r="O174" s="90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1" t="s">
        <v>192</v>
      </c>
      <c r="AT174" s="231" t="s">
        <v>188</v>
      </c>
      <c r="AU174" s="231" t="s">
        <v>84</v>
      </c>
      <c r="AY174" s="16" t="s">
        <v>186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6" t="s">
        <v>84</v>
      </c>
      <c r="BK174" s="232">
        <f>ROUND(I174*H174,2)</f>
        <v>0</v>
      </c>
      <c r="BL174" s="16" t="s">
        <v>192</v>
      </c>
      <c r="BM174" s="231" t="s">
        <v>631</v>
      </c>
    </row>
    <row r="175" s="2" customFormat="1" ht="16.5" customHeight="1">
      <c r="A175" s="37"/>
      <c r="B175" s="38"/>
      <c r="C175" s="219" t="s">
        <v>434</v>
      </c>
      <c r="D175" s="219" t="s">
        <v>188</v>
      </c>
      <c r="E175" s="220" t="s">
        <v>949</v>
      </c>
      <c r="F175" s="221" t="s">
        <v>950</v>
      </c>
      <c r="G175" s="222" t="s">
        <v>191</v>
      </c>
      <c r="H175" s="223">
        <v>50</v>
      </c>
      <c r="I175" s="224"/>
      <c r="J175" s="225">
        <f>ROUND(I175*H175,2)</f>
        <v>0</v>
      </c>
      <c r="K175" s="226"/>
      <c r="L175" s="43"/>
      <c r="M175" s="227" t="s">
        <v>1</v>
      </c>
      <c r="N175" s="228" t="s">
        <v>41</v>
      </c>
      <c r="O175" s="90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1" t="s">
        <v>192</v>
      </c>
      <c r="AT175" s="231" t="s">
        <v>188</v>
      </c>
      <c r="AU175" s="231" t="s">
        <v>84</v>
      </c>
      <c r="AY175" s="16" t="s">
        <v>186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6" t="s">
        <v>84</v>
      </c>
      <c r="BK175" s="232">
        <f>ROUND(I175*H175,2)</f>
        <v>0</v>
      </c>
      <c r="BL175" s="16" t="s">
        <v>192</v>
      </c>
      <c r="BM175" s="231" t="s">
        <v>640</v>
      </c>
    </row>
    <row r="176" s="2" customFormat="1" ht="16.5" customHeight="1">
      <c r="A176" s="37"/>
      <c r="B176" s="38"/>
      <c r="C176" s="219" t="s">
        <v>439</v>
      </c>
      <c r="D176" s="219" t="s">
        <v>188</v>
      </c>
      <c r="E176" s="220" t="s">
        <v>951</v>
      </c>
      <c r="F176" s="221" t="s">
        <v>952</v>
      </c>
      <c r="G176" s="222" t="s">
        <v>866</v>
      </c>
      <c r="H176" s="223">
        <v>22</v>
      </c>
      <c r="I176" s="224"/>
      <c r="J176" s="225">
        <f>ROUND(I176*H176,2)</f>
        <v>0</v>
      </c>
      <c r="K176" s="226"/>
      <c r="L176" s="43"/>
      <c r="M176" s="227" t="s">
        <v>1</v>
      </c>
      <c r="N176" s="228" t="s">
        <v>41</v>
      </c>
      <c r="O176" s="90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1" t="s">
        <v>192</v>
      </c>
      <c r="AT176" s="231" t="s">
        <v>188</v>
      </c>
      <c r="AU176" s="231" t="s">
        <v>84</v>
      </c>
      <c r="AY176" s="16" t="s">
        <v>186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6" t="s">
        <v>84</v>
      </c>
      <c r="BK176" s="232">
        <f>ROUND(I176*H176,2)</f>
        <v>0</v>
      </c>
      <c r="BL176" s="16" t="s">
        <v>192</v>
      </c>
      <c r="BM176" s="231" t="s">
        <v>648</v>
      </c>
    </row>
    <row r="177" s="2" customFormat="1" ht="16.5" customHeight="1">
      <c r="A177" s="37"/>
      <c r="B177" s="38"/>
      <c r="C177" s="219" t="s">
        <v>442</v>
      </c>
      <c r="D177" s="219" t="s">
        <v>188</v>
      </c>
      <c r="E177" s="220" t="s">
        <v>953</v>
      </c>
      <c r="F177" s="221" t="s">
        <v>954</v>
      </c>
      <c r="G177" s="222" t="s">
        <v>191</v>
      </c>
      <c r="H177" s="223">
        <v>100</v>
      </c>
      <c r="I177" s="224"/>
      <c r="J177" s="225">
        <f>ROUND(I177*H177,2)</f>
        <v>0</v>
      </c>
      <c r="K177" s="226"/>
      <c r="L177" s="43"/>
      <c r="M177" s="227" t="s">
        <v>1</v>
      </c>
      <c r="N177" s="228" t="s">
        <v>41</v>
      </c>
      <c r="O177" s="90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1" t="s">
        <v>192</v>
      </c>
      <c r="AT177" s="231" t="s">
        <v>188</v>
      </c>
      <c r="AU177" s="231" t="s">
        <v>84</v>
      </c>
      <c r="AY177" s="16" t="s">
        <v>186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6" t="s">
        <v>84</v>
      </c>
      <c r="BK177" s="232">
        <f>ROUND(I177*H177,2)</f>
        <v>0</v>
      </c>
      <c r="BL177" s="16" t="s">
        <v>192</v>
      </c>
      <c r="BM177" s="231" t="s">
        <v>657</v>
      </c>
    </row>
    <row r="178" s="2" customFormat="1" ht="16.5" customHeight="1">
      <c r="A178" s="37"/>
      <c r="B178" s="38"/>
      <c r="C178" s="219" t="s">
        <v>448</v>
      </c>
      <c r="D178" s="219" t="s">
        <v>188</v>
      </c>
      <c r="E178" s="220" t="s">
        <v>955</v>
      </c>
      <c r="F178" s="221" t="s">
        <v>956</v>
      </c>
      <c r="G178" s="222" t="s">
        <v>866</v>
      </c>
      <c r="H178" s="223">
        <v>4</v>
      </c>
      <c r="I178" s="224"/>
      <c r="J178" s="225">
        <f>ROUND(I178*H178,2)</f>
        <v>0</v>
      </c>
      <c r="K178" s="226"/>
      <c r="L178" s="43"/>
      <c r="M178" s="227" t="s">
        <v>1</v>
      </c>
      <c r="N178" s="228" t="s">
        <v>41</v>
      </c>
      <c r="O178" s="90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1" t="s">
        <v>192</v>
      </c>
      <c r="AT178" s="231" t="s">
        <v>188</v>
      </c>
      <c r="AU178" s="231" t="s">
        <v>84</v>
      </c>
      <c r="AY178" s="16" t="s">
        <v>186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6" t="s">
        <v>84</v>
      </c>
      <c r="BK178" s="232">
        <f>ROUND(I178*H178,2)</f>
        <v>0</v>
      </c>
      <c r="BL178" s="16" t="s">
        <v>192</v>
      </c>
      <c r="BM178" s="231" t="s">
        <v>666</v>
      </c>
    </row>
    <row r="179" s="2" customFormat="1" ht="16.5" customHeight="1">
      <c r="A179" s="37"/>
      <c r="B179" s="38"/>
      <c r="C179" s="219" t="s">
        <v>452</v>
      </c>
      <c r="D179" s="219" t="s">
        <v>188</v>
      </c>
      <c r="E179" s="220" t="s">
        <v>957</v>
      </c>
      <c r="F179" s="221" t="s">
        <v>958</v>
      </c>
      <c r="G179" s="222" t="s">
        <v>866</v>
      </c>
      <c r="H179" s="223">
        <v>4</v>
      </c>
      <c r="I179" s="224"/>
      <c r="J179" s="225">
        <f>ROUND(I179*H179,2)</f>
        <v>0</v>
      </c>
      <c r="K179" s="226"/>
      <c r="L179" s="43"/>
      <c r="M179" s="227" t="s">
        <v>1</v>
      </c>
      <c r="N179" s="228" t="s">
        <v>41</v>
      </c>
      <c r="O179" s="90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1" t="s">
        <v>192</v>
      </c>
      <c r="AT179" s="231" t="s">
        <v>188</v>
      </c>
      <c r="AU179" s="231" t="s">
        <v>84</v>
      </c>
      <c r="AY179" s="16" t="s">
        <v>186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6" t="s">
        <v>84</v>
      </c>
      <c r="BK179" s="232">
        <f>ROUND(I179*H179,2)</f>
        <v>0</v>
      </c>
      <c r="BL179" s="16" t="s">
        <v>192</v>
      </c>
      <c r="BM179" s="231" t="s">
        <v>675</v>
      </c>
    </row>
    <row r="180" s="2" customFormat="1" ht="16.5" customHeight="1">
      <c r="A180" s="37"/>
      <c r="B180" s="38"/>
      <c r="C180" s="219" t="s">
        <v>457</v>
      </c>
      <c r="D180" s="219" t="s">
        <v>188</v>
      </c>
      <c r="E180" s="220" t="s">
        <v>959</v>
      </c>
      <c r="F180" s="221" t="s">
        <v>960</v>
      </c>
      <c r="G180" s="222" t="s">
        <v>866</v>
      </c>
      <c r="H180" s="223">
        <v>2</v>
      </c>
      <c r="I180" s="224"/>
      <c r="J180" s="225">
        <f>ROUND(I180*H180,2)</f>
        <v>0</v>
      </c>
      <c r="K180" s="226"/>
      <c r="L180" s="43"/>
      <c r="M180" s="227" t="s">
        <v>1</v>
      </c>
      <c r="N180" s="228" t="s">
        <v>41</v>
      </c>
      <c r="O180" s="90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1" t="s">
        <v>192</v>
      </c>
      <c r="AT180" s="231" t="s">
        <v>188</v>
      </c>
      <c r="AU180" s="231" t="s">
        <v>84</v>
      </c>
      <c r="AY180" s="16" t="s">
        <v>186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6" t="s">
        <v>84</v>
      </c>
      <c r="BK180" s="232">
        <f>ROUND(I180*H180,2)</f>
        <v>0</v>
      </c>
      <c r="BL180" s="16" t="s">
        <v>192</v>
      </c>
      <c r="BM180" s="231" t="s">
        <v>684</v>
      </c>
    </row>
    <row r="181" s="2" customFormat="1" ht="16.5" customHeight="1">
      <c r="A181" s="37"/>
      <c r="B181" s="38"/>
      <c r="C181" s="219" t="s">
        <v>461</v>
      </c>
      <c r="D181" s="219" t="s">
        <v>188</v>
      </c>
      <c r="E181" s="220" t="s">
        <v>961</v>
      </c>
      <c r="F181" s="221" t="s">
        <v>962</v>
      </c>
      <c r="G181" s="222" t="s">
        <v>866</v>
      </c>
      <c r="H181" s="223">
        <v>2</v>
      </c>
      <c r="I181" s="224"/>
      <c r="J181" s="225">
        <f>ROUND(I181*H181,2)</f>
        <v>0</v>
      </c>
      <c r="K181" s="226"/>
      <c r="L181" s="43"/>
      <c r="M181" s="227" t="s">
        <v>1</v>
      </c>
      <c r="N181" s="228" t="s">
        <v>41</v>
      </c>
      <c r="O181" s="90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1" t="s">
        <v>192</v>
      </c>
      <c r="AT181" s="231" t="s">
        <v>188</v>
      </c>
      <c r="AU181" s="231" t="s">
        <v>84</v>
      </c>
      <c r="AY181" s="16" t="s">
        <v>186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6" t="s">
        <v>84</v>
      </c>
      <c r="BK181" s="232">
        <f>ROUND(I181*H181,2)</f>
        <v>0</v>
      </c>
      <c r="BL181" s="16" t="s">
        <v>192</v>
      </c>
      <c r="BM181" s="231" t="s">
        <v>694</v>
      </c>
    </row>
    <row r="182" s="2" customFormat="1" ht="16.5" customHeight="1">
      <c r="A182" s="37"/>
      <c r="B182" s="38"/>
      <c r="C182" s="219" t="s">
        <v>465</v>
      </c>
      <c r="D182" s="219" t="s">
        <v>188</v>
      </c>
      <c r="E182" s="220" t="s">
        <v>963</v>
      </c>
      <c r="F182" s="221" t="s">
        <v>964</v>
      </c>
      <c r="G182" s="222" t="s">
        <v>866</v>
      </c>
      <c r="H182" s="223">
        <v>5</v>
      </c>
      <c r="I182" s="224"/>
      <c r="J182" s="225">
        <f>ROUND(I182*H182,2)</f>
        <v>0</v>
      </c>
      <c r="K182" s="226"/>
      <c r="L182" s="43"/>
      <c r="M182" s="227" t="s">
        <v>1</v>
      </c>
      <c r="N182" s="228" t="s">
        <v>41</v>
      </c>
      <c r="O182" s="90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1" t="s">
        <v>192</v>
      </c>
      <c r="AT182" s="231" t="s">
        <v>188</v>
      </c>
      <c r="AU182" s="231" t="s">
        <v>84</v>
      </c>
      <c r="AY182" s="16" t="s">
        <v>186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6" t="s">
        <v>84</v>
      </c>
      <c r="BK182" s="232">
        <f>ROUND(I182*H182,2)</f>
        <v>0</v>
      </c>
      <c r="BL182" s="16" t="s">
        <v>192</v>
      </c>
      <c r="BM182" s="231" t="s">
        <v>703</v>
      </c>
    </row>
    <row r="183" s="2" customFormat="1" ht="16.5" customHeight="1">
      <c r="A183" s="37"/>
      <c r="B183" s="38"/>
      <c r="C183" s="219" t="s">
        <v>471</v>
      </c>
      <c r="D183" s="219" t="s">
        <v>188</v>
      </c>
      <c r="E183" s="220" t="s">
        <v>965</v>
      </c>
      <c r="F183" s="221" t="s">
        <v>966</v>
      </c>
      <c r="G183" s="222" t="s">
        <v>866</v>
      </c>
      <c r="H183" s="223">
        <v>1</v>
      </c>
      <c r="I183" s="224"/>
      <c r="J183" s="225">
        <f>ROUND(I183*H183,2)</f>
        <v>0</v>
      </c>
      <c r="K183" s="226"/>
      <c r="L183" s="43"/>
      <c r="M183" s="227" t="s">
        <v>1</v>
      </c>
      <c r="N183" s="228" t="s">
        <v>41</v>
      </c>
      <c r="O183" s="90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1" t="s">
        <v>192</v>
      </c>
      <c r="AT183" s="231" t="s">
        <v>188</v>
      </c>
      <c r="AU183" s="231" t="s">
        <v>84</v>
      </c>
      <c r="AY183" s="16" t="s">
        <v>186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6" t="s">
        <v>84</v>
      </c>
      <c r="BK183" s="232">
        <f>ROUND(I183*H183,2)</f>
        <v>0</v>
      </c>
      <c r="BL183" s="16" t="s">
        <v>192</v>
      </c>
      <c r="BM183" s="231" t="s">
        <v>711</v>
      </c>
    </row>
    <row r="184" s="2" customFormat="1" ht="16.5" customHeight="1">
      <c r="A184" s="37"/>
      <c r="B184" s="38"/>
      <c r="C184" s="219" t="s">
        <v>475</v>
      </c>
      <c r="D184" s="219" t="s">
        <v>188</v>
      </c>
      <c r="E184" s="220" t="s">
        <v>967</v>
      </c>
      <c r="F184" s="221" t="s">
        <v>968</v>
      </c>
      <c r="G184" s="222" t="s">
        <v>866</v>
      </c>
      <c r="H184" s="223">
        <v>2</v>
      </c>
      <c r="I184" s="224"/>
      <c r="J184" s="225">
        <f>ROUND(I184*H184,2)</f>
        <v>0</v>
      </c>
      <c r="K184" s="226"/>
      <c r="L184" s="43"/>
      <c r="M184" s="227" t="s">
        <v>1</v>
      </c>
      <c r="N184" s="228" t="s">
        <v>41</v>
      </c>
      <c r="O184" s="90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1" t="s">
        <v>192</v>
      </c>
      <c r="AT184" s="231" t="s">
        <v>188</v>
      </c>
      <c r="AU184" s="231" t="s">
        <v>84</v>
      </c>
      <c r="AY184" s="16" t="s">
        <v>186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6" t="s">
        <v>84</v>
      </c>
      <c r="BK184" s="232">
        <f>ROUND(I184*H184,2)</f>
        <v>0</v>
      </c>
      <c r="BL184" s="16" t="s">
        <v>192</v>
      </c>
      <c r="BM184" s="231" t="s">
        <v>721</v>
      </c>
    </row>
    <row r="185" s="2" customFormat="1" ht="16.5" customHeight="1">
      <c r="A185" s="37"/>
      <c r="B185" s="38"/>
      <c r="C185" s="219" t="s">
        <v>480</v>
      </c>
      <c r="D185" s="219" t="s">
        <v>188</v>
      </c>
      <c r="E185" s="220" t="s">
        <v>967</v>
      </c>
      <c r="F185" s="221" t="s">
        <v>968</v>
      </c>
      <c r="G185" s="222" t="s">
        <v>866</v>
      </c>
      <c r="H185" s="223">
        <v>9</v>
      </c>
      <c r="I185" s="224"/>
      <c r="J185" s="225">
        <f>ROUND(I185*H185,2)</f>
        <v>0</v>
      </c>
      <c r="K185" s="226"/>
      <c r="L185" s="43"/>
      <c r="M185" s="227" t="s">
        <v>1</v>
      </c>
      <c r="N185" s="228" t="s">
        <v>41</v>
      </c>
      <c r="O185" s="90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1" t="s">
        <v>192</v>
      </c>
      <c r="AT185" s="231" t="s">
        <v>188</v>
      </c>
      <c r="AU185" s="231" t="s">
        <v>84</v>
      </c>
      <c r="AY185" s="16" t="s">
        <v>186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6" t="s">
        <v>84</v>
      </c>
      <c r="BK185" s="232">
        <f>ROUND(I185*H185,2)</f>
        <v>0</v>
      </c>
      <c r="BL185" s="16" t="s">
        <v>192</v>
      </c>
      <c r="BM185" s="231" t="s">
        <v>729</v>
      </c>
    </row>
    <row r="186" s="2" customFormat="1" ht="16.5" customHeight="1">
      <c r="A186" s="37"/>
      <c r="B186" s="38"/>
      <c r="C186" s="219" t="s">
        <v>486</v>
      </c>
      <c r="D186" s="219" t="s">
        <v>188</v>
      </c>
      <c r="E186" s="220" t="s">
        <v>969</v>
      </c>
      <c r="F186" s="221" t="s">
        <v>970</v>
      </c>
      <c r="G186" s="222" t="s">
        <v>866</v>
      </c>
      <c r="H186" s="223">
        <v>1</v>
      </c>
      <c r="I186" s="224"/>
      <c r="J186" s="225">
        <f>ROUND(I186*H186,2)</f>
        <v>0</v>
      </c>
      <c r="K186" s="226"/>
      <c r="L186" s="43"/>
      <c r="M186" s="227" t="s">
        <v>1</v>
      </c>
      <c r="N186" s="228" t="s">
        <v>41</v>
      </c>
      <c r="O186" s="90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1" t="s">
        <v>192</v>
      </c>
      <c r="AT186" s="231" t="s">
        <v>188</v>
      </c>
      <c r="AU186" s="231" t="s">
        <v>84</v>
      </c>
      <c r="AY186" s="16" t="s">
        <v>186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6" t="s">
        <v>84</v>
      </c>
      <c r="BK186" s="232">
        <f>ROUND(I186*H186,2)</f>
        <v>0</v>
      </c>
      <c r="BL186" s="16" t="s">
        <v>192</v>
      </c>
      <c r="BM186" s="231" t="s">
        <v>739</v>
      </c>
    </row>
    <row r="187" s="2" customFormat="1" ht="16.5" customHeight="1">
      <c r="A187" s="37"/>
      <c r="B187" s="38"/>
      <c r="C187" s="219" t="s">
        <v>491</v>
      </c>
      <c r="D187" s="219" t="s">
        <v>188</v>
      </c>
      <c r="E187" s="220" t="s">
        <v>971</v>
      </c>
      <c r="F187" s="221" t="s">
        <v>972</v>
      </c>
      <c r="G187" s="222" t="s">
        <v>866</v>
      </c>
      <c r="H187" s="223">
        <v>1</v>
      </c>
      <c r="I187" s="224"/>
      <c r="J187" s="225">
        <f>ROUND(I187*H187,2)</f>
        <v>0</v>
      </c>
      <c r="K187" s="226"/>
      <c r="L187" s="43"/>
      <c r="M187" s="227" t="s">
        <v>1</v>
      </c>
      <c r="N187" s="228" t="s">
        <v>41</v>
      </c>
      <c r="O187" s="90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1" t="s">
        <v>192</v>
      </c>
      <c r="AT187" s="231" t="s">
        <v>188</v>
      </c>
      <c r="AU187" s="231" t="s">
        <v>84</v>
      </c>
      <c r="AY187" s="16" t="s">
        <v>186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6" t="s">
        <v>84</v>
      </c>
      <c r="BK187" s="232">
        <f>ROUND(I187*H187,2)</f>
        <v>0</v>
      </c>
      <c r="BL187" s="16" t="s">
        <v>192</v>
      </c>
      <c r="BM187" s="231" t="s">
        <v>748</v>
      </c>
    </row>
    <row r="188" s="2" customFormat="1" ht="16.5" customHeight="1">
      <c r="A188" s="37"/>
      <c r="B188" s="38"/>
      <c r="C188" s="219" t="s">
        <v>496</v>
      </c>
      <c r="D188" s="219" t="s">
        <v>188</v>
      </c>
      <c r="E188" s="220" t="s">
        <v>973</v>
      </c>
      <c r="F188" s="221" t="s">
        <v>974</v>
      </c>
      <c r="G188" s="222" t="s">
        <v>866</v>
      </c>
      <c r="H188" s="223">
        <v>1</v>
      </c>
      <c r="I188" s="224"/>
      <c r="J188" s="225">
        <f>ROUND(I188*H188,2)</f>
        <v>0</v>
      </c>
      <c r="K188" s="226"/>
      <c r="L188" s="43"/>
      <c r="M188" s="227" t="s">
        <v>1</v>
      </c>
      <c r="N188" s="228" t="s">
        <v>41</v>
      </c>
      <c r="O188" s="90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1" t="s">
        <v>192</v>
      </c>
      <c r="AT188" s="231" t="s">
        <v>188</v>
      </c>
      <c r="AU188" s="231" t="s">
        <v>84</v>
      </c>
      <c r="AY188" s="16" t="s">
        <v>186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6" t="s">
        <v>84</v>
      </c>
      <c r="BK188" s="232">
        <f>ROUND(I188*H188,2)</f>
        <v>0</v>
      </c>
      <c r="BL188" s="16" t="s">
        <v>192</v>
      </c>
      <c r="BM188" s="231" t="s">
        <v>758</v>
      </c>
    </row>
    <row r="189" s="2" customFormat="1" ht="16.5" customHeight="1">
      <c r="A189" s="37"/>
      <c r="B189" s="38"/>
      <c r="C189" s="219" t="s">
        <v>503</v>
      </c>
      <c r="D189" s="219" t="s">
        <v>188</v>
      </c>
      <c r="E189" s="220" t="s">
        <v>975</v>
      </c>
      <c r="F189" s="221" t="s">
        <v>976</v>
      </c>
      <c r="G189" s="222" t="s">
        <v>866</v>
      </c>
      <c r="H189" s="223">
        <v>1</v>
      </c>
      <c r="I189" s="224"/>
      <c r="J189" s="225">
        <f>ROUND(I189*H189,2)</f>
        <v>0</v>
      </c>
      <c r="K189" s="226"/>
      <c r="L189" s="43"/>
      <c r="M189" s="227" t="s">
        <v>1</v>
      </c>
      <c r="N189" s="228" t="s">
        <v>41</v>
      </c>
      <c r="O189" s="90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1" t="s">
        <v>192</v>
      </c>
      <c r="AT189" s="231" t="s">
        <v>188</v>
      </c>
      <c r="AU189" s="231" t="s">
        <v>84</v>
      </c>
      <c r="AY189" s="16" t="s">
        <v>186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6" t="s">
        <v>84</v>
      </c>
      <c r="BK189" s="232">
        <f>ROUND(I189*H189,2)</f>
        <v>0</v>
      </c>
      <c r="BL189" s="16" t="s">
        <v>192</v>
      </c>
      <c r="BM189" s="231" t="s">
        <v>768</v>
      </c>
    </row>
    <row r="190" s="2" customFormat="1" ht="16.5" customHeight="1">
      <c r="A190" s="37"/>
      <c r="B190" s="38"/>
      <c r="C190" s="219" t="s">
        <v>507</v>
      </c>
      <c r="D190" s="219" t="s">
        <v>188</v>
      </c>
      <c r="E190" s="220" t="s">
        <v>977</v>
      </c>
      <c r="F190" s="221" t="s">
        <v>978</v>
      </c>
      <c r="G190" s="222" t="s">
        <v>866</v>
      </c>
      <c r="H190" s="223">
        <v>3</v>
      </c>
      <c r="I190" s="224"/>
      <c r="J190" s="225">
        <f>ROUND(I190*H190,2)</f>
        <v>0</v>
      </c>
      <c r="K190" s="226"/>
      <c r="L190" s="43"/>
      <c r="M190" s="227" t="s">
        <v>1</v>
      </c>
      <c r="N190" s="228" t="s">
        <v>41</v>
      </c>
      <c r="O190" s="90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1" t="s">
        <v>192</v>
      </c>
      <c r="AT190" s="231" t="s">
        <v>188</v>
      </c>
      <c r="AU190" s="231" t="s">
        <v>84</v>
      </c>
      <c r="AY190" s="16" t="s">
        <v>186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6" t="s">
        <v>84</v>
      </c>
      <c r="BK190" s="232">
        <f>ROUND(I190*H190,2)</f>
        <v>0</v>
      </c>
      <c r="BL190" s="16" t="s">
        <v>192</v>
      </c>
      <c r="BM190" s="231" t="s">
        <v>776</v>
      </c>
    </row>
    <row r="191" s="2" customFormat="1" ht="21.75" customHeight="1">
      <c r="A191" s="37"/>
      <c r="B191" s="38"/>
      <c r="C191" s="219" t="s">
        <v>514</v>
      </c>
      <c r="D191" s="219" t="s">
        <v>188</v>
      </c>
      <c r="E191" s="220" t="s">
        <v>979</v>
      </c>
      <c r="F191" s="221" t="s">
        <v>980</v>
      </c>
      <c r="G191" s="222" t="s">
        <v>191</v>
      </c>
      <c r="H191" s="223">
        <v>65</v>
      </c>
      <c r="I191" s="224"/>
      <c r="J191" s="225">
        <f>ROUND(I191*H191,2)</f>
        <v>0</v>
      </c>
      <c r="K191" s="226"/>
      <c r="L191" s="43"/>
      <c r="M191" s="227" t="s">
        <v>1</v>
      </c>
      <c r="N191" s="228" t="s">
        <v>41</v>
      </c>
      <c r="O191" s="90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1" t="s">
        <v>192</v>
      </c>
      <c r="AT191" s="231" t="s">
        <v>188</v>
      </c>
      <c r="AU191" s="231" t="s">
        <v>84</v>
      </c>
      <c r="AY191" s="16" t="s">
        <v>186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6" t="s">
        <v>84</v>
      </c>
      <c r="BK191" s="232">
        <f>ROUND(I191*H191,2)</f>
        <v>0</v>
      </c>
      <c r="BL191" s="16" t="s">
        <v>192</v>
      </c>
      <c r="BM191" s="231" t="s">
        <v>786</v>
      </c>
    </row>
    <row r="192" s="12" customFormat="1" ht="25.92" customHeight="1">
      <c r="A192" s="12"/>
      <c r="B192" s="203"/>
      <c r="C192" s="204"/>
      <c r="D192" s="205" t="s">
        <v>75</v>
      </c>
      <c r="E192" s="206" t="s">
        <v>981</v>
      </c>
      <c r="F192" s="206" t="s">
        <v>938</v>
      </c>
      <c r="G192" s="204"/>
      <c r="H192" s="204"/>
      <c r="I192" s="207"/>
      <c r="J192" s="208">
        <f>BK192</f>
        <v>0</v>
      </c>
      <c r="K192" s="204"/>
      <c r="L192" s="209"/>
      <c r="M192" s="210"/>
      <c r="N192" s="211"/>
      <c r="O192" s="211"/>
      <c r="P192" s="212">
        <f>SUM(P193:P200)</f>
        <v>0</v>
      </c>
      <c r="Q192" s="211"/>
      <c r="R192" s="212">
        <f>SUM(R193:R200)</f>
        <v>0</v>
      </c>
      <c r="S192" s="211"/>
      <c r="T192" s="213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84</v>
      </c>
      <c r="AT192" s="215" t="s">
        <v>75</v>
      </c>
      <c r="AU192" s="215" t="s">
        <v>76</v>
      </c>
      <c r="AY192" s="214" t="s">
        <v>186</v>
      </c>
      <c r="BK192" s="216">
        <f>SUM(BK193:BK200)</f>
        <v>0</v>
      </c>
    </row>
    <row r="193" s="2" customFormat="1" ht="16.5" customHeight="1">
      <c r="A193" s="37"/>
      <c r="B193" s="38"/>
      <c r="C193" s="219" t="s">
        <v>520</v>
      </c>
      <c r="D193" s="219" t="s">
        <v>188</v>
      </c>
      <c r="E193" s="220" t="s">
        <v>982</v>
      </c>
      <c r="F193" s="221" t="s">
        <v>983</v>
      </c>
      <c r="G193" s="222" t="s">
        <v>984</v>
      </c>
      <c r="H193" s="223">
        <v>30</v>
      </c>
      <c r="I193" s="224"/>
      <c r="J193" s="225">
        <f>ROUND(I193*H193,2)</f>
        <v>0</v>
      </c>
      <c r="K193" s="226"/>
      <c r="L193" s="43"/>
      <c r="M193" s="227" t="s">
        <v>1</v>
      </c>
      <c r="N193" s="228" t="s">
        <v>41</v>
      </c>
      <c r="O193" s="90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1" t="s">
        <v>192</v>
      </c>
      <c r="AT193" s="231" t="s">
        <v>188</v>
      </c>
      <c r="AU193" s="231" t="s">
        <v>84</v>
      </c>
      <c r="AY193" s="16" t="s">
        <v>186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6" t="s">
        <v>84</v>
      </c>
      <c r="BK193" s="232">
        <f>ROUND(I193*H193,2)</f>
        <v>0</v>
      </c>
      <c r="BL193" s="16" t="s">
        <v>192</v>
      </c>
      <c r="BM193" s="231" t="s">
        <v>795</v>
      </c>
    </row>
    <row r="194" s="2" customFormat="1" ht="16.5" customHeight="1">
      <c r="A194" s="37"/>
      <c r="B194" s="38"/>
      <c r="C194" s="219" t="s">
        <v>526</v>
      </c>
      <c r="D194" s="219" t="s">
        <v>188</v>
      </c>
      <c r="E194" s="220" t="s">
        <v>985</v>
      </c>
      <c r="F194" s="221" t="s">
        <v>986</v>
      </c>
      <c r="G194" s="222" t="s">
        <v>984</v>
      </c>
      <c r="H194" s="223">
        <v>10</v>
      </c>
      <c r="I194" s="224"/>
      <c r="J194" s="225">
        <f>ROUND(I194*H194,2)</f>
        <v>0</v>
      </c>
      <c r="K194" s="226"/>
      <c r="L194" s="43"/>
      <c r="M194" s="227" t="s">
        <v>1</v>
      </c>
      <c r="N194" s="228" t="s">
        <v>41</v>
      </c>
      <c r="O194" s="90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1" t="s">
        <v>192</v>
      </c>
      <c r="AT194" s="231" t="s">
        <v>188</v>
      </c>
      <c r="AU194" s="231" t="s">
        <v>84</v>
      </c>
      <c r="AY194" s="16" t="s">
        <v>186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6" t="s">
        <v>84</v>
      </c>
      <c r="BK194" s="232">
        <f>ROUND(I194*H194,2)</f>
        <v>0</v>
      </c>
      <c r="BL194" s="16" t="s">
        <v>192</v>
      </c>
      <c r="BM194" s="231" t="s">
        <v>806</v>
      </c>
    </row>
    <row r="195" s="2" customFormat="1" ht="16.5" customHeight="1">
      <c r="A195" s="37"/>
      <c r="B195" s="38"/>
      <c r="C195" s="219" t="s">
        <v>531</v>
      </c>
      <c r="D195" s="219" t="s">
        <v>188</v>
      </c>
      <c r="E195" s="220" t="s">
        <v>987</v>
      </c>
      <c r="F195" s="221" t="s">
        <v>988</v>
      </c>
      <c r="G195" s="222" t="s">
        <v>866</v>
      </c>
      <c r="H195" s="223">
        <v>22</v>
      </c>
      <c r="I195" s="224"/>
      <c r="J195" s="225">
        <f>ROUND(I195*H195,2)</f>
        <v>0</v>
      </c>
      <c r="K195" s="226"/>
      <c r="L195" s="43"/>
      <c r="M195" s="227" t="s">
        <v>1</v>
      </c>
      <c r="N195" s="228" t="s">
        <v>41</v>
      </c>
      <c r="O195" s="90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1" t="s">
        <v>192</v>
      </c>
      <c r="AT195" s="231" t="s">
        <v>188</v>
      </c>
      <c r="AU195" s="231" t="s">
        <v>84</v>
      </c>
      <c r="AY195" s="16" t="s">
        <v>186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6" t="s">
        <v>84</v>
      </c>
      <c r="BK195" s="232">
        <f>ROUND(I195*H195,2)</f>
        <v>0</v>
      </c>
      <c r="BL195" s="16" t="s">
        <v>192</v>
      </c>
      <c r="BM195" s="231" t="s">
        <v>816</v>
      </c>
    </row>
    <row r="196" s="2" customFormat="1" ht="16.5" customHeight="1">
      <c r="A196" s="37"/>
      <c r="B196" s="38"/>
      <c r="C196" s="219" t="s">
        <v>536</v>
      </c>
      <c r="D196" s="219" t="s">
        <v>188</v>
      </c>
      <c r="E196" s="220" t="s">
        <v>989</v>
      </c>
      <c r="F196" s="221" t="s">
        <v>990</v>
      </c>
      <c r="G196" s="222" t="s">
        <v>198</v>
      </c>
      <c r="H196" s="223">
        <v>1</v>
      </c>
      <c r="I196" s="224"/>
      <c r="J196" s="225">
        <f>ROUND(I196*H196,2)</f>
        <v>0</v>
      </c>
      <c r="K196" s="226"/>
      <c r="L196" s="43"/>
      <c r="M196" s="227" t="s">
        <v>1</v>
      </c>
      <c r="N196" s="228" t="s">
        <v>41</v>
      </c>
      <c r="O196" s="90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1" t="s">
        <v>192</v>
      </c>
      <c r="AT196" s="231" t="s">
        <v>188</v>
      </c>
      <c r="AU196" s="231" t="s">
        <v>84</v>
      </c>
      <c r="AY196" s="16" t="s">
        <v>186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6" t="s">
        <v>84</v>
      </c>
      <c r="BK196" s="232">
        <f>ROUND(I196*H196,2)</f>
        <v>0</v>
      </c>
      <c r="BL196" s="16" t="s">
        <v>192</v>
      </c>
      <c r="BM196" s="231" t="s">
        <v>827</v>
      </c>
    </row>
    <row r="197" s="2" customFormat="1" ht="16.5" customHeight="1">
      <c r="A197" s="37"/>
      <c r="B197" s="38"/>
      <c r="C197" s="219" t="s">
        <v>542</v>
      </c>
      <c r="D197" s="219" t="s">
        <v>188</v>
      </c>
      <c r="E197" s="220" t="s">
        <v>991</v>
      </c>
      <c r="F197" s="221" t="s">
        <v>992</v>
      </c>
      <c r="G197" s="222" t="s">
        <v>191</v>
      </c>
      <c r="H197" s="223">
        <v>45</v>
      </c>
      <c r="I197" s="224"/>
      <c r="J197" s="225">
        <f>ROUND(I197*H197,2)</f>
        <v>0</v>
      </c>
      <c r="K197" s="226"/>
      <c r="L197" s="43"/>
      <c r="M197" s="227" t="s">
        <v>1</v>
      </c>
      <c r="N197" s="228" t="s">
        <v>41</v>
      </c>
      <c r="O197" s="90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1" t="s">
        <v>192</v>
      </c>
      <c r="AT197" s="231" t="s">
        <v>188</v>
      </c>
      <c r="AU197" s="231" t="s">
        <v>84</v>
      </c>
      <c r="AY197" s="16" t="s">
        <v>186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6" t="s">
        <v>84</v>
      </c>
      <c r="BK197" s="232">
        <f>ROUND(I197*H197,2)</f>
        <v>0</v>
      </c>
      <c r="BL197" s="16" t="s">
        <v>192</v>
      </c>
      <c r="BM197" s="231" t="s">
        <v>842</v>
      </c>
    </row>
    <row r="198" s="2" customFormat="1" ht="16.5" customHeight="1">
      <c r="A198" s="37"/>
      <c r="B198" s="38"/>
      <c r="C198" s="219" t="s">
        <v>547</v>
      </c>
      <c r="D198" s="219" t="s">
        <v>188</v>
      </c>
      <c r="E198" s="220" t="s">
        <v>993</v>
      </c>
      <c r="F198" s="221" t="s">
        <v>994</v>
      </c>
      <c r="G198" s="222" t="s">
        <v>191</v>
      </c>
      <c r="H198" s="223">
        <v>30</v>
      </c>
      <c r="I198" s="224"/>
      <c r="J198" s="225">
        <f>ROUND(I198*H198,2)</f>
        <v>0</v>
      </c>
      <c r="K198" s="226"/>
      <c r="L198" s="43"/>
      <c r="M198" s="227" t="s">
        <v>1</v>
      </c>
      <c r="N198" s="228" t="s">
        <v>41</v>
      </c>
      <c r="O198" s="90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1" t="s">
        <v>192</v>
      </c>
      <c r="AT198" s="231" t="s">
        <v>188</v>
      </c>
      <c r="AU198" s="231" t="s">
        <v>84</v>
      </c>
      <c r="AY198" s="16" t="s">
        <v>186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6" t="s">
        <v>84</v>
      </c>
      <c r="BK198" s="232">
        <f>ROUND(I198*H198,2)</f>
        <v>0</v>
      </c>
      <c r="BL198" s="16" t="s">
        <v>192</v>
      </c>
      <c r="BM198" s="231" t="s">
        <v>995</v>
      </c>
    </row>
    <row r="199" s="2" customFormat="1" ht="16.5" customHeight="1">
      <c r="A199" s="37"/>
      <c r="B199" s="38"/>
      <c r="C199" s="219" t="s">
        <v>552</v>
      </c>
      <c r="D199" s="219" t="s">
        <v>188</v>
      </c>
      <c r="E199" s="220" t="s">
        <v>996</v>
      </c>
      <c r="F199" s="221" t="s">
        <v>997</v>
      </c>
      <c r="G199" s="222" t="s">
        <v>866</v>
      </c>
      <c r="H199" s="223">
        <v>7</v>
      </c>
      <c r="I199" s="224"/>
      <c r="J199" s="225">
        <f>ROUND(I199*H199,2)</f>
        <v>0</v>
      </c>
      <c r="K199" s="226"/>
      <c r="L199" s="43"/>
      <c r="M199" s="227" t="s">
        <v>1</v>
      </c>
      <c r="N199" s="228" t="s">
        <v>41</v>
      </c>
      <c r="O199" s="90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1" t="s">
        <v>192</v>
      </c>
      <c r="AT199" s="231" t="s">
        <v>188</v>
      </c>
      <c r="AU199" s="231" t="s">
        <v>84</v>
      </c>
      <c r="AY199" s="16" t="s">
        <v>186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6" t="s">
        <v>84</v>
      </c>
      <c r="BK199" s="232">
        <f>ROUND(I199*H199,2)</f>
        <v>0</v>
      </c>
      <c r="BL199" s="16" t="s">
        <v>192</v>
      </c>
      <c r="BM199" s="231" t="s">
        <v>998</v>
      </c>
    </row>
    <row r="200" s="2" customFormat="1" ht="16.5" customHeight="1">
      <c r="A200" s="37"/>
      <c r="B200" s="38"/>
      <c r="C200" s="219" t="s">
        <v>559</v>
      </c>
      <c r="D200" s="219" t="s">
        <v>188</v>
      </c>
      <c r="E200" s="220" t="s">
        <v>999</v>
      </c>
      <c r="F200" s="221" t="s">
        <v>1000</v>
      </c>
      <c r="G200" s="222" t="s">
        <v>881</v>
      </c>
      <c r="H200" s="270"/>
      <c r="I200" s="224"/>
      <c r="J200" s="225">
        <f>ROUND(I200*H200,2)</f>
        <v>0</v>
      </c>
      <c r="K200" s="226"/>
      <c r="L200" s="43"/>
      <c r="M200" s="227" t="s">
        <v>1</v>
      </c>
      <c r="N200" s="228" t="s">
        <v>41</v>
      </c>
      <c r="O200" s="90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1" t="s">
        <v>520</v>
      </c>
      <c r="AT200" s="231" t="s">
        <v>188</v>
      </c>
      <c r="AU200" s="231" t="s">
        <v>84</v>
      </c>
      <c r="AY200" s="16" t="s">
        <v>186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6" t="s">
        <v>84</v>
      </c>
      <c r="BK200" s="232">
        <f>ROUND(I200*H200,2)</f>
        <v>0</v>
      </c>
      <c r="BL200" s="16" t="s">
        <v>520</v>
      </c>
      <c r="BM200" s="231" t="s">
        <v>1001</v>
      </c>
    </row>
    <row r="201" s="12" customFormat="1" ht="25.92" customHeight="1">
      <c r="A201" s="12"/>
      <c r="B201" s="203"/>
      <c r="C201" s="204"/>
      <c r="D201" s="205" t="s">
        <v>75</v>
      </c>
      <c r="E201" s="206" t="s">
        <v>99</v>
      </c>
      <c r="F201" s="206" t="s">
        <v>1002</v>
      </c>
      <c r="G201" s="204"/>
      <c r="H201" s="204"/>
      <c r="I201" s="207"/>
      <c r="J201" s="208">
        <f>BK201</f>
        <v>0</v>
      </c>
      <c r="K201" s="204"/>
      <c r="L201" s="209"/>
      <c r="M201" s="210"/>
      <c r="N201" s="211"/>
      <c r="O201" s="211"/>
      <c r="P201" s="212">
        <f>P202+P204+P206+P211</f>
        <v>0</v>
      </c>
      <c r="Q201" s="211"/>
      <c r="R201" s="212">
        <f>R202+R204+R206+R211</f>
        <v>0</v>
      </c>
      <c r="S201" s="211"/>
      <c r="T201" s="213">
        <f>T202+T204+T206+T211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213</v>
      </c>
      <c r="AT201" s="215" t="s">
        <v>75</v>
      </c>
      <c r="AU201" s="215" t="s">
        <v>76</v>
      </c>
      <c r="AY201" s="214" t="s">
        <v>186</v>
      </c>
      <c r="BK201" s="216">
        <f>BK202+BK204+BK206+BK211</f>
        <v>0</v>
      </c>
    </row>
    <row r="202" s="12" customFormat="1" ht="22.8" customHeight="1">
      <c r="A202" s="12"/>
      <c r="B202" s="203"/>
      <c r="C202" s="204"/>
      <c r="D202" s="205" t="s">
        <v>75</v>
      </c>
      <c r="E202" s="217" t="s">
        <v>1003</v>
      </c>
      <c r="F202" s="217" t="s">
        <v>1004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P203</f>
        <v>0</v>
      </c>
      <c r="Q202" s="211"/>
      <c r="R202" s="212">
        <f>R203</f>
        <v>0</v>
      </c>
      <c r="S202" s="211"/>
      <c r="T202" s="213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213</v>
      </c>
      <c r="AT202" s="215" t="s">
        <v>75</v>
      </c>
      <c r="AU202" s="215" t="s">
        <v>84</v>
      </c>
      <c r="AY202" s="214" t="s">
        <v>186</v>
      </c>
      <c r="BK202" s="216">
        <f>BK203</f>
        <v>0</v>
      </c>
    </row>
    <row r="203" s="2" customFormat="1" ht="16.5" customHeight="1">
      <c r="A203" s="37"/>
      <c r="B203" s="38"/>
      <c r="C203" s="219" t="s">
        <v>565</v>
      </c>
      <c r="D203" s="219" t="s">
        <v>188</v>
      </c>
      <c r="E203" s="220" t="s">
        <v>1005</v>
      </c>
      <c r="F203" s="221" t="s">
        <v>1006</v>
      </c>
      <c r="G203" s="222" t="s">
        <v>489</v>
      </c>
      <c r="H203" s="223">
        <v>1</v>
      </c>
      <c r="I203" s="224"/>
      <c r="J203" s="225">
        <f>ROUND(I203*H203,2)</f>
        <v>0</v>
      </c>
      <c r="K203" s="226"/>
      <c r="L203" s="43"/>
      <c r="M203" s="227" t="s">
        <v>1</v>
      </c>
      <c r="N203" s="228" t="s">
        <v>41</v>
      </c>
      <c r="O203" s="90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1" t="s">
        <v>1007</v>
      </c>
      <c r="AT203" s="231" t="s">
        <v>188</v>
      </c>
      <c r="AU203" s="231" t="s">
        <v>86</v>
      </c>
      <c r="AY203" s="16" t="s">
        <v>186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6" t="s">
        <v>84</v>
      </c>
      <c r="BK203" s="232">
        <f>ROUND(I203*H203,2)</f>
        <v>0</v>
      </c>
      <c r="BL203" s="16" t="s">
        <v>1007</v>
      </c>
      <c r="BM203" s="231" t="s">
        <v>1008</v>
      </c>
    </row>
    <row r="204" s="12" customFormat="1" ht="22.8" customHeight="1">
      <c r="A204" s="12"/>
      <c r="B204" s="203"/>
      <c r="C204" s="204"/>
      <c r="D204" s="205" t="s">
        <v>75</v>
      </c>
      <c r="E204" s="217" t="s">
        <v>1009</v>
      </c>
      <c r="F204" s="217" t="s">
        <v>1010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P205</f>
        <v>0</v>
      </c>
      <c r="Q204" s="211"/>
      <c r="R204" s="212">
        <f>R205</f>
        <v>0</v>
      </c>
      <c r="S204" s="211"/>
      <c r="T204" s="213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213</v>
      </c>
      <c r="AT204" s="215" t="s">
        <v>75</v>
      </c>
      <c r="AU204" s="215" t="s">
        <v>84</v>
      </c>
      <c r="AY204" s="214" t="s">
        <v>186</v>
      </c>
      <c r="BK204" s="216">
        <f>BK205</f>
        <v>0</v>
      </c>
    </row>
    <row r="205" s="2" customFormat="1" ht="16.5" customHeight="1">
      <c r="A205" s="37"/>
      <c r="B205" s="38"/>
      <c r="C205" s="219" t="s">
        <v>572</v>
      </c>
      <c r="D205" s="219" t="s">
        <v>188</v>
      </c>
      <c r="E205" s="220" t="s">
        <v>1011</v>
      </c>
      <c r="F205" s="221" t="s">
        <v>1010</v>
      </c>
      <c r="G205" s="222" t="s">
        <v>881</v>
      </c>
      <c r="H205" s="270"/>
      <c r="I205" s="224"/>
      <c r="J205" s="225">
        <f>ROUND(I205*H205,2)</f>
        <v>0</v>
      </c>
      <c r="K205" s="226"/>
      <c r="L205" s="43"/>
      <c r="M205" s="227" t="s">
        <v>1</v>
      </c>
      <c r="N205" s="228" t="s">
        <v>41</v>
      </c>
      <c r="O205" s="90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1" t="s">
        <v>1007</v>
      </c>
      <c r="AT205" s="231" t="s">
        <v>188</v>
      </c>
      <c r="AU205" s="231" t="s">
        <v>86</v>
      </c>
      <c r="AY205" s="16" t="s">
        <v>186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6" t="s">
        <v>84</v>
      </c>
      <c r="BK205" s="232">
        <f>ROUND(I205*H205,2)</f>
        <v>0</v>
      </c>
      <c r="BL205" s="16" t="s">
        <v>1007</v>
      </c>
      <c r="BM205" s="231" t="s">
        <v>1012</v>
      </c>
    </row>
    <row r="206" s="12" customFormat="1" ht="22.8" customHeight="1">
      <c r="A206" s="12"/>
      <c r="B206" s="203"/>
      <c r="C206" s="204"/>
      <c r="D206" s="205" t="s">
        <v>75</v>
      </c>
      <c r="E206" s="217" t="s">
        <v>1013</v>
      </c>
      <c r="F206" s="217" t="s">
        <v>1014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SUM(P207:P210)</f>
        <v>0</v>
      </c>
      <c r="Q206" s="211"/>
      <c r="R206" s="212">
        <f>SUM(R207:R210)</f>
        <v>0</v>
      </c>
      <c r="S206" s="211"/>
      <c r="T206" s="213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213</v>
      </c>
      <c r="AT206" s="215" t="s">
        <v>75</v>
      </c>
      <c r="AU206" s="215" t="s">
        <v>84</v>
      </c>
      <c r="AY206" s="214" t="s">
        <v>186</v>
      </c>
      <c r="BK206" s="216">
        <f>SUM(BK207:BK210)</f>
        <v>0</v>
      </c>
    </row>
    <row r="207" s="2" customFormat="1" ht="16.5" customHeight="1">
      <c r="A207" s="37"/>
      <c r="B207" s="38"/>
      <c r="C207" s="219" t="s">
        <v>579</v>
      </c>
      <c r="D207" s="219" t="s">
        <v>188</v>
      </c>
      <c r="E207" s="220" t="s">
        <v>1015</v>
      </c>
      <c r="F207" s="221" t="s">
        <v>1016</v>
      </c>
      <c r="G207" s="222" t="s">
        <v>489</v>
      </c>
      <c r="H207" s="223">
        <v>1</v>
      </c>
      <c r="I207" s="224"/>
      <c r="J207" s="225">
        <f>ROUND(I207*H207,2)</f>
        <v>0</v>
      </c>
      <c r="K207" s="226"/>
      <c r="L207" s="43"/>
      <c r="M207" s="227" t="s">
        <v>1</v>
      </c>
      <c r="N207" s="228" t="s">
        <v>41</v>
      </c>
      <c r="O207" s="90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1" t="s">
        <v>1007</v>
      </c>
      <c r="AT207" s="231" t="s">
        <v>188</v>
      </c>
      <c r="AU207" s="231" t="s">
        <v>86</v>
      </c>
      <c r="AY207" s="16" t="s">
        <v>186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6" t="s">
        <v>84</v>
      </c>
      <c r="BK207" s="232">
        <f>ROUND(I207*H207,2)</f>
        <v>0</v>
      </c>
      <c r="BL207" s="16" t="s">
        <v>1007</v>
      </c>
      <c r="BM207" s="231" t="s">
        <v>1017</v>
      </c>
    </row>
    <row r="208" s="2" customFormat="1" ht="16.5" customHeight="1">
      <c r="A208" s="37"/>
      <c r="B208" s="38"/>
      <c r="C208" s="219" t="s">
        <v>584</v>
      </c>
      <c r="D208" s="219" t="s">
        <v>188</v>
      </c>
      <c r="E208" s="220" t="s">
        <v>1018</v>
      </c>
      <c r="F208" s="221" t="s">
        <v>1019</v>
      </c>
      <c r="G208" s="222" t="s">
        <v>489</v>
      </c>
      <c r="H208" s="223">
        <v>1</v>
      </c>
      <c r="I208" s="224"/>
      <c r="J208" s="225">
        <f>ROUND(I208*H208,2)</f>
        <v>0</v>
      </c>
      <c r="K208" s="226"/>
      <c r="L208" s="43"/>
      <c r="M208" s="227" t="s">
        <v>1</v>
      </c>
      <c r="N208" s="228" t="s">
        <v>41</v>
      </c>
      <c r="O208" s="90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1" t="s">
        <v>1007</v>
      </c>
      <c r="AT208" s="231" t="s">
        <v>188</v>
      </c>
      <c r="AU208" s="231" t="s">
        <v>86</v>
      </c>
      <c r="AY208" s="16" t="s">
        <v>186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6" t="s">
        <v>84</v>
      </c>
      <c r="BK208" s="232">
        <f>ROUND(I208*H208,2)</f>
        <v>0</v>
      </c>
      <c r="BL208" s="16" t="s">
        <v>1007</v>
      </c>
      <c r="BM208" s="231" t="s">
        <v>1020</v>
      </c>
    </row>
    <row r="209" s="2" customFormat="1" ht="16.5" customHeight="1">
      <c r="A209" s="37"/>
      <c r="B209" s="38"/>
      <c r="C209" s="219" t="s">
        <v>589</v>
      </c>
      <c r="D209" s="219" t="s">
        <v>188</v>
      </c>
      <c r="E209" s="220" t="s">
        <v>1021</v>
      </c>
      <c r="F209" s="221" t="s">
        <v>1022</v>
      </c>
      <c r="G209" s="222" t="s">
        <v>489</v>
      </c>
      <c r="H209" s="223">
        <v>1</v>
      </c>
      <c r="I209" s="224"/>
      <c r="J209" s="225">
        <f>ROUND(I209*H209,2)</f>
        <v>0</v>
      </c>
      <c r="K209" s="226"/>
      <c r="L209" s="43"/>
      <c r="M209" s="227" t="s">
        <v>1</v>
      </c>
      <c r="N209" s="228" t="s">
        <v>41</v>
      </c>
      <c r="O209" s="90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1" t="s">
        <v>1007</v>
      </c>
      <c r="AT209" s="231" t="s">
        <v>188</v>
      </c>
      <c r="AU209" s="231" t="s">
        <v>86</v>
      </c>
      <c r="AY209" s="16" t="s">
        <v>186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6" t="s">
        <v>84</v>
      </c>
      <c r="BK209" s="232">
        <f>ROUND(I209*H209,2)</f>
        <v>0</v>
      </c>
      <c r="BL209" s="16" t="s">
        <v>1007</v>
      </c>
      <c r="BM209" s="231" t="s">
        <v>1023</v>
      </c>
    </row>
    <row r="210" s="2" customFormat="1" ht="16.5" customHeight="1">
      <c r="A210" s="37"/>
      <c r="B210" s="38"/>
      <c r="C210" s="219" t="s">
        <v>594</v>
      </c>
      <c r="D210" s="219" t="s">
        <v>188</v>
      </c>
      <c r="E210" s="220" t="s">
        <v>1024</v>
      </c>
      <c r="F210" s="221" t="s">
        <v>1025</v>
      </c>
      <c r="G210" s="222" t="s">
        <v>489</v>
      </c>
      <c r="H210" s="223">
        <v>1</v>
      </c>
      <c r="I210" s="224"/>
      <c r="J210" s="225">
        <f>ROUND(I210*H210,2)</f>
        <v>0</v>
      </c>
      <c r="K210" s="226"/>
      <c r="L210" s="43"/>
      <c r="M210" s="227" t="s">
        <v>1</v>
      </c>
      <c r="N210" s="228" t="s">
        <v>41</v>
      </c>
      <c r="O210" s="90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1" t="s">
        <v>1007</v>
      </c>
      <c r="AT210" s="231" t="s">
        <v>188</v>
      </c>
      <c r="AU210" s="231" t="s">
        <v>86</v>
      </c>
      <c r="AY210" s="16" t="s">
        <v>186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6" t="s">
        <v>84</v>
      </c>
      <c r="BK210" s="232">
        <f>ROUND(I210*H210,2)</f>
        <v>0</v>
      </c>
      <c r="BL210" s="16" t="s">
        <v>1007</v>
      </c>
      <c r="BM210" s="231" t="s">
        <v>1026</v>
      </c>
    </row>
    <row r="211" s="12" customFormat="1" ht="22.8" customHeight="1">
      <c r="A211" s="12"/>
      <c r="B211" s="203"/>
      <c r="C211" s="204"/>
      <c r="D211" s="205" t="s">
        <v>75</v>
      </c>
      <c r="E211" s="217" t="s">
        <v>1027</v>
      </c>
      <c r="F211" s="217" t="s">
        <v>1028</v>
      </c>
      <c r="G211" s="204"/>
      <c r="H211" s="204"/>
      <c r="I211" s="207"/>
      <c r="J211" s="218">
        <f>BK211</f>
        <v>0</v>
      </c>
      <c r="K211" s="204"/>
      <c r="L211" s="209"/>
      <c r="M211" s="210"/>
      <c r="N211" s="211"/>
      <c r="O211" s="211"/>
      <c r="P211" s="212">
        <f>P212</f>
        <v>0</v>
      </c>
      <c r="Q211" s="211"/>
      <c r="R211" s="212">
        <f>R212</f>
        <v>0</v>
      </c>
      <c r="S211" s="211"/>
      <c r="T211" s="213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4" t="s">
        <v>213</v>
      </c>
      <c r="AT211" s="215" t="s">
        <v>75</v>
      </c>
      <c r="AU211" s="215" t="s">
        <v>84</v>
      </c>
      <c r="AY211" s="214" t="s">
        <v>186</v>
      </c>
      <c r="BK211" s="216">
        <f>BK212</f>
        <v>0</v>
      </c>
    </row>
    <row r="212" s="2" customFormat="1" ht="16.5" customHeight="1">
      <c r="A212" s="37"/>
      <c r="B212" s="38"/>
      <c r="C212" s="219" t="s">
        <v>599</v>
      </c>
      <c r="D212" s="219" t="s">
        <v>188</v>
      </c>
      <c r="E212" s="220" t="s">
        <v>1029</v>
      </c>
      <c r="F212" s="221" t="s">
        <v>1030</v>
      </c>
      <c r="G212" s="222" t="s">
        <v>489</v>
      </c>
      <c r="H212" s="223">
        <v>1</v>
      </c>
      <c r="I212" s="224"/>
      <c r="J212" s="225">
        <f>ROUND(I212*H212,2)</f>
        <v>0</v>
      </c>
      <c r="K212" s="226"/>
      <c r="L212" s="43"/>
      <c r="M212" s="272" t="s">
        <v>1</v>
      </c>
      <c r="N212" s="273" t="s">
        <v>41</v>
      </c>
      <c r="O212" s="274"/>
      <c r="P212" s="275">
        <f>O212*H212</f>
        <v>0</v>
      </c>
      <c r="Q212" s="275">
        <v>0</v>
      </c>
      <c r="R212" s="275">
        <f>Q212*H212</f>
        <v>0</v>
      </c>
      <c r="S212" s="275">
        <v>0</v>
      </c>
      <c r="T212" s="27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1" t="s">
        <v>1007</v>
      </c>
      <c r="AT212" s="231" t="s">
        <v>188</v>
      </c>
      <c r="AU212" s="231" t="s">
        <v>86</v>
      </c>
      <c r="AY212" s="16" t="s">
        <v>186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6" t="s">
        <v>84</v>
      </c>
      <c r="BK212" s="232">
        <f>ROUND(I212*H212,2)</f>
        <v>0</v>
      </c>
      <c r="BL212" s="16" t="s">
        <v>1007</v>
      </c>
      <c r="BM212" s="231" t="s">
        <v>1031</v>
      </c>
    </row>
    <row r="213" s="2" customFormat="1" ht="6.96" customHeight="1">
      <c r="A213" s="37"/>
      <c r="B213" s="65"/>
      <c r="C213" s="66"/>
      <c r="D213" s="66"/>
      <c r="E213" s="66"/>
      <c r="F213" s="66"/>
      <c r="G213" s="66"/>
      <c r="H213" s="66"/>
      <c r="I213" s="66"/>
      <c r="J213" s="66"/>
      <c r="K213" s="66"/>
      <c r="L213" s="43"/>
      <c r="M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</row>
  </sheetData>
  <sheetProtection sheet="1" autoFilter="0" formatColumns="0" formatRows="0" objects="1" scenarios="1" spinCount="100000" saltValue="rA3SDUcFoKbtMcKYNRqsqT2Cw3EIYQqYHLRhfZRtM8lrJUnkbgtwBjIUPy8K59a8saaJqUYC+UvvY1eUaeAS8Q==" hashValue="q0LDSHfK2y+l25N9/Nr6LkJwFWviENGc/16F15P6rW0ziUVUxbl6FxnamJ22N/Yn49U/yxbK8f3NKuUEH87U/Q==" algorithmName="SHA-512" password="CC35"/>
  <autoFilter ref="C124:K21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106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STAVEBNÍ ÚPRAVY 1.P.P. OBJEKTU č.p.80 - JIŘETÍN POD JEDLOVOU - ROZHLED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1032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31. 7. 2023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ROUND((SUM(BE120:BE149)),  2)</f>
        <v>0</v>
      </c>
      <c r="G33" s="37"/>
      <c r="H33" s="37"/>
      <c r="I33" s="155">
        <v>0.20999999999999999</v>
      </c>
      <c r="J33" s="154">
        <f>ROUND(((SUM(BE120:BE149))*I33),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ROUND((SUM(BF120:BF149)),  2)</f>
        <v>0</v>
      </c>
      <c r="G34" s="37"/>
      <c r="H34" s="37"/>
      <c r="I34" s="155">
        <v>0.14999999999999999</v>
      </c>
      <c r="J34" s="154">
        <f>ROUND(((SUM(BF120:BF149))*I34),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ROUND((SUM(BG120:BG149)),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ROUND((SUM(BH120:BH149)),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ROUND((SUM(BI120:BI149)),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STAVEBNÍ ÚPRAVY 1.P.P. OBJEKTU č.p.80 - JIŘETÍN POD JEDLOVOU - ROZHLED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VZT - Vzduchotechnika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st.p.č.125, p.p.č. 111/1</v>
      </c>
      <c r="G89" s="39"/>
      <c r="H89" s="39"/>
      <c r="I89" s="31" t="s">
        <v>22</v>
      </c>
      <c r="J89" s="78" t="str">
        <f>IF(J12="","",J12)</f>
        <v>31. 7. 2023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139</v>
      </c>
      <c r="D94" s="176"/>
      <c r="E94" s="176"/>
      <c r="F94" s="176"/>
      <c r="G94" s="176"/>
      <c r="H94" s="176"/>
      <c r="I94" s="176"/>
      <c r="J94" s="177" t="s">
        <v>140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141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142</v>
      </c>
    </row>
    <row r="97" s="9" customFormat="1" ht="24.96" customHeight="1">
      <c r="A97" s="9"/>
      <c r="B97" s="179"/>
      <c r="C97" s="180"/>
      <c r="D97" s="181" t="s">
        <v>143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150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153</v>
      </c>
      <c r="E99" s="182"/>
      <c r="F99" s="182"/>
      <c r="G99" s="182"/>
      <c r="H99" s="182"/>
      <c r="I99" s="182"/>
      <c r="J99" s="183">
        <f>J124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161</v>
      </c>
      <c r="E100" s="188"/>
      <c r="F100" s="188"/>
      <c r="G100" s="188"/>
      <c r="H100" s="188"/>
      <c r="I100" s="188"/>
      <c r="J100" s="189">
        <f>J125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171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4" t="str">
        <f>E7</f>
        <v>STAVEBNÍ ÚPRAVY 1.P.P. OBJEKTU č.p.80 - JIŘETÍN POD JEDLOVOU - ROZHLED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115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VZT - Vzduchotechnika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st.p.č.125, p.p.č. 111/1</v>
      </c>
      <c r="G114" s="39"/>
      <c r="H114" s="39"/>
      <c r="I114" s="31" t="s">
        <v>22</v>
      </c>
      <c r="J114" s="78" t="str">
        <f>IF(J12="","",J12)</f>
        <v>31. 7. 2023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STATUTÁRNÍ MĚSTO DĚČÍN</v>
      </c>
      <c r="G116" s="39"/>
      <c r="H116" s="39"/>
      <c r="I116" s="31" t="s">
        <v>30</v>
      </c>
      <c r="J116" s="35" t="str">
        <f>E21</f>
        <v>Ing. Vladimír POLDA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>Ing. Jan Duben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1"/>
      <c r="B119" s="192"/>
      <c r="C119" s="193" t="s">
        <v>172</v>
      </c>
      <c r="D119" s="194" t="s">
        <v>61</v>
      </c>
      <c r="E119" s="194" t="s">
        <v>57</v>
      </c>
      <c r="F119" s="194" t="s">
        <v>58</v>
      </c>
      <c r="G119" s="194" t="s">
        <v>173</v>
      </c>
      <c r="H119" s="194" t="s">
        <v>174</v>
      </c>
      <c r="I119" s="194" t="s">
        <v>175</v>
      </c>
      <c r="J119" s="195" t="s">
        <v>140</v>
      </c>
      <c r="K119" s="196" t="s">
        <v>176</v>
      </c>
      <c r="L119" s="197"/>
      <c r="M119" s="99" t="s">
        <v>1</v>
      </c>
      <c r="N119" s="100" t="s">
        <v>40</v>
      </c>
      <c r="O119" s="100" t="s">
        <v>177</v>
      </c>
      <c r="P119" s="100" t="s">
        <v>178</v>
      </c>
      <c r="Q119" s="100" t="s">
        <v>179</v>
      </c>
      <c r="R119" s="100" t="s">
        <v>180</v>
      </c>
      <c r="S119" s="100" t="s">
        <v>181</v>
      </c>
      <c r="T119" s="101" t="s">
        <v>182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7"/>
      <c r="B120" s="38"/>
      <c r="C120" s="106" t="s">
        <v>183</v>
      </c>
      <c r="D120" s="39"/>
      <c r="E120" s="39"/>
      <c r="F120" s="39"/>
      <c r="G120" s="39"/>
      <c r="H120" s="39"/>
      <c r="I120" s="39"/>
      <c r="J120" s="198">
        <f>BK120</f>
        <v>0</v>
      </c>
      <c r="K120" s="39"/>
      <c r="L120" s="43"/>
      <c r="M120" s="102"/>
      <c r="N120" s="199"/>
      <c r="O120" s="103"/>
      <c r="P120" s="200">
        <f>P121+P124</f>
        <v>0</v>
      </c>
      <c r="Q120" s="103"/>
      <c r="R120" s="200">
        <f>R121+R124</f>
        <v>0.048109999999999993</v>
      </c>
      <c r="S120" s="103"/>
      <c r="T120" s="201">
        <f>T121+T124</f>
        <v>0.001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142</v>
      </c>
      <c r="BK120" s="202">
        <f>BK121+BK124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184</v>
      </c>
      <c r="F121" s="206" t="s">
        <v>185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</f>
        <v>0</v>
      </c>
      <c r="Q121" s="211"/>
      <c r="R121" s="212">
        <f>R122</f>
        <v>0</v>
      </c>
      <c r="S121" s="211"/>
      <c r="T121" s="213">
        <f>T122</f>
        <v>0.001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84</v>
      </c>
      <c r="AT121" s="215" t="s">
        <v>75</v>
      </c>
      <c r="AU121" s="215" t="s">
        <v>76</v>
      </c>
      <c r="AY121" s="214" t="s">
        <v>186</v>
      </c>
      <c r="BK121" s="216">
        <f>BK122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236</v>
      </c>
      <c r="F122" s="217" t="s">
        <v>338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P123</f>
        <v>0</v>
      </c>
      <c r="Q122" s="211"/>
      <c r="R122" s="212">
        <f>R123</f>
        <v>0</v>
      </c>
      <c r="S122" s="211"/>
      <c r="T122" s="213">
        <f>T123</f>
        <v>0.001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84</v>
      </c>
      <c r="AT122" s="215" t="s">
        <v>75</v>
      </c>
      <c r="AU122" s="215" t="s">
        <v>84</v>
      </c>
      <c r="AY122" s="214" t="s">
        <v>186</v>
      </c>
      <c r="BK122" s="216">
        <f>BK123</f>
        <v>0</v>
      </c>
    </row>
    <row r="123" s="2" customFormat="1" ht="37.8" customHeight="1">
      <c r="A123" s="37"/>
      <c r="B123" s="38"/>
      <c r="C123" s="219" t="s">
        <v>84</v>
      </c>
      <c r="D123" s="219" t="s">
        <v>188</v>
      </c>
      <c r="E123" s="220" t="s">
        <v>1033</v>
      </c>
      <c r="F123" s="221" t="s">
        <v>1034</v>
      </c>
      <c r="G123" s="222" t="s">
        <v>489</v>
      </c>
      <c r="H123" s="223">
        <v>1</v>
      </c>
      <c r="I123" s="224"/>
      <c r="J123" s="225">
        <f>ROUND(I123*H123,2)</f>
        <v>0</v>
      </c>
      <c r="K123" s="226"/>
      <c r="L123" s="43"/>
      <c r="M123" s="227" t="s">
        <v>1</v>
      </c>
      <c r="N123" s="228" t="s">
        <v>41</v>
      </c>
      <c r="O123" s="90"/>
      <c r="P123" s="229">
        <f>O123*H123</f>
        <v>0</v>
      </c>
      <c r="Q123" s="229">
        <v>0</v>
      </c>
      <c r="R123" s="229">
        <f>Q123*H123</f>
        <v>0</v>
      </c>
      <c r="S123" s="229">
        <v>0.001</v>
      </c>
      <c r="T123" s="230">
        <f>S123*H123</f>
        <v>0.001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1" t="s">
        <v>192</v>
      </c>
      <c r="AT123" s="231" t="s">
        <v>188</v>
      </c>
      <c r="AU123" s="231" t="s">
        <v>86</v>
      </c>
      <c r="AY123" s="16" t="s">
        <v>186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6" t="s">
        <v>84</v>
      </c>
      <c r="BK123" s="232">
        <f>ROUND(I123*H123,2)</f>
        <v>0</v>
      </c>
      <c r="BL123" s="16" t="s">
        <v>192</v>
      </c>
      <c r="BM123" s="231" t="s">
        <v>1035</v>
      </c>
    </row>
    <row r="124" s="12" customFormat="1" ht="25.92" customHeight="1">
      <c r="A124" s="12"/>
      <c r="B124" s="203"/>
      <c r="C124" s="204"/>
      <c r="D124" s="205" t="s">
        <v>75</v>
      </c>
      <c r="E124" s="206" t="s">
        <v>421</v>
      </c>
      <c r="F124" s="206" t="s">
        <v>422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</f>
        <v>0</v>
      </c>
      <c r="Q124" s="211"/>
      <c r="R124" s="212">
        <f>R125</f>
        <v>0.048109999999999993</v>
      </c>
      <c r="S124" s="211"/>
      <c r="T124" s="21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75</v>
      </c>
      <c r="AU124" s="215" t="s">
        <v>76</v>
      </c>
      <c r="AY124" s="214" t="s">
        <v>186</v>
      </c>
      <c r="BK124" s="216">
        <f>BK125</f>
        <v>0</v>
      </c>
    </row>
    <row r="125" s="12" customFormat="1" ht="22.8" customHeight="1">
      <c r="A125" s="12"/>
      <c r="B125" s="203"/>
      <c r="C125" s="204"/>
      <c r="D125" s="205" t="s">
        <v>75</v>
      </c>
      <c r="E125" s="217" t="s">
        <v>530</v>
      </c>
      <c r="F125" s="217" t="s">
        <v>91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SUM(P126:P149)</f>
        <v>0</v>
      </c>
      <c r="Q125" s="211"/>
      <c r="R125" s="212">
        <f>SUM(R126:R149)</f>
        <v>0.048109999999999993</v>
      </c>
      <c r="S125" s="211"/>
      <c r="T125" s="213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84</v>
      </c>
      <c r="AY125" s="214" t="s">
        <v>186</v>
      </c>
      <c r="BK125" s="216">
        <f>SUM(BK126:BK149)</f>
        <v>0</v>
      </c>
    </row>
    <row r="126" s="2" customFormat="1" ht="24.15" customHeight="1">
      <c r="A126" s="37"/>
      <c r="B126" s="38"/>
      <c r="C126" s="219" t="s">
        <v>86</v>
      </c>
      <c r="D126" s="219" t="s">
        <v>188</v>
      </c>
      <c r="E126" s="220" t="s">
        <v>1036</v>
      </c>
      <c r="F126" s="221" t="s">
        <v>1037</v>
      </c>
      <c r="G126" s="222" t="s">
        <v>323</v>
      </c>
      <c r="H126" s="223">
        <v>1</v>
      </c>
      <c r="I126" s="224"/>
      <c r="J126" s="225">
        <f>ROUND(I126*H126,2)</f>
        <v>0</v>
      </c>
      <c r="K126" s="226"/>
      <c r="L126" s="43"/>
      <c r="M126" s="227" t="s">
        <v>1</v>
      </c>
      <c r="N126" s="228" t="s">
        <v>41</v>
      </c>
      <c r="O126" s="90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1" t="s">
        <v>270</v>
      </c>
      <c r="AT126" s="231" t="s">
        <v>188</v>
      </c>
      <c r="AU126" s="231" t="s">
        <v>86</v>
      </c>
      <c r="AY126" s="16" t="s">
        <v>186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6" t="s">
        <v>84</v>
      </c>
      <c r="BK126" s="232">
        <f>ROUND(I126*H126,2)</f>
        <v>0</v>
      </c>
      <c r="BL126" s="16" t="s">
        <v>270</v>
      </c>
      <c r="BM126" s="231" t="s">
        <v>1038</v>
      </c>
    </row>
    <row r="127" s="13" customFormat="1">
      <c r="A127" s="13"/>
      <c r="B127" s="233"/>
      <c r="C127" s="234"/>
      <c r="D127" s="235" t="s">
        <v>194</v>
      </c>
      <c r="E127" s="236" t="s">
        <v>1</v>
      </c>
      <c r="F127" s="237" t="s">
        <v>1039</v>
      </c>
      <c r="G127" s="234"/>
      <c r="H127" s="238">
        <v>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194</v>
      </c>
      <c r="AU127" s="244" t="s">
        <v>86</v>
      </c>
      <c r="AV127" s="13" t="s">
        <v>86</v>
      </c>
      <c r="AW127" s="13" t="s">
        <v>32</v>
      </c>
      <c r="AX127" s="13" t="s">
        <v>84</v>
      </c>
      <c r="AY127" s="244" t="s">
        <v>186</v>
      </c>
    </row>
    <row r="128" s="2" customFormat="1" ht="24.15" customHeight="1">
      <c r="A128" s="37"/>
      <c r="B128" s="38"/>
      <c r="C128" s="256" t="s">
        <v>203</v>
      </c>
      <c r="D128" s="256" t="s">
        <v>271</v>
      </c>
      <c r="E128" s="257" t="s">
        <v>1040</v>
      </c>
      <c r="F128" s="258" t="s">
        <v>1041</v>
      </c>
      <c r="G128" s="259" t="s">
        <v>323</v>
      </c>
      <c r="H128" s="260">
        <v>1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41</v>
      </c>
      <c r="O128" s="90"/>
      <c r="P128" s="229">
        <f>O128*H128</f>
        <v>0</v>
      </c>
      <c r="Q128" s="229">
        <v>0.0016000000000000001</v>
      </c>
      <c r="R128" s="229">
        <f>Q128*H128</f>
        <v>0.0016000000000000001</v>
      </c>
      <c r="S128" s="229">
        <v>0</v>
      </c>
      <c r="T128" s="23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1" t="s">
        <v>355</v>
      </c>
      <c r="AT128" s="231" t="s">
        <v>271</v>
      </c>
      <c r="AU128" s="231" t="s">
        <v>86</v>
      </c>
      <c r="AY128" s="16" t="s">
        <v>186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84</v>
      </c>
      <c r="BK128" s="232">
        <f>ROUND(I128*H128,2)</f>
        <v>0</v>
      </c>
      <c r="BL128" s="16" t="s">
        <v>270</v>
      </c>
      <c r="BM128" s="231" t="s">
        <v>1042</v>
      </c>
    </row>
    <row r="129" s="2" customFormat="1" ht="24.15" customHeight="1">
      <c r="A129" s="37"/>
      <c r="B129" s="38"/>
      <c r="C129" s="219" t="s">
        <v>192</v>
      </c>
      <c r="D129" s="219" t="s">
        <v>188</v>
      </c>
      <c r="E129" s="220" t="s">
        <v>1043</v>
      </c>
      <c r="F129" s="221" t="s">
        <v>1044</v>
      </c>
      <c r="G129" s="222" t="s">
        <v>323</v>
      </c>
      <c r="H129" s="223">
        <v>1</v>
      </c>
      <c r="I129" s="224"/>
      <c r="J129" s="225">
        <f>ROUND(I129*H129,2)</f>
        <v>0</v>
      </c>
      <c r="K129" s="226"/>
      <c r="L129" s="43"/>
      <c r="M129" s="227" t="s">
        <v>1</v>
      </c>
      <c r="N129" s="228" t="s">
        <v>41</v>
      </c>
      <c r="O129" s="90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1" t="s">
        <v>270</v>
      </c>
      <c r="AT129" s="231" t="s">
        <v>188</v>
      </c>
      <c r="AU129" s="231" t="s">
        <v>86</v>
      </c>
      <c r="AY129" s="16" t="s">
        <v>186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6" t="s">
        <v>84</v>
      </c>
      <c r="BK129" s="232">
        <f>ROUND(I129*H129,2)</f>
        <v>0</v>
      </c>
      <c r="BL129" s="16" t="s">
        <v>270</v>
      </c>
      <c r="BM129" s="231" t="s">
        <v>1045</v>
      </c>
    </row>
    <row r="130" s="13" customFormat="1">
      <c r="A130" s="13"/>
      <c r="B130" s="233"/>
      <c r="C130" s="234"/>
      <c r="D130" s="235" t="s">
        <v>194</v>
      </c>
      <c r="E130" s="236" t="s">
        <v>1</v>
      </c>
      <c r="F130" s="237" t="s">
        <v>1046</v>
      </c>
      <c r="G130" s="234"/>
      <c r="H130" s="238">
        <v>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194</v>
      </c>
      <c r="AU130" s="244" t="s">
        <v>86</v>
      </c>
      <c r="AV130" s="13" t="s">
        <v>86</v>
      </c>
      <c r="AW130" s="13" t="s">
        <v>32</v>
      </c>
      <c r="AX130" s="13" t="s">
        <v>84</v>
      </c>
      <c r="AY130" s="244" t="s">
        <v>186</v>
      </c>
    </row>
    <row r="131" s="2" customFormat="1" ht="24.15" customHeight="1">
      <c r="A131" s="37"/>
      <c r="B131" s="38"/>
      <c r="C131" s="256" t="s">
        <v>213</v>
      </c>
      <c r="D131" s="256" t="s">
        <v>271</v>
      </c>
      <c r="E131" s="257" t="s">
        <v>1047</v>
      </c>
      <c r="F131" s="258" t="s">
        <v>1048</v>
      </c>
      <c r="G131" s="259" t="s">
        <v>323</v>
      </c>
      <c r="H131" s="260">
        <v>1</v>
      </c>
      <c r="I131" s="261"/>
      <c r="J131" s="262">
        <f>ROUND(I131*H131,2)</f>
        <v>0</v>
      </c>
      <c r="K131" s="263"/>
      <c r="L131" s="264"/>
      <c r="M131" s="265" t="s">
        <v>1</v>
      </c>
      <c r="N131" s="266" t="s">
        <v>41</v>
      </c>
      <c r="O131" s="90"/>
      <c r="P131" s="229">
        <f>O131*H131</f>
        <v>0</v>
      </c>
      <c r="Q131" s="229">
        <v>0.0027000000000000001</v>
      </c>
      <c r="R131" s="229">
        <f>Q131*H131</f>
        <v>0.0027000000000000001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355</v>
      </c>
      <c r="AT131" s="231" t="s">
        <v>271</v>
      </c>
      <c r="AU131" s="231" t="s">
        <v>86</v>
      </c>
      <c r="AY131" s="16" t="s">
        <v>186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84</v>
      </c>
      <c r="BK131" s="232">
        <f>ROUND(I131*H131,2)</f>
        <v>0</v>
      </c>
      <c r="BL131" s="16" t="s">
        <v>270</v>
      </c>
      <c r="BM131" s="231" t="s">
        <v>1049</v>
      </c>
    </row>
    <row r="132" s="2" customFormat="1" ht="21.75" customHeight="1">
      <c r="A132" s="37"/>
      <c r="B132" s="38"/>
      <c r="C132" s="219" t="s">
        <v>219</v>
      </c>
      <c r="D132" s="219" t="s">
        <v>188</v>
      </c>
      <c r="E132" s="220" t="s">
        <v>1050</v>
      </c>
      <c r="F132" s="221" t="s">
        <v>1051</v>
      </c>
      <c r="G132" s="222" t="s">
        <v>323</v>
      </c>
      <c r="H132" s="223">
        <v>5</v>
      </c>
      <c r="I132" s="224"/>
      <c r="J132" s="225">
        <f>ROUND(I132*H132,2)</f>
        <v>0</v>
      </c>
      <c r="K132" s="226"/>
      <c r="L132" s="43"/>
      <c r="M132" s="227" t="s">
        <v>1</v>
      </c>
      <c r="N132" s="228" t="s">
        <v>41</v>
      </c>
      <c r="O132" s="90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1" t="s">
        <v>270</v>
      </c>
      <c r="AT132" s="231" t="s">
        <v>188</v>
      </c>
      <c r="AU132" s="231" t="s">
        <v>86</v>
      </c>
      <c r="AY132" s="16" t="s">
        <v>186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84</v>
      </c>
      <c r="BK132" s="232">
        <f>ROUND(I132*H132,2)</f>
        <v>0</v>
      </c>
      <c r="BL132" s="16" t="s">
        <v>270</v>
      </c>
      <c r="BM132" s="231" t="s">
        <v>1052</v>
      </c>
    </row>
    <row r="133" s="13" customFormat="1">
      <c r="A133" s="13"/>
      <c r="B133" s="233"/>
      <c r="C133" s="234"/>
      <c r="D133" s="235" t="s">
        <v>194</v>
      </c>
      <c r="E133" s="236" t="s">
        <v>1</v>
      </c>
      <c r="F133" s="237" t="s">
        <v>1053</v>
      </c>
      <c r="G133" s="234"/>
      <c r="H133" s="238">
        <v>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194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186</v>
      </c>
    </row>
    <row r="134" s="2" customFormat="1" ht="21.75" customHeight="1">
      <c r="A134" s="37"/>
      <c r="B134" s="38"/>
      <c r="C134" s="256" t="s">
        <v>226</v>
      </c>
      <c r="D134" s="256" t="s">
        <v>271</v>
      </c>
      <c r="E134" s="257" t="s">
        <v>1054</v>
      </c>
      <c r="F134" s="258" t="s">
        <v>1055</v>
      </c>
      <c r="G134" s="259" t="s">
        <v>323</v>
      </c>
      <c r="H134" s="260">
        <v>2</v>
      </c>
      <c r="I134" s="261"/>
      <c r="J134" s="262">
        <f>ROUND(I134*H134,2)</f>
        <v>0</v>
      </c>
      <c r="K134" s="263"/>
      <c r="L134" s="264"/>
      <c r="M134" s="265" t="s">
        <v>1</v>
      </c>
      <c r="N134" s="266" t="s">
        <v>41</v>
      </c>
      <c r="O134" s="90"/>
      <c r="P134" s="229">
        <f>O134*H134</f>
        <v>0</v>
      </c>
      <c r="Q134" s="229">
        <v>0.00059999999999999995</v>
      </c>
      <c r="R134" s="229">
        <f>Q134*H134</f>
        <v>0.0011999999999999999</v>
      </c>
      <c r="S134" s="229">
        <v>0</v>
      </c>
      <c r="T134" s="23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1" t="s">
        <v>355</v>
      </c>
      <c r="AT134" s="231" t="s">
        <v>271</v>
      </c>
      <c r="AU134" s="231" t="s">
        <v>86</v>
      </c>
      <c r="AY134" s="16" t="s">
        <v>186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84</v>
      </c>
      <c r="BK134" s="232">
        <f>ROUND(I134*H134,2)</f>
        <v>0</v>
      </c>
      <c r="BL134" s="16" t="s">
        <v>270</v>
      </c>
      <c r="BM134" s="231" t="s">
        <v>1056</v>
      </c>
    </row>
    <row r="135" s="2" customFormat="1" ht="21.75" customHeight="1">
      <c r="A135" s="37"/>
      <c r="B135" s="38"/>
      <c r="C135" s="256" t="s">
        <v>231</v>
      </c>
      <c r="D135" s="256" t="s">
        <v>271</v>
      </c>
      <c r="E135" s="257" t="s">
        <v>1057</v>
      </c>
      <c r="F135" s="258" t="s">
        <v>1058</v>
      </c>
      <c r="G135" s="259" t="s">
        <v>323</v>
      </c>
      <c r="H135" s="260">
        <v>3</v>
      </c>
      <c r="I135" s="261"/>
      <c r="J135" s="262">
        <f>ROUND(I135*H135,2)</f>
        <v>0</v>
      </c>
      <c r="K135" s="263"/>
      <c r="L135" s="264"/>
      <c r="M135" s="265" t="s">
        <v>1</v>
      </c>
      <c r="N135" s="266" t="s">
        <v>41</v>
      </c>
      <c r="O135" s="90"/>
      <c r="P135" s="229">
        <f>O135*H135</f>
        <v>0</v>
      </c>
      <c r="Q135" s="229">
        <v>0.00050000000000000001</v>
      </c>
      <c r="R135" s="229">
        <f>Q135*H135</f>
        <v>0.0015</v>
      </c>
      <c r="S135" s="229">
        <v>0</v>
      </c>
      <c r="T135" s="23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1" t="s">
        <v>355</v>
      </c>
      <c r="AT135" s="231" t="s">
        <v>271</v>
      </c>
      <c r="AU135" s="231" t="s">
        <v>86</v>
      </c>
      <c r="AY135" s="16" t="s">
        <v>186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84</v>
      </c>
      <c r="BK135" s="232">
        <f>ROUND(I135*H135,2)</f>
        <v>0</v>
      </c>
      <c r="BL135" s="16" t="s">
        <v>270</v>
      </c>
      <c r="BM135" s="231" t="s">
        <v>1059</v>
      </c>
    </row>
    <row r="136" s="2" customFormat="1" ht="24.15" customHeight="1">
      <c r="A136" s="37"/>
      <c r="B136" s="38"/>
      <c r="C136" s="219" t="s">
        <v>236</v>
      </c>
      <c r="D136" s="219" t="s">
        <v>188</v>
      </c>
      <c r="E136" s="220" t="s">
        <v>1060</v>
      </c>
      <c r="F136" s="221" t="s">
        <v>1061</v>
      </c>
      <c r="G136" s="222" t="s">
        <v>323</v>
      </c>
      <c r="H136" s="223">
        <v>2</v>
      </c>
      <c r="I136" s="224"/>
      <c r="J136" s="225">
        <f>ROUND(I136*H136,2)</f>
        <v>0</v>
      </c>
      <c r="K136" s="226"/>
      <c r="L136" s="43"/>
      <c r="M136" s="227" t="s">
        <v>1</v>
      </c>
      <c r="N136" s="228" t="s">
        <v>41</v>
      </c>
      <c r="O136" s="90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1" t="s">
        <v>270</v>
      </c>
      <c r="AT136" s="231" t="s">
        <v>188</v>
      </c>
      <c r="AU136" s="231" t="s">
        <v>86</v>
      </c>
      <c r="AY136" s="16" t="s">
        <v>186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6" t="s">
        <v>84</v>
      </c>
      <c r="BK136" s="232">
        <f>ROUND(I136*H136,2)</f>
        <v>0</v>
      </c>
      <c r="BL136" s="16" t="s">
        <v>270</v>
      </c>
      <c r="BM136" s="231" t="s">
        <v>1062</v>
      </c>
    </row>
    <row r="137" s="13" customFormat="1">
      <c r="A137" s="13"/>
      <c r="B137" s="233"/>
      <c r="C137" s="234"/>
      <c r="D137" s="235" t="s">
        <v>194</v>
      </c>
      <c r="E137" s="236" t="s">
        <v>1</v>
      </c>
      <c r="F137" s="237" t="s">
        <v>1039</v>
      </c>
      <c r="G137" s="234"/>
      <c r="H137" s="238">
        <v>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194</v>
      </c>
      <c r="AU137" s="244" t="s">
        <v>86</v>
      </c>
      <c r="AV137" s="13" t="s">
        <v>86</v>
      </c>
      <c r="AW137" s="13" t="s">
        <v>32</v>
      </c>
      <c r="AX137" s="13" t="s">
        <v>76</v>
      </c>
      <c r="AY137" s="244" t="s">
        <v>186</v>
      </c>
    </row>
    <row r="138" s="13" customFormat="1">
      <c r="A138" s="13"/>
      <c r="B138" s="233"/>
      <c r="C138" s="234"/>
      <c r="D138" s="235" t="s">
        <v>194</v>
      </c>
      <c r="E138" s="236" t="s">
        <v>1</v>
      </c>
      <c r="F138" s="237" t="s">
        <v>1046</v>
      </c>
      <c r="G138" s="234"/>
      <c r="H138" s="238">
        <v>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194</v>
      </c>
      <c r="AU138" s="244" t="s">
        <v>86</v>
      </c>
      <c r="AV138" s="13" t="s">
        <v>86</v>
      </c>
      <c r="AW138" s="13" t="s">
        <v>32</v>
      </c>
      <c r="AX138" s="13" t="s">
        <v>76</v>
      </c>
      <c r="AY138" s="244" t="s">
        <v>186</v>
      </c>
    </row>
    <row r="139" s="14" customFormat="1">
      <c r="A139" s="14"/>
      <c r="B139" s="245"/>
      <c r="C139" s="246"/>
      <c r="D139" s="235" t="s">
        <v>194</v>
      </c>
      <c r="E139" s="247" t="s">
        <v>1</v>
      </c>
      <c r="F139" s="248" t="s">
        <v>202</v>
      </c>
      <c r="G139" s="246"/>
      <c r="H139" s="249">
        <v>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194</v>
      </c>
      <c r="AU139" s="255" t="s">
        <v>86</v>
      </c>
      <c r="AV139" s="14" t="s">
        <v>192</v>
      </c>
      <c r="AW139" s="14" t="s">
        <v>32</v>
      </c>
      <c r="AX139" s="14" t="s">
        <v>84</v>
      </c>
      <c r="AY139" s="255" t="s">
        <v>186</v>
      </c>
    </row>
    <row r="140" s="2" customFormat="1" ht="16.5" customHeight="1">
      <c r="A140" s="37"/>
      <c r="B140" s="38"/>
      <c r="C140" s="256" t="s">
        <v>241</v>
      </c>
      <c r="D140" s="256" t="s">
        <v>271</v>
      </c>
      <c r="E140" s="257" t="s">
        <v>1063</v>
      </c>
      <c r="F140" s="258" t="s">
        <v>1064</v>
      </c>
      <c r="G140" s="259" t="s">
        <v>323</v>
      </c>
      <c r="H140" s="260">
        <v>1</v>
      </c>
      <c r="I140" s="261"/>
      <c r="J140" s="262">
        <f>ROUND(I140*H140,2)</f>
        <v>0</v>
      </c>
      <c r="K140" s="263"/>
      <c r="L140" s="264"/>
      <c r="M140" s="265" t="s">
        <v>1</v>
      </c>
      <c r="N140" s="266" t="s">
        <v>41</v>
      </c>
      <c r="O140" s="90"/>
      <c r="P140" s="229">
        <f>O140*H140</f>
        <v>0</v>
      </c>
      <c r="Q140" s="229">
        <v>0.00080000000000000004</v>
      </c>
      <c r="R140" s="229">
        <f>Q140*H140</f>
        <v>0.00080000000000000004</v>
      </c>
      <c r="S140" s="229">
        <v>0</v>
      </c>
      <c r="T140" s="23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1" t="s">
        <v>355</v>
      </c>
      <c r="AT140" s="231" t="s">
        <v>271</v>
      </c>
      <c r="AU140" s="231" t="s">
        <v>86</v>
      </c>
      <c r="AY140" s="16" t="s">
        <v>186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6" t="s">
        <v>84</v>
      </c>
      <c r="BK140" s="232">
        <f>ROUND(I140*H140,2)</f>
        <v>0</v>
      </c>
      <c r="BL140" s="16" t="s">
        <v>270</v>
      </c>
      <c r="BM140" s="231" t="s">
        <v>1065</v>
      </c>
    </row>
    <row r="141" s="2" customFormat="1" ht="16.5" customHeight="1">
      <c r="A141" s="37"/>
      <c r="B141" s="38"/>
      <c r="C141" s="256" t="s">
        <v>246</v>
      </c>
      <c r="D141" s="256" t="s">
        <v>271</v>
      </c>
      <c r="E141" s="257" t="s">
        <v>1066</v>
      </c>
      <c r="F141" s="258" t="s">
        <v>1067</v>
      </c>
      <c r="G141" s="259" t="s">
        <v>323</v>
      </c>
      <c r="H141" s="260">
        <v>1</v>
      </c>
      <c r="I141" s="261"/>
      <c r="J141" s="262">
        <f>ROUND(I141*H141,2)</f>
        <v>0</v>
      </c>
      <c r="K141" s="263"/>
      <c r="L141" s="264"/>
      <c r="M141" s="265" t="s">
        <v>1</v>
      </c>
      <c r="N141" s="266" t="s">
        <v>41</v>
      </c>
      <c r="O141" s="90"/>
      <c r="P141" s="229">
        <f>O141*H141</f>
        <v>0</v>
      </c>
      <c r="Q141" s="229">
        <v>0.00080000000000000004</v>
      </c>
      <c r="R141" s="229">
        <f>Q141*H141</f>
        <v>0.00080000000000000004</v>
      </c>
      <c r="S141" s="229">
        <v>0</v>
      </c>
      <c r="T141" s="23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1" t="s">
        <v>355</v>
      </c>
      <c r="AT141" s="231" t="s">
        <v>271</v>
      </c>
      <c r="AU141" s="231" t="s">
        <v>86</v>
      </c>
      <c r="AY141" s="16" t="s">
        <v>186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84</v>
      </c>
      <c r="BK141" s="232">
        <f>ROUND(I141*H141,2)</f>
        <v>0</v>
      </c>
      <c r="BL141" s="16" t="s">
        <v>270</v>
      </c>
      <c r="BM141" s="231" t="s">
        <v>1068</v>
      </c>
    </row>
    <row r="142" s="2" customFormat="1" ht="37.8" customHeight="1">
      <c r="A142" s="37"/>
      <c r="B142" s="38"/>
      <c r="C142" s="219" t="s">
        <v>251</v>
      </c>
      <c r="D142" s="219" t="s">
        <v>188</v>
      </c>
      <c r="E142" s="220" t="s">
        <v>1069</v>
      </c>
      <c r="F142" s="221" t="s">
        <v>1070</v>
      </c>
      <c r="G142" s="222" t="s">
        <v>191</v>
      </c>
      <c r="H142" s="223">
        <v>1</v>
      </c>
      <c r="I142" s="224"/>
      <c r="J142" s="225">
        <f>ROUND(I142*H142,2)</f>
        <v>0</v>
      </c>
      <c r="K142" s="226"/>
      <c r="L142" s="43"/>
      <c r="M142" s="227" t="s">
        <v>1</v>
      </c>
      <c r="N142" s="228" t="s">
        <v>41</v>
      </c>
      <c r="O142" s="90"/>
      <c r="P142" s="229">
        <f>O142*H142</f>
        <v>0</v>
      </c>
      <c r="Q142" s="229">
        <v>0.00167</v>
      </c>
      <c r="R142" s="229">
        <f>Q142*H142</f>
        <v>0.00167</v>
      </c>
      <c r="S142" s="229">
        <v>0</v>
      </c>
      <c r="T142" s="23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1" t="s">
        <v>270</v>
      </c>
      <c r="AT142" s="231" t="s">
        <v>188</v>
      </c>
      <c r="AU142" s="231" t="s">
        <v>86</v>
      </c>
      <c r="AY142" s="16" t="s">
        <v>186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84</v>
      </c>
      <c r="BK142" s="232">
        <f>ROUND(I142*H142,2)</f>
        <v>0</v>
      </c>
      <c r="BL142" s="16" t="s">
        <v>270</v>
      </c>
      <c r="BM142" s="231" t="s">
        <v>1071</v>
      </c>
    </row>
    <row r="143" s="13" customFormat="1">
      <c r="A143" s="13"/>
      <c r="B143" s="233"/>
      <c r="C143" s="234"/>
      <c r="D143" s="235" t="s">
        <v>194</v>
      </c>
      <c r="E143" s="236" t="s">
        <v>1</v>
      </c>
      <c r="F143" s="237" t="s">
        <v>1039</v>
      </c>
      <c r="G143" s="234"/>
      <c r="H143" s="238">
        <v>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194</v>
      </c>
      <c r="AU143" s="244" t="s">
        <v>86</v>
      </c>
      <c r="AV143" s="13" t="s">
        <v>86</v>
      </c>
      <c r="AW143" s="13" t="s">
        <v>32</v>
      </c>
      <c r="AX143" s="13" t="s">
        <v>84</v>
      </c>
      <c r="AY143" s="244" t="s">
        <v>186</v>
      </c>
    </row>
    <row r="144" s="2" customFormat="1" ht="37.8" customHeight="1">
      <c r="A144" s="37"/>
      <c r="B144" s="38"/>
      <c r="C144" s="219" t="s">
        <v>256</v>
      </c>
      <c r="D144" s="219" t="s">
        <v>188</v>
      </c>
      <c r="E144" s="220" t="s">
        <v>1072</v>
      </c>
      <c r="F144" s="221" t="s">
        <v>1073</v>
      </c>
      <c r="G144" s="222" t="s">
        <v>191</v>
      </c>
      <c r="H144" s="223">
        <v>9</v>
      </c>
      <c r="I144" s="224"/>
      <c r="J144" s="225">
        <f>ROUND(I144*H144,2)</f>
        <v>0</v>
      </c>
      <c r="K144" s="226"/>
      <c r="L144" s="43"/>
      <c r="M144" s="227" t="s">
        <v>1</v>
      </c>
      <c r="N144" s="228" t="s">
        <v>41</v>
      </c>
      <c r="O144" s="90"/>
      <c r="P144" s="229">
        <f>O144*H144</f>
        <v>0</v>
      </c>
      <c r="Q144" s="229">
        <v>0.0034399999999999999</v>
      </c>
      <c r="R144" s="229">
        <f>Q144*H144</f>
        <v>0.030959999999999998</v>
      </c>
      <c r="S144" s="229">
        <v>0</v>
      </c>
      <c r="T144" s="23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1" t="s">
        <v>270</v>
      </c>
      <c r="AT144" s="231" t="s">
        <v>188</v>
      </c>
      <c r="AU144" s="231" t="s">
        <v>86</v>
      </c>
      <c r="AY144" s="16" t="s">
        <v>186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6" t="s">
        <v>84</v>
      </c>
      <c r="BK144" s="232">
        <f>ROUND(I144*H144,2)</f>
        <v>0</v>
      </c>
      <c r="BL144" s="16" t="s">
        <v>270</v>
      </c>
      <c r="BM144" s="231" t="s">
        <v>1074</v>
      </c>
    </row>
    <row r="145" s="13" customFormat="1">
      <c r="A145" s="13"/>
      <c r="B145" s="233"/>
      <c r="C145" s="234"/>
      <c r="D145" s="235" t="s">
        <v>194</v>
      </c>
      <c r="E145" s="236" t="s">
        <v>1</v>
      </c>
      <c r="F145" s="237" t="s">
        <v>1075</v>
      </c>
      <c r="G145" s="234"/>
      <c r="H145" s="238">
        <v>9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194</v>
      </c>
      <c r="AU145" s="244" t="s">
        <v>86</v>
      </c>
      <c r="AV145" s="13" t="s">
        <v>86</v>
      </c>
      <c r="AW145" s="13" t="s">
        <v>32</v>
      </c>
      <c r="AX145" s="13" t="s">
        <v>84</v>
      </c>
      <c r="AY145" s="244" t="s">
        <v>186</v>
      </c>
    </row>
    <row r="146" s="2" customFormat="1" ht="21.75" customHeight="1">
      <c r="A146" s="37"/>
      <c r="B146" s="38"/>
      <c r="C146" s="219" t="s">
        <v>261</v>
      </c>
      <c r="D146" s="219" t="s">
        <v>188</v>
      </c>
      <c r="E146" s="220" t="s">
        <v>1076</v>
      </c>
      <c r="F146" s="221" t="s">
        <v>1077</v>
      </c>
      <c r="G146" s="222" t="s">
        <v>191</v>
      </c>
      <c r="H146" s="223">
        <v>1</v>
      </c>
      <c r="I146" s="224"/>
      <c r="J146" s="225">
        <f>ROUND(I146*H146,2)</f>
        <v>0</v>
      </c>
      <c r="K146" s="226"/>
      <c r="L146" s="43"/>
      <c r="M146" s="227" t="s">
        <v>1</v>
      </c>
      <c r="N146" s="228" t="s">
        <v>41</v>
      </c>
      <c r="O146" s="90"/>
      <c r="P146" s="229">
        <f>O146*H146</f>
        <v>0</v>
      </c>
      <c r="Q146" s="229">
        <v>0.00058</v>
      </c>
      <c r="R146" s="229">
        <f>Q146*H146</f>
        <v>0.00058</v>
      </c>
      <c r="S146" s="229">
        <v>0</v>
      </c>
      <c r="T146" s="23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1" t="s">
        <v>270</v>
      </c>
      <c r="AT146" s="231" t="s">
        <v>188</v>
      </c>
      <c r="AU146" s="231" t="s">
        <v>86</v>
      </c>
      <c r="AY146" s="16" t="s">
        <v>186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84</v>
      </c>
      <c r="BK146" s="232">
        <f>ROUND(I146*H146,2)</f>
        <v>0</v>
      </c>
      <c r="BL146" s="16" t="s">
        <v>270</v>
      </c>
      <c r="BM146" s="231" t="s">
        <v>1078</v>
      </c>
    </row>
    <row r="147" s="2" customFormat="1" ht="24.15" customHeight="1">
      <c r="A147" s="37"/>
      <c r="B147" s="38"/>
      <c r="C147" s="219" t="s">
        <v>8</v>
      </c>
      <c r="D147" s="219" t="s">
        <v>188</v>
      </c>
      <c r="E147" s="220" t="s">
        <v>1079</v>
      </c>
      <c r="F147" s="221" t="s">
        <v>1080</v>
      </c>
      <c r="G147" s="222" t="s">
        <v>191</v>
      </c>
      <c r="H147" s="223">
        <v>9</v>
      </c>
      <c r="I147" s="224"/>
      <c r="J147" s="225">
        <f>ROUND(I147*H147,2)</f>
        <v>0</v>
      </c>
      <c r="K147" s="226"/>
      <c r="L147" s="43"/>
      <c r="M147" s="227" t="s">
        <v>1</v>
      </c>
      <c r="N147" s="228" t="s">
        <v>41</v>
      </c>
      <c r="O147" s="90"/>
      <c r="P147" s="229">
        <f>O147*H147</f>
        <v>0</v>
      </c>
      <c r="Q147" s="229">
        <v>0.00069999999999999999</v>
      </c>
      <c r="R147" s="229">
        <f>Q147*H147</f>
        <v>0.0063</v>
      </c>
      <c r="S147" s="229">
        <v>0</v>
      </c>
      <c r="T147" s="23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1" t="s">
        <v>270</v>
      </c>
      <c r="AT147" s="231" t="s">
        <v>188</v>
      </c>
      <c r="AU147" s="231" t="s">
        <v>86</v>
      </c>
      <c r="AY147" s="16" t="s">
        <v>186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84</v>
      </c>
      <c r="BK147" s="232">
        <f>ROUND(I147*H147,2)</f>
        <v>0</v>
      </c>
      <c r="BL147" s="16" t="s">
        <v>270</v>
      </c>
      <c r="BM147" s="231" t="s">
        <v>1081</v>
      </c>
    </row>
    <row r="148" s="2" customFormat="1" ht="16.5" customHeight="1">
      <c r="A148" s="37"/>
      <c r="B148" s="38"/>
      <c r="C148" s="219" t="s">
        <v>270</v>
      </c>
      <c r="D148" s="219" t="s">
        <v>188</v>
      </c>
      <c r="E148" s="220" t="s">
        <v>1082</v>
      </c>
      <c r="F148" s="221" t="s">
        <v>1083</v>
      </c>
      <c r="G148" s="222" t="s">
        <v>489</v>
      </c>
      <c r="H148" s="223">
        <v>1</v>
      </c>
      <c r="I148" s="224"/>
      <c r="J148" s="225">
        <f>ROUND(I148*H148,2)</f>
        <v>0</v>
      </c>
      <c r="K148" s="226"/>
      <c r="L148" s="43"/>
      <c r="M148" s="227" t="s">
        <v>1</v>
      </c>
      <c r="N148" s="228" t="s">
        <v>41</v>
      </c>
      <c r="O148" s="90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1" t="s">
        <v>270</v>
      </c>
      <c r="AT148" s="231" t="s">
        <v>188</v>
      </c>
      <c r="AU148" s="231" t="s">
        <v>86</v>
      </c>
      <c r="AY148" s="16" t="s">
        <v>186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84</v>
      </c>
      <c r="BK148" s="232">
        <f>ROUND(I148*H148,2)</f>
        <v>0</v>
      </c>
      <c r="BL148" s="16" t="s">
        <v>270</v>
      </c>
      <c r="BM148" s="231" t="s">
        <v>1084</v>
      </c>
    </row>
    <row r="149" s="2" customFormat="1" ht="24.15" customHeight="1">
      <c r="A149" s="37"/>
      <c r="B149" s="38"/>
      <c r="C149" s="219" t="s">
        <v>277</v>
      </c>
      <c r="D149" s="219" t="s">
        <v>188</v>
      </c>
      <c r="E149" s="220" t="s">
        <v>1085</v>
      </c>
      <c r="F149" s="221" t="s">
        <v>1086</v>
      </c>
      <c r="G149" s="222" t="s">
        <v>222</v>
      </c>
      <c r="H149" s="223">
        <v>0.048000000000000001</v>
      </c>
      <c r="I149" s="224"/>
      <c r="J149" s="225">
        <f>ROUND(I149*H149,2)</f>
        <v>0</v>
      </c>
      <c r="K149" s="226"/>
      <c r="L149" s="43"/>
      <c r="M149" s="272" t="s">
        <v>1</v>
      </c>
      <c r="N149" s="273" t="s">
        <v>41</v>
      </c>
      <c r="O149" s="274"/>
      <c r="P149" s="275">
        <f>O149*H149</f>
        <v>0</v>
      </c>
      <c r="Q149" s="275">
        <v>0</v>
      </c>
      <c r="R149" s="275">
        <f>Q149*H149</f>
        <v>0</v>
      </c>
      <c r="S149" s="275">
        <v>0</v>
      </c>
      <c r="T149" s="27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270</v>
      </c>
      <c r="AT149" s="231" t="s">
        <v>188</v>
      </c>
      <c r="AU149" s="231" t="s">
        <v>86</v>
      </c>
      <c r="AY149" s="16" t="s">
        <v>186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84</v>
      </c>
      <c r="BK149" s="232">
        <f>ROUND(I149*H149,2)</f>
        <v>0</v>
      </c>
      <c r="BL149" s="16" t="s">
        <v>270</v>
      </c>
      <c r="BM149" s="231" t="s">
        <v>1087</v>
      </c>
    </row>
    <row r="150" s="2" customFormat="1" ht="6.96" customHeight="1">
      <c r="A150" s="37"/>
      <c r="B150" s="65"/>
      <c r="C150" s="66"/>
      <c r="D150" s="66"/>
      <c r="E150" s="66"/>
      <c r="F150" s="66"/>
      <c r="G150" s="66"/>
      <c r="H150" s="66"/>
      <c r="I150" s="66"/>
      <c r="J150" s="66"/>
      <c r="K150" s="66"/>
      <c r="L150" s="43"/>
      <c r="M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</sheetData>
  <sheetProtection sheet="1" autoFilter="0" formatColumns="0" formatRows="0" objects="1" scenarios="1" spinCount="100000" saltValue="gWctFPOs0NiETCXCdvc4alw6H92VgG4UFhFpl8GGLRKdBUKtFY6IIVkhMGsQO0Vy4BsbmrzBx4pJJoM29cLRig==" hashValue="qWj1CKWWDJfOvXlqmbn4usx+TvKGVn2cjCMFO9QPQkCjkG2pfixsJMpUcSxoKtznlRjQHIpQjO/XUKqg9FA+dg==" algorithmName="SHA-512" password="CC35"/>
  <autoFilter ref="C119:K14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106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STAVEBNÍ ÚPRAVY 1.P.P. OBJEKTU č.p.80 - JIŘETÍN POD JEDLOVOU - ROZHLED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1088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31. 7. 2023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ROUND((SUM(BE123:BE153)),  2)</f>
        <v>0</v>
      </c>
      <c r="G33" s="37"/>
      <c r="H33" s="37"/>
      <c r="I33" s="155">
        <v>0.20999999999999999</v>
      </c>
      <c r="J33" s="154">
        <f>ROUND(((SUM(BE123:BE153))*I33),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ROUND((SUM(BF123:BF153)),  2)</f>
        <v>0</v>
      </c>
      <c r="G34" s="37"/>
      <c r="H34" s="37"/>
      <c r="I34" s="155">
        <v>0.14999999999999999</v>
      </c>
      <c r="J34" s="154">
        <f>ROUND(((SUM(BF123:BF153))*I34),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ROUND((SUM(BG123:BG153)),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ROUND((SUM(BH123:BH153)),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ROUND((SUM(BI123:BI153)),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STAVEBNÍ ÚPRAVY 1.P.P. OBJEKTU č.p.80 - JIŘETÍN POD JEDLOVOU - ROZHLED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ÚT - Vytápění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st.p.č.125, p.p.č. 111/1</v>
      </c>
      <c r="G89" s="39"/>
      <c r="H89" s="39"/>
      <c r="I89" s="31" t="s">
        <v>22</v>
      </c>
      <c r="J89" s="78" t="str">
        <f>IF(J12="","",J12)</f>
        <v>31. 7. 2023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139</v>
      </c>
      <c r="D94" s="176"/>
      <c r="E94" s="176"/>
      <c r="F94" s="176"/>
      <c r="G94" s="176"/>
      <c r="H94" s="176"/>
      <c r="I94" s="176"/>
      <c r="J94" s="177" t="s">
        <v>140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141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142</v>
      </c>
    </row>
    <row r="97" s="9" customFormat="1" ht="24.96" customHeight="1">
      <c r="A97" s="9"/>
      <c r="B97" s="179"/>
      <c r="C97" s="180"/>
      <c r="D97" s="181" t="s">
        <v>143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150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153</v>
      </c>
      <c r="E99" s="182"/>
      <c r="F99" s="182"/>
      <c r="G99" s="182"/>
      <c r="H99" s="182"/>
      <c r="I99" s="182"/>
      <c r="J99" s="183">
        <f>J127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1089</v>
      </c>
      <c r="E100" s="188"/>
      <c r="F100" s="188"/>
      <c r="G100" s="188"/>
      <c r="H100" s="188"/>
      <c r="I100" s="188"/>
      <c r="J100" s="189">
        <f>J128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158</v>
      </c>
      <c r="E101" s="188"/>
      <c r="F101" s="188"/>
      <c r="G101" s="188"/>
      <c r="H101" s="188"/>
      <c r="I101" s="188"/>
      <c r="J101" s="189">
        <f>J130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1090</v>
      </c>
      <c r="E102" s="188"/>
      <c r="F102" s="188"/>
      <c r="G102" s="188"/>
      <c r="H102" s="188"/>
      <c r="I102" s="188"/>
      <c r="J102" s="189">
        <f>J140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159</v>
      </c>
      <c r="E103" s="188"/>
      <c r="F103" s="188"/>
      <c r="G103" s="188"/>
      <c r="H103" s="188"/>
      <c r="I103" s="188"/>
      <c r="J103" s="189">
        <f>J146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171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74" t="str">
        <f>E7</f>
        <v>STAVEBNÍ ÚPRAVY 1.P.P. OBJEKTU č.p.80 - JIŘETÍN POD JEDLOVOU - ROZHLED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115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ÚT - Vytápění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st.p.č.125, p.p.č. 111/1</v>
      </c>
      <c r="G117" s="39"/>
      <c r="H117" s="39"/>
      <c r="I117" s="31" t="s">
        <v>22</v>
      </c>
      <c r="J117" s="78" t="str">
        <f>IF(J12="","",J12)</f>
        <v>31. 7. 2023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STATUTÁRNÍ MĚSTO DĚČÍN</v>
      </c>
      <c r="G119" s="39"/>
      <c r="H119" s="39"/>
      <c r="I119" s="31" t="s">
        <v>30</v>
      </c>
      <c r="J119" s="35" t="str">
        <f>E21</f>
        <v>Ing. Vladimír POLDA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Ing. Jan Duben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1"/>
      <c r="B122" s="192"/>
      <c r="C122" s="193" t="s">
        <v>172</v>
      </c>
      <c r="D122" s="194" t="s">
        <v>61</v>
      </c>
      <c r="E122" s="194" t="s">
        <v>57</v>
      </c>
      <c r="F122" s="194" t="s">
        <v>58</v>
      </c>
      <c r="G122" s="194" t="s">
        <v>173</v>
      </c>
      <c r="H122" s="194" t="s">
        <v>174</v>
      </c>
      <c r="I122" s="194" t="s">
        <v>175</v>
      </c>
      <c r="J122" s="195" t="s">
        <v>140</v>
      </c>
      <c r="K122" s="196" t="s">
        <v>176</v>
      </c>
      <c r="L122" s="197"/>
      <c r="M122" s="99" t="s">
        <v>1</v>
      </c>
      <c r="N122" s="100" t="s">
        <v>40</v>
      </c>
      <c r="O122" s="100" t="s">
        <v>177</v>
      </c>
      <c r="P122" s="100" t="s">
        <v>178</v>
      </c>
      <c r="Q122" s="100" t="s">
        <v>179</v>
      </c>
      <c r="R122" s="100" t="s">
        <v>180</v>
      </c>
      <c r="S122" s="100" t="s">
        <v>181</v>
      </c>
      <c r="T122" s="101" t="s">
        <v>182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7"/>
      <c r="B123" s="38"/>
      <c r="C123" s="106" t="s">
        <v>183</v>
      </c>
      <c r="D123" s="39"/>
      <c r="E123" s="39"/>
      <c r="F123" s="39"/>
      <c r="G123" s="39"/>
      <c r="H123" s="39"/>
      <c r="I123" s="39"/>
      <c r="J123" s="198">
        <f>BK123</f>
        <v>0</v>
      </c>
      <c r="K123" s="39"/>
      <c r="L123" s="43"/>
      <c r="M123" s="102"/>
      <c r="N123" s="199"/>
      <c r="O123" s="103"/>
      <c r="P123" s="200">
        <f>P124+P127</f>
        <v>0</v>
      </c>
      <c r="Q123" s="103"/>
      <c r="R123" s="200">
        <f>R124+R127</f>
        <v>0.50448999999999999</v>
      </c>
      <c r="S123" s="103"/>
      <c r="T123" s="201">
        <f>T124+T127</f>
        <v>0.001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142</v>
      </c>
      <c r="BK123" s="202">
        <f>BK124+BK127</f>
        <v>0</v>
      </c>
    </row>
    <row r="124" s="12" customFormat="1" ht="25.92" customHeight="1">
      <c r="A124" s="12"/>
      <c r="B124" s="203"/>
      <c r="C124" s="204"/>
      <c r="D124" s="205" t="s">
        <v>75</v>
      </c>
      <c r="E124" s="206" t="s">
        <v>184</v>
      </c>
      <c r="F124" s="206" t="s">
        <v>185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</f>
        <v>0</v>
      </c>
      <c r="Q124" s="211"/>
      <c r="R124" s="212">
        <f>R125</f>
        <v>0</v>
      </c>
      <c r="S124" s="211"/>
      <c r="T124" s="213">
        <f>T125</f>
        <v>0.001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76</v>
      </c>
      <c r="AY124" s="214" t="s">
        <v>186</v>
      </c>
      <c r="BK124" s="216">
        <f>BK125</f>
        <v>0</v>
      </c>
    </row>
    <row r="125" s="12" customFormat="1" ht="22.8" customHeight="1">
      <c r="A125" s="12"/>
      <c r="B125" s="203"/>
      <c r="C125" s="204"/>
      <c r="D125" s="205" t="s">
        <v>75</v>
      </c>
      <c r="E125" s="217" t="s">
        <v>236</v>
      </c>
      <c r="F125" s="217" t="s">
        <v>338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P126</f>
        <v>0</v>
      </c>
      <c r="Q125" s="211"/>
      <c r="R125" s="212">
        <f>R126</f>
        <v>0</v>
      </c>
      <c r="S125" s="211"/>
      <c r="T125" s="213">
        <f>T126</f>
        <v>0.001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84</v>
      </c>
      <c r="AT125" s="215" t="s">
        <v>75</v>
      </c>
      <c r="AU125" s="215" t="s">
        <v>84</v>
      </c>
      <c r="AY125" s="214" t="s">
        <v>186</v>
      </c>
      <c r="BK125" s="216">
        <f>BK126</f>
        <v>0</v>
      </c>
    </row>
    <row r="126" s="2" customFormat="1" ht="55.5" customHeight="1">
      <c r="A126" s="37"/>
      <c r="B126" s="38"/>
      <c r="C126" s="219" t="s">
        <v>84</v>
      </c>
      <c r="D126" s="219" t="s">
        <v>188</v>
      </c>
      <c r="E126" s="220" t="s">
        <v>1091</v>
      </c>
      <c r="F126" s="221" t="s">
        <v>1092</v>
      </c>
      <c r="G126" s="222" t="s">
        <v>323</v>
      </c>
      <c r="H126" s="223">
        <v>1</v>
      </c>
      <c r="I126" s="224"/>
      <c r="J126" s="225">
        <f>ROUND(I126*H126,2)</f>
        <v>0</v>
      </c>
      <c r="K126" s="226"/>
      <c r="L126" s="43"/>
      <c r="M126" s="227" t="s">
        <v>1</v>
      </c>
      <c r="N126" s="228" t="s">
        <v>41</v>
      </c>
      <c r="O126" s="90"/>
      <c r="P126" s="229">
        <f>O126*H126</f>
        <v>0</v>
      </c>
      <c r="Q126" s="229">
        <v>0</v>
      </c>
      <c r="R126" s="229">
        <f>Q126*H126</f>
        <v>0</v>
      </c>
      <c r="S126" s="229">
        <v>0.001</v>
      </c>
      <c r="T126" s="230">
        <f>S126*H126</f>
        <v>0.001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1" t="s">
        <v>192</v>
      </c>
      <c r="AT126" s="231" t="s">
        <v>188</v>
      </c>
      <c r="AU126" s="231" t="s">
        <v>86</v>
      </c>
      <c r="AY126" s="16" t="s">
        <v>186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6" t="s">
        <v>84</v>
      </c>
      <c r="BK126" s="232">
        <f>ROUND(I126*H126,2)</f>
        <v>0</v>
      </c>
      <c r="BL126" s="16" t="s">
        <v>192</v>
      </c>
      <c r="BM126" s="231" t="s">
        <v>1093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421</v>
      </c>
      <c r="F127" s="206" t="s">
        <v>422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P128+P130+P140+P146</f>
        <v>0</v>
      </c>
      <c r="Q127" s="211"/>
      <c r="R127" s="212">
        <f>R128+R130+R140+R146</f>
        <v>0.50448999999999999</v>
      </c>
      <c r="S127" s="211"/>
      <c r="T127" s="213">
        <f>T128+T130+T140+T146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86</v>
      </c>
      <c r="AT127" s="215" t="s">
        <v>75</v>
      </c>
      <c r="AU127" s="215" t="s">
        <v>76</v>
      </c>
      <c r="AY127" s="214" t="s">
        <v>186</v>
      </c>
      <c r="BK127" s="216">
        <f>BK128+BK130+BK140+BK146</f>
        <v>0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1094</v>
      </c>
      <c r="F128" s="217" t="s">
        <v>1095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P129</f>
        <v>0</v>
      </c>
      <c r="Q128" s="211"/>
      <c r="R128" s="212">
        <f>R129</f>
        <v>0.15564</v>
      </c>
      <c r="S128" s="211"/>
      <c r="T128" s="21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86</v>
      </c>
      <c r="AT128" s="215" t="s">
        <v>75</v>
      </c>
      <c r="AU128" s="215" t="s">
        <v>84</v>
      </c>
      <c r="AY128" s="214" t="s">
        <v>186</v>
      </c>
      <c r="BK128" s="216">
        <f>BK129</f>
        <v>0</v>
      </c>
    </row>
    <row r="129" s="2" customFormat="1" ht="24.15" customHeight="1">
      <c r="A129" s="37"/>
      <c r="B129" s="38"/>
      <c r="C129" s="219" t="s">
        <v>86</v>
      </c>
      <c r="D129" s="219" t="s">
        <v>188</v>
      </c>
      <c r="E129" s="220" t="s">
        <v>1096</v>
      </c>
      <c r="F129" s="221" t="s">
        <v>1097</v>
      </c>
      <c r="G129" s="222" t="s">
        <v>394</v>
      </c>
      <c r="H129" s="223">
        <v>1</v>
      </c>
      <c r="I129" s="224"/>
      <c r="J129" s="225">
        <f>ROUND(I129*H129,2)</f>
        <v>0</v>
      </c>
      <c r="K129" s="226"/>
      <c r="L129" s="43"/>
      <c r="M129" s="227" t="s">
        <v>1</v>
      </c>
      <c r="N129" s="228" t="s">
        <v>41</v>
      </c>
      <c r="O129" s="90"/>
      <c r="P129" s="229">
        <f>O129*H129</f>
        <v>0</v>
      </c>
      <c r="Q129" s="229">
        <v>0.15564</v>
      </c>
      <c r="R129" s="229">
        <f>Q129*H129</f>
        <v>0.15564</v>
      </c>
      <c r="S129" s="229">
        <v>0</v>
      </c>
      <c r="T129" s="23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1" t="s">
        <v>270</v>
      </c>
      <c r="AT129" s="231" t="s">
        <v>188</v>
      </c>
      <c r="AU129" s="231" t="s">
        <v>86</v>
      </c>
      <c r="AY129" s="16" t="s">
        <v>186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6" t="s">
        <v>84</v>
      </c>
      <c r="BK129" s="232">
        <f>ROUND(I129*H129,2)</f>
        <v>0</v>
      </c>
      <c r="BL129" s="16" t="s">
        <v>270</v>
      </c>
      <c r="BM129" s="231" t="s">
        <v>1098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512</v>
      </c>
      <c r="F130" s="217" t="s">
        <v>513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SUM(P131:P139)</f>
        <v>0</v>
      </c>
      <c r="Q130" s="211"/>
      <c r="R130" s="212">
        <f>SUM(R131:R139)</f>
        <v>0.084160000000000013</v>
      </c>
      <c r="S130" s="211"/>
      <c r="T130" s="213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75</v>
      </c>
      <c r="AU130" s="215" t="s">
        <v>84</v>
      </c>
      <c r="AY130" s="214" t="s">
        <v>186</v>
      </c>
      <c r="BK130" s="216">
        <f>SUM(BK131:BK139)</f>
        <v>0</v>
      </c>
    </row>
    <row r="131" s="2" customFormat="1" ht="21.75" customHeight="1">
      <c r="A131" s="37"/>
      <c r="B131" s="38"/>
      <c r="C131" s="219" t="s">
        <v>203</v>
      </c>
      <c r="D131" s="219" t="s">
        <v>188</v>
      </c>
      <c r="E131" s="220" t="s">
        <v>1099</v>
      </c>
      <c r="F131" s="221" t="s">
        <v>1100</v>
      </c>
      <c r="G131" s="222" t="s">
        <v>191</v>
      </c>
      <c r="H131" s="223">
        <v>50</v>
      </c>
      <c r="I131" s="224"/>
      <c r="J131" s="225">
        <f>ROUND(I131*H131,2)</f>
        <v>0</v>
      </c>
      <c r="K131" s="226"/>
      <c r="L131" s="43"/>
      <c r="M131" s="227" t="s">
        <v>1</v>
      </c>
      <c r="N131" s="228" t="s">
        <v>41</v>
      </c>
      <c r="O131" s="90"/>
      <c r="P131" s="229">
        <f>O131*H131</f>
        <v>0</v>
      </c>
      <c r="Q131" s="229">
        <v>0.00046000000000000001</v>
      </c>
      <c r="R131" s="229">
        <f>Q131*H131</f>
        <v>0.023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270</v>
      </c>
      <c r="AT131" s="231" t="s">
        <v>188</v>
      </c>
      <c r="AU131" s="231" t="s">
        <v>86</v>
      </c>
      <c r="AY131" s="16" t="s">
        <v>186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84</v>
      </c>
      <c r="BK131" s="232">
        <f>ROUND(I131*H131,2)</f>
        <v>0</v>
      </c>
      <c r="BL131" s="16" t="s">
        <v>270</v>
      </c>
      <c r="BM131" s="231" t="s">
        <v>1101</v>
      </c>
    </row>
    <row r="132" s="2" customFormat="1" ht="21.75" customHeight="1">
      <c r="A132" s="37"/>
      <c r="B132" s="38"/>
      <c r="C132" s="219" t="s">
        <v>192</v>
      </c>
      <c r="D132" s="219" t="s">
        <v>188</v>
      </c>
      <c r="E132" s="220" t="s">
        <v>1102</v>
      </c>
      <c r="F132" s="221" t="s">
        <v>1103</v>
      </c>
      <c r="G132" s="222" t="s">
        <v>191</v>
      </c>
      <c r="H132" s="223">
        <v>7</v>
      </c>
      <c r="I132" s="224"/>
      <c r="J132" s="225">
        <f>ROUND(I132*H132,2)</f>
        <v>0</v>
      </c>
      <c r="K132" s="226"/>
      <c r="L132" s="43"/>
      <c r="M132" s="227" t="s">
        <v>1</v>
      </c>
      <c r="N132" s="228" t="s">
        <v>41</v>
      </c>
      <c r="O132" s="90"/>
      <c r="P132" s="229">
        <f>O132*H132</f>
        <v>0</v>
      </c>
      <c r="Q132" s="229">
        <v>0.00071000000000000002</v>
      </c>
      <c r="R132" s="229">
        <f>Q132*H132</f>
        <v>0.0049700000000000005</v>
      </c>
      <c r="S132" s="229">
        <v>0</v>
      </c>
      <c r="T132" s="23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1" t="s">
        <v>270</v>
      </c>
      <c r="AT132" s="231" t="s">
        <v>188</v>
      </c>
      <c r="AU132" s="231" t="s">
        <v>86</v>
      </c>
      <c r="AY132" s="16" t="s">
        <v>186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84</v>
      </c>
      <c r="BK132" s="232">
        <f>ROUND(I132*H132,2)</f>
        <v>0</v>
      </c>
      <c r="BL132" s="16" t="s">
        <v>270</v>
      </c>
      <c r="BM132" s="231" t="s">
        <v>1104</v>
      </c>
    </row>
    <row r="133" s="2" customFormat="1" ht="24.15" customHeight="1">
      <c r="A133" s="37"/>
      <c r="B133" s="38"/>
      <c r="C133" s="219" t="s">
        <v>213</v>
      </c>
      <c r="D133" s="219" t="s">
        <v>188</v>
      </c>
      <c r="E133" s="220" t="s">
        <v>1105</v>
      </c>
      <c r="F133" s="221" t="s">
        <v>1106</v>
      </c>
      <c r="G133" s="222" t="s">
        <v>191</v>
      </c>
      <c r="H133" s="223">
        <v>35</v>
      </c>
      <c r="I133" s="224"/>
      <c r="J133" s="225">
        <f>ROUND(I133*H133,2)</f>
        <v>0</v>
      </c>
      <c r="K133" s="226"/>
      <c r="L133" s="43"/>
      <c r="M133" s="227" t="s">
        <v>1</v>
      </c>
      <c r="N133" s="228" t="s">
        <v>41</v>
      </c>
      <c r="O133" s="90"/>
      <c r="P133" s="229">
        <f>O133*H133</f>
        <v>0</v>
      </c>
      <c r="Q133" s="229">
        <v>0.00125</v>
      </c>
      <c r="R133" s="229">
        <f>Q133*H133</f>
        <v>0.043750000000000004</v>
      </c>
      <c r="S133" s="229">
        <v>0</v>
      </c>
      <c r="T133" s="23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270</v>
      </c>
      <c r="AT133" s="231" t="s">
        <v>188</v>
      </c>
      <c r="AU133" s="231" t="s">
        <v>86</v>
      </c>
      <c r="AY133" s="16" t="s">
        <v>186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84</v>
      </c>
      <c r="BK133" s="232">
        <f>ROUND(I133*H133,2)</f>
        <v>0</v>
      </c>
      <c r="BL133" s="16" t="s">
        <v>270</v>
      </c>
      <c r="BM133" s="231" t="s">
        <v>1107</v>
      </c>
    </row>
    <row r="134" s="2" customFormat="1" ht="16.5" customHeight="1">
      <c r="A134" s="37"/>
      <c r="B134" s="38"/>
      <c r="C134" s="219" t="s">
        <v>219</v>
      </c>
      <c r="D134" s="219" t="s">
        <v>188</v>
      </c>
      <c r="E134" s="220" t="s">
        <v>1108</v>
      </c>
      <c r="F134" s="221" t="s">
        <v>1109</v>
      </c>
      <c r="G134" s="222" t="s">
        <v>191</v>
      </c>
      <c r="H134" s="223">
        <v>92</v>
      </c>
      <c r="I134" s="224"/>
      <c r="J134" s="225">
        <f>ROUND(I134*H134,2)</f>
        <v>0</v>
      </c>
      <c r="K134" s="226"/>
      <c r="L134" s="43"/>
      <c r="M134" s="227" t="s">
        <v>1</v>
      </c>
      <c r="N134" s="228" t="s">
        <v>41</v>
      </c>
      <c r="O134" s="90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1" t="s">
        <v>270</v>
      </c>
      <c r="AT134" s="231" t="s">
        <v>188</v>
      </c>
      <c r="AU134" s="231" t="s">
        <v>86</v>
      </c>
      <c r="AY134" s="16" t="s">
        <v>186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84</v>
      </c>
      <c r="BK134" s="232">
        <f>ROUND(I134*H134,2)</f>
        <v>0</v>
      </c>
      <c r="BL134" s="16" t="s">
        <v>270</v>
      </c>
      <c r="BM134" s="231" t="s">
        <v>1110</v>
      </c>
    </row>
    <row r="135" s="13" customFormat="1">
      <c r="A135" s="13"/>
      <c r="B135" s="233"/>
      <c r="C135" s="234"/>
      <c r="D135" s="235" t="s">
        <v>194</v>
      </c>
      <c r="E135" s="236" t="s">
        <v>1</v>
      </c>
      <c r="F135" s="237" t="s">
        <v>1111</v>
      </c>
      <c r="G135" s="234"/>
      <c r="H135" s="238">
        <v>92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194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186</v>
      </c>
    </row>
    <row r="136" s="2" customFormat="1" ht="33" customHeight="1">
      <c r="A136" s="37"/>
      <c r="B136" s="38"/>
      <c r="C136" s="219" t="s">
        <v>226</v>
      </c>
      <c r="D136" s="219" t="s">
        <v>188</v>
      </c>
      <c r="E136" s="220" t="s">
        <v>1112</v>
      </c>
      <c r="F136" s="221" t="s">
        <v>1113</v>
      </c>
      <c r="G136" s="222" t="s">
        <v>191</v>
      </c>
      <c r="H136" s="223">
        <v>57</v>
      </c>
      <c r="I136" s="224"/>
      <c r="J136" s="225">
        <f>ROUND(I136*H136,2)</f>
        <v>0</v>
      </c>
      <c r="K136" s="226"/>
      <c r="L136" s="43"/>
      <c r="M136" s="227" t="s">
        <v>1</v>
      </c>
      <c r="N136" s="228" t="s">
        <v>41</v>
      </c>
      <c r="O136" s="90"/>
      <c r="P136" s="229">
        <f>O136*H136</f>
        <v>0</v>
      </c>
      <c r="Q136" s="229">
        <v>0.00012</v>
      </c>
      <c r="R136" s="229">
        <f>Q136*H136</f>
        <v>0.0068400000000000006</v>
      </c>
      <c r="S136" s="229">
        <v>0</v>
      </c>
      <c r="T136" s="230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1" t="s">
        <v>270</v>
      </c>
      <c r="AT136" s="231" t="s">
        <v>188</v>
      </c>
      <c r="AU136" s="231" t="s">
        <v>86</v>
      </c>
      <c r="AY136" s="16" t="s">
        <v>186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6" t="s">
        <v>84</v>
      </c>
      <c r="BK136" s="232">
        <f>ROUND(I136*H136,2)</f>
        <v>0</v>
      </c>
      <c r="BL136" s="16" t="s">
        <v>270</v>
      </c>
      <c r="BM136" s="231" t="s">
        <v>1114</v>
      </c>
    </row>
    <row r="137" s="13" customFormat="1">
      <c r="A137" s="13"/>
      <c r="B137" s="233"/>
      <c r="C137" s="234"/>
      <c r="D137" s="235" t="s">
        <v>194</v>
      </c>
      <c r="E137" s="236" t="s">
        <v>1</v>
      </c>
      <c r="F137" s="237" t="s">
        <v>1115</v>
      </c>
      <c r="G137" s="234"/>
      <c r="H137" s="238">
        <v>57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194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186</v>
      </c>
    </row>
    <row r="138" s="2" customFormat="1" ht="37.8" customHeight="1">
      <c r="A138" s="37"/>
      <c r="B138" s="38"/>
      <c r="C138" s="219" t="s">
        <v>231</v>
      </c>
      <c r="D138" s="219" t="s">
        <v>188</v>
      </c>
      <c r="E138" s="220" t="s">
        <v>1116</v>
      </c>
      <c r="F138" s="221" t="s">
        <v>1117</v>
      </c>
      <c r="G138" s="222" t="s">
        <v>191</v>
      </c>
      <c r="H138" s="223">
        <v>35</v>
      </c>
      <c r="I138" s="224"/>
      <c r="J138" s="225">
        <f>ROUND(I138*H138,2)</f>
        <v>0</v>
      </c>
      <c r="K138" s="226"/>
      <c r="L138" s="43"/>
      <c r="M138" s="227" t="s">
        <v>1</v>
      </c>
      <c r="N138" s="228" t="s">
        <v>41</v>
      </c>
      <c r="O138" s="90"/>
      <c r="P138" s="229">
        <f>O138*H138</f>
        <v>0</v>
      </c>
      <c r="Q138" s="229">
        <v>0.00016000000000000001</v>
      </c>
      <c r="R138" s="229">
        <f>Q138*H138</f>
        <v>0.0056000000000000008</v>
      </c>
      <c r="S138" s="229">
        <v>0</v>
      </c>
      <c r="T138" s="23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1" t="s">
        <v>270</v>
      </c>
      <c r="AT138" s="231" t="s">
        <v>188</v>
      </c>
      <c r="AU138" s="231" t="s">
        <v>86</v>
      </c>
      <c r="AY138" s="16" t="s">
        <v>186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6" t="s">
        <v>84</v>
      </c>
      <c r="BK138" s="232">
        <f>ROUND(I138*H138,2)</f>
        <v>0</v>
      </c>
      <c r="BL138" s="16" t="s">
        <v>270</v>
      </c>
      <c r="BM138" s="231" t="s">
        <v>1118</v>
      </c>
    </row>
    <row r="139" s="2" customFormat="1" ht="24.15" customHeight="1">
      <c r="A139" s="37"/>
      <c r="B139" s="38"/>
      <c r="C139" s="219" t="s">
        <v>236</v>
      </c>
      <c r="D139" s="219" t="s">
        <v>188</v>
      </c>
      <c r="E139" s="220" t="s">
        <v>1119</v>
      </c>
      <c r="F139" s="221" t="s">
        <v>1120</v>
      </c>
      <c r="G139" s="222" t="s">
        <v>222</v>
      </c>
      <c r="H139" s="223">
        <v>0.084000000000000005</v>
      </c>
      <c r="I139" s="224"/>
      <c r="J139" s="225">
        <f>ROUND(I139*H139,2)</f>
        <v>0</v>
      </c>
      <c r="K139" s="226"/>
      <c r="L139" s="43"/>
      <c r="M139" s="227" t="s">
        <v>1</v>
      </c>
      <c r="N139" s="228" t="s">
        <v>41</v>
      </c>
      <c r="O139" s="90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1" t="s">
        <v>270</v>
      </c>
      <c r="AT139" s="231" t="s">
        <v>188</v>
      </c>
      <c r="AU139" s="231" t="s">
        <v>86</v>
      </c>
      <c r="AY139" s="16" t="s">
        <v>186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84</v>
      </c>
      <c r="BK139" s="232">
        <f>ROUND(I139*H139,2)</f>
        <v>0</v>
      </c>
      <c r="BL139" s="16" t="s">
        <v>270</v>
      </c>
      <c r="BM139" s="231" t="s">
        <v>1121</v>
      </c>
    </row>
    <row r="140" s="12" customFormat="1" ht="22.8" customHeight="1">
      <c r="A140" s="12"/>
      <c r="B140" s="203"/>
      <c r="C140" s="204"/>
      <c r="D140" s="205" t="s">
        <v>75</v>
      </c>
      <c r="E140" s="217" t="s">
        <v>1122</v>
      </c>
      <c r="F140" s="217" t="s">
        <v>1123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SUM(P141:P145)</f>
        <v>0</v>
      </c>
      <c r="Q140" s="211"/>
      <c r="R140" s="212">
        <f>SUM(R141:R145)</f>
        <v>0.0058900000000000003</v>
      </c>
      <c r="S140" s="211"/>
      <c r="T140" s="213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86</v>
      </c>
      <c r="AT140" s="215" t="s">
        <v>75</v>
      </c>
      <c r="AU140" s="215" t="s">
        <v>84</v>
      </c>
      <c r="AY140" s="214" t="s">
        <v>186</v>
      </c>
      <c r="BK140" s="216">
        <f>SUM(BK141:BK145)</f>
        <v>0</v>
      </c>
    </row>
    <row r="141" s="2" customFormat="1" ht="24.15" customHeight="1">
      <c r="A141" s="37"/>
      <c r="B141" s="38"/>
      <c r="C141" s="219" t="s">
        <v>241</v>
      </c>
      <c r="D141" s="219" t="s">
        <v>188</v>
      </c>
      <c r="E141" s="220" t="s">
        <v>1124</v>
      </c>
      <c r="F141" s="221" t="s">
        <v>1125</v>
      </c>
      <c r="G141" s="222" t="s">
        <v>323</v>
      </c>
      <c r="H141" s="223">
        <v>7</v>
      </c>
      <c r="I141" s="224"/>
      <c r="J141" s="225">
        <f>ROUND(I141*H141,2)</f>
        <v>0</v>
      </c>
      <c r="K141" s="226"/>
      <c r="L141" s="43"/>
      <c r="M141" s="227" t="s">
        <v>1</v>
      </c>
      <c r="N141" s="228" t="s">
        <v>41</v>
      </c>
      <c r="O141" s="90"/>
      <c r="P141" s="229">
        <f>O141*H141</f>
        <v>0</v>
      </c>
      <c r="Q141" s="229">
        <v>0.00013999999999999999</v>
      </c>
      <c r="R141" s="229">
        <f>Q141*H141</f>
        <v>0.00097999999999999997</v>
      </c>
      <c r="S141" s="229">
        <v>0</v>
      </c>
      <c r="T141" s="23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1" t="s">
        <v>270</v>
      </c>
      <c r="AT141" s="231" t="s">
        <v>188</v>
      </c>
      <c r="AU141" s="231" t="s">
        <v>86</v>
      </c>
      <c r="AY141" s="16" t="s">
        <v>186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84</v>
      </c>
      <c r="BK141" s="232">
        <f>ROUND(I141*H141,2)</f>
        <v>0</v>
      </c>
      <c r="BL141" s="16" t="s">
        <v>270</v>
      </c>
      <c r="BM141" s="231" t="s">
        <v>1126</v>
      </c>
    </row>
    <row r="142" s="2" customFormat="1" ht="24.15" customHeight="1">
      <c r="A142" s="37"/>
      <c r="B142" s="38"/>
      <c r="C142" s="219" t="s">
        <v>246</v>
      </c>
      <c r="D142" s="219" t="s">
        <v>188</v>
      </c>
      <c r="E142" s="220" t="s">
        <v>1127</v>
      </c>
      <c r="F142" s="221" t="s">
        <v>1128</v>
      </c>
      <c r="G142" s="222" t="s">
        <v>323</v>
      </c>
      <c r="H142" s="223">
        <v>2</v>
      </c>
      <c r="I142" s="224"/>
      <c r="J142" s="225">
        <f>ROUND(I142*H142,2)</f>
        <v>0</v>
      </c>
      <c r="K142" s="226"/>
      <c r="L142" s="43"/>
      <c r="M142" s="227" t="s">
        <v>1</v>
      </c>
      <c r="N142" s="228" t="s">
        <v>41</v>
      </c>
      <c r="O142" s="90"/>
      <c r="P142" s="229">
        <f>O142*H142</f>
        <v>0</v>
      </c>
      <c r="Q142" s="229">
        <v>0.00027</v>
      </c>
      <c r="R142" s="229">
        <f>Q142*H142</f>
        <v>0.00054000000000000001</v>
      </c>
      <c r="S142" s="229">
        <v>0</v>
      </c>
      <c r="T142" s="23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1" t="s">
        <v>270</v>
      </c>
      <c r="AT142" s="231" t="s">
        <v>188</v>
      </c>
      <c r="AU142" s="231" t="s">
        <v>86</v>
      </c>
      <c r="AY142" s="16" t="s">
        <v>186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84</v>
      </c>
      <c r="BK142" s="232">
        <f>ROUND(I142*H142,2)</f>
        <v>0</v>
      </c>
      <c r="BL142" s="16" t="s">
        <v>270</v>
      </c>
      <c r="BM142" s="231" t="s">
        <v>1129</v>
      </c>
    </row>
    <row r="143" s="2" customFormat="1" ht="24.15" customHeight="1">
      <c r="A143" s="37"/>
      <c r="B143" s="38"/>
      <c r="C143" s="219" t="s">
        <v>251</v>
      </c>
      <c r="D143" s="219" t="s">
        <v>188</v>
      </c>
      <c r="E143" s="220" t="s">
        <v>1130</v>
      </c>
      <c r="F143" s="221" t="s">
        <v>1131</v>
      </c>
      <c r="G143" s="222" t="s">
        <v>323</v>
      </c>
      <c r="H143" s="223">
        <v>5</v>
      </c>
      <c r="I143" s="224"/>
      <c r="J143" s="225">
        <f>ROUND(I143*H143,2)</f>
        <v>0</v>
      </c>
      <c r="K143" s="226"/>
      <c r="L143" s="43"/>
      <c r="M143" s="227" t="s">
        <v>1</v>
      </c>
      <c r="N143" s="228" t="s">
        <v>41</v>
      </c>
      <c r="O143" s="90"/>
      <c r="P143" s="229">
        <f>O143*H143</f>
        <v>0</v>
      </c>
      <c r="Q143" s="229">
        <v>0.00069999999999999999</v>
      </c>
      <c r="R143" s="229">
        <f>Q143*H143</f>
        <v>0.0035000000000000001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270</v>
      </c>
      <c r="AT143" s="231" t="s">
        <v>188</v>
      </c>
      <c r="AU143" s="231" t="s">
        <v>86</v>
      </c>
      <c r="AY143" s="16" t="s">
        <v>186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84</v>
      </c>
      <c r="BK143" s="232">
        <f>ROUND(I143*H143,2)</f>
        <v>0</v>
      </c>
      <c r="BL143" s="16" t="s">
        <v>270</v>
      </c>
      <c r="BM143" s="231" t="s">
        <v>1132</v>
      </c>
    </row>
    <row r="144" s="2" customFormat="1" ht="24.15" customHeight="1">
      <c r="A144" s="37"/>
      <c r="B144" s="38"/>
      <c r="C144" s="219" t="s">
        <v>256</v>
      </c>
      <c r="D144" s="219" t="s">
        <v>188</v>
      </c>
      <c r="E144" s="220" t="s">
        <v>1133</v>
      </c>
      <c r="F144" s="221" t="s">
        <v>1134</v>
      </c>
      <c r="G144" s="222" t="s">
        <v>394</v>
      </c>
      <c r="H144" s="223">
        <v>1</v>
      </c>
      <c r="I144" s="224"/>
      <c r="J144" s="225">
        <f>ROUND(I144*H144,2)</f>
        <v>0</v>
      </c>
      <c r="K144" s="226"/>
      <c r="L144" s="43"/>
      <c r="M144" s="227" t="s">
        <v>1</v>
      </c>
      <c r="N144" s="228" t="s">
        <v>41</v>
      </c>
      <c r="O144" s="90"/>
      <c r="P144" s="229">
        <f>O144*H144</f>
        <v>0</v>
      </c>
      <c r="Q144" s="229">
        <v>0.00087000000000000001</v>
      </c>
      <c r="R144" s="229">
        <f>Q144*H144</f>
        <v>0.00087000000000000001</v>
      </c>
      <c r="S144" s="229">
        <v>0</v>
      </c>
      <c r="T144" s="23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1" t="s">
        <v>270</v>
      </c>
      <c r="AT144" s="231" t="s">
        <v>188</v>
      </c>
      <c r="AU144" s="231" t="s">
        <v>86</v>
      </c>
      <c r="AY144" s="16" t="s">
        <v>186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6" t="s">
        <v>84</v>
      </c>
      <c r="BK144" s="232">
        <f>ROUND(I144*H144,2)</f>
        <v>0</v>
      </c>
      <c r="BL144" s="16" t="s">
        <v>270</v>
      </c>
      <c r="BM144" s="231" t="s">
        <v>1135</v>
      </c>
    </row>
    <row r="145" s="2" customFormat="1" ht="21.75" customHeight="1">
      <c r="A145" s="37"/>
      <c r="B145" s="38"/>
      <c r="C145" s="219" t="s">
        <v>261</v>
      </c>
      <c r="D145" s="219" t="s">
        <v>188</v>
      </c>
      <c r="E145" s="220" t="s">
        <v>1136</v>
      </c>
      <c r="F145" s="221" t="s">
        <v>1137</v>
      </c>
      <c r="G145" s="222" t="s">
        <v>222</v>
      </c>
      <c r="H145" s="223">
        <v>0.0060000000000000001</v>
      </c>
      <c r="I145" s="224"/>
      <c r="J145" s="225">
        <f>ROUND(I145*H145,2)</f>
        <v>0</v>
      </c>
      <c r="K145" s="226"/>
      <c r="L145" s="43"/>
      <c r="M145" s="227" t="s">
        <v>1</v>
      </c>
      <c r="N145" s="228" t="s">
        <v>41</v>
      </c>
      <c r="O145" s="90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1" t="s">
        <v>270</v>
      </c>
      <c r="AT145" s="231" t="s">
        <v>188</v>
      </c>
      <c r="AU145" s="231" t="s">
        <v>86</v>
      </c>
      <c r="AY145" s="16" t="s">
        <v>186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84</v>
      </c>
      <c r="BK145" s="232">
        <f>ROUND(I145*H145,2)</f>
        <v>0</v>
      </c>
      <c r="BL145" s="16" t="s">
        <v>270</v>
      </c>
      <c r="BM145" s="231" t="s">
        <v>1138</v>
      </c>
    </row>
    <row r="146" s="12" customFormat="1" ht="22.8" customHeight="1">
      <c r="A146" s="12"/>
      <c r="B146" s="203"/>
      <c r="C146" s="204"/>
      <c r="D146" s="205" t="s">
        <v>75</v>
      </c>
      <c r="E146" s="217" t="s">
        <v>518</v>
      </c>
      <c r="F146" s="217" t="s">
        <v>519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SUM(P147:P153)</f>
        <v>0</v>
      </c>
      <c r="Q146" s="211"/>
      <c r="R146" s="212">
        <f>SUM(R147:R153)</f>
        <v>0.25879999999999997</v>
      </c>
      <c r="S146" s="211"/>
      <c r="T146" s="213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86</v>
      </c>
      <c r="AT146" s="215" t="s">
        <v>75</v>
      </c>
      <c r="AU146" s="215" t="s">
        <v>84</v>
      </c>
      <c r="AY146" s="214" t="s">
        <v>186</v>
      </c>
      <c r="BK146" s="216">
        <f>SUM(BK147:BK153)</f>
        <v>0</v>
      </c>
    </row>
    <row r="147" s="2" customFormat="1" ht="33" customHeight="1">
      <c r="A147" s="37"/>
      <c r="B147" s="38"/>
      <c r="C147" s="219" t="s">
        <v>8</v>
      </c>
      <c r="D147" s="219" t="s">
        <v>188</v>
      </c>
      <c r="E147" s="220" t="s">
        <v>1139</v>
      </c>
      <c r="F147" s="221" t="s">
        <v>1140</v>
      </c>
      <c r="G147" s="222" t="s">
        <v>323</v>
      </c>
      <c r="H147" s="223">
        <v>1</v>
      </c>
      <c r="I147" s="224"/>
      <c r="J147" s="225">
        <f>ROUND(I147*H147,2)</f>
        <v>0</v>
      </c>
      <c r="K147" s="226"/>
      <c r="L147" s="43"/>
      <c r="M147" s="227" t="s">
        <v>1</v>
      </c>
      <c r="N147" s="228" t="s">
        <v>41</v>
      </c>
      <c r="O147" s="90"/>
      <c r="P147" s="229">
        <f>O147*H147</f>
        <v>0</v>
      </c>
      <c r="Q147" s="229">
        <v>0.012449999999999999</v>
      </c>
      <c r="R147" s="229">
        <f>Q147*H147</f>
        <v>0.012449999999999999</v>
      </c>
      <c r="S147" s="229">
        <v>0</v>
      </c>
      <c r="T147" s="23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1" t="s">
        <v>270</v>
      </c>
      <c r="AT147" s="231" t="s">
        <v>188</v>
      </c>
      <c r="AU147" s="231" t="s">
        <v>86</v>
      </c>
      <c r="AY147" s="16" t="s">
        <v>186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84</v>
      </c>
      <c r="BK147" s="232">
        <f>ROUND(I147*H147,2)</f>
        <v>0</v>
      </c>
      <c r="BL147" s="16" t="s">
        <v>270</v>
      </c>
      <c r="BM147" s="231" t="s">
        <v>1141</v>
      </c>
    </row>
    <row r="148" s="2" customFormat="1" ht="33" customHeight="1">
      <c r="A148" s="37"/>
      <c r="B148" s="38"/>
      <c r="C148" s="219" t="s">
        <v>270</v>
      </c>
      <c r="D148" s="219" t="s">
        <v>188</v>
      </c>
      <c r="E148" s="220" t="s">
        <v>1142</v>
      </c>
      <c r="F148" s="221" t="s">
        <v>1143</v>
      </c>
      <c r="G148" s="222" t="s">
        <v>323</v>
      </c>
      <c r="H148" s="223">
        <v>1</v>
      </c>
      <c r="I148" s="224"/>
      <c r="J148" s="225">
        <f>ROUND(I148*H148,2)</f>
        <v>0</v>
      </c>
      <c r="K148" s="226"/>
      <c r="L148" s="43"/>
      <c r="M148" s="227" t="s">
        <v>1</v>
      </c>
      <c r="N148" s="228" t="s">
        <v>41</v>
      </c>
      <c r="O148" s="90"/>
      <c r="P148" s="229">
        <f>O148*H148</f>
        <v>0</v>
      </c>
      <c r="Q148" s="229">
        <v>0.016549999999999999</v>
      </c>
      <c r="R148" s="229">
        <f>Q148*H148</f>
        <v>0.016549999999999999</v>
      </c>
      <c r="S148" s="229">
        <v>0</v>
      </c>
      <c r="T148" s="23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1" t="s">
        <v>270</v>
      </c>
      <c r="AT148" s="231" t="s">
        <v>188</v>
      </c>
      <c r="AU148" s="231" t="s">
        <v>86</v>
      </c>
      <c r="AY148" s="16" t="s">
        <v>186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84</v>
      </c>
      <c r="BK148" s="232">
        <f>ROUND(I148*H148,2)</f>
        <v>0</v>
      </c>
      <c r="BL148" s="16" t="s">
        <v>270</v>
      </c>
      <c r="BM148" s="231" t="s">
        <v>1144</v>
      </c>
    </row>
    <row r="149" s="2" customFormat="1" ht="33" customHeight="1">
      <c r="A149" s="37"/>
      <c r="B149" s="38"/>
      <c r="C149" s="219" t="s">
        <v>277</v>
      </c>
      <c r="D149" s="219" t="s">
        <v>188</v>
      </c>
      <c r="E149" s="220" t="s">
        <v>1145</v>
      </c>
      <c r="F149" s="221" t="s">
        <v>1146</v>
      </c>
      <c r="G149" s="222" t="s">
        <v>323</v>
      </c>
      <c r="H149" s="223">
        <v>1</v>
      </c>
      <c r="I149" s="224"/>
      <c r="J149" s="225">
        <f>ROUND(I149*H149,2)</f>
        <v>0</v>
      </c>
      <c r="K149" s="226"/>
      <c r="L149" s="43"/>
      <c r="M149" s="227" t="s">
        <v>1</v>
      </c>
      <c r="N149" s="228" t="s">
        <v>41</v>
      </c>
      <c r="O149" s="90"/>
      <c r="P149" s="229">
        <f>O149*H149</f>
        <v>0</v>
      </c>
      <c r="Q149" s="229">
        <v>0.021760000000000002</v>
      </c>
      <c r="R149" s="229">
        <f>Q149*H149</f>
        <v>0.021760000000000002</v>
      </c>
      <c r="S149" s="229">
        <v>0</v>
      </c>
      <c r="T149" s="23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270</v>
      </c>
      <c r="AT149" s="231" t="s">
        <v>188</v>
      </c>
      <c r="AU149" s="231" t="s">
        <v>86</v>
      </c>
      <c r="AY149" s="16" t="s">
        <v>186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84</v>
      </c>
      <c r="BK149" s="232">
        <f>ROUND(I149*H149,2)</f>
        <v>0</v>
      </c>
      <c r="BL149" s="16" t="s">
        <v>270</v>
      </c>
      <c r="BM149" s="231" t="s">
        <v>1147</v>
      </c>
    </row>
    <row r="150" s="2" customFormat="1" ht="33" customHeight="1">
      <c r="A150" s="37"/>
      <c r="B150" s="38"/>
      <c r="C150" s="219" t="s">
        <v>282</v>
      </c>
      <c r="D150" s="219" t="s">
        <v>188</v>
      </c>
      <c r="E150" s="220" t="s">
        <v>1148</v>
      </c>
      <c r="F150" s="221" t="s">
        <v>1149</v>
      </c>
      <c r="G150" s="222" t="s">
        <v>323</v>
      </c>
      <c r="H150" s="223">
        <v>1</v>
      </c>
      <c r="I150" s="224"/>
      <c r="J150" s="225">
        <f>ROUND(I150*H150,2)</f>
        <v>0</v>
      </c>
      <c r="K150" s="226"/>
      <c r="L150" s="43"/>
      <c r="M150" s="227" t="s">
        <v>1</v>
      </c>
      <c r="N150" s="228" t="s">
        <v>41</v>
      </c>
      <c r="O150" s="90"/>
      <c r="P150" s="229">
        <f>O150*H150</f>
        <v>0</v>
      </c>
      <c r="Q150" s="229">
        <v>0.031539999999999999</v>
      </c>
      <c r="R150" s="229">
        <f>Q150*H150</f>
        <v>0.031539999999999999</v>
      </c>
      <c r="S150" s="229">
        <v>0</v>
      </c>
      <c r="T150" s="23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1" t="s">
        <v>270</v>
      </c>
      <c r="AT150" s="231" t="s">
        <v>188</v>
      </c>
      <c r="AU150" s="231" t="s">
        <v>86</v>
      </c>
      <c r="AY150" s="16" t="s">
        <v>186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84</v>
      </c>
      <c r="BK150" s="232">
        <f>ROUND(I150*H150,2)</f>
        <v>0</v>
      </c>
      <c r="BL150" s="16" t="s">
        <v>270</v>
      </c>
      <c r="BM150" s="231" t="s">
        <v>1150</v>
      </c>
    </row>
    <row r="151" s="2" customFormat="1" ht="33" customHeight="1">
      <c r="A151" s="37"/>
      <c r="B151" s="38"/>
      <c r="C151" s="219" t="s">
        <v>288</v>
      </c>
      <c r="D151" s="219" t="s">
        <v>188</v>
      </c>
      <c r="E151" s="220" t="s">
        <v>1151</v>
      </c>
      <c r="F151" s="221" t="s">
        <v>1152</v>
      </c>
      <c r="G151" s="222" t="s">
        <v>323</v>
      </c>
      <c r="H151" s="223">
        <v>1</v>
      </c>
      <c r="I151" s="224"/>
      <c r="J151" s="225">
        <f>ROUND(I151*H151,2)</f>
        <v>0</v>
      </c>
      <c r="K151" s="226"/>
      <c r="L151" s="43"/>
      <c r="M151" s="227" t="s">
        <v>1</v>
      </c>
      <c r="N151" s="228" t="s">
        <v>41</v>
      </c>
      <c r="O151" s="90"/>
      <c r="P151" s="229">
        <f>O151*H151</f>
        <v>0</v>
      </c>
      <c r="Q151" s="229">
        <v>0.081699999999999995</v>
      </c>
      <c r="R151" s="229">
        <f>Q151*H151</f>
        <v>0.081699999999999995</v>
      </c>
      <c r="S151" s="229">
        <v>0</v>
      </c>
      <c r="T151" s="23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1" t="s">
        <v>270</v>
      </c>
      <c r="AT151" s="231" t="s">
        <v>188</v>
      </c>
      <c r="AU151" s="231" t="s">
        <v>86</v>
      </c>
      <c r="AY151" s="16" t="s">
        <v>186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84</v>
      </c>
      <c r="BK151" s="232">
        <f>ROUND(I151*H151,2)</f>
        <v>0</v>
      </c>
      <c r="BL151" s="16" t="s">
        <v>270</v>
      </c>
      <c r="BM151" s="231" t="s">
        <v>1153</v>
      </c>
    </row>
    <row r="152" s="2" customFormat="1" ht="21.75" customHeight="1">
      <c r="A152" s="37"/>
      <c r="B152" s="38"/>
      <c r="C152" s="219" t="s">
        <v>293</v>
      </c>
      <c r="D152" s="219" t="s">
        <v>188</v>
      </c>
      <c r="E152" s="220" t="s">
        <v>1154</v>
      </c>
      <c r="F152" s="221" t="s">
        <v>1155</v>
      </c>
      <c r="G152" s="222" t="s">
        <v>323</v>
      </c>
      <c r="H152" s="223">
        <v>2</v>
      </c>
      <c r="I152" s="224"/>
      <c r="J152" s="225">
        <f>ROUND(I152*H152,2)</f>
        <v>0</v>
      </c>
      <c r="K152" s="226"/>
      <c r="L152" s="43"/>
      <c r="M152" s="227" t="s">
        <v>1</v>
      </c>
      <c r="N152" s="228" t="s">
        <v>41</v>
      </c>
      <c r="O152" s="90"/>
      <c r="P152" s="229">
        <f>O152*H152</f>
        <v>0</v>
      </c>
      <c r="Q152" s="229">
        <v>0.047399999999999998</v>
      </c>
      <c r="R152" s="229">
        <f>Q152*H152</f>
        <v>0.094799999999999995</v>
      </c>
      <c r="S152" s="229">
        <v>0</v>
      </c>
      <c r="T152" s="23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1" t="s">
        <v>270</v>
      </c>
      <c r="AT152" s="231" t="s">
        <v>188</v>
      </c>
      <c r="AU152" s="231" t="s">
        <v>86</v>
      </c>
      <c r="AY152" s="16" t="s">
        <v>186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84</v>
      </c>
      <c r="BK152" s="232">
        <f>ROUND(I152*H152,2)</f>
        <v>0</v>
      </c>
      <c r="BL152" s="16" t="s">
        <v>270</v>
      </c>
      <c r="BM152" s="231" t="s">
        <v>1156</v>
      </c>
    </row>
    <row r="153" s="2" customFormat="1" ht="24.15" customHeight="1">
      <c r="A153" s="37"/>
      <c r="B153" s="38"/>
      <c r="C153" s="219" t="s">
        <v>7</v>
      </c>
      <c r="D153" s="219" t="s">
        <v>188</v>
      </c>
      <c r="E153" s="220" t="s">
        <v>1157</v>
      </c>
      <c r="F153" s="221" t="s">
        <v>1158</v>
      </c>
      <c r="G153" s="222" t="s">
        <v>222</v>
      </c>
      <c r="H153" s="223">
        <v>0.25900000000000001</v>
      </c>
      <c r="I153" s="224"/>
      <c r="J153" s="225">
        <f>ROUND(I153*H153,2)</f>
        <v>0</v>
      </c>
      <c r="K153" s="226"/>
      <c r="L153" s="43"/>
      <c r="M153" s="272" t="s">
        <v>1</v>
      </c>
      <c r="N153" s="273" t="s">
        <v>41</v>
      </c>
      <c r="O153" s="274"/>
      <c r="P153" s="275">
        <f>O153*H153</f>
        <v>0</v>
      </c>
      <c r="Q153" s="275">
        <v>0</v>
      </c>
      <c r="R153" s="275">
        <f>Q153*H153</f>
        <v>0</v>
      </c>
      <c r="S153" s="275">
        <v>0</v>
      </c>
      <c r="T153" s="27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1" t="s">
        <v>270</v>
      </c>
      <c r="AT153" s="231" t="s">
        <v>188</v>
      </c>
      <c r="AU153" s="231" t="s">
        <v>86</v>
      </c>
      <c r="AY153" s="16" t="s">
        <v>186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84</v>
      </c>
      <c r="BK153" s="232">
        <f>ROUND(I153*H153,2)</f>
        <v>0</v>
      </c>
      <c r="BL153" s="16" t="s">
        <v>270</v>
      </c>
      <c r="BM153" s="231" t="s">
        <v>1159</v>
      </c>
    </row>
    <row r="154" s="2" customFormat="1" ht="6.96" customHeight="1">
      <c r="A154" s="37"/>
      <c r="B154" s="65"/>
      <c r="C154" s="66"/>
      <c r="D154" s="66"/>
      <c r="E154" s="66"/>
      <c r="F154" s="66"/>
      <c r="G154" s="66"/>
      <c r="H154" s="66"/>
      <c r="I154" s="66"/>
      <c r="J154" s="66"/>
      <c r="K154" s="66"/>
      <c r="L154" s="43"/>
      <c r="M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</sheetData>
  <sheetProtection sheet="1" autoFilter="0" formatColumns="0" formatRows="0" objects="1" scenarios="1" spinCount="100000" saltValue="VwYxugOCqvlBxn34HfmNSlojOMlRv8FALTDeV6t3FulRMeCaqpYQOSk5VIjWqwuEmjS4eekgnLKyzZBpmLN4jw==" hashValue="9OLODqOfBg6A37aG+TLMnBNa6rORCvNdZJoHzhmFPFGWXXk49dtdSzPOo7LRK5RSnR7qWGqqx/ceYhhVBOBtCQ==" algorithmName="SHA-512" password="CC35"/>
  <autoFilter ref="C122:K15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  <c r="AZ2" s="135" t="s">
        <v>1160</v>
      </c>
      <c r="BA2" s="135" t="s">
        <v>1</v>
      </c>
      <c r="BB2" s="135" t="s">
        <v>1</v>
      </c>
      <c r="BC2" s="135" t="s">
        <v>1161</v>
      </c>
      <c r="BD2" s="13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  <c r="AZ3" s="135" t="s">
        <v>1162</v>
      </c>
      <c r="BA3" s="135" t="s">
        <v>1</v>
      </c>
      <c r="BB3" s="135" t="s">
        <v>1</v>
      </c>
      <c r="BC3" s="135" t="s">
        <v>1163</v>
      </c>
      <c r="BD3" s="135" t="s">
        <v>86</v>
      </c>
    </row>
    <row r="4" s="1" customFormat="1" ht="24.96" customHeight="1">
      <c r="B4" s="19"/>
      <c r="D4" s="138" t="s">
        <v>106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STAVEBNÍ ÚPRAVY 1.P.P. OBJEKTU č.p.80 - JIŘETÍN POD JEDLOVOU - ROZHLED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1164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31. 7. 2023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ROUND((SUM(BE127:BE237)),  2)</f>
        <v>0</v>
      </c>
      <c r="G33" s="37"/>
      <c r="H33" s="37"/>
      <c r="I33" s="155">
        <v>0.20999999999999999</v>
      </c>
      <c r="J33" s="154">
        <f>ROUND(((SUM(BE127:BE237))*I33),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ROUND((SUM(BF127:BF237)),  2)</f>
        <v>0</v>
      </c>
      <c r="G34" s="37"/>
      <c r="H34" s="37"/>
      <c r="I34" s="155">
        <v>0.14999999999999999</v>
      </c>
      <c r="J34" s="154">
        <f>ROUND(((SUM(BF127:BF237))*I34),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ROUND((SUM(BG127:BG237)),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ROUND((SUM(BH127:BH237)),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ROUND((SUM(BI127:BI237)),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STAVEBNÍ ÚPRAVY 1.P.P. OBJEKTU č.p.80 - JIŘETÍN POD JEDLOVOU - ROZHLED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ZTI - Zdravotně technické instalace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st.p.č.125, p.p.č. 111/1</v>
      </c>
      <c r="G89" s="39"/>
      <c r="H89" s="39"/>
      <c r="I89" s="31" t="s">
        <v>22</v>
      </c>
      <c r="J89" s="78" t="str">
        <f>IF(J12="","",J12)</f>
        <v>31. 7. 2023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139</v>
      </c>
      <c r="D94" s="176"/>
      <c r="E94" s="176"/>
      <c r="F94" s="176"/>
      <c r="G94" s="176"/>
      <c r="H94" s="176"/>
      <c r="I94" s="176"/>
      <c r="J94" s="177" t="s">
        <v>140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141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142</v>
      </c>
    </row>
    <row r="97" s="9" customFormat="1" ht="24.96" customHeight="1">
      <c r="A97" s="9"/>
      <c r="B97" s="179"/>
      <c r="C97" s="180"/>
      <c r="D97" s="181" t="s">
        <v>143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144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147</v>
      </c>
      <c r="E99" s="188"/>
      <c r="F99" s="188"/>
      <c r="G99" s="188"/>
      <c r="H99" s="188"/>
      <c r="I99" s="188"/>
      <c r="J99" s="189">
        <f>J145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1165</v>
      </c>
      <c r="E100" s="188"/>
      <c r="F100" s="188"/>
      <c r="G100" s="188"/>
      <c r="H100" s="188"/>
      <c r="I100" s="188"/>
      <c r="J100" s="189">
        <f>J148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150</v>
      </c>
      <c r="E101" s="188"/>
      <c r="F101" s="188"/>
      <c r="G101" s="188"/>
      <c r="H101" s="188"/>
      <c r="I101" s="188"/>
      <c r="J101" s="189">
        <f>J175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151</v>
      </c>
      <c r="E102" s="188"/>
      <c r="F102" s="188"/>
      <c r="G102" s="188"/>
      <c r="H102" s="188"/>
      <c r="I102" s="188"/>
      <c r="J102" s="189">
        <f>J177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152</v>
      </c>
      <c r="E103" s="188"/>
      <c r="F103" s="188"/>
      <c r="G103" s="188"/>
      <c r="H103" s="188"/>
      <c r="I103" s="188"/>
      <c r="J103" s="189">
        <f>J183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153</v>
      </c>
      <c r="E104" s="182"/>
      <c r="F104" s="182"/>
      <c r="G104" s="182"/>
      <c r="H104" s="182"/>
      <c r="I104" s="182"/>
      <c r="J104" s="183">
        <f>J185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156</v>
      </c>
      <c r="E105" s="188"/>
      <c r="F105" s="188"/>
      <c r="G105" s="188"/>
      <c r="H105" s="188"/>
      <c r="I105" s="188"/>
      <c r="J105" s="189">
        <f>J186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1166</v>
      </c>
      <c r="E106" s="188"/>
      <c r="F106" s="188"/>
      <c r="G106" s="188"/>
      <c r="H106" s="188"/>
      <c r="I106" s="188"/>
      <c r="J106" s="189">
        <f>J209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157</v>
      </c>
      <c r="E107" s="188"/>
      <c r="F107" s="188"/>
      <c r="G107" s="188"/>
      <c r="H107" s="188"/>
      <c r="I107" s="188"/>
      <c r="J107" s="189">
        <f>J229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171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9"/>
      <c r="D117" s="39"/>
      <c r="E117" s="174" t="str">
        <f>E7</f>
        <v>STAVEBNÍ ÚPRAVY 1.P.P. OBJEKTU č.p.80 - JIŘETÍN POD JEDLOVOU - ROZHLED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115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ZTI - Zdravotně technické instalace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st.p.č.125, p.p.č. 111/1</v>
      </c>
      <c r="G121" s="39"/>
      <c r="H121" s="39"/>
      <c r="I121" s="31" t="s">
        <v>22</v>
      </c>
      <c r="J121" s="78" t="str">
        <f>IF(J12="","",J12)</f>
        <v>31. 7. 2023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>STATUTÁRNÍ MĚSTO DĚČÍN</v>
      </c>
      <c r="G123" s="39"/>
      <c r="H123" s="39"/>
      <c r="I123" s="31" t="s">
        <v>30</v>
      </c>
      <c r="J123" s="35" t="str">
        <f>E21</f>
        <v>Ing. Vladimír POLDA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33</v>
      </c>
      <c r="J124" s="35" t="str">
        <f>E24</f>
        <v>Ing. Jan Duben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1"/>
      <c r="B126" s="192"/>
      <c r="C126" s="193" t="s">
        <v>172</v>
      </c>
      <c r="D126" s="194" t="s">
        <v>61</v>
      </c>
      <c r="E126" s="194" t="s">
        <v>57</v>
      </c>
      <c r="F126" s="194" t="s">
        <v>58</v>
      </c>
      <c r="G126" s="194" t="s">
        <v>173</v>
      </c>
      <c r="H126" s="194" t="s">
        <v>174</v>
      </c>
      <c r="I126" s="194" t="s">
        <v>175</v>
      </c>
      <c r="J126" s="195" t="s">
        <v>140</v>
      </c>
      <c r="K126" s="196" t="s">
        <v>176</v>
      </c>
      <c r="L126" s="197"/>
      <c r="M126" s="99" t="s">
        <v>1</v>
      </c>
      <c r="N126" s="100" t="s">
        <v>40</v>
      </c>
      <c r="O126" s="100" t="s">
        <v>177</v>
      </c>
      <c r="P126" s="100" t="s">
        <v>178</v>
      </c>
      <c r="Q126" s="100" t="s">
        <v>179</v>
      </c>
      <c r="R126" s="100" t="s">
        <v>180</v>
      </c>
      <c r="S126" s="100" t="s">
        <v>181</v>
      </c>
      <c r="T126" s="101" t="s">
        <v>182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7"/>
      <c r="B127" s="38"/>
      <c r="C127" s="106" t="s">
        <v>183</v>
      </c>
      <c r="D127" s="39"/>
      <c r="E127" s="39"/>
      <c r="F127" s="39"/>
      <c r="G127" s="39"/>
      <c r="H127" s="39"/>
      <c r="I127" s="39"/>
      <c r="J127" s="198">
        <f>BK127</f>
        <v>0</v>
      </c>
      <c r="K127" s="39"/>
      <c r="L127" s="43"/>
      <c r="M127" s="102"/>
      <c r="N127" s="199"/>
      <c r="O127" s="103"/>
      <c r="P127" s="200">
        <f>P128+P185</f>
        <v>0</v>
      </c>
      <c r="Q127" s="103"/>
      <c r="R127" s="200">
        <f>R128+R185</f>
        <v>9.391114</v>
      </c>
      <c r="S127" s="103"/>
      <c r="T127" s="201">
        <f>T128+T185</f>
        <v>0.224523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75</v>
      </c>
      <c r="AU127" s="16" t="s">
        <v>142</v>
      </c>
      <c r="BK127" s="202">
        <f>BK128+BK185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184</v>
      </c>
      <c r="F128" s="206" t="s">
        <v>185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P129+P145+P148+P175+P177+P183</f>
        <v>0</v>
      </c>
      <c r="Q128" s="211"/>
      <c r="R128" s="212">
        <f>R129+R145+R148+R175+R177+R183</f>
        <v>9.068816</v>
      </c>
      <c r="S128" s="211"/>
      <c r="T128" s="213">
        <f>T129+T145+T148+T175+T177+T183</f>
        <v>0.219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76</v>
      </c>
      <c r="AY128" s="214" t="s">
        <v>186</v>
      </c>
      <c r="BK128" s="216">
        <f>BK129+BK145+BK148+BK175+BK177+BK183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84</v>
      </c>
      <c r="F129" s="217" t="s">
        <v>187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SUM(P130:P144)</f>
        <v>0</v>
      </c>
      <c r="Q129" s="211"/>
      <c r="R129" s="212">
        <f>SUM(R130:R144)</f>
        <v>8.5619999999999994</v>
      </c>
      <c r="S129" s="211"/>
      <c r="T129" s="213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186</v>
      </c>
      <c r="BK129" s="216">
        <f>SUM(BK130:BK144)</f>
        <v>0</v>
      </c>
    </row>
    <row r="130" s="2" customFormat="1" ht="33" customHeight="1">
      <c r="A130" s="37"/>
      <c r="B130" s="38"/>
      <c r="C130" s="219" t="s">
        <v>84</v>
      </c>
      <c r="D130" s="219" t="s">
        <v>188</v>
      </c>
      <c r="E130" s="220" t="s">
        <v>1167</v>
      </c>
      <c r="F130" s="221" t="s">
        <v>1168</v>
      </c>
      <c r="G130" s="222" t="s">
        <v>198</v>
      </c>
      <c r="H130" s="223">
        <v>14.4</v>
      </c>
      <c r="I130" s="224"/>
      <c r="J130" s="225">
        <f>ROUND(I130*H130,2)</f>
        <v>0</v>
      </c>
      <c r="K130" s="226"/>
      <c r="L130" s="43"/>
      <c r="M130" s="227" t="s">
        <v>1</v>
      </c>
      <c r="N130" s="228" t="s">
        <v>41</v>
      </c>
      <c r="O130" s="90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192</v>
      </c>
      <c r="AT130" s="231" t="s">
        <v>188</v>
      </c>
      <c r="AU130" s="231" t="s">
        <v>86</v>
      </c>
      <c r="AY130" s="16" t="s">
        <v>186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84</v>
      </c>
      <c r="BK130" s="232">
        <f>ROUND(I130*H130,2)</f>
        <v>0</v>
      </c>
      <c r="BL130" s="16" t="s">
        <v>192</v>
      </c>
      <c r="BM130" s="231" t="s">
        <v>1169</v>
      </c>
    </row>
    <row r="131" s="13" customFormat="1">
      <c r="A131" s="13"/>
      <c r="B131" s="233"/>
      <c r="C131" s="234"/>
      <c r="D131" s="235" t="s">
        <v>194</v>
      </c>
      <c r="E131" s="236" t="s">
        <v>1160</v>
      </c>
      <c r="F131" s="237" t="s">
        <v>1170</v>
      </c>
      <c r="G131" s="234"/>
      <c r="H131" s="238">
        <v>14.4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194</v>
      </c>
      <c r="AU131" s="244" t="s">
        <v>86</v>
      </c>
      <c r="AV131" s="13" t="s">
        <v>86</v>
      </c>
      <c r="AW131" s="13" t="s">
        <v>32</v>
      </c>
      <c r="AX131" s="13" t="s">
        <v>84</v>
      </c>
      <c r="AY131" s="244" t="s">
        <v>186</v>
      </c>
    </row>
    <row r="132" s="2" customFormat="1" ht="24.15" customHeight="1">
      <c r="A132" s="37"/>
      <c r="B132" s="38"/>
      <c r="C132" s="219" t="s">
        <v>86</v>
      </c>
      <c r="D132" s="219" t="s">
        <v>188</v>
      </c>
      <c r="E132" s="220" t="s">
        <v>204</v>
      </c>
      <c r="F132" s="221" t="s">
        <v>205</v>
      </c>
      <c r="G132" s="222" t="s">
        <v>198</v>
      </c>
      <c r="H132" s="223">
        <v>6.367</v>
      </c>
      <c r="I132" s="224"/>
      <c r="J132" s="225">
        <f>ROUND(I132*H132,2)</f>
        <v>0</v>
      </c>
      <c r="K132" s="226"/>
      <c r="L132" s="43"/>
      <c r="M132" s="227" t="s">
        <v>1</v>
      </c>
      <c r="N132" s="228" t="s">
        <v>41</v>
      </c>
      <c r="O132" s="90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1" t="s">
        <v>192</v>
      </c>
      <c r="AT132" s="231" t="s">
        <v>188</v>
      </c>
      <c r="AU132" s="231" t="s">
        <v>86</v>
      </c>
      <c r="AY132" s="16" t="s">
        <v>186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84</v>
      </c>
      <c r="BK132" s="232">
        <f>ROUND(I132*H132,2)</f>
        <v>0</v>
      </c>
      <c r="BL132" s="16" t="s">
        <v>192</v>
      </c>
      <c r="BM132" s="231" t="s">
        <v>1171</v>
      </c>
    </row>
    <row r="133" s="13" customFormat="1">
      <c r="A133" s="13"/>
      <c r="B133" s="233"/>
      <c r="C133" s="234"/>
      <c r="D133" s="235" t="s">
        <v>194</v>
      </c>
      <c r="E133" s="236" t="s">
        <v>1</v>
      </c>
      <c r="F133" s="237" t="s">
        <v>1172</v>
      </c>
      <c r="G133" s="234"/>
      <c r="H133" s="238">
        <v>6.367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194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186</v>
      </c>
    </row>
    <row r="134" s="2" customFormat="1" ht="24.15" customHeight="1">
      <c r="A134" s="37"/>
      <c r="B134" s="38"/>
      <c r="C134" s="219" t="s">
        <v>203</v>
      </c>
      <c r="D134" s="219" t="s">
        <v>188</v>
      </c>
      <c r="E134" s="220" t="s">
        <v>1173</v>
      </c>
      <c r="F134" s="221" t="s">
        <v>1174</v>
      </c>
      <c r="G134" s="222" t="s">
        <v>198</v>
      </c>
      <c r="H134" s="223">
        <v>8.0329999999999995</v>
      </c>
      <c r="I134" s="224"/>
      <c r="J134" s="225">
        <f>ROUND(I134*H134,2)</f>
        <v>0</v>
      </c>
      <c r="K134" s="226"/>
      <c r="L134" s="43"/>
      <c r="M134" s="227" t="s">
        <v>1</v>
      </c>
      <c r="N134" s="228" t="s">
        <v>41</v>
      </c>
      <c r="O134" s="90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1" t="s">
        <v>192</v>
      </c>
      <c r="AT134" s="231" t="s">
        <v>188</v>
      </c>
      <c r="AU134" s="231" t="s">
        <v>86</v>
      </c>
      <c r="AY134" s="16" t="s">
        <v>186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84</v>
      </c>
      <c r="BK134" s="232">
        <f>ROUND(I134*H134,2)</f>
        <v>0</v>
      </c>
      <c r="BL134" s="16" t="s">
        <v>192</v>
      </c>
      <c r="BM134" s="231" t="s">
        <v>1175</v>
      </c>
    </row>
    <row r="135" s="13" customFormat="1">
      <c r="A135" s="13"/>
      <c r="B135" s="233"/>
      <c r="C135" s="234"/>
      <c r="D135" s="235" t="s">
        <v>194</v>
      </c>
      <c r="E135" s="236" t="s">
        <v>1</v>
      </c>
      <c r="F135" s="237" t="s">
        <v>1176</v>
      </c>
      <c r="G135" s="234"/>
      <c r="H135" s="238">
        <v>0.92600000000000005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194</v>
      </c>
      <c r="AU135" s="244" t="s">
        <v>86</v>
      </c>
      <c r="AV135" s="13" t="s">
        <v>86</v>
      </c>
      <c r="AW135" s="13" t="s">
        <v>32</v>
      </c>
      <c r="AX135" s="13" t="s">
        <v>76</v>
      </c>
      <c r="AY135" s="244" t="s">
        <v>186</v>
      </c>
    </row>
    <row r="136" s="13" customFormat="1">
      <c r="A136" s="13"/>
      <c r="B136" s="233"/>
      <c r="C136" s="234"/>
      <c r="D136" s="235" t="s">
        <v>194</v>
      </c>
      <c r="E136" s="236" t="s">
        <v>1</v>
      </c>
      <c r="F136" s="237" t="s">
        <v>1177</v>
      </c>
      <c r="G136" s="234"/>
      <c r="H136" s="238">
        <v>1.587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194</v>
      </c>
      <c r="AU136" s="244" t="s">
        <v>86</v>
      </c>
      <c r="AV136" s="13" t="s">
        <v>86</v>
      </c>
      <c r="AW136" s="13" t="s">
        <v>32</v>
      </c>
      <c r="AX136" s="13" t="s">
        <v>76</v>
      </c>
      <c r="AY136" s="244" t="s">
        <v>186</v>
      </c>
    </row>
    <row r="137" s="13" customFormat="1">
      <c r="A137" s="13"/>
      <c r="B137" s="233"/>
      <c r="C137" s="234"/>
      <c r="D137" s="235" t="s">
        <v>194</v>
      </c>
      <c r="E137" s="236" t="s">
        <v>1</v>
      </c>
      <c r="F137" s="237" t="s">
        <v>1178</v>
      </c>
      <c r="G137" s="234"/>
      <c r="H137" s="238">
        <v>5.5199999999999996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194</v>
      </c>
      <c r="AU137" s="244" t="s">
        <v>86</v>
      </c>
      <c r="AV137" s="13" t="s">
        <v>86</v>
      </c>
      <c r="AW137" s="13" t="s">
        <v>32</v>
      </c>
      <c r="AX137" s="13" t="s">
        <v>76</v>
      </c>
      <c r="AY137" s="244" t="s">
        <v>186</v>
      </c>
    </row>
    <row r="138" s="14" customFormat="1">
      <c r="A138" s="14"/>
      <c r="B138" s="245"/>
      <c r="C138" s="246"/>
      <c r="D138" s="235" t="s">
        <v>194</v>
      </c>
      <c r="E138" s="247" t="s">
        <v>1162</v>
      </c>
      <c r="F138" s="248" t="s">
        <v>202</v>
      </c>
      <c r="G138" s="246"/>
      <c r="H138" s="249">
        <v>8.0329999999999995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194</v>
      </c>
      <c r="AU138" s="255" t="s">
        <v>86</v>
      </c>
      <c r="AV138" s="14" t="s">
        <v>192</v>
      </c>
      <c r="AW138" s="14" t="s">
        <v>32</v>
      </c>
      <c r="AX138" s="14" t="s">
        <v>84</v>
      </c>
      <c r="AY138" s="255" t="s">
        <v>186</v>
      </c>
    </row>
    <row r="139" s="2" customFormat="1" ht="24.15" customHeight="1">
      <c r="A139" s="37"/>
      <c r="B139" s="38"/>
      <c r="C139" s="219" t="s">
        <v>192</v>
      </c>
      <c r="D139" s="219" t="s">
        <v>188</v>
      </c>
      <c r="E139" s="220" t="s">
        <v>1179</v>
      </c>
      <c r="F139" s="221" t="s">
        <v>1180</v>
      </c>
      <c r="G139" s="222" t="s">
        <v>198</v>
      </c>
      <c r="H139" s="223">
        <v>4.2809999999999997</v>
      </c>
      <c r="I139" s="224"/>
      <c r="J139" s="225">
        <f>ROUND(I139*H139,2)</f>
        <v>0</v>
      </c>
      <c r="K139" s="226"/>
      <c r="L139" s="43"/>
      <c r="M139" s="227" t="s">
        <v>1</v>
      </c>
      <c r="N139" s="228" t="s">
        <v>41</v>
      </c>
      <c r="O139" s="90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1" t="s">
        <v>192</v>
      </c>
      <c r="AT139" s="231" t="s">
        <v>188</v>
      </c>
      <c r="AU139" s="231" t="s">
        <v>86</v>
      </c>
      <c r="AY139" s="16" t="s">
        <v>186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84</v>
      </c>
      <c r="BK139" s="232">
        <f>ROUND(I139*H139,2)</f>
        <v>0</v>
      </c>
      <c r="BL139" s="16" t="s">
        <v>192</v>
      </c>
      <c r="BM139" s="231" t="s">
        <v>1181</v>
      </c>
    </row>
    <row r="140" s="13" customFormat="1">
      <c r="A140" s="13"/>
      <c r="B140" s="233"/>
      <c r="C140" s="234"/>
      <c r="D140" s="235" t="s">
        <v>194</v>
      </c>
      <c r="E140" s="236" t="s">
        <v>1</v>
      </c>
      <c r="F140" s="237" t="s">
        <v>1182</v>
      </c>
      <c r="G140" s="234"/>
      <c r="H140" s="238">
        <v>1.079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194</v>
      </c>
      <c r="AU140" s="244" t="s">
        <v>86</v>
      </c>
      <c r="AV140" s="13" t="s">
        <v>86</v>
      </c>
      <c r="AW140" s="13" t="s">
        <v>32</v>
      </c>
      <c r="AX140" s="13" t="s">
        <v>76</v>
      </c>
      <c r="AY140" s="244" t="s">
        <v>186</v>
      </c>
    </row>
    <row r="141" s="13" customFormat="1">
      <c r="A141" s="13"/>
      <c r="B141" s="233"/>
      <c r="C141" s="234"/>
      <c r="D141" s="235" t="s">
        <v>194</v>
      </c>
      <c r="E141" s="236" t="s">
        <v>1</v>
      </c>
      <c r="F141" s="237" t="s">
        <v>1183</v>
      </c>
      <c r="G141" s="234"/>
      <c r="H141" s="238">
        <v>3.202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194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186</v>
      </c>
    </row>
    <row r="142" s="14" customFormat="1">
      <c r="A142" s="14"/>
      <c r="B142" s="245"/>
      <c r="C142" s="246"/>
      <c r="D142" s="235" t="s">
        <v>194</v>
      </c>
      <c r="E142" s="247" t="s">
        <v>1</v>
      </c>
      <c r="F142" s="248" t="s">
        <v>202</v>
      </c>
      <c r="G142" s="246"/>
      <c r="H142" s="249">
        <v>4.2809999999999997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194</v>
      </c>
      <c r="AU142" s="255" t="s">
        <v>86</v>
      </c>
      <c r="AV142" s="14" t="s">
        <v>192</v>
      </c>
      <c r="AW142" s="14" t="s">
        <v>32</v>
      </c>
      <c r="AX142" s="14" t="s">
        <v>84</v>
      </c>
      <c r="AY142" s="255" t="s">
        <v>186</v>
      </c>
    </row>
    <row r="143" s="2" customFormat="1" ht="16.5" customHeight="1">
      <c r="A143" s="37"/>
      <c r="B143" s="38"/>
      <c r="C143" s="256" t="s">
        <v>213</v>
      </c>
      <c r="D143" s="256" t="s">
        <v>271</v>
      </c>
      <c r="E143" s="257" t="s">
        <v>1184</v>
      </c>
      <c r="F143" s="258" t="s">
        <v>1185</v>
      </c>
      <c r="G143" s="259" t="s">
        <v>222</v>
      </c>
      <c r="H143" s="260">
        <v>8.5619999999999994</v>
      </c>
      <c r="I143" s="261"/>
      <c r="J143" s="262">
        <f>ROUND(I143*H143,2)</f>
        <v>0</v>
      </c>
      <c r="K143" s="263"/>
      <c r="L143" s="264"/>
      <c r="M143" s="265" t="s">
        <v>1</v>
      </c>
      <c r="N143" s="266" t="s">
        <v>41</v>
      </c>
      <c r="O143" s="90"/>
      <c r="P143" s="229">
        <f>O143*H143</f>
        <v>0</v>
      </c>
      <c r="Q143" s="229">
        <v>1</v>
      </c>
      <c r="R143" s="229">
        <f>Q143*H143</f>
        <v>8.5619999999999994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231</v>
      </c>
      <c r="AT143" s="231" t="s">
        <v>271</v>
      </c>
      <c r="AU143" s="231" t="s">
        <v>86</v>
      </c>
      <c r="AY143" s="16" t="s">
        <v>186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84</v>
      </c>
      <c r="BK143" s="232">
        <f>ROUND(I143*H143,2)</f>
        <v>0</v>
      </c>
      <c r="BL143" s="16" t="s">
        <v>192</v>
      </c>
      <c r="BM143" s="231" t="s">
        <v>1186</v>
      </c>
    </row>
    <row r="144" s="13" customFormat="1">
      <c r="A144" s="13"/>
      <c r="B144" s="233"/>
      <c r="C144" s="234"/>
      <c r="D144" s="235" t="s">
        <v>194</v>
      </c>
      <c r="E144" s="234"/>
      <c r="F144" s="237" t="s">
        <v>1187</v>
      </c>
      <c r="G144" s="234"/>
      <c r="H144" s="238">
        <v>8.5619999999999994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194</v>
      </c>
      <c r="AU144" s="244" t="s">
        <v>86</v>
      </c>
      <c r="AV144" s="13" t="s">
        <v>86</v>
      </c>
      <c r="AW144" s="13" t="s">
        <v>4</v>
      </c>
      <c r="AX144" s="13" t="s">
        <v>84</v>
      </c>
      <c r="AY144" s="244" t="s">
        <v>186</v>
      </c>
    </row>
    <row r="145" s="12" customFormat="1" ht="22.8" customHeight="1">
      <c r="A145" s="12"/>
      <c r="B145" s="203"/>
      <c r="C145" s="204"/>
      <c r="D145" s="205" t="s">
        <v>75</v>
      </c>
      <c r="E145" s="217" t="s">
        <v>192</v>
      </c>
      <c r="F145" s="217" t="s">
        <v>245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SUM(P146:P147)</f>
        <v>0</v>
      </c>
      <c r="Q145" s="211"/>
      <c r="R145" s="212">
        <f>SUM(R146:R147)</f>
        <v>0</v>
      </c>
      <c r="S145" s="211"/>
      <c r="T145" s="213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84</v>
      </c>
      <c r="AT145" s="215" t="s">
        <v>75</v>
      </c>
      <c r="AU145" s="215" t="s">
        <v>84</v>
      </c>
      <c r="AY145" s="214" t="s">
        <v>186</v>
      </c>
      <c r="BK145" s="216">
        <f>SUM(BK146:BK147)</f>
        <v>0</v>
      </c>
    </row>
    <row r="146" s="2" customFormat="1" ht="16.5" customHeight="1">
      <c r="A146" s="37"/>
      <c r="B146" s="38"/>
      <c r="C146" s="219" t="s">
        <v>219</v>
      </c>
      <c r="D146" s="219" t="s">
        <v>188</v>
      </c>
      <c r="E146" s="220" t="s">
        <v>1188</v>
      </c>
      <c r="F146" s="221" t="s">
        <v>1189</v>
      </c>
      <c r="G146" s="222" t="s">
        <v>198</v>
      </c>
      <c r="H146" s="223">
        <v>1.2</v>
      </c>
      <c r="I146" s="224"/>
      <c r="J146" s="225">
        <f>ROUND(I146*H146,2)</f>
        <v>0</v>
      </c>
      <c r="K146" s="226"/>
      <c r="L146" s="43"/>
      <c r="M146" s="227" t="s">
        <v>1</v>
      </c>
      <c r="N146" s="228" t="s">
        <v>41</v>
      </c>
      <c r="O146" s="90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1" t="s">
        <v>192</v>
      </c>
      <c r="AT146" s="231" t="s">
        <v>188</v>
      </c>
      <c r="AU146" s="231" t="s">
        <v>86</v>
      </c>
      <c r="AY146" s="16" t="s">
        <v>186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84</v>
      </c>
      <c r="BK146" s="232">
        <f>ROUND(I146*H146,2)</f>
        <v>0</v>
      </c>
      <c r="BL146" s="16" t="s">
        <v>192</v>
      </c>
      <c r="BM146" s="231" t="s">
        <v>1190</v>
      </c>
    </row>
    <row r="147" s="13" customFormat="1">
      <c r="A147" s="13"/>
      <c r="B147" s="233"/>
      <c r="C147" s="234"/>
      <c r="D147" s="235" t="s">
        <v>194</v>
      </c>
      <c r="E147" s="236" t="s">
        <v>1</v>
      </c>
      <c r="F147" s="237" t="s">
        <v>1191</v>
      </c>
      <c r="G147" s="234"/>
      <c r="H147" s="238">
        <v>1.2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194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186</v>
      </c>
    </row>
    <row r="148" s="12" customFormat="1" ht="22.8" customHeight="1">
      <c r="A148" s="12"/>
      <c r="B148" s="203"/>
      <c r="C148" s="204"/>
      <c r="D148" s="205" t="s">
        <v>75</v>
      </c>
      <c r="E148" s="217" t="s">
        <v>231</v>
      </c>
      <c r="F148" s="217" t="s">
        <v>1192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SUM(P149:P174)</f>
        <v>0</v>
      </c>
      <c r="Q148" s="211"/>
      <c r="R148" s="212">
        <f>SUM(R149:R174)</f>
        <v>0.50681599999999993</v>
      </c>
      <c r="S148" s="211"/>
      <c r="T148" s="213">
        <f>SUM(T149:T174)</f>
        <v>0.218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84</v>
      </c>
      <c r="AT148" s="215" t="s">
        <v>75</v>
      </c>
      <c r="AU148" s="215" t="s">
        <v>84</v>
      </c>
      <c r="AY148" s="214" t="s">
        <v>186</v>
      </c>
      <c r="BK148" s="216">
        <f>SUM(BK149:BK174)</f>
        <v>0</v>
      </c>
    </row>
    <row r="149" s="2" customFormat="1" ht="24.15" customHeight="1">
      <c r="A149" s="37"/>
      <c r="B149" s="38"/>
      <c r="C149" s="219" t="s">
        <v>226</v>
      </c>
      <c r="D149" s="219" t="s">
        <v>188</v>
      </c>
      <c r="E149" s="220" t="s">
        <v>1193</v>
      </c>
      <c r="F149" s="221" t="s">
        <v>1194</v>
      </c>
      <c r="G149" s="222" t="s">
        <v>191</v>
      </c>
      <c r="H149" s="223">
        <v>10</v>
      </c>
      <c r="I149" s="224"/>
      <c r="J149" s="225">
        <f>ROUND(I149*H149,2)</f>
        <v>0</v>
      </c>
      <c r="K149" s="226"/>
      <c r="L149" s="43"/>
      <c r="M149" s="227" t="s">
        <v>1</v>
      </c>
      <c r="N149" s="228" t="s">
        <v>41</v>
      </c>
      <c r="O149" s="90"/>
      <c r="P149" s="229">
        <f>O149*H149</f>
        <v>0</v>
      </c>
      <c r="Q149" s="229">
        <v>0.0015</v>
      </c>
      <c r="R149" s="229">
        <f>Q149*H149</f>
        <v>0.014999999999999999</v>
      </c>
      <c r="S149" s="229">
        <v>0</v>
      </c>
      <c r="T149" s="23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192</v>
      </c>
      <c r="AT149" s="231" t="s">
        <v>188</v>
      </c>
      <c r="AU149" s="231" t="s">
        <v>86</v>
      </c>
      <c r="AY149" s="16" t="s">
        <v>186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84</v>
      </c>
      <c r="BK149" s="232">
        <f>ROUND(I149*H149,2)</f>
        <v>0</v>
      </c>
      <c r="BL149" s="16" t="s">
        <v>192</v>
      </c>
      <c r="BM149" s="231" t="s">
        <v>1195</v>
      </c>
    </row>
    <row r="150" s="13" customFormat="1">
      <c r="A150" s="13"/>
      <c r="B150" s="233"/>
      <c r="C150" s="234"/>
      <c r="D150" s="235" t="s">
        <v>194</v>
      </c>
      <c r="E150" s="236" t="s">
        <v>1</v>
      </c>
      <c r="F150" s="237" t="s">
        <v>1196</v>
      </c>
      <c r="G150" s="234"/>
      <c r="H150" s="238">
        <v>10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194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186</v>
      </c>
    </row>
    <row r="151" s="2" customFormat="1" ht="24.15" customHeight="1">
      <c r="A151" s="37"/>
      <c r="B151" s="38"/>
      <c r="C151" s="219" t="s">
        <v>231</v>
      </c>
      <c r="D151" s="219" t="s">
        <v>188</v>
      </c>
      <c r="E151" s="220" t="s">
        <v>1197</v>
      </c>
      <c r="F151" s="221" t="s">
        <v>1198</v>
      </c>
      <c r="G151" s="222" t="s">
        <v>191</v>
      </c>
      <c r="H151" s="223">
        <v>3.1000000000000001</v>
      </c>
      <c r="I151" s="224"/>
      <c r="J151" s="225">
        <f>ROUND(I151*H151,2)</f>
        <v>0</v>
      </c>
      <c r="K151" s="226"/>
      <c r="L151" s="43"/>
      <c r="M151" s="227" t="s">
        <v>1</v>
      </c>
      <c r="N151" s="228" t="s">
        <v>41</v>
      </c>
      <c r="O151" s="90"/>
      <c r="P151" s="229">
        <f>O151*H151</f>
        <v>0</v>
      </c>
      <c r="Q151" s="229">
        <v>0.0027599999999999999</v>
      </c>
      <c r="R151" s="229">
        <f>Q151*H151</f>
        <v>0.0085559999999999994</v>
      </c>
      <c r="S151" s="229">
        <v>0</v>
      </c>
      <c r="T151" s="23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1" t="s">
        <v>192</v>
      </c>
      <c r="AT151" s="231" t="s">
        <v>188</v>
      </c>
      <c r="AU151" s="231" t="s">
        <v>86</v>
      </c>
      <c r="AY151" s="16" t="s">
        <v>186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84</v>
      </c>
      <c r="BK151" s="232">
        <f>ROUND(I151*H151,2)</f>
        <v>0</v>
      </c>
      <c r="BL151" s="16" t="s">
        <v>192</v>
      </c>
      <c r="BM151" s="231" t="s">
        <v>1199</v>
      </c>
    </row>
    <row r="152" s="13" customFormat="1">
      <c r="A152" s="13"/>
      <c r="B152" s="233"/>
      <c r="C152" s="234"/>
      <c r="D152" s="235" t="s">
        <v>194</v>
      </c>
      <c r="E152" s="236" t="s">
        <v>1</v>
      </c>
      <c r="F152" s="237" t="s">
        <v>1200</v>
      </c>
      <c r="G152" s="234"/>
      <c r="H152" s="238">
        <v>3.1000000000000001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194</v>
      </c>
      <c r="AU152" s="244" t="s">
        <v>86</v>
      </c>
      <c r="AV152" s="13" t="s">
        <v>86</v>
      </c>
      <c r="AW152" s="13" t="s">
        <v>32</v>
      </c>
      <c r="AX152" s="13" t="s">
        <v>84</v>
      </c>
      <c r="AY152" s="244" t="s">
        <v>186</v>
      </c>
    </row>
    <row r="153" s="2" customFormat="1" ht="24.15" customHeight="1">
      <c r="A153" s="37"/>
      <c r="B153" s="38"/>
      <c r="C153" s="219" t="s">
        <v>236</v>
      </c>
      <c r="D153" s="219" t="s">
        <v>188</v>
      </c>
      <c r="E153" s="220" t="s">
        <v>1201</v>
      </c>
      <c r="F153" s="221" t="s">
        <v>1202</v>
      </c>
      <c r="G153" s="222" t="s">
        <v>191</v>
      </c>
      <c r="H153" s="223">
        <v>6</v>
      </c>
      <c r="I153" s="224"/>
      <c r="J153" s="225">
        <f>ROUND(I153*H153,2)</f>
        <v>0</v>
      </c>
      <c r="K153" s="226"/>
      <c r="L153" s="43"/>
      <c r="M153" s="227" t="s">
        <v>1</v>
      </c>
      <c r="N153" s="228" t="s">
        <v>41</v>
      </c>
      <c r="O153" s="90"/>
      <c r="P153" s="229">
        <f>O153*H153</f>
        <v>0</v>
      </c>
      <c r="Q153" s="229">
        <v>0</v>
      </c>
      <c r="R153" s="229">
        <f>Q153*H153</f>
        <v>0</v>
      </c>
      <c r="S153" s="229">
        <v>0.014999999999999999</v>
      </c>
      <c r="T153" s="230">
        <f>S153*H153</f>
        <v>0.089999999999999997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1" t="s">
        <v>192</v>
      </c>
      <c r="AT153" s="231" t="s">
        <v>188</v>
      </c>
      <c r="AU153" s="231" t="s">
        <v>86</v>
      </c>
      <c r="AY153" s="16" t="s">
        <v>186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84</v>
      </c>
      <c r="BK153" s="232">
        <f>ROUND(I153*H153,2)</f>
        <v>0</v>
      </c>
      <c r="BL153" s="16" t="s">
        <v>192</v>
      </c>
      <c r="BM153" s="231" t="s">
        <v>1203</v>
      </c>
    </row>
    <row r="154" s="13" customFormat="1">
      <c r="A154" s="13"/>
      <c r="B154" s="233"/>
      <c r="C154" s="234"/>
      <c r="D154" s="235" t="s">
        <v>194</v>
      </c>
      <c r="E154" s="236" t="s">
        <v>1</v>
      </c>
      <c r="F154" s="237" t="s">
        <v>1204</v>
      </c>
      <c r="G154" s="234"/>
      <c r="H154" s="238">
        <v>6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194</v>
      </c>
      <c r="AU154" s="244" t="s">
        <v>86</v>
      </c>
      <c r="AV154" s="13" t="s">
        <v>86</v>
      </c>
      <c r="AW154" s="13" t="s">
        <v>32</v>
      </c>
      <c r="AX154" s="13" t="s">
        <v>84</v>
      </c>
      <c r="AY154" s="244" t="s">
        <v>186</v>
      </c>
    </row>
    <row r="155" s="2" customFormat="1" ht="33" customHeight="1">
      <c r="A155" s="37"/>
      <c r="B155" s="38"/>
      <c r="C155" s="219" t="s">
        <v>241</v>
      </c>
      <c r="D155" s="219" t="s">
        <v>188</v>
      </c>
      <c r="E155" s="220" t="s">
        <v>1205</v>
      </c>
      <c r="F155" s="221" t="s">
        <v>1206</v>
      </c>
      <c r="G155" s="222" t="s">
        <v>323</v>
      </c>
      <c r="H155" s="223">
        <v>11</v>
      </c>
      <c r="I155" s="224"/>
      <c r="J155" s="225">
        <f>ROUND(I155*H155,2)</f>
        <v>0</v>
      </c>
      <c r="K155" s="226"/>
      <c r="L155" s="43"/>
      <c r="M155" s="227" t="s">
        <v>1</v>
      </c>
      <c r="N155" s="228" t="s">
        <v>41</v>
      </c>
      <c r="O155" s="90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1" t="s">
        <v>192</v>
      </c>
      <c r="AT155" s="231" t="s">
        <v>188</v>
      </c>
      <c r="AU155" s="231" t="s">
        <v>86</v>
      </c>
      <c r="AY155" s="16" t="s">
        <v>186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6" t="s">
        <v>84</v>
      </c>
      <c r="BK155" s="232">
        <f>ROUND(I155*H155,2)</f>
        <v>0</v>
      </c>
      <c r="BL155" s="16" t="s">
        <v>192</v>
      </c>
      <c r="BM155" s="231" t="s">
        <v>1207</v>
      </c>
    </row>
    <row r="156" s="2" customFormat="1" ht="16.5" customHeight="1">
      <c r="A156" s="37"/>
      <c r="B156" s="38"/>
      <c r="C156" s="256" t="s">
        <v>246</v>
      </c>
      <c r="D156" s="256" t="s">
        <v>271</v>
      </c>
      <c r="E156" s="257" t="s">
        <v>1208</v>
      </c>
      <c r="F156" s="258" t="s">
        <v>1209</v>
      </c>
      <c r="G156" s="259" t="s">
        <v>323</v>
      </c>
      <c r="H156" s="260">
        <v>3</v>
      </c>
      <c r="I156" s="261"/>
      <c r="J156" s="262">
        <f>ROUND(I156*H156,2)</f>
        <v>0</v>
      </c>
      <c r="K156" s="263"/>
      <c r="L156" s="264"/>
      <c r="M156" s="265" t="s">
        <v>1</v>
      </c>
      <c r="N156" s="266" t="s">
        <v>41</v>
      </c>
      <c r="O156" s="90"/>
      <c r="P156" s="229">
        <f>O156*H156</f>
        <v>0</v>
      </c>
      <c r="Q156" s="229">
        <v>0.00034000000000000002</v>
      </c>
      <c r="R156" s="229">
        <f>Q156*H156</f>
        <v>0.0010200000000000001</v>
      </c>
      <c r="S156" s="229">
        <v>0</v>
      </c>
      <c r="T156" s="23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231</v>
      </c>
      <c r="AT156" s="231" t="s">
        <v>271</v>
      </c>
      <c r="AU156" s="231" t="s">
        <v>86</v>
      </c>
      <c r="AY156" s="16" t="s">
        <v>186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84</v>
      </c>
      <c r="BK156" s="232">
        <f>ROUND(I156*H156,2)</f>
        <v>0</v>
      </c>
      <c r="BL156" s="16" t="s">
        <v>192</v>
      </c>
      <c r="BM156" s="231" t="s">
        <v>1210</v>
      </c>
    </row>
    <row r="157" s="2" customFormat="1" ht="16.5" customHeight="1">
      <c r="A157" s="37"/>
      <c r="B157" s="38"/>
      <c r="C157" s="256" t="s">
        <v>251</v>
      </c>
      <c r="D157" s="256" t="s">
        <v>271</v>
      </c>
      <c r="E157" s="257" t="s">
        <v>1211</v>
      </c>
      <c r="F157" s="258" t="s">
        <v>1212</v>
      </c>
      <c r="G157" s="259" t="s">
        <v>323</v>
      </c>
      <c r="H157" s="260">
        <v>8</v>
      </c>
      <c r="I157" s="261"/>
      <c r="J157" s="262">
        <f>ROUND(I157*H157,2)</f>
        <v>0</v>
      </c>
      <c r="K157" s="263"/>
      <c r="L157" s="264"/>
      <c r="M157" s="265" t="s">
        <v>1</v>
      </c>
      <c r="N157" s="266" t="s">
        <v>41</v>
      </c>
      <c r="O157" s="90"/>
      <c r="P157" s="229">
        <f>O157*H157</f>
        <v>0</v>
      </c>
      <c r="Q157" s="229">
        <v>0.00027999999999999998</v>
      </c>
      <c r="R157" s="229">
        <f>Q157*H157</f>
        <v>0.0022399999999999998</v>
      </c>
      <c r="S157" s="229">
        <v>0</v>
      </c>
      <c r="T157" s="23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1" t="s">
        <v>231</v>
      </c>
      <c r="AT157" s="231" t="s">
        <v>271</v>
      </c>
      <c r="AU157" s="231" t="s">
        <v>86</v>
      </c>
      <c r="AY157" s="16" t="s">
        <v>186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84</v>
      </c>
      <c r="BK157" s="232">
        <f>ROUND(I157*H157,2)</f>
        <v>0</v>
      </c>
      <c r="BL157" s="16" t="s">
        <v>192</v>
      </c>
      <c r="BM157" s="231" t="s">
        <v>1213</v>
      </c>
    </row>
    <row r="158" s="2" customFormat="1" ht="33" customHeight="1">
      <c r="A158" s="37"/>
      <c r="B158" s="38"/>
      <c r="C158" s="219" t="s">
        <v>256</v>
      </c>
      <c r="D158" s="219" t="s">
        <v>188</v>
      </c>
      <c r="E158" s="220" t="s">
        <v>1214</v>
      </c>
      <c r="F158" s="221" t="s">
        <v>1215</v>
      </c>
      <c r="G158" s="222" t="s">
        <v>323</v>
      </c>
      <c r="H158" s="223">
        <v>4</v>
      </c>
      <c r="I158" s="224"/>
      <c r="J158" s="225">
        <f>ROUND(I158*H158,2)</f>
        <v>0</v>
      </c>
      <c r="K158" s="226"/>
      <c r="L158" s="43"/>
      <c r="M158" s="227" t="s">
        <v>1</v>
      </c>
      <c r="N158" s="228" t="s">
        <v>41</v>
      </c>
      <c r="O158" s="90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1" t="s">
        <v>192</v>
      </c>
      <c r="AT158" s="231" t="s">
        <v>188</v>
      </c>
      <c r="AU158" s="231" t="s">
        <v>86</v>
      </c>
      <c r="AY158" s="16" t="s">
        <v>186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84</v>
      </c>
      <c r="BK158" s="232">
        <f>ROUND(I158*H158,2)</f>
        <v>0</v>
      </c>
      <c r="BL158" s="16" t="s">
        <v>192</v>
      </c>
      <c r="BM158" s="231" t="s">
        <v>1216</v>
      </c>
    </row>
    <row r="159" s="2" customFormat="1" ht="24.15" customHeight="1">
      <c r="A159" s="37"/>
      <c r="B159" s="38"/>
      <c r="C159" s="256" t="s">
        <v>261</v>
      </c>
      <c r="D159" s="256" t="s">
        <v>271</v>
      </c>
      <c r="E159" s="257" t="s">
        <v>1217</v>
      </c>
      <c r="F159" s="258" t="s">
        <v>1218</v>
      </c>
      <c r="G159" s="259" t="s">
        <v>323</v>
      </c>
      <c r="H159" s="260">
        <v>4</v>
      </c>
      <c r="I159" s="261"/>
      <c r="J159" s="262">
        <f>ROUND(I159*H159,2)</f>
        <v>0</v>
      </c>
      <c r="K159" s="263"/>
      <c r="L159" s="264"/>
      <c r="M159" s="265" t="s">
        <v>1</v>
      </c>
      <c r="N159" s="266" t="s">
        <v>41</v>
      </c>
      <c r="O159" s="90"/>
      <c r="P159" s="229">
        <f>O159*H159</f>
        <v>0</v>
      </c>
      <c r="Q159" s="229">
        <v>0.00062</v>
      </c>
      <c r="R159" s="229">
        <f>Q159*H159</f>
        <v>0.00248</v>
      </c>
      <c r="S159" s="229">
        <v>0</v>
      </c>
      <c r="T159" s="23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1" t="s">
        <v>231</v>
      </c>
      <c r="AT159" s="231" t="s">
        <v>271</v>
      </c>
      <c r="AU159" s="231" t="s">
        <v>86</v>
      </c>
      <c r="AY159" s="16" t="s">
        <v>186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6" t="s">
        <v>84</v>
      </c>
      <c r="BK159" s="232">
        <f>ROUND(I159*H159,2)</f>
        <v>0</v>
      </c>
      <c r="BL159" s="16" t="s">
        <v>192</v>
      </c>
      <c r="BM159" s="231" t="s">
        <v>1219</v>
      </c>
    </row>
    <row r="160" s="2" customFormat="1" ht="33" customHeight="1">
      <c r="A160" s="37"/>
      <c r="B160" s="38"/>
      <c r="C160" s="219" t="s">
        <v>8</v>
      </c>
      <c r="D160" s="219" t="s">
        <v>188</v>
      </c>
      <c r="E160" s="220" t="s">
        <v>1220</v>
      </c>
      <c r="F160" s="221" t="s">
        <v>1221</v>
      </c>
      <c r="G160" s="222" t="s">
        <v>323</v>
      </c>
      <c r="H160" s="223">
        <v>3</v>
      </c>
      <c r="I160" s="224"/>
      <c r="J160" s="225">
        <f>ROUND(I160*H160,2)</f>
        <v>0</v>
      </c>
      <c r="K160" s="226"/>
      <c r="L160" s="43"/>
      <c r="M160" s="227" t="s">
        <v>1</v>
      </c>
      <c r="N160" s="228" t="s">
        <v>41</v>
      </c>
      <c r="O160" s="90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192</v>
      </c>
      <c r="AT160" s="231" t="s">
        <v>188</v>
      </c>
      <c r="AU160" s="231" t="s">
        <v>86</v>
      </c>
      <c r="AY160" s="16" t="s">
        <v>186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84</v>
      </c>
      <c r="BK160" s="232">
        <f>ROUND(I160*H160,2)</f>
        <v>0</v>
      </c>
      <c r="BL160" s="16" t="s">
        <v>192</v>
      </c>
      <c r="BM160" s="231" t="s">
        <v>1222</v>
      </c>
    </row>
    <row r="161" s="2" customFormat="1" ht="24.15" customHeight="1">
      <c r="A161" s="37"/>
      <c r="B161" s="38"/>
      <c r="C161" s="256" t="s">
        <v>270</v>
      </c>
      <c r="D161" s="256" t="s">
        <v>271</v>
      </c>
      <c r="E161" s="257" t="s">
        <v>1223</v>
      </c>
      <c r="F161" s="258" t="s">
        <v>1224</v>
      </c>
      <c r="G161" s="259" t="s">
        <v>323</v>
      </c>
      <c r="H161" s="260">
        <v>2</v>
      </c>
      <c r="I161" s="261"/>
      <c r="J161" s="262">
        <f>ROUND(I161*H161,2)</f>
        <v>0</v>
      </c>
      <c r="K161" s="263"/>
      <c r="L161" s="264"/>
      <c r="M161" s="265" t="s">
        <v>1</v>
      </c>
      <c r="N161" s="266" t="s">
        <v>41</v>
      </c>
      <c r="O161" s="90"/>
      <c r="P161" s="229">
        <f>O161*H161</f>
        <v>0</v>
      </c>
      <c r="Q161" s="229">
        <v>0.0012999999999999999</v>
      </c>
      <c r="R161" s="229">
        <f>Q161*H161</f>
        <v>0.0025999999999999999</v>
      </c>
      <c r="S161" s="229">
        <v>0</v>
      </c>
      <c r="T161" s="23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1" t="s">
        <v>231</v>
      </c>
      <c r="AT161" s="231" t="s">
        <v>271</v>
      </c>
      <c r="AU161" s="231" t="s">
        <v>86</v>
      </c>
      <c r="AY161" s="16" t="s">
        <v>186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6" t="s">
        <v>84</v>
      </c>
      <c r="BK161" s="232">
        <f>ROUND(I161*H161,2)</f>
        <v>0</v>
      </c>
      <c r="BL161" s="16" t="s">
        <v>192</v>
      </c>
      <c r="BM161" s="231" t="s">
        <v>1225</v>
      </c>
    </row>
    <row r="162" s="2" customFormat="1" ht="24.15" customHeight="1">
      <c r="A162" s="37"/>
      <c r="B162" s="38"/>
      <c r="C162" s="256" t="s">
        <v>277</v>
      </c>
      <c r="D162" s="256" t="s">
        <v>271</v>
      </c>
      <c r="E162" s="257" t="s">
        <v>1226</v>
      </c>
      <c r="F162" s="258" t="s">
        <v>1227</v>
      </c>
      <c r="G162" s="259" t="s">
        <v>323</v>
      </c>
      <c r="H162" s="260">
        <v>1</v>
      </c>
      <c r="I162" s="261"/>
      <c r="J162" s="262">
        <f>ROUND(I162*H162,2)</f>
        <v>0</v>
      </c>
      <c r="K162" s="263"/>
      <c r="L162" s="264"/>
      <c r="M162" s="265" t="s">
        <v>1</v>
      </c>
      <c r="N162" s="266" t="s">
        <v>41</v>
      </c>
      <c r="O162" s="90"/>
      <c r="P162" s="229">
        <f>O162*H162</f>
        <v>0</v>
      </c>
      <c r="Q162" s="229">
        <v>0.0014</v>
      </c>
      <c r="R162" s="229">
        <f>Q162*H162</f>
        <v>0.0014</v>
      </c>
      <c r="S162" s="229">
        <v>0</v>
      </c>
      <c r="T162" s="23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1" t="s">
        <v>231</v>
      </c>
      <c r="AT162" s="231" t="s">
        <v>271</v>
      </c>
      <c r="AU162" s="231" t="s">
        <v>86</v>
      </c>
      <c r="AY162" s="16" t="s">
        <v>186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84</v>
      </c>
      <c r="BK162" s="232">
        <f>ROUND(I162*H162,2)</f>
        <v>0</v>
      </c>
      <c r="BL162" s="16" t="s">
        <v>192</v>
      </c>
      <c r="BM162" s="231" t="s">
        <v>1228</v>
      </c>
    </row>
    <row r="163" s="2" customFormat="1" ht="33" customHeight="1">
      <c r="A163" s="37"/>
      <c r="B163" s="38"/>
      <c r="C163" s="219" t="s">
        <v>282</v>
      </c>
      <c r="D163" s="219" t="s">
        <v>188</v>
      </c>
      <c r="E163" s="220" t="s">
        <v>1229</v>
      </c>
      <c r="F163" s="221" t="s">
        <v>1230</v>
      </c>
      <c r="G163" s="222" t="s">
        <v>323</v>
      </c>
      <c r="H163" s="223">
        <v>1</v>
      </c>
      <c r="I163" s="224"/>
      <c r="J163" s="225">
        <f>ROUND(I163*H163,2)</f>
        <v>0</v>
      </c>
      <c r="K163" s="226"/>
      <c r="L163" s="43"/>
      <c r="M163" s="227" t="s">
        <v>1</v>
      </c>
      <c r="N163" s="228" t="s">
        <v>41</v>
      </c>
      <c r="O163" s="90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1" t="s">
        <v>192</v>
      </c>
      <c r="AT163" s="231" t="s">
        <v>188</v>
      </c>
      <c r="AU163" s="231" t="s">
        <v>86</v>
      </c>
      <c r="AY163" s="16" t="s">
        <v>186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84</v>
      </c>
      <c r="BK163" s="232">
        <f>ROUND(I163*H163,2)</f>
        <v>0</v>
      </c>
      <c r="BL163" s="16" t="s">
        <v>192</v>
      </c>
      <c r="BM163" s="231" t="s">
        <v>1231</v>
      </c>
    </row>
    <row r="164" s="2" customFormat="1" ht="24.15" customHeight="1">
      <c r="A164" s="37"/>
      <c r="B164" s="38"/>
      <c r="C164" s="256" t="s">
        <v>288</v>
      </c>
      <c r="D164" s="256" t="s">
        <v>271</v>
      </c>
      <c r="E164" s="257" t="s">
        <v>1232</v>
      </c>
      <c r="F164" s="258" t="s">
        <v>1233</v>
      </c>
      <c r="G164" s="259" t="s">
        <v>323</v>
      </c>
      <c r="H164" s="260">
        <v>1</v>
      </c>
      <c r="I164" s="261"/>
      <c r="J164" s="262">
        <f>ROUND(I164*H164,2)</f>
        <v>0</v>
      </c>
      <c r="K164" s="263"/>
      <c r="L164" s="264"/>
      <c r="M164" s="265" t="s">
        <v>1</v>
      </c>
      <c r="N164" s="266" t="s">
        <v>41</v>
      </c>
      <c r="O164" s="90"/>
      <c r="P164" s="229">
        <f>O164*H164</f>
        <v>0</v>
      </c>
      <c r="Q164" s="229">
        <v>0.0012800000000000001</v>
      </c>
      <c r="R164" s="229">
        <f>Q164*H164</f>
        <v>0.0012800000000000001</v>
      </c>
      <c r="S164" s="229">
        <v>0</v>
      </c>
      <c r="T164" s="23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1" t="s">
        <v>231</v>
      </c>
      <c r="AT164" s="231" t="s">
        <v>271</v>
      </c>
      <c r="AU164" s="231" t="s">
        <v>86</v>
      </c>
      <c r="AY164" s="16" t="s">
        <v>186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6" t="s">
        <v>84</v>
      </c>
      <c r="BK164" s="232">
        <f>ROUND(I164*H164,2)</f>
        <v>0</v>
      </c>
      <c r="BL164" s="16" t="s">
        <v>192</v>
      </c>
      <c r="BM164" s="231" t="s">
        <v>1234</v>
      </c>
    </row>
    <row r="165" s="2" customFormat="1" ht="33" customHeight="1">
      <c r="A165" s="37"/>
      <c r="B165" s="38"/>
      <c r="C165" s="219" t="s">
        <v>293</v>
      </c>
      <c r="D165" s="219" t="s">
        <v>188</v>
      </c>
      <c r="E165" s="220" t="s">
        <v>1235</v>
      </c>
      <c r="F165" s="221" t="s">
        <v>1236</v>
      </c>
      <c r="G165" s="222" t="s">
        <v>323</v>
      </c>
      <c r="H165" s="223">
        <v>1</v>
      </c>
      <c r="I165" s="224"/>
      <c r="J165" s="225">
        <f>ROUND(I165*H165,2)</f>
        <v>0</v>
      </c>
      <c r="K165" s="226"/>
      <c r="L165" s="43"/>
      <c r="M165" s="227" t="s">
        <v>1</v>
      </c>
      <c r="N165" s="228" t="s">
        <v>41</v>
      </c>
      <c r="O165" s="90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1" t="s">
        <v>192</v>
      </c>
      <c r="AT165" s="231" t="s">
        <v>188</v>
      </c>
      <c r="AU165" s="231" t="s">
        <v>86</v>
      </c>
      <c r="AY165" s="16" t="s">
        <v>186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6" t="s">
        <v>84</v>
      </c>
      <c r="BK165" s="232">
        <f>ROUND(I165*H165,2)</f>
        <v>0</v>
      </c>
      <c r="BL165" s="16" t="s">
        <v>192</v>
      </c>
      <c r="BM165" s="231" t="s">
        <v>1237</v>
      </c>
    </row>
    <row r="166" s="2" customFormat="1" ht="16.5" customHeight="1">
      <c r="A166" s="37"/>
      <c r="B166" s="38"/>
      <c r="C166" s="256" t="s">
        <v>7</v>
      </c>
      <c r="D166" s="256" t="s">
        <v>271</v>
      </c>
      <c r="E166" s="257" t="s">
        <v>1238</v>
      </c>
      <c r="F166" s="258" t="s">
        <v>1239</v>
      </c>
      <c r="G166" s="259" t="s">
        <v>323</v>
      </c>
      <c r="H166" s="260">
        <v>1</v>
      </c>
      <c r="I166" s="261"/>
      <c r="J166" s="262">
        <f>ROUND(I166*H166,2)</f>
        <v>0</v>
      </c>
      <c r="K166" s="263"/>
      <c r="L166" s="264"/>
      <c r="M166" s="265" t="s">
        <v>1</v>
      </c>
      <c r="N166" s="266" t="s">
        <v>41</v>
      </c>
      <c r="O166" s="90"/>
      <c r="P166" s="229">
        <f>O166*H166</f>
        <v>0</v>
      </c>
      <c r="Q166" s="229">
        <v>0.00046000000000000001</v>
      </c>
      <c r="R166" s="229">
        <f>Q166*H166</f>
        <v>0.00046000000000000001</v>
      </c>
      <c r="S166" s="229">
        <v>0</v>
      </c>
      <c r="T166" s="23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1" t="s">
        <v>231</v>
      </c>
      <c r="AT166" s="231" t="s">
        <v>271</v>
      </c>
      <c r="AU166" s="231" t="s">
        <v>86</v>
      </c>
      <c r="AY166" s="16" t="s">
        <v>186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6" t="s">
        <v>84</v>
      </c>
      <c r="BK166" s="232">
        <f>ROUND(I166*H166,2)</f>
        <v>0</v>
      </c>
      <c r="BL166" s="16" t="s">
        <v>192</v>
      </c>
      <c r="BM166" s="231" t="s">
        <v>1240</v>
      </c>
    </row>
    <row r="167" s="2" customFormat="1" ht="24.15" customHeight="1">
      <c r="A167" s="37"/>
      <c r="B167" s="38"/>
      <c r="C167" s="219" t="s">
        <v>306</v>
      </c>
      <c r="D167" s="219" t="s">
        <v>188</v>
      </c>
      <c r="E167" s="220" t="s">
        <v>1241</v>
      </c>
      <c r="F167" s="221" t="s">
        <v>1242</v>
      </c>
      <c r="G167" s="222" t="s">
        <v>198</v>
      </c>
      <c r="H167" s="223">
        <v>0.40000000000000002</v>
      </c>
      <c r="I167" s="224"/>
      <c r="J167" s="225">
        <f>ROUND(I167*H167,2)</f>
        <v>0</v>
      </c>
      <c r="K167" s="226"/>
      <c r="L167" s="43"/>
      <c r="M167" s="227" t="s">
        <v>1</v>
      </c>
      <c r="N167" s="228" t="s">
        <v>41</v>
      </c>
      <c r="O167" s="90"/>
      <c r="P167" s="229">
        <f>O167*H167</f>
        <v>0</v>
      </c>
      <c r="Q167" s="229">
        <v>0</v>
      </c>
      <c r="R167" s="229">
        <f>Q167*H167</f>
        <v>0</v>
      </c>
      <c r="S167" s="229">
        <v>0.32000000000000001</v>
      </c>
      <c r="T167" s="230">
        <f>S167*H167</f>
        <v>0.128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1" t="s">
        <v>192</v>
      </c>
      <c r="AT167" s="231" t="s">
        <v>188</v>
      </c>
      <c r="AU167" s="231" t="s">
        <v>86</v>
      </c>
      <c r="AY167" s="16" t="s">
        <v>186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6" t="s">
        <v>84</v>
      </c>
      <c r="BK167" s="232">
        <f>ROUND(I167*H167,2)</f>
        <v>0</v>
      </c>
      <c r="BL167" s="16" t="s">
        <v>192</v>
      </c>
      <c r="BM167" s="231" t="s">
        <v>1243</v>
      </c>
    </row>
    <row r="168" s="2" customFormat="1" ht="21.75" customHeight="1">
      <c r="A168" s="37"/>
      <c r="B168" s="38"/>
      <c r="C168" s="219" t="s">
        <v>312</v>
      </c>
      <c r="D168" s="219" t="s">
        <v>188</v>
      </c>
      <c r="E168" s="220" t="s">
        <v>1244</v>
      </c>
      <c r="F168" s="221" t="s">
        <v>1245</v>
      </c>
      <c r="G168" s="222" t="s">
        <v>191</v>
      </c>
      <c r="H168" s="223">
        <v>10</v>
      </c>
      <c r="I168" s="224"/>
      <c r="J168" s="225">
        <f>ROUND(I168*H168,2)</f>
        <v>0</v>
      </c>
      <c r="K168" s="226"/>
      <c r="L168" s="43"/>
      <c r="M168" s="227" t="s">
        <v>1</v>
      </c>
      <c r="N168" s="228" t="s">
        <v>41</v>
      </c>
      <c r="O168" s="90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1" t="s">
        <v>192</v>
      </c>
      <c r="AT168" s="231" t="s">
        <v>188</v>
      </c>
      <c r="AU168" s="231" t="s">
        <v>86</v>
      </c>
      <c r="AY168" s="16" t="s">
        <v>186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6" t="s">
        <v>84</v>
      </c>
      <c r="BK168" s="232">
        <f>ROUND(I168*H168,2)</f>
        <v>0</v>
      </c>
      <c r="BL168" s="16" t="s">
        <v>192</v>
      </c>
      <c r="BM168" s="231" t="s">
        <v>1246</v>
      </c>
    </row>
    <row r="169" s="2" customFormat="1" ht="21.75" customHeight="1">
      <c r="A169" s="37"/>
      <c r="B169" s="38"/>
      <c r="C169" s="219" t="s">
        <v>316</v>
      </c>
      <c r="D169" s="219" t="s">
        <v>188</v>
      </c>
      <c r="E169" s="220" t="s">
        <v>1247</v>
      </c>
      <c r="F169" s="221" t="s">
        <v>1248</v>
      </c>
      <c r="G169" s="222" t="s">
        <v>191</v>
      </c>
      <c r="H169" s="223">
        <v>3.1000000000000001</v>
      </c>
      <c r="I169" s="224"/>
      <c r="J169" s="225">
        <f>ROUND(I169*H169,2)</f>
        <v>0</v>
      </c>
      <c r="K169" s="226"/>
      <c r="L169" s="43"/>
      <c r="M169" s="227" t="s">
        <v>1</v>
      </c>
      <c r="N169" s="228" t="s">
        <v>41</v>
      </c>
      <c r="O169" s="90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1" t="s">
        <v>192</v>
      </c>
      <c r="AT169" s="231" t="s">
        <v>188</v>
      </c>
      <c r="AU169" s="231" t="s">
        <v>86</v>
      </c>
      <c r="AY169" s="16" t="s">
        <v>186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6" t="s">
        <v>84</v>
      </c>
      <c r="BK169" s="232">
        <f>ROUND(I169*H169,2)</f>
        <v>0</v>
      </c>
      <c r="BL169" s="16" t="s">
        <v>192</v>
      </c>
      <c r="BM169" s="231" t="s">
        <v>1249</v>
      </c>
    </row>
    <row r="170" s="2" customFormat="1" ht="24.15" customHeight="1">
      <c r="A170" s="37"/>
      <c r="B170" s="38"/>
      <c r="C170" s="219" t="s">
        <v>320</v>
      </c>
      <c r="D170" s="219" t="s">
        <v>188</v>
      </c>
      <c r="E170" s="220" t="s">
        <v>1250</v>
      </c>
      <c r="F170" s="221" t="s">
        <v>1251</v>
      </c>
      <c r="G170" s="222" t="s">
        <v>323</v>
      </c>
      <c r="H170" s="223">
        <v>2</v>
      </c>
      <c r="I170" s="224"/>
      <c r="J170" s="225">
        <f>ROUND(I170*H170,2)</f>
        <v>0</v>
      </c>
      <c r="K170" s="226"/>
      <c r="L170" s="43"/>
      <c r="M170" s="227" t="s">
        <v>1</v>
      </c>
      <c r="N170" s="228" t="s">
        <v>41</v>
      </c>
      <c r="O170" s="90"/>
      <c r="P170" s="229">
        <f>O170*H170</f>
        <v>0</v>
      </c>
      <c r="Q170" s="229">
        <v>0.10661</v>
      </c>
      <c r="R170" s="229">
        <f>Q170*H170</f>
        <v>0.21321999999999999</v>
      </c>
      <c r="S170" s="229">
        <v>0</v>
      </c>
      <c r="T170" s="23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1" t="s">
        <v>192</v>
      </c>
      <c r="AT170" s="231" t="s">
        <v>188</v>
      </c>
      <c r="AU170" s="231" t="s">
        <v>86</v>
      </c>
      <c r="AY170" s="16" t="s">
        <v>186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84</v>
      </c>
      <c r="BK170" s="232">
        <f>ROUND(I170*H170,2)</f>
        <v>0</v>
      </c>
      <c r="BL170" s="16" t="s">
        <v>192</v>
      </c>
      <c r="BM170" s="231" t="s">
        <v>1252</v>
      </c>
    </row>
    <row r="171" s="2" customFormat="1" ht="24.15" customHeight="1">
      <c r="A171" s="37"/>
      <c r="B171" s="38"/>
      <c r="C171" s="219" t="s">
        <v>325</v>
      </c>
      <c r="D171" s="219" t="s">
        <v>188</v>
      </c>
      <c r="E171" s="220" t="s">
        <v>1253</v>
      </c>
      <c r="F171" s="221" t="s">
        <v>1254</v>
      </c>
      <c r="G171" s="222" t="s">
        <v>323</v>
      </c>
      <c r="H171" s="223">
        <v>1</v>
      </c>
      <c r="I171" s="224"/>
      <c r="J171" s="225">
        <f>ROUND(I171*H171,2)</f>
        <v>0</v>
      </c>
      <c r="K171" s="226"/>
      <c r="L171" s="43"/>
      <c r="M171" s="227" t="s">
        <v>1</v>
      </c>
      <c r="N171" s="228" t="s">
        <v>41</v>
      </c>
      <c r="O171" s="90"/>
      <c r="P171" s="229">
        <f>O171*H171</f>
        <v>0</v>
      </c>
      <c r="Q171" s="229">
        <v>0.012120000000000001</v>
      </c>
      <c r="R171" s="229">
        <f>Q171*H171</f>
        <v>0.012120000000000001</v>
      </c>
      <c r="S171" s="229">
        <v>0</v>
      </c>
      <c r="T171" s="23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1" t="s">
        <v>192</v>
      </c>
      <c r="AT171" s="231" t="s">
        <v>188</v>
      </c>
      <c r="AU171" s="231" t="s">
        <v>86</v>
      </c>
      <c r="AY171" s="16" t="s">
        <v>186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6" t="s">
        <v>84</v>
      </c>
      <c r="BK171" s="232">
        <f>ROUND(I171*H171,2)</f>
        <v>0</v>
      </c>
      <c r="BL171" s="16" t="s">
        <v>192</v>
      </c>
      <c r="BM171" s="231" t="s">
        <v>1255</v>
      </c>
    </row>
    <row r="172" s="2" customFormat="1" ht="24.15" customHeight="1">
      <c r="A172" s="37"/>
      <c r="B172" s="38"/>
      <c r="C172" s="219" t="s">
        <v>330</v>
      </c>
      <c r="D172" s="219" t="s">
        <v>188</v>
      </c>
      <c r="E172" s="220" t="s">
        <v>1256</v>
      </c>
      <c r="F172" s="221" t="s">
        <v>1257</v>
      </c>
      <c r="G172" s="222" t="s">
        <v>323</v>
      </c>
      <c r="H172" s="223">
        <v>1</v>
      </c>
      <c r="I172" s="224"/>
      <c r="J172" s="225">
        <f>ROUND(I172*H172,2)</f>
        <v>0</v>
      </c>
      <c r="K172" s="226"/>
      <c r="L172" s="43"/>
      <c r="M172" s="227" t="s">
        <v>1</v>
      </c>
      <c r="N172" s="228" t="s">
        <v>41</v>
      </c>
      <c r="O172" s="90"/>
      <c r="P172" s="229">
        <f>O172*H172</f>
        <v>0</v>
      </c>
      <c r="Q172" s="229">
        <v>0.024240000000000001</v>
      </c>
      <c r="R172" s="229">
        <f>Q172*H172</f>
        <v>0.024240000000000001</v>
      </c>
      <c r="S172" s="229">
        <v>0</v>
      </c>
      <c r="T172" s="23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1" t="s">
        <v>192</v>
      </c>
      <c r="AT172" s="231" t="s">
        <v>188</v>
      </c>
      <c r="AU172" s="231" t="s">
        <v>86</v>
      </c>
      <c r="AY172" s="16" t="s">
        <v>186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6" t="s">
        <v>84</v>
      </c>
      <c r="BK172" s="232">
        <f>ROUND(I172*H172,2)</f>
        <v>0</v>
      </c>
      <c r="BL172" s="16" t="s">
        <v>192</v>
      </c>
      <c r="BM172" s="231" t="s">
        <v>1258</v>
      </c>
    </row>
    <row r="173" s="2" customFormat="1" ht="24.15" customHeight="1">
      <c r="A173" s="37"/>
      <c r="B173" s="38"/>
      <c r="C173" s="219" t="s">
        <v>334</v>
      </c>
      <c r="D173" s="219" t="s">
        <v>188</v>
      </c>
      <c r="E173" s="220" t="s">
        <v>1259</v>
      </c>
      <c r="F173" s="221" t="s">
        <v>1260</v>
      </c>
      <c r="G173" s="222" t="s">
        <v>323</v>
      </c>
      <c r="H173" s="223">
        <v>2</v>
      </c>
      <c r="I173" s="224"/>
      <c r="J173" s="225">
        <f>ROUND(I173*H173,2)</f>
        <v>0</v>
      </c>
      <c r="K173" s="226"/>
      <c r="L173" s="43"/>
      <c r="M173" s="227" t="s">
        <v>1</v>
      </c>
      <c r="N173" s="228" t="s">
        <v>41</v>
      </c>
      <c r="O173" s="90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1" t="s">
        <v>192</v>
      </c>
      <c r="AT173" s="231" t="s">
        <v>188</v>
      </c>
      <c r="AU173" s="231" t="s">
        <v>86</v>
      </c>
      <c r="AY173" s="16" t="s">
        <v>186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6" t="s">
        <v>84</v>
      </c>
      <c r="BK173" s="232">
        <f>ROUND(I173*H173,2)</f>
        <v>0</v>
      </c>
      <c r="BL173" s="16" t="s">
        <v>192</v>
      </c>
      <c r="BM173" s="231" t="s">
        <v>1261</v>
      </c>
    </row>
    <row r="174" s="2" customFormat="1" ht="33" customHeight="1">
      <c r="A174" s="37"/>
      <c r="B174" s="38"/>
      <c r="C174" s="219" t="s">
        <v>339</v>
      </c>
      <c r="D174" s="219" t="s">
        <v>188</v>
      </c>
      <c r="E174" s="220" t="s">
        <v>1262</v>
      </c>
      <c r="F174" s="221" t="s">
        <v>1263</v>
      </c>
      <c r="G174" s="222" t="s">
        <v>323</v>
      </c>
      <c r="H174" s="223">
        <v>2</v>
      </c>
      <c r="I174" s="224"/>
      <c r="J174" s="225">
        <f>ROUND(I174*H174,2)</f>
        <v>0</v>
      </c>
      <c r="K174" s="226"/>
      <c r="L174" s="43"/>
      <c r="M174" s="227" t="s">
        <v>1</v>
      </c>
      <c r="N174" s="228" t="s">
        <v>41</v>
      </c>
      <c r="O174" s="90"/>
      <c r="P174" s="229">
        <f>O174*H174</f>
        <v>0</v>
      </c>
      <c r="Q174" s="229">
        <v>0.1111</v>
      </c>
      <c r="R174" s="229">
        <f>Q174*H174</f>
        <v>0.22220000000000001</v>
      </c>
      <c r="S174" s="229">
        <v>0</v>
      </c>
      <c r="T174" s="23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1" t="s">
        <v>192</v>
      </c>
      <c r="AT174" s="231" t="s">
        <v>188</v>
      </c>
      <c r="AU174" s="231" t="s">
        <v>86</v>
      </c>
      <c r="AY174" s="16" t="s">
        <v>186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6" t="s">
        <v>84</v>
      </c>
      <c r="BK174" s="232">
        <f>ROUND(I174*H174,2)</f>
        <v>0</v>
      </c>
      <c r="BL174" s="16" t="s">
        <v>192</v>
      </c>
      <c r="BM174" s="231" t="s">
        <v>1264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236</v>
      </c>
      <c r="F175" s="217" t="s">
        <v>338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P176</f>
        <v>0</v>
      </c>
      <c r="Q175" s="211"/>
      <c r="R175" s="212">
        <f>R176</f>
        <v>0</v>
      </c>
      <c r="S175" s="211"/>
      <c r="T175" s="213">
        <f>T176</f>
        <v>0.001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84</v>
      </c>
      <c r="AT175" s="215" t="s">
        <v>75</v>
      </c>
      <c r="AU175" s="215" t="s">
        <v>84</v>
      </c>
      <c r="AY175" s="214" t="s">
        <v>186</v>
      </c>
      <c r="BK175" s="216">
        <f>BK176</f>
        <v>0</v>
      </c>
    </row>
    <row r="176" s="2" customFormat="1" ht="37.8" customHeight="1">
      <c r="A176" s="37"/>
      <c r="B176" s="38"/>
      <c r="C176" s="219" t="s">
        <v>344</v>
      </c>
      <c r="D176" s="219" t="s">
        <v>188</v>
      </c>
      <c r="E176" s="220" t="s">
        <v>1265</v>
      </c>
      <c r="F176" s="221" t="s">
        <v>1266</v>
      </c>
      <c r="G176" s="222" t="s">
        <v>489</v>
      </c>
      <c r="H176" s="223">
        <v>1</v>
      </c>
      <c r="I176" s="224"/>
      <c r="J176" s="225">
        <f>ROUND(I176*H176,2)</f>
        <v>0</v>
      </c>
      <c r="K176" s="226"/>
      <c r="L176" s="43"/>
      <c r="M176" s="227" t="s">
        <v>1</v>
      </c>
      <c r="N176" s="228" t="s">
        <v>41</v>
      </c>
      <c r="O176" s="90"/>
      <c r="P176" s="229">
        <f>O176*H176</f>
        <v>0</v>
      </c>
      <c r="Q176" s="229">
        <v>0</v>
      </c>
      <c r="R176" s="229">
        <f>Q176*H176</f>
        <v>0</v>
      </c>
      <c r="S176" s="229">
        <v>0.001</v>
      </c>
      <c r="T176" s="230">
        <f>S176*H176</f>
        <v>0.001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1" t="s">
        <v>192</v>
      </c>
      <c r="AT176" s="231" t="s">
        <v>188</v>
      </c>
      <c r="AU176" s="231" t="s">
        <v>86</v>
      </c>
      <c r="AY176" s="16" t="s">
        <v>186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6" t="s">
        <v>84</v>
      </c>
      <c r="BK176" s="232">
        <f>ROUND(I176*H176,2)</f>
        <v>0</v>
      </c>
      <c r="BL176" s="16" t="s">
        <v>192</v>
      </c>
      <c r="BM176" s="231" t="s">
        <v>1267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396</v>
      </c>
      <c r="F177" s="217" t="s">
        <v>397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SUM(P178:P182)</f>
        <v>0</v>
      </c>
      <c r="Q177" s="211"/>
      <c r="R177" s="212">
        <f>SUM(R178:R182)</f>
        <v>0</v>
      </c>
      <c r="S177" s="211"/>
      <c r="T177" s="213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84</v>
      </c>
      <c r="AT177" s="215" t="s">
        <v>75</v>
      </c>
      <c r="AU177" s="215" t="s">
        <v>84</v>
      </c>
      <c r="AY177" s="214" t="s">
        <v>186</v>
      </c>
      <c r="BK177" s="216">
        <f>SUM(BK178:BK182)</f>
        <v>0</v>
      </c>
    </row>
    <row r="178" s="2" customFormat="1" ht="24.15" customHeight="1">
      <c r="A178" s="37"/>
      <c r="B178" s="38"/>
      <c r="C178" s="219" t="s">
        <v>348</v>
      </c>
      <c r="D178" s="219" t="s">
        <v>188</v>
      </c>
      <c r="E178" s="220" t="s">
        <v>399</v>
      </c>
      <c r="F178" s="221" t="s">
        <v>400</v>
      </c>
      <c r="G178" s="222" t="s">
        <v>222</v>
      </c>
      <c r="H178" s="223">
        <v>0.22500000000000001</v>
      </c>
      <c r="I178" s="224"/>
      <c r="J178" s="225">
        <f>ROUND(I178*H178,2)</f>
        <v>0</v>
      </c>
      <c r="K178" s="226"/>
      <c r="L178" s="43"/>
      <c r="M178" s="227" t="s">
        <v>1</v>
      </c>
      <c r="N178" s="228" t="s">
        <v>41</v>
      </c>
      <c r="O178" s="90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1" t="s">
        <v>192</v>
      </c>
      <c r="AT178" s="231" t="s">
        <v>188</v>
      </c>
      <c r="AU178" s="231" t="s">
        <v>86</v>
      </c>
      <c r="AY178" s="16" t="s">
        <v>186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6" t="s">
        <v>84</v>
      </c>
      <c r="BK178" s="232">
        <f>ROUND(I178*H178,2)</f>
        <v>0</v>
      </c>
      <c r="BL178" s="16" t="s">
        <v>192</v>
      </c>
      <c r="BM178" s="231" t="s">
        <v>1268</v>
      </c>
    </row>
    <row r="179" s="2" customFormat="1" ht="24.15" customHeight="1">
      <c r="A179" s="37"/>
      <c r="B179" s="38"/>
      <c r="C179" s="219" t="s">
        <v>355</v>
      </c>
      <c r="D179" s="219" t="s">
        <v>188</v>
      </c>
      <c r="E179" s="220" t="s">
        <v>403</v>
      </c>
      <c r="F179" s="221" t="s">
        <v>404</v>
      </c>
      <c r="G179" s="222" t="s">
        <v>222</v>
      </c>
      <c r="H179" s="223">
        <v>0.22500000000000001</v>
      </c>
      <c r="I179" s="224"/>
      <c r="J179" s="225">
        <f>ROUND(I179*H179,2)</f>
        <v>0</v>
      </c>
      <c r="K179" s="226"/>
      <c r="L179" s="43"/>
      <c r="M179" s="227" t="s">
        <v>1</v>
      </c>
      <c r="N179" s="228" t="s">
        <v>41</v>
      </c>
      <c r="O179" s="90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1" t="s">
        <v>192</v>
      </c>
      <c r="AT179" s="231" t="s">
        <v>188</v>
      </c>
      <c r="AU179" s="231" t="s">
        <v>86</v>
      </c>
      <c r="AY179" s="16" t="s">
        <v>186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6" t="s">
        <v>84</v>
      </c>
      <c r="BK179" s="232">
        <f>ROUND(I179*H179,2)</f>
        <v>0</v>
      </c>
      <c r="BL179" s="16" t="s">
        <v>192</v>
      </c>
      <c r="BM179" s="231" t="s">
        <v>1269</v>
      </c>
    </row>
    <row r="180" s="2" customFormat="1" ht="24.15" customHeight="1">
      <c r="A180" s="37"/>
      <c r="B180" s="38"/>
      <c r="C180" s="219" t="s">
        <v>360</v>
      </c>
      <c r="D180" s="219" t="s">
        <v>188</v>
      </c>
      <c r="E180" s="220" t="s">
        <v>407</v>
      </c>
      <c r="F180" s="221" t="s">
        <v>408</v>
      </c>
      <c r="G180" s="222" t="s">
        <v>222</v>
      </c>
      <c r="H180" s="223">
        <v>4.2750000000000004</v>
      </c>
      <c r="I180" s="224"/>
      <c r="J180" s="225">
        <f>ROUND(I180*H180,2)</f>
        <v>0</v>
      </c>
      <c r="K180" s="226"/>
      <c r="L180" s="43"/>
      <c r="M180" s="227" t="s">
        <v>1</v>
      </c>
      <c r="N180" s="228" t="s">
        <v>41</v>
      </c>
      <c r="O180" s="90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1" t="s">
        <v>192</v>
      </c>
      <c r="AT180" s="231" t="s">
        <v>188</v>
      </c>
      <c r="AU180" s="231" t="s">
        <v>86</v>
      </c>
      <c r="AY180" s="16" t="s">
        <v>186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6" t="s">
        <v>84</v>
      </c>
      <c r="BK180" s="232">
        <f>ROUND(I180*H180,2)</f>
        <v>0</v>
      </c>
      <c r="BL180" s="16" t="s">
        <v>192</v>
      </c>
      <c r="BM180" s="231" t="s">
        <v>1270</v>
      </c>
    </row>
    <row r="181" s="13" customFormat="1">
      <c r="A181" s="13"/>
      <c r="B181" s="233"/>
      <c r="C181" s="234"/>
      <c r="D181" s="235" t="s">
        <v>194</v>
      </c>
      <c r="E181" s="234"/>
      <c r="F181" s="237" t="s">
        <v>1271</v>
      </c>
      <c r="G181" s="234"/>
      <c r="H181" s="238">
        <v>4.2750000000000004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194</v>
      </c>
      <c r="AU181" s="244" t="s">
        <v>86</v>
      </c>
      <c r="AV181" s="13" t="s">
        <v>86</v>
      </c>
      <c r="AW181" s="13" t="s">
        <v>4</v>
      </c>
      <c r="AX181" s="13" t="s">
        <v>84</v>
      </c>
      <c r="AY181" s="244" t="s">
        <v>186</v>
      </c>
    </row>
    <row r="182" s="2" customFormat="1" ht="33" customHeight="1">
      <c r="A182" s="37"/>
      <c r="B182" s="38"/>
      <c r="C182" s="219" t="s">
        <v>365</v>
      </c>
      <c r="D182" s="219" t="s">
        <v>188</v>
      </c>
      <c r="E182" s="220" t="s">
        <v>412</v>
      </c>
      <c r="F182" s="221" t="s">
        <v>413</v>
      </c>
      <c r="G182" s="222" t="s">
        <v>222</v>
      </c>
      <c r="H182" s="223">
        <v>0.22400000000000001</v>
      </c>
      <c r="I182" s="224"/>
      <c r="J182" s="225">
        <f>ROUND(I182*H182,2)</f>
        <v>0</v>
      </c>
      <c r="K182" s="226"/>
      <c r="L182" s="43"/>
      <c r="M182" s="227" t="s">
        <v>1</v>
      </c>
      <c r="N182" s="228" t="s">
        <v>41</v>
      </c>
      <c r="O182" s="90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1" t="s">
        <v>192</v>
      </c>
      <c r="AT182" s="231" t="s">
        <v>188</v>
      </c>
      <c r="AU182" s="231" t="s">
        <v>86</v>
      </c>
      <c r="AY182" s="16" t="s">
        <v>186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6" t="s">
        <v>84</v>
      </c>
      <c r="BK182" s="232">
        <f>ROUND(I182*H182,2)</f>
        <v>0</v>
      </c>
      <c r="BL182" s="16" t="s">
        <v>192</v>
      </c>
      <c r="BM182" s="231" t="s">
        <v>1272</v>
      </c>
    </row>
    <row r="183" s="12" customFormat="1" ht="22.8" customHeight="1">
      <c r="A183" s="12"/>
      <c r="B183" s="203"/>
      <c r="C183" s="204"/>
      <c r="D183" s="205" t="s">
        <v>75</v>
      </c>
      <c r="E183" s="217" t="s">
        <v>415</v>
      </c>
      <c r="F183" s="217" t="s">
        <v>416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P184</f>
        <v>0</v>
      </c>
      <c r="Q183" s="211"/>
      <c r="R183" s="212">
        <f>R184</f>
        <v>0</v>
      </c>
      <c r="S183" s="211"/>
      <c r="T183" s="213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84</v>
      </c>
      <c r="AT183" s="215" t="s">
        <v>75</v>
      </c>
      <c r="AU183" s="215" t="s">
        <v>84</v>
      </c>
      <c r="AY183" s="214" t="s">
        <v>186</v>
      </c>
      <c r="BK183" s="216">
        <f>BK184</f>
        <v>0</v>
      </c>
    </row>
    <row r="184" s="2" customFormat="1" ht="24.15" customHeight="1">
      <c r="A184" s="37"/>
      <c r="B184" s="38"/>
      <c r="C184" s="219" t="s">
        <v>371</v>
      </c>
      <c r="D184" s="219" t="s">
        <v>188</v>
      </c>
      <c r="E184" s="220" t="s">
        <v>1273</v>
      </c>
      <c r="F184" s="221" t="s">
        <v>1274</v>
      </c>
      <c r="G184" s="222" t="s">
        <v>222</v>
      </c>
      <c r="H184" s="223">
        <v>9.0690000000000008</v>
      </c>
      <c r="I184" s="224"/>
      <c r="J184" s="225">
        <f>ROUND(I184*H184,2)</f>
        <v>0</v>
      </c>
      <c r="K184" s="226"/>
      <c r="L184" s="43"/>
      <c r="M184" s="227" t="s">
        <v>1</v>
      </c>
      <c r="N184" s="228" t="s">
        <v>41</v>
      </c>
      <c r="O184" s="90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1" t="s">
        <v>192</v>
      </c>
      <c r="AT184" s="231" t="s">
        <v>188</v>
      </c>
      <c r="AU184" s="231" t="s">
        <v>86</v>
      </c>
      <c r="AY184" s="16" t="s">
        <v>186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6" t="s">
        <v>84</v>
      </c>
      <c r="BK184" s="232">
        <f>ROUND(I184*H184,2)</f>
        <v>0</v>
      </c>
      <c r="BL184" s="16" t="s">
        <v>192</v>
      </c>
      <c r="BM184" s="231" t="s">
        <v>1275</v>
      </c>
    </row>
    <row r="185" s="12" customFormat="1" ht="25.92" customHeight="1">
      <c r="A185" s="12"/>
      <c r="B185" s="203"/>
      <c r="C185" s="204"/>
      <c r="D185" s="205" t="s">
        <v>75</v>
      </c>
      <c r="E185" s="206" t="s">
        <v>421</v>
      </c>
      <c r="F185" s="206" t="s">
        <v>422</v>
      </c>
      <c r="G185" s="204"/>
      <c r="H185" s="204"/>
      <c r="I185" s="207"/>
      <c r="J185" s="208">
        <f>BK185</f>
        <v>0</v>
      </c>
      <c r="K185" s="204"/>
      <c r="L185" s="209"/>
      <c r="M185" s="210"/>
      <c r="N185" s="211"/>
      <c r="O185" s="211"/>
      <c r="P185" s="212">
        <f>P186+P209+P229</f>
        <v>0</v>
      </c>
      <c r="Q185" s="211"/>
      <c r="R185" s="212">
        <f>R186+R209+R229</f>
        <v>0.32229799999999997</v>
      </c>
      <c r="S185" s="211"/>
      <c r="T185" s="213">
        <f>T186+T209+T229</f>
        <v>0.0055230000000000001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86</v>
      </c>
      <c r="AT185" s="215" t="s">
        <v>75</v>
      </c>
      <c r="AU185" s="215" t="s">
        <v>76</v>
      </c>
      <c r="AY185" s="214" t="s">
        <v>186</v>
      </c>
      <c r="BK185" s="216">
        <f>BK186+BK209+BK229</f>
        <v>0</v>
      </c>
    </row>
    <row r="186" s="12" customFormat="1" ht="22.8" customHeight="1">
      <c r="A186" s="12"/>
      <c r="B186" s="203"/>
      <c r="C186" s="204"/>
      <c r="D186" s="205" t="s">
        <v>75</v>
      </c>
      <c r="E186" s="217" t="s">
        <v>484</v>
      </c>
      <c r="F186" s="217" t="s">
        <v>485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SUM(P187:P208)</f>
        <v>0</v>
      </c>
      <c r="Q186" s="211"/>
      <c r="R186" s="212">
        <f>SUM(R187:R208)</f>
        <v>0.040675000000000003</v>
      </c>
      <c r="S186" s="211"/>
      <c r="T186" s="213">
        <f>SUM(T187:T208)</f>
        <v>0.0055230000000000001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86</v>
      </c>
      <c r="AT186" s="215" t="s">
        <v>75</v>
      </c>
      <c r="AU186" s="215" t="s">
        <v>84</v>
      </c>
      <c r="AY186" s="214" t="s">
        <v>186</v>
      </c>
      <c r="BK186" s="216">
        <f>SUM(BK187:BK208)</f>
        <v>0</v>
      </c>
    </row>
    <row r="187" s="2" customFormat="1" ht="16.5" customHeight="1">
      <c r="A187" s="37"/>
      <c r="B187" s="38"/>
      <c r="C187" s="219" t="s">
        <v>376</v>
      </c>
      <c r="D187" s="219" t="s">
        <v>188</v>
      </c>
      <c r="E187" s="220" t="s">
        <v>1276</v>
      </c>
      <c r="F187" s="221" t="s">
        <v>1277</v>
      </c>
      <c r="G187" s="222" t="s">
        <v>191</v>
      </c>
      <c r="H187" s="223">
        <v>2.1000000000000001</v>
      </c>
      <c r="I187" s="224"/>
      <c r="J187" s="225">
        <f>ROUND(I187*H187,2)</f>
        <v>0</v>
      </c>
      <c r="K187" s="226"/>
      <c r="L187" s="43"/>
      <c r="M187" s="227" t="s">
        <v>1</v>
      </c>
      <c r="N187" s="228" t="s">
        <v>41</v>
      </c>
      <c r="O187" s="90"/>
      <c r="P187" s="229">
        <f>O187*H187</f>
        <v>0</v>
      </c>
      <c r="Q187" s="229">
        <v>0</v>
      </c>
      <c r="R187" s="229">
        <f>Q187*H187</f>
        <v>0</v>
      </c>
      <c r="S187" s="229">
        <v>0.00263</v>
      </c>
      <c r="T187" s="230">
        <f>S187*H187</f>
        <v>0.0055230000000000001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1" t="s">
        <v>270</v>
      </c>
      <c r="AT187" s="231" t="s">
        <v>188</v>
      </c>
      <c r="AU187" s="231" t="s">
        <v>86</v>
      </c>
      <c r="AY187" s="16" t="s">
        <v>186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6" t="s">
        <v>84</v>
      </c>
      <c r="BK187" s="232">
        <f>ROUND(I187*H187,2)</f>
        <v>0</v>
      </c>
      <c r="BL187" s="16" t="s">
        <v>270</v>
      </c>
      <c r="BM187" s="231" t="s">
        <v>1278</v>
      </c>
    </row>
    <row r="188" s="2" customFormat="1" ht="21.75" customHeight="1">
      <c r="A188" s="37"/>
      <c r="B188" s="38"/>
      <c r="C188" s="219" t="s">
        <v>381</v>
      </c>
      <c r="D188" s="219" t="s">
        <v>188</v>
      </c>
      <c r="E188" s="220" t="s">
        <v>1279</v>
      </c>
      <c r="F188" s="221" t="s">
        <v>1280</v>
      </c>
      <c r="G188" s="222" t="s">
        <v>191</v>
      </c>
      <c r="H188" s="223">
        <v>4</v>
      </c>
      <c r="I188" s="224"/>
      <c r="J188" s="225">
        <f>ROUND(I188*H188,2)</f>
        <v>0</v>
      </c>
      <c r="K188" s="226"/>
      <c r="L188" s="43"/>
      <c r="M188" s="227" t="s">
        <v>1</v>
      </c>
      <c r="N188" s="228" t="s">
        <v>41</v>
      </c>
      <c r="O188" s="90"/>
      <c r="P188" s="229">
        <f>O188*H188</f>
        <v>0</v>
      </c>
      <c r="Q188" s="229">
        <v>0.00142</v>
      </c>
      <c r="R188" s="229">
        <f>Q188*H188</f>
        <v>0.0056800000000000002</v>
      </c>
      <c r="S188" s="229">
        <v>0</v>
      </c>
      <c r="T188" s="23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1" t="s">
        <v>270</v>
      </c>
      <c r="AT188" s="231" t="s">
        <v>188</v>
      </c>
      <c r="AU188" s="231" t="s">
        <v>86</v>
      </c>
      <c r="AY188" s="16" t="s">
        <v>186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6" t="s">
        <v>84</v>
      </c>
      <c r="BK188" s="232">
        <f>ROUND(I188*H188,2)</f>
        <v>0</v>
      </c>
      <c r="BL188" s="16" t="s">
        <v>270</v>
      </c>
      <c r="BM188" s="231" t="s">
        <v>1281</v>
      </c>
    </row>
    <row r="189" s="13" customFormat="1">
      <c r="A189" s="13"/>
      <c r="B189" s="233"/>
      <c r="C189" s="234"/>
      <c r="D189" s="235" t="s">
        <v>194</v>
      </c>
      <c r="E189" s="236" t="s">
        <v>1</v>
      </c>
      <c r="F189" s="237" t="s">
        <v>1282</v>
      </c>
      <c r="G189" s="234"/>
      <c r="H189" s="238">
        <v>4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194</v>
      </c>
      <c r="AU189" s="244" t="s">
        <v>86</v>
      </c>
      <c r="AV189" s="13" t="s">
        <v>86</v>
      </c>
      <c r="AW189" s="13" t="s">
        <v>32</v>
      </c>
      <c r="AX189" s="13" t="s">
        <v>84</v>
      </c>
      <c r="AY189" s="244" t="s">
        <v>186</v>
      </c>
    </row>
    <row r="190" s="2" customFormat="1" ht="21.75" customHeight="1">
      <c r="A190" s="37"/>
      <c r="B190" s="38"/>
      <c r="C190" s="219" t="s">
        <v>386</v>
      </c>
      <c r="D190" s="219" t="s">
        <v>188</v>
      </c>
      <c r="E190" s="220" t="s">
        <v>1283</v>
      </c>
      <c r="F190" s="221" t="s">
        <v>1284</v>
      </c>
      <c r="G190" s="222" t="s">
        <v>191</v>
      </c>
      <c r="H190" s="223">
        <v>3</v>
      </c>
      <c r="I190" s="224"/>
      <c r="J190" s="225">
        <f>ROUND(I190*H190,2)</f>
        <v>0</v>
      </c>
      <c r="K190" s="226"/>
      <c r="L190" s="43"/>
      <c r="M190" s="227" t="s">
        <v>1</v>
      </c>
      <c r="N190" s="228" t="s">
        <v>41</v>
      </c>
      <c r="O190" s="90"/>
      <c r="P190" s="229">
        <f>O190*H190</f>
        <v>0</v>
      </c>
      <c r="Q190" s="229">
        <v>0.00197</v>
      </c>
      <c r="R190" s="229">
        <f>Q190*H190</f>
        <v>0.0059100000000000003</v>
      </c>
      <c r="S190" s="229">
        <v>0</v>
      </c>
      <c r="T190" s="23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1" t="s">
        <v>270</v>
      </c>
      <c r="AT190" s="231" t="s">
        <v>188</v>
      </c>
      <c r="AU190" s="231" t="s">
        <v>86</v>
      </c>
      <c r="AY190" s="16" t="s">
        <v>186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6" t="s">
        <v>84</v>
      </c>
      <c r="BK190" s="232">
        <f>ROUND(I190*H190,2)</f>
        <v>0</v>
      </c>
      <c r="BL190" s="16" t="s">
        <v>270</v>
      </c>
      <c r="BM190" s="231" t="s">
        <v>1285</v>
      </c>
    </row>
    <row r="191" s="13" customFormat="1">
      <c r="A191" s="13"/>
      <c r="B191" s="233"/>
      <c r="C191" s="234"/>
      <c r="D191" s="235" t="s">
        <v>194</v>
      </c>
      <c r="E191" s="236" t="s">
        <v>1</v>
      </c>
      <c r="F191" s="237" t="s">
        <v>1286</v>
      </c>
      <c r="G191" s="234"/>
      <c r="H191" s="238">
        <v>3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194</v>
      </c>
      <c r="AU191" s="244" t="s">
        <v>86</v>
      </c>
      <c r="AV191" s="13" t="s">
        <v>86</v>
      </c>
      <c r="AW191" s="13" t="s">
        <v>32</v>
      </c>
      <c r="AX191" s="13" t="s">
        <v>84</v>
      </c>
      <c r="AY191" s="244" t="s">
        <v>186</v>
      </c>
    </row>
    <row r="192" s="2" customFormat="1" ht="21.75" customHeight="1">
      <c r="A192" s="37"/>
      <c r="B192" s="38"/>
      <c r="C192" s="219" t="s">
        <v>391</v>
      </c>
      <c r="D192" s="219" t="s">
        <v>188</v>
      </c>
      <c r="E192" s="220" t="s">
        <v>1287</v>
      </c>
      <c r="F192" s="221" t="s">
        <v>1288</v>
      </c>
      <c r="G192" s="222" t="s">
        <v>191</v>
      </c>
      <c r="H192" s="223">
        <v>2.2000000000000002</v>
      </c>
      <c r="I192" s="224"/>
      <c r="J192" s="225">
        <f>ROUND(I192*H192,2)</f>
        <v>0</v>
      </c>
      <c r="K192" s="226"/>
      <c r="L192" s="43"/>
      <c r="M192" s="227" t="s">
        <v>1</v>
      </c>
      <c r="N192" s="228" t="s">
        <v>41</v>
      </c>
      <c r="O192" s="90"/>
      <c r="P192" s="229">
        <f>O192*H192</f>
        <v>0</v>
      </c>
      <c r="Q192" s="229">
        <v>0.0030400000000000002</v>
      </c>
      <c r="R192" s="229">
        <f>Q192*H192</f>
        <v>0.0066880000000000012</v>
      </c>
      <c r="S192" s="229">
        <v>0</v>
      </c>
      <c r="T192" s="23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1" t="s">
        <v>270</v>
      </c>
      <c r="AT192" s="231" t="s">
        <v>188</v>
      </c>
      <c r="AU192" s="231" t="s">
        <v>86</v>
      </c>
      <c r="AY192" s="16" t="s">
        <v>186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6" t="s">
        <v>84</v>
      </c>
      <c r="BK192" s="232">
        <f>ROUND(I192*H192,2)</f>
        <v>0</v>
      </c>
      <c r="BL192" s="16" t="s">
        <v>270</v>
      </c>
      <c r="BM192" s="231" t="s">
        <v>1289</v>
      </c>
    </row>
    <row r="193" s="13" customFormat="1">
      <c r="A193" s="13"/>
      <c r="B193" s="233"/>
      <c r="C193" s="234"/>
      <c r="D193" s="235" t="s">
        <v>194</v>
      </c>
      <c r="E193" s="236" t="s">
        <v>1</v>
      </c>
      <c r="F193" s="237" t="s">
        <v>1290</v>
      </c>
      <c r="G193" s="234"/>
      <c r="H193" s="238">
        <v>2.2000000000000002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194</v>
      </c>
      <c r="AU193" s="244" t="s">
        <v>86</v>
      </c>
      <c r="AV193" s="13" t="s">
        <v>86</v>
      </c>
      <c r="AW193" s="13" t="s">
        <v>32</v>
      </c>
      <c r="AX193" s="13" t="s">
        <v>84</v>
      </c>
      <c r="AY193" s="244" t="s">
        <v>186</v>
      </c>
    </row>
    <row r="194" s="2" customFormat="1" ht="16.5" customHeight="1">
      <c r="A194" s="37"/>
      <c r="B194" s="38"/>
      <c r="C194" s="219" t="s">
        <v>398</v>
      </c>
      <c r="D194" s="219" t="s">
        <v>188</v>
      </c>
      <c r="E194" s="220" t="s">
        <v>1291</v>
      </c>
      <c r="F194" s="221" t="s">
        <v>1292</v>
      </c>
      <c r="G194" s="222" t="s">
        <v>191</v>
      </c>
      <c r="H194" s="223">
        <v>3</v>
      </c>
      <c r="I194" s="224"/>
      <c r="J194" s="225">
        <f>ROUND(I194*H194,2)</f>
        <v>0</v>
      </c>
      <c r="K194" s="226"/>
      <c r="L194" s="43"/>
      <c r="M194" s="227" t="s">
        <v>1</v>
      </c>
      <c r="N194" s="228" t="s">
        <v>41</v>
      </c>
      <c r="O194" s="90"/>
      <c r="P194" s="229">
        <f>O194*H194</f>
        <v>0</v>
      </c>
      <c r="Q194" s="229">
        <v>0.00036000000000000002</v>
      </c>
      <c r="R194" s="229">
        <f>Q194*H194</f>
        <v>0.00108</v>
      </c>
      <c r="S194" s="229">
        <v>0</v>
      </c>
      <c r="T194" s="23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1" t="s">
        <v>270</v>
      </c>
      <c r="AT194" s="231" t="s">
        <v>188</v>
      </c>
      <c r="AU194" s="231" t="s">
        <v>86</v>
      </c>
      <c r="AY194" s="16" t="s">
        <v>186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6" t="s">
        <v>84</v>
      </c>
      <c r="BK194" s="232">
        <f>ROUND(I194*H194,2)</f>
        <v>0</v>
      </c>
      <c r="BL194" s="16" t="s">
        <v>270</v>
      </c>
      <c r="BM194" s="231" t="s">
        <v>1293</v>
      </c>
    </row>
    <row r="195" s="13" customFormat="1">
      <c r="A195" s="13"/>
      <c r="B195" s="233"/>
      <c r="C195" s="234"/>
      <c r="D195" s="235" t="s">
        <v>194</v>
      </c>
      <c r="E195" s="236" t="s">
        <v>1</v>
      </c>
      <c r="F195" s="237" t="s">
        <v>1294</v>
      </c>
      <c r="G195" s="234"/>
      <c r="H195" s="238">
        <v>3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194</v>
      </c>
      <c r="AU195" s="244" t="s">
        <v>86</v>
      </c>
      <c r="AV195" s="13" t="s">
        <v>86</v>
      </c>
      <c r="AW195" s="13" t="s">
        <v>32</v>
      </c>
      <c r="AX195" s="13" t="s">
        <v>84</v>
      </c>
      <c r="AY195" s="244" t="s">
        <v>186</v>
      </c>
    </row>
    <row r="196" s="2" customFormat="1" ht="16.5" customHeight="1">
      <c r="A196" s="37"/>
      <c r="B196" s="38"/>
      <c r="C196" s="219" t="s">
        <v>402</v>
      </c>
      <c r="D196" s="219" t="s">
        <v>188</v>
      </c>
      <c r="E196" s="220" t="s">
        <v>1295</v>
      </c>
      <c r="F196" s="221" t="s">
        <v>1296</v>
      </c>
      <c r="G196" s="222" t="s">
        <v>191</v>
      </c>
      <c r="H196" s="223">
        <v>3</v>
      </c>
      <c r="I196" s="224"/>
      <c r="J196" s="225">
        <f>ROUND(I196*H196,2)</f>
        <v>0</v>
      </c>
      <c r="K196" s="226"/>
      <c r="L196" s="43"/>
      <c r="M196" s="227" t="s">
        <v>1</v>
      </c>
      <c r="N196" s="228" t="s">
        <v>41</v>
      </c>
      <c r="O196" s="90"/>
      <c r="P196" s="229">
        <f>O196*H196</f>
        <v>0</v>
      </c>
      <c r="Q196" s="229">
        <v>0.00046999999999999999</v>
      </c>
      <c r="R196" s="229">
        <f>Q196*H196</f>
        <v>0.00141</v>
      </c>
      <c r="S196" s="229">
        <v>0</v>
      </c>
      <c r="T196" s="23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1" t="s">
        <v>270</v>
      </c>
      <c r="AT196" s="231" t="s">
        <v>188</v>
      </c>
      <c r="AU196" s="231" t="s">
        <v>86</v>
      </c>
      <c r="AY196" s="16" t="s">
        <v>186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6" t="s">
        <v>84</v>
      </c>
      <c r="BK196" s="232">
        <f>ROUND(I196*H196,2)</f>
        <v>0</v>
      </c>
      <c r="BL196" s="16" t="s">
        <v>270</v>
      </c>
      <c r="BM196" s="231" t="s">
        <v>1297</v>
      </c>
    </row>
    <row r="197" s="13" customFormat="1">
      <c r="A197" s="13"/>
      <c r="B197" s="233"/>
      <c r="C197" s="234"/>
      <c r="D197" s="235" t="s">
        <v>194</v>
      </c>
      <c r="E197" s="236" t="s">
        <v>1</v>
      </c>
      <c r="F197" s="237" t="s">
        <v>1298</v>
      </c>
      <c r="G197" s="234"/>
      <c r="H197" s="238">
        <v>3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194</v>
      </c>
      <c r="AU197" s="244" t="s">
        <v>86</v>
      </c>
      <c r="AV197" s="13" t="s">
        <v>86</v>
      </c>
      <c r="AW197" s="13" t="s">
        <v>32</v>
      </c>
      <c r="AX197" s="13" t="s">
        <v>84</v>
      </c>
      <c r="AY197" s="244" t="s">
        <v>186</v>
      </c>
    </row>
    <row r="198" s="2" customFormat="1" ht="16.5" customHeight="1">
      <c r="A198" s="37"/>
      <c r="B198" s="38"/>
      <c r="C198" s="219" t="s">
        <v>406</v>
      </c>
      <c r="D198" s="219" t="s">
        <v>188</v>
      </c>
      <c r="E198" s="220" t="s">
        <v>1299</v>
      </c>
      <c r="F198" s="221" t="s">
        <v>1300</v>
      </c>
      <c r="G198" s="222" t="s">
        <v>191</v>
      </c>
      <c r="H198" s="223">
        <v>1.8999999999999999</v>
      </c>
      <c r="I198" s="224"/>
      <c r="J198" s="225">
        <f>ROUND(I198*H198,2)</f>
        <v>0</v>
      </c>
      <c r="K198" s="226"/>
      <c r="L198" s="43"/>
      <c r="M198" s="227" t="s">
        <v>1</v>
      </c>
      <c r="N198" s="228" t="s">
        <v>41</v>
      </c>
      <c r="O198" s="90"/>
      <c r="P198" s="229">
        <f>O198*H198</f>
        <v>0</v>
      </c>
      <c r="Q198" s="229">
        <v>0.00072999999999999996</v>
      </c>
      <c r="R198" s="229">
        <f>Q198*H198</f>
        <v>0.0013869999999999998</v>
      </c>
      <c r="S198" s="229">
        <v>0</v>
      </c>
      <c r="T198" s="23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1" t="s">
        <v>270</v>
      </c>
      <c r="AT198" s="231" t="s">
        <v>188</v>
      </c>
      <c r="AU198" s="231" t="s">
        <v>86</v>
      </c>
      <c r="AY198" s="16" t="s">
        <v>186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6" t="s">
        <v>84</v>
      </c>
      <c r="BK198" s="232">
        <f>ROUND(I198*H198,2)</f>
        <v>0</v>
      </c>
      <c r="BL198" s="16" t="s">
        <v>270</v>
      </c>
      <c r="BM198" s="231" t="s">
        <v>1301</v>
      </c>
    </row>
    <row r="199" s="13" customFormat="1">
      <c r="A199" s="13"/>
      <c r="B199" s="233"/>
      <c r="C199" s="234"/>
      <c r="D199" s="235" t="s">
        <v>194</v>
      </c>
      <c r="E199" s="236" t="s">
        <v>1</v>
      </c>
      <c r="F199" s="237" t="s">
        <v>1302</v>
      </c>
      <c r="G199" s="234"/>
      <c r="H199" s="238">
        <v>1.8999999999999999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194</v>
      </c>
      <c r="AU199" s="244" t="s">
        <v>86</v>
      </c>
      <c r="AV199" s="13" t="s">
        <v>86</v>
      </c>
      <c r="AW199" s="13" t="s">
        <v>32</v>
      </c>
      <c r="AX199" s="13" t="s">
        <v>84</v>
      </c>
      <c r="AY199" s="244" t="s">
        <v>186</v>
      </c>
    </row>
    <row r="200" s="2" customFormat="1" ht="24.15" customHeight="1">
      <c r="A200" s="37"/>
      <c r="B200" s="38"/>
      <c r="C200" s="219" t="s">
        <v>411</v>
      </c>
      <c r="D200" s="219" t="s">
        <v>188</v>
      </c>
      <c r="E200" s="220" t="s">
        <v>1303</v>
      </c>
      <c r="F200" s="221" t="s">
        <v>1304</v>
      </c>
      <c r="G200" s="222" t="s">
        <v>191</v>
      </c>
      <c r="H200" s="223">
        <v>3.5</v>
      </c>
      <c r="I200" s="224"/>
      <c r="J200" s="225">
        <f>ROUND(I200*H200,2)</f>
        <v>0</v>
      </c>
      <c r="K200" s="226"/>
      <c r="L200" s="43"/>
      <c r="M200" s="227" t="s">
        <v>1</v>
      </c>
      <c r="N200" s="228" t="s">
        <v>41</v>
      </c>
      <c r="O200" s="90"/>
      <c r="P200" s="229">
        <f>O200*H200</f>
        <v>0</v>
      </c>
      <c r="Q200" s="229">
        <v>0.00040000000000000002</v>
      </c>
      <c r="R200" s="229">
        <f>Q200*H200</f>
        <v>0.0014</v>
      </c>
      <c r="S200" s="229">
        <v>0</v>
      </c>
      <c r="T200" s="23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1" t="s">
        <v>270</v>
      </c>
      <c r="AT200" s="231" t="s">
        <v>188</v>
      </c>
      <c r="AU200" s="231" t="s">
        <v>86</v>
      </c>
      <c r="AY200" s="16" t="s">
        <v>186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6" t="s">
        <v>84</v>
      </c>
      <c r="BK200" s="232">
        <f>ROUND(I200*H200,2)</f>
        <v>0</v>
      </c>
      <c r="BL200" s="16" t="s">
        <v>270</v>
      </c>
      <c r="BM200" s="231" t="s">
        <v>1305</v>
      </c>
    </row>
    <row r="201" s="13" customFormat="1">
      <c r="A201" s="13"/>
      <c r="B201" s="233"/>
      <c r="C201" s="234"/>
      <c r="D201" s="235" t="s">
        <v>194</v>
      </c>
      <c r="E201" s="236" t="s">
        <v>1</v>
      </c>
      <c r="F201" s="237" t="s">
        <v>1306</v>
      </c>
      <c r="G201" s="234"/>
      <c r="H201" s="238">
        <v>3.5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194</v>
      </c>
      <c r="AU201" s="244" t="s">
        <v>86</v>
      </c>
      <c r="AV201" s="13" t="s">
        <v>86</v>
      </c>
      <c r="AW201" s="13" t="s">
        <v>32</v>
      </c>
      <c r="AX201" s="13" t="s">
        <v>84</v>
      </c>
      <c r="AY201" s="244" t="s">
        <v>186</v>
      </c>
    </row>
    <row r="202" s="2" customFormat="1" ht="24.15" customHeight="1">
      <c r="A202" s="37"/>
      <c r="B202" s="38"/>
      <c r="C202" s="219" t="s">
        <v>417</v>
      </c>
      <c r="D202" s="219" t="s">
        <v>188</v>
      </c>
      <c r="E202" s="220" t="s">
        <v>1307</v>
      </c>
      <c r="F202" s="221" t="s">
        <v>1308</v>
      </c>
      <c r="G202" s="222" t="s">
        <v>323</v>
      </c>
      <c r="H202" s="223">
        <v>1</v>
      </c>
      <c r="I202" s="224"/>
      <c r="J202" s="225">
        <f>ROUND(I202*H202,2)</f>
        <v>0</v>
      </c>
      <c r="K202" s="226"/>
      <c r="L202" s="43"/>
      <c r="M202" s="227" t="s">
        <v>1</v>
      </c>
      <c r="N202" s="228" t="s">
        <v>41</v>
      </c>
      <c r="O202" s="90"/>
      <c r="P202" s="229">
        <f>O202*H202</f>
        <v>0</v>
      </c>
      <c r="Q202" s="229">
        <v>0.00076999999999999996</v>
      </c>
      <c r="R202" s="229">
        <f>Q202*H202</f>
        <v>0.00076999999999999996</v>
      </c>
      <c r="S202" s="229">
        <v>0</v>
      </c>
      <c r="T202" s="23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1" t="s">
        <v>270</v>
      </c>
      <c r="AT202" s="231" t="s">
        <v>188</v>
      </c>
      <c r="AU202" s="231" t="s">
        <v>86</v>
      </c>
      <c r="AY202" s="16" t="s">
        <v>186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6" t="s">
        <v>84</v>
      </c>
      <c r="BK202" s="232">
        <f>ROUND(I202*H202,2)</f>
        <v>0</v>
      </c>
      <c r="BL202" s="16" t="s">
        <v>270</v>
      </c>
      <c r="BM202" s="231" t="s">
        <v>1309</v>
      </c>
    </row>
    <row r="203" s="2" customFormat="1" ht="24.15" customHeight="1">
      <c r="A203" s="37"/>
      <c r="B203" s="38"/>
      <c r="C203" s="219" t="s">
        <v>425</v>
      </c>
      <c r="D203" s="219" t="s">
        <v>188</v>
      </c>
      <c r="E203" s="220" t="s">
        <v>1310</v>
      </c>
      <c r="F203" s="221" t="s">
        <v>1311</v>
      </c>
      <c r="G203" s="222" t="s">
        <v>323</v>
      </c>
      <c r="H203" s="223">
        <v>3</v>
      </c>
      <c r="I203" s="224"/>
      <c r="J203" s="225">
        <f>ROUND(I203*H203,2)</f>
        <v>0</v>
      </c>
      <c r="K203" s="226"/>
      <c r="L203" s="43"/>
      <c r="M203" s="227" t="s">
        <v>1</v>
      </c>
      <c r="N203" s="228" t="s">
        <v>41</v>
      </c>
      <c r="O203" s="90"/>
      <c r="P203" s="229">
        <f>O203*H203</f>
        <v>0</v>
      </c>
      <c r="Q203" s="229">
        <v>0.0049500000000000004</v>
      </c>
      <c r="R203" s="229">
        <f>Q203*H203</f>
        <v>0.014850000000000002</v>
      </c>
      <c r="S203" s="229">
        <v>0</v>
      </c>
      <c r="T203" s="23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1" t="s">
        <v>270</v>
      </c>
      <c r="AT203" s="231" t="s">
        <v>188</v>
      </c>
      <c r="AU203" s="231" t="s">
        <v>86</v>
      </c>
      <c r="AY203" s="16" t="s">
        <v>186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6" t="s">
        <v>84</v>
      </c>
      <c r="BK203" s="232">
        <f>ROUND(I203*H203,2)</f>
        <v>0</v>
      </c>
      <c r="BL203" s="16" t="s">
        <v>270</v>
      </c>
      <c r="BM203" s="231" t="s">
        <v>1312</v>
      </c>
    </row>
    <row r="204" s="2" customFormat="1" ht="24.15" customHeight="1">
      <c r="A204" s="37"/>
      <c r="B204" s="38"/>
      <c r="C204" s="219" t="s">
        <v>429</v>
      </c>
      <c r="D204" s="219" t="s">
        <v>188</v>
      </c>
      <c r="E204" s="220" t="s">
        <v>1313</v>
      </c>
      <c r="F204" s="221" t="s">
        <v>1314</v>
      </c>
      <c r="G204" s="222" t="s">
        <v>323</v>
      </c>
      <c r="H204" s="223">
        <v>1</v>
      </c>
      <c r="I204" s="224"/>
      <c r="J204" s="225">
        <f>ROUND(I204*H204,2)</f>
        <v>0</v>
      </c>
      <c r="K204" s="226"/>
      <c r="L204" s="43"/>
      <c r="M204" s="227" t="s">
        <v>1</v>
      </c>
      <c r="N204" s="228" t="s">
        <v>41</v>
      </c>
      <c r="O204" s="90"/>
      <c r="P204" s="229">
        <f>O204*H204</f>
        <v>0</v>
      </c>
      <c r="Q204" s="229">
        <v>0.0015</v>
      </c>
      <c r="R204" s="229">
        <f>Q204*H204</f>
        <v>0.0015</v>
      </c>
      <c r="S204" s="229">
        <v>0</v>
      </c>
      <c r="T204" s="23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1" t="s">
        <v>270</v>
      </c>
      <c r="AT204" s="231" t="s">
        <v>188</v>
      </c>
      <c r="AU204" s="231" t="s">
        <v>86</v>
      </c>
      <c r="AY204" s="16" t="s">
        <v>186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6" t="s">
        <v>84</v>
      </c>
      <c r="BK204" s="232">
        <f>ROUND(I204*H204,2)</f>
        <v>0</v>
      </c>
      <c r="BL204" s="16" t="s">
        <v>270</v>
      </c>
      <c r="BM204" s="231" t="s">
        <v>1315</v>
      </c>
    </row>
    <row r="205" s="2" customFormat="1" ht="21.75" customHeight="1">
      <c r="A205" s="37"/>
      <c r="B205" s="38"/>
      <c r="C205" s="219" t="s">
        <v>434</v>
      </c>
      <c r="D205" s="219" t="s">
        <v>188</v>
      </c>
      <c r="E205" s="220" t="s">
        <v>1316</v>
      </c>
      <c r="F205" s="221" t="s">
        <v>1317</v>
      </c>
      <c r="G205" s="222" t="s">
        <v>191</v>
      </c>
      <c r="H205" s="223">
        <v>18.399999999999999</v>
      </c>
      <c r="I205" s="224"/>
      <c r="J205" s="225">
        <f>ROUND(I205*H205,2)</f>
        <v>0</v>
      </c>
      <c r="K205" s="226"/>
      <c r="L205" s="43"/>
      <c r="M205" s="227" t="s">
        <v>1</v>
      </c>
      <c r="N205" s="228" t="s">
        <v>41</v>
      </c>
      <c r="O205" s="90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1" t="s">
        <v>270</v>
      </c>
      <c r="AT205" s="231" t="s">
        <v>188</v>
      </c>
      <c r="AU205" s="231" t="s">
        <v>86</v>
      </c>
      <c r="AY205" s="16" t="s">
        <v>186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6" t="s">
        <v>84</v>
      </c>
      <c r="BK205" s="232">
        <f>ROUND(I205*H205,2)</f>
        <v>0</v>
      </c>
      <c r="BL205" s="16" t="s">
        <v>270</v>
      </c>
      <c r="BM205" s="231" t="s">
        <v>1318</v>
      </c>
    </row>
    <row r="206" s="13" customFormat="1">
      <c r="A206" s="13"/>
      <c r="B206" s="233"/>
      <c r="C206" s="234"/>
      <c r="D206" s="235" t="s">
        <v>194</v>
      </c>
      <c r="E206" s="236" t="s">
        <v>1</v>
      </c>
      <c r="F206" s="237" t="s">
        <v>1319</v>
      </c>
      <c r="G206" s="234"/>
      <c r="H206" s="238">
        <v>18.399999999999999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194</v>
      </c>
      <c r="AU206" s="244" t="s">
        <v>86</v>
      </c>
      <c r="AV206" s="13" t="s">
        <v>86</v>
      </c>
      <c r="AW206" s="13" t="s">
        <v>32</v>
      </c>
      <c r="AX206" s="13" t="s">
        <v>84</v>
      </c>
      <c r="AY206" s="244" t="s">
        <v>186</v>
      </c>
    </row>
    <row r="207" s="2" customFormat="1" ht="24.15" customHeight="1">
      <c r="A207" s="37"/>
      <c r="B207" s="38"/>
      <c r="C207" s="219" t="s">
        <v>439</v>
      </c>
      <c r="D207" s="219" t="s">
        <v>188</v>
      </c>
      <c r="E207" s="220" t="s">
        <v>1320</v>
      </c>
      <c r="F207" s="221" t="s">
        <v>1321</v>
      </c>
      <c r="G207" s="222" t="s">
        <v>191</v>
      </c>
      <c r="H207" s="223">
        <v>2.2000000000000002</v>
      </c>
      <c r="I207" s="224"/>
      <c r="J207" s="225">
        <f>ROUND(I207*H207,2)</f>
        <v>0</v>
      </c>
      <c r="K207" s="226"/>
      <c r="L207" s="43"/>
      <c r="M207" s="227" t="s">
        <v>1</v>
      </c>
      <c r="N207" s="228" t="s">
        <v>41</v>
      </c>
      <c r="O207" s="90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1" t="s">
        <v>270</v>
      </c>
      <c r="AT207" s="231" t="s">
        <v>188</v>
      </c>
      <c r="AU207" s="231" t="s">
        <v>86</v>
      </c>
      <c r="AY207" s="16" t="s">
        <v>186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6" t="s">
        <v>84</v>
      </c>
      <c r="BK207" s="232">
        <f>ROUND(I207*H207,2)</f>
        <v>0</v>
      </c>
      <c r="BL207" s="16" t="s">
        <v>270</v>
      </c>
      <c r="BM207" s="231" t="s">
        <v>1322</v>
      </c>
    </row>
    <row r="208" s="2" customFormat="1" ht="24.15" customHeight="1">
      <c r="A208" s="37"/>
      <c r="B208" s="38"/>
      <c r="C208" s="219" t="s">
        <v>442</v>
      </c>
      <c r="D208" s="219" t="s">
        <v>188</v>
      </c>
      <c r="E208" s="220" t="s">
        <v>1323</v>
      </c>
      <c r="F208" s="221" t="s">
        <v>1324</v>
      </c>
      <c r="G208" s="222" t="s">
        <v>222</v>
      </c>
      <c r="H208" s="223">
        <v>0.041000000000000002</v>
      </c>
      <c r="I208" s="224"/>
      <c r="J208" s="225">
        <f>ROUND(I208*H208,2)</f>
        <v>0</v>
      </c>
      <c r="K208" s="226"/>
      <c r="L208" s="43"/>
      <c r="M208" s="227" t="s">
        <v>1</v>
      </c>
      <c r="N208" s="228" t="s">
        <v>41</v>
      </c>
      <c r="O208" s="90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1" t="s">
        <v>270</v>
      </c>
      <c r="AT208" s="231" t="s">
        <v>188</v>
      </c>
      <c r="AU208" s="231" t="s">
        <v>86</v>
      </c>
      <c r="AY208" s="16" t="s">
        <v>186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6" t="s">
        <v>84</v>
      </c>
      <c r="BK208" s="232">
        <f>ROUND(I208*H208,2)</f>
        <v>0</v>
      </c>
      <c r="BL208" s="16" t="s">
        <v>270</v>
      </c>
      <c r="BM208" s="231" t="s">
        <v>1325</v>
      </c>
    </row>
    <row r="209" s="12" customFormat="1" ht="22.8" customHeight="1">
      <c r="A209" s="12"/>
      <c r="B209" s="203"/>
      <c r="C209" s="204"/>
      <c r="D209" s="205" t="s">
        <v>75</v>
      </c>
      <c r="E209" s="217" t="s">
        <v>1326</v>
      </c>
      <c r="F209" s="217" t="s">
        <v>1327</v>
      </c>
      <c r="G209" s="204"/>
      <c r="H209" s="204"/>
      <c r="I209" s="207"/>
      <c r="J209" s="218">
        <f>BK209</f>
        <v>0</v>
      </c>
      <c r="K209" s="204"/>
      <c r="L209" s="209"/>
      <c r="M209" s="210"/>
      <c r="N209" s="211"/>
      <c r="O209" s="211"/>
      <c r="P209" s="212">
        <f>SUM(P210:P228)</f>
        <v>0</v>
      </c>
      <c r="Q209" s="211"/>
      <c r="R209" s="212">
        <f>SUM(R210:R228)</f>
        <v>0.098492999999999997</v>
      </c>
      <c r="S209" s="211"/>
      <c r="T209" s="213">
        <f>SUM(T210:T228)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4" t="s">
        <v>86</v>
      </c>
      <c r="AT209" s="215" t="s">
        <v>75</v>
      </c>
      <c r="AU209" s="215" t="s">
        <v>84</v>
      </c>
      <c r="AY209" s="214" t="s">
        <v>186</v>
      </c>
      <c r="BK209" s="216">
        <f>SUM(BK210:BK228)</f>
        <v>0</v>
      </c>
    </row>
    <row r="210" s="2" customFormat="1" ht="24.15" customHeight="1">
      <c r="A210" s="37"/>
      <c r="B210" s="38"/>
      <c r="C210" s="219" t="s">
        <v>448</v>
      </c>
      <c r="D210" s="219" t="s">
        <v>188</v>
      </c>
      <c r="E210" s="220" t="s">
        <v>1328</v>
      </c>
      <c r="F210" s="221" t="s">
        <v>1329</v>
      </c>
      <c r="G210" s="222" t="s">
        <v>191</v>
      </c>
      <c r="H210" s="223">
        <v>13.1</v>
      </c>
      <c r="I210" s="224"/>
      <c r="J210" s="225">
        <f>ROUND(I210*H210,2)</f>
        <v>0</v>
      </c>
      <c r="K210" s="226"/>
      <c r="L210" s="43"/>
      <c r="M210" s="227" t="s">
        <v>1</v>
      </c>
      <c r="N210" s="228" t="s">
        <v>41</v>
      </c>
      <c r="O210" s="90"/>
      <c r="P210" s="229">
        <f>O210*H210</f>
        <v>0</v>
      </c>
      <c r="Q210" s="229">
        <v>0.00084000000000000003</v>
      </c>
      <c r="R210" s="229">
        <f>Q210*H210</f>
        <v>0.011004</v>
      </c>
      <c r="S210" s="229">
        <v>0</v>
      </c>
      <c r="T210" s="23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1" t="s">
        <v>270</v>
      </c>
      <c r="AT210" s="231" t="s">
        <v>188</v>
      </c>
      <c r="AU210" s="231" t="s">
        <v>86</v>
      </c>
      <c r="AY210" s="16" t="s">
        <v>186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6" t="s">
        <v>84</v>
      </c>
      <c r="BK210" s="232">
        <f>ROUND(I210*H210,2)</f>
        <v>0</v>
      </c>
      <c r="BL210" s="16" t="s">
        <v>270</v>
      </c>
      <c r="BM210" s="231" t="s">
        <v>1330</v>
      </c>
    </row>
    <row r="211" s="13" customFormat="1">
      <c r="A211" s="13"/>
      <c r="B211" s="233"/>
      <c r="C211" s="234"/>
      <c r="D211" s="235" t="s">
        <v>194</v>
      </c>
      <c r="E211" s="236" t="s">
        <v>1</v>
      </c>
      <c r="F211" s="237" t="s">
        <v>1331</v>
      </c>
      <c r="G211" s="234"/>
      <c r="H211" s="238">
        <v>13.1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194</v>
      </c>
      <c r="AU211" s="244" t="s">
        <v>86</v>
      </c>
      <c r="AV211" s="13" t="s">
        <v>86</v>
      </c>
      <c r="AW211" s="13" t="s">
        <v>32</v>
      </c>
      <c r="AX211" s="13" t="s">
        <v>84</v>
      </c>
      <c r="AY211" s="244" t="s">
        <v>186</v>
      </c>
    </row>
    <row r="212" s="2" customFormat="1" ht="24.15" customHeight="1">
      <c r="A212" s="37"/>
      <c r="B212" s="38"/>
      <c r="C212" s="219" t="s">
        <v>452</v>
      </c>
      <c r="D212" s="219" t="s">
        <v>188</v>
      </c>
      <c r="E212" s="220" t="s">
        <v>1332</v>
      </c>
      <c r="F212" s="221" t="s">
        <v>1333</v>
      </c>
      <c r="G212" s="222" t="s">
        <v>191</v>
      </c>
      <c r="H212" s="223">
        <v>12</v>
      </c>
      <c r="I212" s="224"/>
      <c r="J212" s="225">
        <f>ROUND(I212*H212,2)</f>
        <v>0</v>
      </c>
      <c r="K212" s="226"/>
      <c r="L212" s="43"/>
      <c r="M212" s="227" t="s">
        <v>1</v>
      </c>
      <c r="N212" s="228" t="s">
        <v>41</v>
      </c>
      <c r="O212" s="90"/>
      <c r="P212" s="229">
        <f>O212*H212</f>
        <v>0</v>
      </c>
      <c r="Q212" s="229">
        <v>0.00116</v>
      </c>
      <c r="R212" s="229">
        <f>Q212*H212</f>
        <v>0.01392</v>
      </c>
      <c r="S212" s="229">
        <v>0</v>
      </c>
      <c r="T212" s="23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1" t="s">
        <v>270</v>
      </c>
      <c r="AT212" s="231" t="s">
        <v>188</v>
      </c>
      <c r="AU212" s="231" t="s">
        <v>86</v>
      </c>
      <c r="AY212" s="16" t="s">
        <v>186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6" t="s">
        <v>84</v>
      </c>
      <c r="BK212" s="232">
        <f>ROUND(I212*H212,2)</f>
        <v>0</v>
      </c>
      <c r="BL212" s="16" t="s">
        <v>270</v>
      </c>
      <c r="BM212" s="231" t="s">
        <v>1334</v>
      </c>
    </row>
    <row r="213" s="13" customFormat="1">
      <c r="A213" s="13"/>
      <c r="B213" s="233"/>
      <c r="C213" s="234"/>
      <c r="D213" s="235" t="s">
        <v>194</v>
      </c>
      <c r="E213" s="236" t="s">
        <v>1</v>
      </c>
      <c r="F213" s="237" t="s">
        <v>1335</v>
      </c>
      <c r="G213" s="234"/>
      <c r="H213" s="238">
        <v>12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194</v>
      </c>
      <c r="AU213" s="244" t="s">
        <v>86</v>
      </c>
      <c r="AV213" s="13" t="s">
        <v>86</v>
      </c>
      <c r="AW213" s="13" t="s">
        <v>32</v>
      </c>
      <c r="AX213" s="13" t="s">
        <v>84</v>
      </c>
      <c r="AY213" s="244" t="s">
        <v>186</v>
      </c>
    </row>
    <row r="214" s="2" customFormat="1" ht="24.15" customHeight="1">
      <c r="A214" s="37"/>
      <c r="B214" s="38"/>
      <c r="C214" s="219" t="s">
        <v>457</v>
      </c>
      <c r="D214" s="219" t="s">
        <v>188</v>
      </c>
      <c r="E214" s="220" t="s">
        <v>1336</v>
      </c>
      <c r="F214" s="221" t="s">
        <v>1337</v>
      </c>
      <c r="G214" s="222" t="s">
        <v>191</v>
      </c>
      <c r="H214" s="223">
        <v>39.799999999999997</v>
      </c>
      <c r="I214" s="224"/>
      <c r="J214" s="225">
        <f>ROUND(I214*H214,2)</f>
        <v>0</v>
      </c>
      <c r="K214" s="226"/>
      <c r="L214" s="43"/>
      <c r="M214" s="227" t="s">
        <v>1</v>
      </c>
      <c r="N214" s="228" t="s">
        <v>41</v>
      </c>
      <c r="O214" s="90"/>
      <c r="P214" s="229">
        <f>O214*H214</f>
        <v>0</v>
      </c>
      <c r="Q214" s="229">
        <v>0.0014400000000000001</v>
      </c>
      <c r="R214" s="229">
        <f>Q214*H214</f>
        <v>0.057312000000000002</v>
      </c>
      <c r="S214" s="229">
        <v>0</v>
      </c>
      <c r="T214" s="23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1" t="s">
        <v>270</v>
      </c>
      <c r="AT214" s="231" t="s">
        <v>188</v>
      </c>
      <c r="AU214" s="231" t="s">
        <v>86</v>
      </c>
      <c r="AY214" s="16" t="s">
        <v>186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6" t="s">
        <v>84</v>
      </c>
      <c r="BK214" s="232">
        <f>ROUND(I214*H214,2)</f>
        <v>0</v>
      </c>
      <c r="BL214" s="16" t="s">
        <v>270</v>
      </c>
      <c r="BM214" s="231" t="s">
        <v>1338</v>
      </c>
    </row>
    <row r="215" s="13" customFormat="1">
      <c r="A215" s="13"/>
      <c r="B215" s="233"/>
      <c r="C215" s="234"/>
      <c r="D215" s="235" t="s">
        <v>194</v>
      </c>
      <c r="E215" s="236" t="s">
        <v>1</v>
      </c>
      <c r="F215" s="237" t="s">
        <v>1339</v>
      </c>
      <c r="G215" s="234"/>
      <c r="H215" s="238">
        <v>39.799999999999997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194</v>
      </c>
      <c r="AU215" s="244" t="s">
        <v>86</v>
      </c>
      <c r="AV215" s="13" t="s">
        <v>86</v>
      </c>
      <c r="AW215" s="13" t="s">
        <v>32</v>
      </c>
      <c r="AX215" s="13" t="s">
        <v>84</v>
      </c>
      <c r="AY215" s="244" t="s">
        <v>186</v>
      </c>
    </row>
    <row r="216" s="2" customFormat="1" ht="37.8" customHeight="1">
      <c r="A216" s="37"/>
      <c r="B216" s="38"/>
      <c r="C216" s="219" t="s">
        <v>461</v>
      </c>
      <c r="D216" s="219" t="s">
        <v>188</v>
      </c>
      <c r="E216" s="220" t="s">
        <v>1340</v>
      </c>
      <c r="F216" s="221" t="s">
        <v>1341</v>
      </c>
      <c r="G216" s="222" t="s">
        <v>191</v>
      </c>
      <c r="H216" s="223">
        <v>25.100000000000001</v>
      </c>
      <c r="I216" s="224"/>
      <c r="J216" s="225">
        <f>ROUND(I216*H216,2)</f>
        <v>0</v>
      </c>
      <c r="K216" s="226"/>
      <c r="L216" s="43"/>
      <c r="M216" s="227" t="s">
        <v>1</v>
      </c>
      <c r="N216" s="228" t="s">
        <v>41</v>
      </c>
      <c r="O216" s="90"/>
      <c r="P216" s="229">
        <f>O216*H216</f>
        <v>0</v>
      </c>
      <c r="Q216" s="229">
        <v>0.00012</v>
      </c>
      <c r="R216" s="229">
        <f>Q216*H216</f>
        <v>0.0030120000000000004</v>
      </c>
      <c r="S216" s="229">
        <v>0</v>
      </c>
      <c r="T216" s="23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1" t="s">
        <v>270</v>
      </c>
      <c r="AT216" s="231" t="s">
        <v>188</v>
      </c>
      <c r="AU216" s="231" t="s">
        <v>86</v>
      </c>
      <c r="AY216" s="16" t="s">
        <v>186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6" t="s">
        <v>84</v>
      </c>
      <c r="BK216" s="232">
        <f>ROUND(I216*H216,2)</f>
        <v>0</v>
      </c>
      <c r="BL216" s="16" t="s">
        <v>270</v>
      </c>
      <c r="BM216" s="231" t="s">
        <v>1342</v>
      </c>
    </row>
    <row r="217" s="13" customFormat="1">
      <c r="A217" s="13"/>
      <c r="B217" s="233"/>
      <c r="C217" s="234"/>
      <c r="D217" s="235" t="s">
        <v>194</v>
      </c>
      <c r="E217" s="236" t="s">
        <v>1</v>
      </c>
      <c r="F217" s="237" t="s">
        <v>1343</v>
      </c>
      <c r="G217" s="234"/>
      <c r="H217" s="238">
        <v>25.100000000000001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194</v>
      </c>
      <c r="AU217" s="244" t="s">
        <v>86</v>
      </c>
      <c r="AV217" s="13" t="s">
        <v>86</v>
      </c>
      <c r="AW217" s="13" t="s">
        <v>32</v>
      </c>
      <c r="AX217" s="13" t="s">
        <v>84</v>
      </c>
      <c r="AY217" s="244" t="s">
        <v>186</v>
      </c>
    </row>
    <row r="218" s="2" customFormat="1" ht="37.8" customHeight="1">
      <c r="A218" s="37"/>
      <c r="B218" s="38"/>
      <c r="C218" s="219" t="s">
        <v>465</v>
      </c>
      <c r="D218" s="219" t="s">
        <v>188</v>
      </c>
      <c r="E218" s="220" t="s">
        <v>1344</v>
      </c>
      <c r="F218" s="221" t="s">
        <v>1345</v>
      </c>
      <c r="G218" s="222" t="s">
        <v>191</v>
      </c>
      <c r="H218" s="223">
        <v>39.799999999999997</v>
      </c>
      <c r="I218" s="224"/>
      <c r="J218" s="225">
        <f>ROUND(I218*H218,2)</f>
        <v>0</v>
      </c>
      <c r="K218" s="226"/>
      <c r="L218" s="43"/>
      <c r="M218" s="227" t="s">
        <v>1</v>
      </c>
      <c r="N218" s="228" t="s">
        <v>41</v>
      </c>
      <c r="O218" s="90"/>
      <c r="P218" s="229">
        <f>O218*H218</f>
        <v>0</v>
      </c>
      <c r="Q218" s="229">
        <v>0.00016000000000000001</v>
      </c>
      <c r="R218" s="229">
        <f>Q218*H218</f>
        <v>0.0063680000000000004</v>
      </c>
      <c r="S218" s="229">
        <v>0</v>
      </c>
      <c r="T218" s="23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1" t="s">
        <v>270</v>
      </c>
      <c r="AT218" s="231" t="s">
        <v>188</v>
      </c>
      <c r="AU218" s="231" t="s">
        <v>86</v>
      </c>
      <c r="AY218" s="16" t="s">
        <v>186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6" t="s">
        <v>84</v>
      </c>
      <c r="BK218" s="232">
        <f>ROUND(I218*H218,2)</f>
        <v>0</v>
      </c>
      <c r="BL218" s="16" t="s">
        <v>270</v>
      </c>
      <c r="BM218" s="231" t="s">
        <v>1346</v>
      </c>
    </row>
    <row r="219" s="2" customFormat="1" ht="16.5" customHeight="1">
      <c r="A219" s="37"/>
      <c r="B219" s="38"/>
      <c r="C219" s="219" t="s">
        <v>471</v>
      </c>
      <c r="D219" s="219" t="s">
        <v>188</v>
      </c>
      <c r="E219" s="220" t="s">
        <v>1347</v>
      </c>
      <c r="F219" s="221" t="s">
        <v>1348</v>
      </c>
      <c r="G219" s="222" t="s">
        <v>323</v>
      </c>
      <c r="H219" s="223">
        <v>2</v>
      </c>
      <c r="I219" s="224"/>
      <c r="J219" s="225">
        <f>ROUND(I219*H219,2)</f>
        <v>0</v>
      </c>
      <c r="K219" s="226"/>
      <c r="L219" s="43"/>
      <c r="M219" s="227" t="s">
        <v>1</v>
      </c>
      <c r="N219" s="228" t="s">
        <v>41</v>
      </c>
      <c r="O219" s="90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1" t="s">
        <v>270</v>
      </c>
      <c r="AT219" s="231" t="s">
        <v>188</v>
      </c>
      <c r="AU219" s="231" t="s">
        <v>86</v>
      </c>
      <c r="AY219" s="16" t="s">
        <v>186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6" t="s">
        <v>84</v>
      </c>
      <c r="BK219" s="232">
        <f>ROUND(I219*H219,2)</f>
        <v>0</v>
      </c>
      <c r="BL219" s="16" t="s">
        <v>270</v>
      </c>
      <c r="BM219" s="231" t="s">
        <v>1349</v>
      </c>
    </row>
    <row r="220" s="13" customFormat="1">
      <c r="A220" s="13"/>
      <c r="B220" s="233"/>
      <c r="C220" s="234"/>
      <c r="D220" s="235" t="s">
        <v>194</v>
      </c>
      <c r="E220" s="236" t="s">
        <v>1</v>
      </c>
      <c r="F220" s="237" t="s">
        <v>1350</v>
      </c>
      <c r="G220" s="234"/>
      <c r="H220" s="238">
        <v>2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194</v>
      </c>
      <c r="AU220" s="244" t="s">
        <v>86</v>
      </c>
      <c r="AV220" s="13" t="s">
        <v>86</v>
      </c>
      <c r="AW220" s="13" t="s">
        <v>32</v>
      </c>
      <c r="AX220" s="13" t="s">
        <v>84</v>
      </c>
      <c r="AY220" s="244" t="s">
        <v>186</v>
      </c>
    </row>
    <row r="221" s="2" customFormat="1" ht="21.75" customHeight="1">
      <c r="A221" s="37"/>
      <c r="B221" s="38"/>
      <c r="C221" s="219" t="s">
        <v>559</v>
      </c>
      <c r="D221" s="219" t="s">
        <v>188</v>
      </c>
      <c r="E221" s="220" t="s">
        <v>1351</v>
      </c>
      <c r="F221" s="221" t="s">
        <v>1352</v>
      </c>
      <c r="G221" s="222" t="s">
        <v>323</v>
      </c>
      <c r="H221" s="223">
        <v>21</v>
      </c>
      <c r="I221" s="224"/>
      <c r="J221" s="225">
        <f>ROUND(I221*H221,2)</f>
        <v>0</v>
      </c>
      <c r="K221" s="226"/>
      <c r="L221" s="43"/>
      <c r="M221" s="227" t="s">
        <v>1</v>
      </c>
      <c r="N221" s="228" t="s">
        <v>41</v>
      </c>
      <c r="O221" s="90"/>
      <c r="P221" s="229">
        <f>O221*H221</f>
        <v>0</v>
      </c>
      <c r="Q221" s="229">
        <v>0.00017000000000000001</v>
      </c>
      <c r="R221" s="229">
        <f>Q221*H221</f>
        <v>0.0035700000000000003</v>
      </c>
      <c r="S221" s="229">
        <v>0</v>
      </c>
      <c r="T221" s="23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1" t="s">
        <v>270</v>
      </c>
      <c r="AT221" s="231" t="s">
        <v>188</v>
      </c>
      <c r="AU221" s="231" t="s">
        <v>86</v>
      </c>
      <c r="AY221" s="16" t="s">
        <v>186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6" t="s">
        <v>84</v>
      </c>
      <c r="BK221" s="232">
        <f>ROUND(I221*H221,2)</f>
        <v>0</v>
      </c>
      <c r="BL221" s="16" t="s">
        <v>270</v>
      </c>
      <c r="BM221" s="231" t="s">
        <v>1353</v>
      </c>
    </row>
    <row r="222" s="2" customFormat="1" ht="24.15" customHeight="1">
      <c r="A222" s="37"/>
      <c r="B222" s="38"/>
      <c r="C222" s="219" t="s">
        <v>475</v>
      </c>
      <c r="D222" s="219" t="s">
        <v>188</v>
      </c>
      <c r="E222" s="220" t="s">
        <v>1354</v>
      </c>
      <c r="F222" s="221" t="s">
        <v>1355</v>
      </c>
      <c r="G222" s="222" t="s">
        <v>323</v>
      </c>
      <c r="H222" s="223">
        <v>1</v>
      </c>
      <c r="I222" s="224"/>
      <c r="J222" s="225">
        <f>ROUND(I222*H222,2)</f>
        <v>0</v>
      </c>
      <c r="K222" s="226"/>
      <c r="L222" s="43"/>
      <c r="M222" s="227" t="s">
        <v>1</v>
      </c>
      <c r="N222" s="228" t="s">
        <v>41</v>
      </c>
      <c r="O222" s="90"/>
      <c r="P222" s="229">
        <f>O222*H222</f>
        <v>0</v>
      </c>
      <c r="Q222" s="229">
        <v>0.00022000000000000001</v>
      </c>
      <c r="R222" s="229">
        <f>Q222*H222</f>
        <v>0.00022000000000000001</v>
      </c>
      <c r="S222" s="229">
        <v>0</v>
      </c>
      <c r="T222" s="23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1" t="s">
        <v>270</v>
      </c>
      <c r="AT222" s="231" t="s">
        <v>188</v>
      </c>
      <c r="AU222" s="231" t="s">
        <v>86</v>
      </c>
      <c r="AY222" s="16" t="s">
        <v>186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6" t="s">
        <v>84</v>
      </c>
      <c r="BK222" s="232">
        <f>ROUND(I222*H222,2)</f>
        <v>0</v>
      </c>
      <c r="BL222" s="16" t="s">
        <v>270</v>
      </c>
      <c r="BM222" s="231" t="s">
        <v>1356</v>
      </c>
    </row>
    <row r="223" s="2" customFormat="1" ht="24.15" customHeight="1">
      <c r="A223" s="37"/>
      <c r="B223" s="38"/>
      <c r="C223" s="219" t="s">
        <v>480</v>
      </c>
      <c r="D223" s="219" t="s">
        <v>188</v>
      </c>
      <c r="E223" s="220" t="s">
        <v>1357</v>
      </c>
      <c r="F223" s="221" t="s">
        <v>1358</v>
      </c>
      <c r="G223" s="222" t="s">
        <v>323</v>
      </c>
      <c r="H223" s="223">
        <v>2</v>
      </c>
      <c r="I223" s="224"/>
      <c r="J223" s="225">
        <f>ROUND(I223*H223,2)</f>
        <v>0</v>
      </c>
      <c r="K223" s="226"/>
      <c r="L223" s="43"/>
      <c r="M223" s="227" t="s">
        <v>1</v>
      </c>
      <c r="N223" s="228" t="s">
        <v>41</v>
      </c>
      <c r="O223" s="90"/>
      <c r="P223" s="229">
        <f>O223*H223</f>
        <v>0</v>
      </c>
      <c r="Q223" s="229">
        <v>0.00056999999999999998</v>
      </c>
      <c r="R223" s="229">
        <f>Q223*H223</f>
        <v>0.00114</v>
      </c>
      <c r="S223" s="229">
        <v>0</v>
      </c>
      <c r="T223" s="23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1" t="s">
        <v>270</v>
      </c>
      <c r="AT223" s="231" t="s">
        <v>188</v>
      </c>
      <c r="AU223" s="231" t="s">
        <v>86</v>
      </c>
      <c r="AY223" s="16" t="s">
        <v>186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6" t="s">
        <v>84</v>
      </c>
      <c r="BK223" s="232">
        <f>ROUND(I223*H223,2)</f>
        <v>0</v>
      </c>
      <c r="BL223" s="16" t="s">
        <v>270</v>
      </c>
      <c r="BM223" s="231" t="s">
        <v>1359</v>
      </c>
    </row>
    <row r="224" s="2" customFormat="1" ht="21.75" customHeight="1">
      <c r="A224" s="37"/>
      <c r="B224" s="38"/>
      <c r="C224" s="219" t="s">
        <v>486</v>
      </c>
      <c r="D224" s="219" t="s">
        <v>188</v>
      </c>
      <c r="E224" s="220" t="s">
        <v>1360</v>
      </c>
      <c r="F224" s="221" t="s">
        <v>1361</v>
      </c>
      <c r="G224" s="222" t="s">
        <v>191</v>
      </c>
      <c r="H224" s="223">
        <v>64.900000000000006</v>
      </c>
      <c r="I224" s="224"/>
      <c r="J224" s="225">
        <f>ROUND(I224*H224,2)</f>
        <v>0</v>
      </c>
      <c r="K224" s="226"/>
      <c r="L224" s="43"/>
      <c r="M224" s="227" t="s">
        <v>1</v>
      </c>
      <c r="N224" s="228" t="s">
        <v>41</v>
      </c>
      <c r="O224" s="90"/>
      <c r="P224" s="229">
        <f>O224*H224</f>
        <v>0</v>
      </c>
      <c r="Q224" s="229">
        <v>1.0000000000000001E-05</v>
      </c>
      <c r="R224" s="229">
        <f>Q224*H224</f>
        <v>0.00064900000000000016</v>
      </c>
      <c r="S224" s="229">
        <v>0</v>
      </c>
      <c r="T224" s="23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1" t="s">
        <v>270</v>
      </c>
      <c r="AT224" s="231" t="s">
        <v>188</v>
      </c>
      <c r="AU224" s="231" t="s">
        <v>86</v>
      </c>
      <c r="AY224" s="16" t="s">
        <v>186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6" t="s">
        <v>84</v>
      </c>
      <c r="BK224" s="232">
        <f>ROUND(I224*H224,2)</f>
        <v>0</v>
      </c>
      <c r="BL224" s="16" t="s">
        <v>270</v>
      </c>
      <c r="BM224" s="231" t="s">
        <v>1362</v>
      </c>
    </row>
    <row r="225" s="13" customFormat="1">
      <c r="A225" s="13"/>
      <c r="B225" s="233"/>
      <c r="C225" s="234"/>
      <c r="D225" s="235" t="s">
        <v>194</v>
      </c>
      <c r="E225" s="236" t="s">
        <v>1</v>
      </c>
      <c r="F225" s="237" t="s">
        <v>1363</v>
      </c>
      <c r="G225" s="234"/>
      <c r="H225" s="238">
        <v>64.900000000000006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194</v>
      </c>
      <c r="AU225" s="244" t="s">
        <v>86</v>
      </c>
      <c r="AV225" s="13" t="s">
        <v>86</v>
      </c>
      <c r="AW225" s="13" t="s">
        <v>32</v>
      </c>
      <c r="AX225" s="13" t="s">
        <v>84</v>
      </c>
      <c r="AY225" s="244" t="s">
        <v>186</v>
      </c>
    </row>
    <row r="226" s="2" customFormat="1" ht="24.15" customHeight="1">
      <c r="A226" s="37"/>
      <c r="B226" s="38"/>
      <c r="C226" s="219" t="s">
        <v>491</v>
      </c>
      <c r="D226" s="219" t="s">
        <v>188</v>
      </c>
      <c r="E226" s="220" t="s">
        <v>1364</v>
      </c>
      <c r="F226" s="221" t="s">
        <v>1365</v>
      </c>
      <c r="G226" s="222" t="s">
        <v>191</v>
      </c>
      <c r="H226" s="223">
        <v>64.900000000000006</v>
      </c>
      <c r="I226" s="224"/>
      <c r="J226" s="225">
        <f>ROUND(I226*H226,2)</f>
        <v>0</v>
      </c>
      <c r="K226" s="226"/>
      <c r="L226" s="43"/>
      <c r="M226" s="227" t="s">
        <v>1</v>
      </c>
      <c r="N226" s="228" t="s">
        <v>41</v>
      </c>
      <c r="O226" s="90"/>
      <c r="P226" s="229">
        <f>O226*H226</f>
        <v>0</v>
      </c>
      <c r="Q226" s="229">
        <v>2.0000000000000002E-05</v>
      </c>
      <c r="R226" s="229">
        <f>Q226*H226</f>
        <v>0.0012980000000000003</v>
      </c>
      <c r="S226" s="229">
        <v>0</v>
      </c>
      <c r="T226" s="23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1" t="s">
        <v>270</v>
      </c>
      <c r="AT226" s="231" t="s">
        <v>188</v>
      </c>
      <c r="AU226" s="231" t="s">
        <v>86</v>
      </c>
      <c r="AY226" s="16" t="s">
        <v>186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6" t="s">
        <v>84</v>
      </c>
      <c r="BK226" s="232">
        <f>ROUND(I226*H226,2)</f>
        <v>0</v>
      </c>
      <c r="BL226" s="16" t="s">
        <v>270</v>
      </c>
      <c r="BM226" s="231" t="s">
        <v>1366</v>
      </c>
    </row>
    <row r="227" s="13" customFormat="1">
      <c r="A227" s="13"/>
      <c r="B227" s="233"/>
      <c r="C227" s="234"/>
      <c r="D227" s="235" t="s">
        <v>194</v>
      </c>
      <c r="E227" s="236" t="s">
        <v>1</v>
      </c>
      <c r="F227" s="237" t="s">
        <v>1363</v>
      </c>
      <c r="G227" s="234"/>
      <c r="H227" s="238">
        <v>64.900000000000006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194</v>
      </c>
      <c r="AU227" s="244" t="s">
        <v>86</v>
      </c>
      <c r="AV227" s="13" t="s">
        <v>86</v>
      </c>
      <c r="AW227" s="13" t="s">
        <v>32</v>
      </c>
      <c r="AX227" s="13" t="s">
        <v>84</v>
      </c>
      <c r="AY227" s="244" t="s">
        <v>186</v>
      </c>
    </row>
    <row r="228" s="2" customFormat="1" ht="24.15" customHeight="1">
      <c r="A228" s="37"/>
      <c r="B228" s="38"/>
      <c r="C228" s="219" t="s">
        <v>496</v>
      </c>
      <c r="D228" s="219" t="s">
        <v>188</v>
      </c>
      <c r="E228" s="220" t="s">
        <v>1367</v>
      </c>
      <c r="F228" s="221" t="s">
        <v>1368</v>
      </c>
      <c r="G228" s="222" t="s">
        <v>222</v>
      </c>
      <c r="H228" s="223">
        <v>0.098000000000000004</v>
      </c>
      <c r="I228" s="224"/>
      <c r="J228" s="225">
        <f>ROUND(I228*H228,2)</f>
        <v>0</v>
      </c>
      <c r="K228" s="226"/>
      <c r="L228" s="43"/>
      <c r="M228" s="227" t="s">
        <v>1</v>
      </c>
      <c r="N228" s="228" t="s">
        <v>41</v>
      </c>
      <c r="O228" s="90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1" t="s">
        <v>270</v>
      </c>
      <c r="AT228" s="231" t="s">
        <v>188</v>
      </c>
      <c r="AU228" s="231" t="s">
        <v>86</v>
      </c>
      <c r="AY228" s="16" t="s">
        <v>186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6" t="s">
        <v>84</v>
      </c>
      <c r="BK228" s="232">
        <f>ROUND(I228*H228,2)</f>
        <v>0</v>
      </c>
      <c r="BL228" s="16" t="s">
        <v>270</v>
      </c>
      <c r="BM228" s="231" t="s">
        <v>1369</v>
      </c>
    </row>
    <row r="229" s="12" customFormat="1" ht="22.8" customHeight="1">
      <c r="A229" s="12"/>
      <c r="B229" s="203"/>
      <c r="C229" s="204"/>
      <c r="D229" s="205" t="s">
        <v>75</v>
      </c>
      <c r="E229" s="217" t="s">
        <v>501</v>
      </c>
      <c r="F229" s="217" t="s">
        <v>502</v>
      </c>
      <c r="G229" s="204"/>
      <c r="H229" s="204"/>
      <c r="I229" s="207"/>
      <c r="J229" s="218">
        <f>BK229</f>
        <v>0</v>
      </c>
      <c r="K229" s="204"/>
      <c r="L229" s="209"/>
      <c r="M229" s="210"/>
      <c r="N229" s="211"/>
      <c r="O229" s="211"/>
      <c r="P229" s="212">
        <f>SUM(P230:P237)</f>
        <v>0</v>
      </c>
      <c r="Q229" s="211"/>
      <c r="R229" s="212">
        <f>SUM(R230:R237)</f>
        <v>0.18312999999999999</v>
      </c>
      <c r="S229" s="211"/>
      <c r="T229" s="213">
        <f>SUM(T230:T237)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4" t="s">
        <v>86</v>
      </c>
      <c r="AT229" s="215" t="s">
        <v>75</v>
      </c>
      <c r="AU229" s="215" t="s">
        <v>84</v>
      </c>
      <c r="AY229" s="214" t="s">
        <v>186</v>
      </c>
      <c r="BK229" s="216">
        <f>SUM(BK230:BK237)</f>
        <v>0</v>
      </c>
    </row>
    <row r="230" s="2" customFormat="1" ht="24.15" customHeight="1">
      <c r="A230" s="37"/>
      <c r="B230" s="38"/>
      <c r="C230" s="219" t="s">
        <v>503</v>
      </c>
      <c r="D230" s="219" t="s">
        <v>188</v>
      </c>
      <c r="E230" s="220" t="s">
        <v>1370</v>
      </c>
      <c r="F230" s="221" t="s">
        <v>1371</v>
      </c>
      <c r="G230" s="222" t="s">
        <v>394</v>
      </c>
      <c r="H230" s="223">
        <v>6</v>
      </c>
      <c r="I230" s="224"/>
      <c r="J230" s="225">
        <f>ROUND(I230*H230,2)</f>
        <v>0</v>
      </c>
      <c r="K230" s="226"/>
      <c r="L230" s="43"/>
      <c r="M230" s="227" t="s">
        <v>1</v>
      </c>
      <c r="N230" s="228" t="s">
        <v>41</v>
      </c>
      <c r="O230" s="90"/>
      <c r="P230" s="229">
        <f>O230*H230</f>
        <v>0</v>
      </c>
      <c r="Q230" s="229">
        <v>0.02223</v>
      </c>
      <c r="R230" s="229">
        <f>Q230*H230</f>
        <v>0.13338</v>
      </c>
      <c r="S230" s="229">
        <v>0</v>
      </c>
      <c r="T230" s="23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1" t="s">
        <v>270</v>
      </c>
      <c r="AT230" s="231" t="s">
        <v>188</v>
      </c>
      <c r="AU230" s="231" t="s">
        <v>86</v>
      </c>
      <c r="AY230" s="16" t="s">
        <v>186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6" t="s">
        <v>84</v>
      </c>
      <c r="BK230" s="232">
        <f>ROUND(I230*H230,2)</f>
        <v>0</v>
      </c>
      <c r="BL230" s="16" t="s">
        <v>270</v>
      </c>
      <c r="BM230" s="231" t="s">
        <v>1372</v>
      </c>
    </row>
    <row r="231" s="2" customFormat="1" ht="24.15" customHeight="1">
      <c r="A231" s="37"/>
      <c r="B231" s="38"/>
      <c r="C231" s="219" t="s">
        <v>507</v>
      </c>
      <c r="D231" s="219" t="s">
        <v>188</v>
      </c>
      <c r="E231" s="220" t="s">
        <v>1373</v>
      </c>
      <c r="F231" s="221" t="s">
        <v>1374</v>
      </c>
      <c r="G231" s="222" t="s">
        <v>394</v>
      </c>
      <c r="H231" s="223">
        <v>1</v>
      </c>
      <c r="I231" s="224"/>
      <c r="J231" s="225">
        <f>ROUND(I231*H231,2)</f>
        <v>0</v>
      </c>
      <c r="K231" s="226"/>
      <c r="L231" s="43"/>
      <c r="M231" s="227" t="s">
        <v>1</v>
      </c>
      <c r="N231" s="228" t="s">
        <v>41</v>
      </c>
      <c r="O231" s="90"/>
      <c r="P231" s="229">
        <f>O231*H231</f>
        <v>0</v>
      </c>
      <c r="Q231" s="229">
        <v>0.02622</v>
      </c>
      <c r="R231" s="229">
        <f>Q231*H231</f>
        <v>0.02622</v>
      </c>
      <c r="S231" s="229">
        <v>0</v>
      </c>
      <c r="T231" s="230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1" t="s">
        <v>270</v>
      </c>
      <c r="AT231" s="231" t="s">
        <v>188</v>
      </c>
      <c r="AU231" s="231" t="s">
        <v>86</v>
      </c>
      <c r="AY231" s="16" t="s">
        <v>186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6" t="s">
        <v>84</v>
      </c>
      <c r="BK231" s="232">
        <f>ROUND(I231*H231,2)</f>
        <v>0</v>
      </c>
      <c r="BL231" s="16" t="s">
        <v>270</v>
      </c>
      <c r="BM231" s="231" t="s">
        <v>1375</v>
      </c>
    </row>
    <row r="232" s="2" customFormat="1" ht="33" customHeight="1">
      <c r="A232" s="37"/>
      <c r="B232" s="38"/>
      <c r="C232" s="219" t="s">
        <v>514</v>
      </c>
      <c r="D232" s="219" t="s">
        <v>188</v>
      </c>
      <c r="E232" s="220" t="s">
        <v>1376</v>
      </c>
      <c r="F232" s="221" t="s">
        <v>1377</v>
      </c>
      <c r="G232" s="222" t="s">
        <v>394</v>
      </c>
      <c r="H232" s="223">
        <v>1</v>
      </c>
      <c r="I232" s="224"/>
      <c r="J232" s="225">
        <f>ROUND(I232*H232,2)</f>
        <v>0</v>
      </c>
      <c r="K232" s="226"/>
      <c r="L232" s="43"/>
      <c r="M232" s="227" t="s">
        <v>1</v>
      </c>
      <c r="N232" s="228" t="s">
        <v>41</v>
      </c>
      <c r="O232" s="90"/>
      <c r="P232" s="229">
        <f>O232*H232</f>
        <v>0</v>
      </c>
      <c r="Q232" s="229">
        <v>0.0049300000000000004</v>
      </c>
      <c r="R232" s="229">
        <f>Q232*H232</f>
        <v>0.0049300000000000004</v>
      </c>
      <c r="S232" s="229">
        <v>0</v>
      </c>
      <c r="T232" s="230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1" t="s">
        <v>270</v>
      </c>
      <c r="AT232" s="231" t="s">
        <v>188</v>
      </c>
      <c r="AU232" s="231" t="s">
        <v>86</v>
      </c>
      <c r="AY232" s="16" t="s">
        <v>186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6" t="s">
        <v>84</v>
      </c>
      <c r="BK232" s="232">
        <f>ROUND(I232*H232,2)</f>
        <v>0</v>
      </c>
      <c r="BL232" s="16" t="s">
        <v>270</v>
      </c>
      <c r="BM232" s="231" t="s">
        <v>1378</v>
      </c>
    </row>
    <row r="233" s="2" customFormat="1" ht="24.15" customHeight="1">
      <c r="A233" s="37"/>
      <c r="B233" s="38"/>
      <c r="C233" s="219" t="s">
        <v>520</v>
      </c>
      <c r="D233" s="219" t="s">
        <v>188</v>
      </c>
      <c r="E233" s="220" t="s">
        <v>1379</v>
      </c>
      <c r="F233" s="221" t="s">
        <v>1380</v>
      </c>
      <c r="G233" s="222" t="s">
        <v>394</v>
      </c>
      <c r="H233" s="223">
        <v>2</v>
      </c>
      <c r="I233" s="224"/>
      <c r="J233" s="225">
        <f>ROUND(I233*H233,2)</f>
        <v>0</v>
      </c>
      <c r="K233" s="226"/>
      <c r="L233" s="43"/>
      <c r="M233" s="227" t="s">
        <v>1</v>
      </c>
      <c r="N233" s="228" t="s">
        <v>41</v>
      </c>
      <c r="O233" s="90"/>
      <c r="P233" s="229">
        <f>O233*H233</f>
        <v>0</v>
      </c>
      <c r="Q233" s="229">
        <v>0.00024000000000000001</v>
      </c>
      <c r="R233" s="229">
        <f>Q233*H233</f>
        <v>0.00048000000000000001</v>
      </c>
      <c r="S233" s="229">
        <v>0</v>
      </c>
      <c r="T233" s="230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1" t="s">
        <v>270</v>
      </c>
      <c r="AT233" s="231" t="s">
        <v>188</v>
      </c>
      <c r="AU233" s="231" t="s">
        <v>86</v>
      </c>
      <c r="AY233" s="16" t="s">
        <v>186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6" t="s">
        <v>84</v>
      </c>
      <c r="BK233" s="232">
        <f>ROUND(I233*H233,2)</f>
        <v>0</v>
      </c>
      <c r="BL233" s="16" t="s">
        <v>270</v>
      </c>
      <c r="BM233" s="231" t="s">
        <v>1381</v>
      </c>
    </row>
    <row r="234" s="2" customFormat="1" ht="24.15" customHeight="1">
      <c r="A234" s="37"/>
      <c r="B234" s="38"/>
      <c r="C234" s="219" t="s">
        <v>526</v>
      </c>
      <c r="D234" s="219" t="s">
        <v>188</v>
      </c>
      <c r="E234" s="220" t="s">
        <v>1382</v>
      </c>
      <c r="F234" s="221" t="s">
        <v>1383</v>
      </c>
      <c r="G234" s="222" t="s">
        <v>394</v>
      </c>
      <c r="H234" s="223">
        <v>1</v>
      </c>
      <c r="I234" s="224"/>
      <c r="J234" s="225">
        <f>ROUND(I234*H234,2)</f>
        <v>0</v>
      </c>
      <c r="K234" s="226"/>
      <c r="L234" s="43"/>
      <c r="M234" s="227" t="s">
        <v>1</v>
      </c>
      <c r="N234" s="228" t="s">
        <v>41</v>
      </c>
      <c r="O234" s="90"/>
      <c r="P234" s="229">
        <f>O234*H234</f>
        <v>0</v>
      </c>
      <c r="Q234" s="229">
        <v>0.0018</v>
      </c>
      <c r="R234" s="229">
        <f>Q234*H234</f>
        <v>0.0018</v>
      </c>
      <c r="S234" s="229">
        <v>0</v>
      </c>
      <c r="T234" s="23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1" t="s">
        <v>270</v>
      </c>
      <c r="AT234" s="231" t="s">
        <v>188</v>
      </c>
      <c r="AU234" s="231" t="s">
        <v>86</v>
      </c>
      <c r="AY234" s="16" t="s">
        <v>186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6" t="s">
        <v>84</v>
      </c>
      <c r="BK234" s="232">
        <f>ROUND(I234*H234,2)</f>
        <v>0</v>
      </c>
      <c r="BL234" s="16" t="s">
        <v>270</v>
      </c>
      <c r="BM234" s="231" t="s">
        <v>1384</v>
      </c>
    </row>
    <row r="235" s="2" customFormat="1" ht="21.75" customHeight="1">
      <c r="A235" s="37"/>
      <c r="B235" s="38"/>
      <c r="C235" s="219" t="s">
        <v>531</v>
      </c>
      <c r="D235" s="219" t="s">
        <v>188</v>
      </c>
      <c r="E235" s="220" t="s">
        <v>1385</v>
      </c>
      <c r="F235" s="221" t="s">
        <v>1386</v>
      </c>
      <c r="G235" s="222" t="s">
        <v>394</v>
      </c>
      <c r="H235" s="223">
        <v>6</v>
      </c>
      <c r="I235" s="224"/>
      <c r="J235" s="225">
        <f>ROUND(I235*H235,2)</f>
        <v>0</v>
      </c>
      <c r="K235" s="226"/>
      <c r="L235" s="43"/>
      <c r="M235" s="227" t="s">
        <v>1</v>
      </c>
      <c r="N235" s="228" t="s">
        <v>41</v>
      </c>
      <c r="O235" s="90"/>
      <c r="P235" s="229">
        <f>O235*H235</f>
        <v>0</v>
      </c>
      <c r="Q235" s="229">
        <v>0.0018</v>
      </c>
      <c r="R235" s="229">
        <f>Q235*H235</f>
        <v>0.010800000000000001</v>
      </c>
      <c r="S235" s="229">
        <v>0</v>
      </c>
      <c r="T235" s="230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1" t="s">
        <v>270</v>
      </c>
      <c r="AT235" s="231" t="s">
        <v>188</v>
      </c>
      <c r="AU235" s="231" t="s">
        <v>86</v>
      </c>
      <c r="AY235" s="16" t="s">
        <v>186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6" t="s">
        <v>84</v>
      </c>
      <c r="BK235" s="232">
        <f>ROUND(I235*H235,2)</f>
        <v>0</v>
      </c>
      <c r="BL235" s="16" t="s">
        <v>270</v>
      </c>
      <c r="BM235" s="231" t="s">
        <v>1387</v>
      </c>
    </row>
    <row r="236" s="2" customFormat="1" ht="16.5" customHeight="1">
      <c r="A236" s="37"/>
      <c r="B236" s="38"/>
      <c r="C236" s="219" t="s">
        <v>536</v>
      </c>
      <c r="D236" s="219" t="s">
        <v>188</v>
      </c>
      <c r="E236" s="220" t="s">
        <v>1388</v>
      </c>
      <c r="F236" s="221" t="s">
        <v>1389</v>
      </c>
      <c r="G236" s="222" t="s">
        <v>394</v>
      </c>
      <c r="H236" s="223">
        <v>3</v>
      </c>
      <c r="I236" s="224"/>
      <c r="J236" s="225">
        <f>ROUND(I236*H236,2)</f>
        <v>0</v>
      </c>
      <c r="K236" s="226"/>
      <c r="L236" s="43"/>
      <c r="M236" s="227" t="s">
        <v>1</v>
      </c>
      <c r="N236" s="228" t="s">
        <v>41</v>
      </c>
      <c r="O236" s="90"/>
      <c r="P236" s="229">
        <f>O236*H236</f>
        <v>0</v>
      </c>
      <c r="Q236" s="229">
        <v>0.0018400000000000001</v>
      </c>
      <c r="R236" s="229">
        <f>Q236*H236</f>
        <v>0.0055200000000000006</v>
      </c>
      <c r="S236" s="229">
        <v>0</v>
      </c>
      <c r="T236" s="23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1" t="s">
        <v>270</v>
      </c>
      <c r="AT236" s="231" t="s">
        <v>188</v>
      </c>
      <c r="AU236" s="231" t="s">
        <v>86</v>
      </c>
      <c r="AY236" s="16" t="s">
        <v>186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6" t="s">
        <v>84</v>
      </c>
      <c r="BK236" s="232">
        <f>ROUND(I236*H236,2)</f>
        <v>0</v>
      </c>
      <c r="BL236" s="16" t="s">
        <v>270</v>
      </c>
      <c r="BM236" s="231" t="s">
        <v>1390</v>
      </c>
    </row>
    <row r="237" s="2" customFormat="1" ht="24.15" customHeight="1">
      <c r="A237" s="37"/>
      <c r="B237" s="38"/>
      <c r="C237" s="219" t="s">
        <v>542</v>
      </c>
      <c r="D237" s="219" t="s">
        <v>188</v>
      </c>
      <c r="E237" s="220" t="s">
        <v>1391</v>
      </c>
      <c r="F237" s="221" t="s">
        <v>1392</v>
      </c>
      <c r="G237" s="222" t="s">
        <v>222</v>
      </c>
      <c r="H237" s="223">
        <v>0.183</v>
      </c>
      <c r="I237" s="224"/>
      <c r="J237" s="225">
        <f>ROUND(I237*H237,2)</f>
        <v>0</v>
      </c>
      <c r="K237" s="226"/>
      <c r="L237" s="43"/>
      <c r="M237" s="272" t="s">
        <v>1</v>
      </c>
      <c r="N237" s="273" t="s">
        <v>41</v>
      </c>
      <c r="O237" s="274"/>
      <c r="P237" s="275">
        <f>O237*H237</f>
        <v>0</v>
      </c>
      <c r="Q237" s="275">
        <v>0</v>
      </c>
      <c r="R237" s="275">
        <f>Q237*H237</f>
        <v>0</v>
      </c>
      <c r="S237" s="275">
        <v>0</v>
      </c>
      <c r="T237" s="27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1" t="s">
        <v>270</v>
      </c>
      <c r="AT237" s="231" t="s">
        <v>188</v>
      </c>
      <c r="AU237" s="231" t="s">
        <v>86</v>
      </c>
      <c r="AY237" s="16" t="s">
        <v>186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6" t="s">
        <v>84</v>
      </c>
      <c r="BK237" s="232">
        <f>ROUND(I237*H237,2)</f>
        <v>0</v>
      </c>
      <c r="BL237" s="16" t="s">
        <v>270</v>
      </c>
      <c r="BM237" s="231" t="s">
        <v>1393</v>
      </c>
    </row>
    <row r="238" s="2" customFormat="1" ht="6.96" customHeight="1">
      <c r="A238" s="37"/>
      <c r="B238" s="65"/>
      <c r="C238" s="66"/>
      <c r="D238" s="66"/>
      <c r="E238" s="66"/>
      <c r="F238" s="66"/>
      <c r="G238" s="66"/>
      <c r="H238" s="66"/>
      <c r="I238" s="66"/>
      <c r="J238" s="66"/>
      <c r="K238" s="66"/>
      <c r="L238" s="43"/>
      <c r="M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</row>
  </sheetData>
  <sheetProtection sheet="1" autoFilter="0" formatColumns="0" formatRows="0" objects="1" scenarios="1" spinCount="100000" saltValue="83WeO3ruILW9GSQr5vEgTJEdWCDbEKzHrhldE/1cGFoej+EiF82QriVMK+/kOm+afOJgluye5OIl1pcO/qDgHQ==" hashValue="9vYOJd8C4Ho5Kent/ChvHaRqNs7AXZgBpOMvwCQjO7cZ8g3KyJbWYkVk1KWA2KmHJJcnyykRQ4ImUvNNTgs5VQ==" algorithmName="SHA-512" password="CC35"/>
  <autoFilter ref="C126:K23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84</v>
      </c>
    </row>
    <row r="4" s="1" customFormat="1" ht="24.96" customHeight="1">
      <c r="B4" s="19"/>
      <c r="D4" s="138" t="s">
        <v>106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STAVEBNÍ ÚPRAVY 1.P.P. OBJEKTU č.p.80 - JIŘETÍN POD JEDLOVOU - ROZHLED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1394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31. 7. 2023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ROUND((SUM(BE120:BE127)),  2)</f>
        <v>0</v>
      </c>
      <c r="G33" s="37"/>
      <c r="H33" s="37"/>
      <c r="I33" s="155">
        <v>0.20999999999999999</v>
      </c>
      <c r="J33" s="154">
        <f>ROUND(((SUM(BE120:BE127))*I33),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ROUND((SUM(BF120:BF127)),  2)</f>
        <v>0</v>
      </c>
      <c r="G34" s="37"/>
      <c r="H34" s="37"/>
      <c r="I34" s="155">
        <v>0.14999999999999999</v>
      </c>
      <c r="J34" s="154">
        <f>ROUND(((SUM(BF120:BF127))*I34),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ROUND((SUM(BG120:BG127)),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ROUND((SUM(BH120:BH127)),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ROUND((SUM(BI120:BI127)),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STAVEBNÍ ÚPRAVY 1.P.P. OBJEKTU č.p.80 - JIŘETÍN POD JEDLOVOU - ROZHLED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a ostatní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st.p.č.125, p.p.č. 111/1</v>
      </c>
      <c r="G89" s="39"/>
      <c r="H89" s="39"/>
      <c r="I89" s="31" t="s">
        <v>22</v>
      </c>
      <c r="J89" s="78" t="str">
        <f>IF(J12="","",J12)</f>
        <v>31. 7. 2023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139</v>
      </c>
      <c r="D94" s="176"/>
      <c r="E94" s="176"/>
      <c r="F94" s="176"/>
      <c r="G94" s="176"/>
      <c r="H94" s="176"/>
      <c r="I94" s="176"/>
      <c r="J94" s="177" t="s">
        <v>140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141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142</v>
      </c>
    </row>
    <row r="97" s="9" customFormat="1" ht="24.96" customHeight="1">
      <c r="A97" s="9"/>
      <c r="B97" s="179"/>
      <c r="C97" s="180"/>
      <c r="D97" s="181" t="s">
        <v>857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858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859</v>
      </c>
      <c r="E99" s="188"/>
      <c r="F99" s="188"/>
      <c r="G99" s="188"/>
      <c r="H99" s="188"/>
      <c r="I99" s="188"/>
      <c r="J99" s="189">
        <f>J124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1395</v>
      </c>
      <c r="E100" s="188"/>
      <c r="F100" s="188"/>
      <c r="G100" s="188"/>
      <c r="H100" s="188"/>
      <c r="I100" s="188"/>
      <c r="J100" s="189">
        <f>J126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171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4" t="str">
        <f>E7</f>
        <v>STAVEBNÍ ÚPRAVY 1.P.P. OBJEKTU č.p.80 - JIŘETÍN POD JEDLOVOU - ROZHLED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115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VRN - Vedlejší a ostatní náklady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st.p.č.125, p.p.č. 111/1</v>
      </c>
      <c r="G114" s="39"/>
      <c r="H114" s="39"/>
      <c r="I114" s="31" t="s">
        <v>22</v>
      </c>
      <c r="J114" s="78" t="str">
        <f>IF(J12="","",J12)</f>
        <v>31. 7. 2023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STATUTÁRNÍ MĚSTO DĚČÍN</v>
      </c>
      <c r="G116" s="39"/>
      <c r="H116" s="39"/>
      <c r="I116" s="31" t="s">
        <v>30</v>
      </c>
      <c r="J116" s="35" t="str">
        <f>E21</f>
        <v>Ing. Vladimír POLDA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>Ing. Jan Duben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1"/>
      <c r="B119" s="192"/>
      <c r="C119" s="193" t="s">
        <v>172</v>
      </c>
      <c r="D119" s="194" t="s">
        <v>61</v>
      </c>
      <c r="E119" s="194" t="s">
        <v>57</v>
      </c>
      <c r="F119" s="194" t="s">
        <v>58</v>
      </c>
      <c r="G119" s="194" t="s">
        <v>173</v>
      </c>
      <c r="H119" s="194" t="s">
        <v>174</v>
      </c>
      <c r="I119" s="194" t="s">
        <v>175</v>
      </c>
      <c r="J119" s="195" t="s">
        <v>140</v>
      </c>
      <c r="K119" s="196" t="s">
        <v>176</v>
      </c>
      <c r="L119" s="197"/>
      <c r="M119" s="99" t="s">
        <v>1</v>
      </c>
      <c r="N119" s="100" t="s">
        <v>40</v>
      </c>
      <c r="O119" s="100" t="s">
        <v>177</v>
      </c>
      <c r="P119" s="100" t="s">
        <v>178</v>
      </c>
      <c r="Q119" s="100" t="s">
        <v>179</v>
      </c>
      <c r="R119" s="100" t="s">
        <v>180</v>
      </c>
      <c r="S119" s="100" t="s">
        <v>181</v>
      </c>
      <c r="T119" s="101" t="s">
        <v>182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7"/>
      <c r="B120" s="38"/>
      <c r="C120" s="106" t="s">
        <v>183</v>
      </c>
      <c r="D120" s="39"/>
      <c r="E120" s="39"/>
      <c r="F120" s="39"/>
      <c r="G120" s="39"/>
      <c r="H120" s="39"/>
      <c r="I120" s="39"/>
      <c r="J120" s="198">
        <f>BK120</f>
        <v>0</v>
      </c>
      <c r="K120" s="39"/>
      <c r="L120" s="43"/>
      <c r="M120" s="102"/>
      <c r="N120" s="199"/>
      <c r="O120" s="103"/>
      <c r="P120" s="200">
        <f>P121</f>
        <v>0</v>
      </c>
      <c r="Q120" s="103"/>
      <c r="R120" s="200">
        <f>R121</f>
        <v>0</v>
      </c>
      <c r="S120" s="103"/>
      <c r="T120" s="201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142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99</v>
      </c>
      <c r="F121" s="206" t="s">
        <v>1002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P122+P124+P126</f>
        <v>0</v>
      </c>
      <c r="Q121" s="211"/>
      <c r="R121" s="212">
        <f>R122+R124+R126</f>
        <v>0</v>
      </c>
      <c r="S121" s="211"/>
      <c r="T121" s="213">
        <f>T122+T124+T126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213</v>
      </c>
      <c r="AT121" s="215" t="s">
        <v>75</v>
      </c>
      <c r="AU121" s="215" t="s">
        <v>76</v>
      </c>
      <c r="AY121" s="214" t="s">
        <v>186</v>
      </c>
      <c r="BK121" s="216">
        <f>BK122+BK124+BK126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1003</v>
      </c>
      <c r="F122" s="217" t="s">
        <v>1004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P123</f>
        <v>0</v>
      </c>
      <c r="Q122" s="211"/>
      <c r="R122" s="212">
        <f>R123</f>
        <v>0</v>
      </c>
      <c r="S122" s="211"/>
      <c r="T122" s="21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213</v>
      </c>
      <c r="AT122" s="215" t="s">
        <v>75</v>
      </c>
      <c r="AU122" s="215" t="s">
        <v>84</v>
      </c>
      <c r="AY122" s="214" t="s">
        <v>186</v>
      </c>
      <c r="BK122" s="216">
        <f>BK123</f>
        <v>0</v>
      </c>
    </row>
    <row r="123" s="2" customFormat="1" ht="16.5" customHeight="1">
      <c r="A123" s="37"/>
      <c r="B123" s="38"/>
      <c r="C123" s="219" t="s">
        <v>84</v>
      </c>
      <c r="D123" s="219" t="s">
        <v>188</v>
      </c>
      <c r="E123" s="220" t="s">
        <v>1396</v>
      </c>
      <c r="F123" s="221" t="s">
        <v>1397</v>
      </c>
      <c r="G123" s="222" t="s">
        <v>489</v>
      </c>
      <c r="H123" s="223">
        <v>1</v>
      </c>
      <c r="I123" s="224"/>
      <c r="J123" s="225">
        <f>ROUND(I123*H123,2)</f>
        <v>0</v>
      </c>
      <c r="K123" s="226"/>
      <c r="L123" s="43"/>
      <c r="M123" s="227" t="s">
        <v>1</v>
      </c>
      <c r="N123" s="228" t="s">
        <v>41</v>
      </c>
      <c r="O123" s="90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1" t="s">
        <v>1007</v>
      </c>
      <c r="AT123" s="231" t="s">
        <v>188</v>
      </c>
      <c r="AU123" s="231" t="s">
        <v>86</v>
      </c>
      <c r="AY123" s="16" t="s">
        <v>186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6" t="s">
        <v>84</v>
      </c>
      <c r="BK123" s="232">
        <f>ROUND(I123*H123,2)</f>
        <v>0</v>
      </c>
      <c r="BL123" s="16" t="s">
        <v>1007</v>
      </c>
      <c r="BM123" s="231" t="s">
        <v>1398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1009</v>
      </c>
      <c r="F124" s="217" t="s">
        <v>1010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P125</f>
        <v>0</v>
      </c>
      <c r="Q124" s="211"/>
      <c r="R124" s="212">
        <f>R125</f>
        <v>0</v>
      </c>
      <c r="S124" s="211"/>
      <c r="T124" s="21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213</v>
      </c>
      <c r="AT124" s="215" t="s">
        <v>75</v>
      </c>
      <c r="AU124" s="215" t="s">
        <v>84</v>
      </c>
      <c r="AY124" s="214" t="s">
        <v>186</v>
      </c>
      <c r="BK124" s="216">
        <f>BK125</f>
        <v>0</v>
      </c>
    </row>
    <row r="125" s="2" customFormat="1" ht="16.5" customHeight="1">
      <c r="A125" s="37"/>
      <c r="B125" s="38"/>
      <c r="C125" s="219" t="s">
        <v>86</v>
      </c>
      <c r="D125" s="219" t="s">
        <v>188</v>
      </c>
      <c r="E125" s="220" t="s">
        <v>1011</v>
      </c>
      <c r="F125" s="221" t="s">
        <v>1010</v>
      </c>
      <c r="G125" s="222" t="s">
        <v>489</v>
      </c>
      <c r="H125" s="223">
        <v>1</v>
      </c>
      <c r="I125" s="224"/>
      <c r="J125" s="225">
        <f>ROUND(I125*H125,2)</f>
        <v>0</v>
      </c>
      <c r="K125" s="226"/>
      <c r="L125" s="43"/>
      <c r="M125" s="227" t="s">
        <v>1</v>
      </c>
      <c r="N125" s="228" t="s">
        <v>41</v>
      </c>
      <c r="O125" s="90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1" t="s">
        <v>1007</v>
      </c>
      <c r="AT125" s="231" t="s">
        <v>188</v>
      </c>
      <c r="AU125" s="231" t="s">
        <v>86</v>
      </c>
      <c r="AY125" s="16" t="s">
        <v>186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6" t="s">
        <v>84</v>
      </c>
      <c r="BK125" s="232">
        <f>ROUND(I125*H125,2)</f>
        <v>0</v>
      </c>
      <c r="BL125" s="16" t="s">
        <v>1007</v>
      </c>
      <c r="BM125" s="231" t="s">
        <v>1399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1400</v>
      </c>
      <c r="F126" s="217" t="s">
        <v>1401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P127</f>
        <v>0</v>
      </c>
      <c r="Q126" s="211"/>
      <c r="R126" s="212">
        <f>R127</f>
        <v>0</v>
      </c>
      <c r="S126" s="211"/>
      <c r="T126" s="21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213</v>
      </c>
      <c r="AT126" s="215" t="s">
        <v>75</v>
      </c>
      <c r="AU126" s="215" t="s">
        <v>84</v>
      </c>
      <c r="AY126" s="214" t="s">
        <v>186</v>
      </c>
      <c r="BK126" s="216">
        <f>BK127</f>
        <v>0</v>
      </c>
    </row>
    <row r="127" s="2" customFormat="1" ht="16.5" customHeight="1">
      <c r="A127" s="37"/>
      <c r="B127" s="38"/>
      <c r="C127" s="219" t="s">
        <v>203</v>
      </c>
      <c r="D127" s="219" t="s">
        <v>188</v>
      </c>
      <c r="E127" s="220" t="s">
        <v>1402</v>
      </c>
      <c r="F127" s="221" t="s">
        <v>1401</v>
      </c>
      <c r="G127" s="222" t="s">
        <v>489</v>
      </c>
      <c r="H127" s="223">
        <v>1</v>
      </c>
      <c r="I127" s="224"/>
      <c r="J127" s="225">
        <f>ROUND(I127*H127,2)</f>
        <v>0</v>
      </c>
      <c r="K127" s="226"/>
      <c r="L127" s="43"/>
      <c r="M127" s="272" t="s">
        <v>1</v>
      </c>
      <c r="N127" s="273" t="s">
        <v>41</v>
      </c>
      <c r="O127" s="274"/>
      <c r="P127" s="275">
        <f>O127*H127</f>
        <v>0</v>
      </c>
      <c r="Q127" s="275">
        <v>0</v>
      </c>
      <c r="R127" s="275">
        <f>Q127*H127</f>
        <v>0</v>
      </c>
      <c r="S127" s="275">
        <v>0</v>
      </c>
      <c r="T127" s="27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1" t="s">
        <v>1007</v>
      </c>
      <c r="AT127" s="231" t="s">
        <v>188</v>
      </c>
      <c r="AU127" s="231" t="s">
        <v>86</v>
      </c>
      <c r="AY127" s="16" t="s">
        <v>186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6" t="s">
        <v>84</v>
      </c>
      <c r="BK127" s="232">
        <f>ROUND(I127*H127,2)</f>
        <v>0</v>
      </c>
      <c r="BL127" s="16" t="s">
        <v>1007</v>
      </c>
      <c r="BM127" s="231" t="s">
        <v>1403</v>
      </c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43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</sheetData>
  <sheetProtection sheet="1" autoFilter="0" formatColumns="0" formatRows="0" objects="1" scenarios="1" spinCount="100000" saltValue="d29ZWVtRmdst+vqHt3jA8/Oxwv8rFUlT9Nf+CqEpNhS846GTnhSOUGgOOkqB2B/iEf4UCHcHaAGHoIR9nDt+2g==" hashValue="3VSaenH7Uo+W4a/XI+HF+fyO1vZdC9ZRQYoQnGATJFtwQuaPamOC9l3MXonQWeNsbc66O87EOvDO1APCaeZNsg==" algorithmName="SHA-512" password="CC35"/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1404</v>
      </c>
      <c r="H4" s="19"/>
    </row>
    <row r="5" s="1" customFormat="1" ht="12" customHeight="1">
      <c r="B5" s="19"/>
      <c r="C5" s="277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8" t="s">
        <v>16</v>
      </c>
      <c r="D6" s="279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31. 7. 2023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80"/>
      <c r="C9" s="281" t="s">
        <v>57</v>
      </c>
      <c r="D9" s="282" t="s">
        <v>58</v>
      </c>
      <c r="E9" s="282" t="s">
        <v>173</v>
      </c>
      <c r="F9" s="283" t="s">
        <v>1405</v>
      </c>
      <c r="G9" s="191"/>
      <c r="H9" s="280"/>
    </row>
    <row r="10" s="2" customFormat="1" ht="26.4" customHeight="1">
      <c r="A10" s="37"/>
      <c r="B10" s="43"/>
      <c r="C10" s="284" t="s">
        <v>1406</v>
      </c>
      <c r="D10" s="284" t="s">
        <v>82</v>
      </c>
      <c r="E10" s="37"/>
      <c r="F10" s="37"/>
      <c r="G10" s="37"/>
      <c r="H10" s="43"/>
    </row>
    <row r="11" s="2" customFormat="1" ht="16.8" customHeight="1">
      <c r="A11" s="37"/>
      <c r="B11" s="43"/>
      <c r="C11" s="285" t="s">
        <v>104</v>
      </c>
      <c r="D11" s="286" t="s">
        <v>1</v>
      </c>
      <c r="E11" s="287" t="s">
        <v>1</v>
      </c>
      <c r="F11" s="288">
        <v>60.634</v>
      </c>
      <c r="G11" s="37"/>
      <c r="H11" s="43"/>
    </row>
    <row r="12" s="2" customFormat="1" ht="16.8" customHeight="1">
      <c r="A12" s="37"/>
      <c r="B12" s="43"/>
      <c r="C12" s="289" t="s">
        <v>104</v>
      </c>
      <c r="D12" s="289" t="s">
        <v>390</v>
      </c>
      <c r="E12" s="16" t="s">
        <v>1</v>
      </c>
      <c r="F12" s="290">
        <v>60.634</v>
      </c>
      <c r="G12" s="37"/>
      <c r="H12" s="43"/>
    </row>
    <row r="13" s="2" customFormat="1" ht="16.8" customHeight="1">
      <c r="A13" s="37"/>
      <c r="B13" s="43"/>
      <c r="C13" s="291" t="s">
        <v>1407</v>
      </c>
      <c r="D13" s="37"/>
      <c r="E13" s="37"/>
      <c r="F13" s="37"/>
      <c r="G13" s="37"/>
      <c r="H13" s="43"/>
    </row>
    <row r="14" s="2" customFormat="1">
      <c r="A14" s="37"/>
      <c r="B14" s="43"/>
      <c r="C14" s="289" t="s">
        <v>387</v>
      </c>
      <c r="D14" s="289" t="s">
        <v>388</v>
      </c>
      <c r="E14" s="16" t="s">
        <v>216</v>
      </c>
      <c r="F14" s="290">
        <v>60.634</v>
      </c>
      <c r="G14" s="37"/>
      <c r="H14" s="43"/>
    </row>
    <row r="15" s="2" customFormat="1" ht="16.8" customHeight="1">
      <c r="A15" s="37"/>
      <c r="B15" s="43"/>
      <c r="C15" s="289" t="s">
        <v>843</v>
      </c>
      <c r="D15" s="289" t="s">
        <v>844</v>
      </c>
      <c r="E15" s="16" t="s">
        <v>216</v>
      </c>
      <c r="F15" s="290">
        <v>110.35299999999999</v>
      </c>
      <c r="G15" s="37"/>
      <c r="H15" s="43"/>
    </row>
    <row r="16" s="2" customFormat="1" ht="16.8" customHeight="1">
      <c r="A16" s="37"/>
      <c r="B16" s="43"/>
      <c r="C16" s="285" t="s">
        <v>102</v>
      </c>
      <c r="D16" s="286" t="s">
        <v>1</v>
      </c>
      <c r="E16" s="287" t="s">
        <v>1</v>
      </c>
      <c r="F16" s="288">
        <v>45.549999999999997</v>
      </c>
      <c r="G16" s="37"/>
      <c r="H16" s="43"/>
    </row>
    <row r="17" s="2" customFormat="1" ht="16.8" customHeight="1">
      <c r="A17" s="37"/>
      <c r="B17" s="43"/>
      <c r="C17" s="289" t="s">
        <v>102</v>
      </c>
      <c r="D17" s="289" t="s">
        <v>790</v>
      </c>
      <c r="E17" s="16" t="s">
        <v>1</v>
      </c>
      <c r="F17" s="290">
        <v>45.549999999999997</v>
      </c>
      <c r="G17" s="37"/>
      <c r="H17" s="43"/>
    </row>
    <row r="18" s="2" customFormat="1" ht="16.8" customHeight="1">
      <c r="A18" s="37"/>
      <c r="B18" s="43"/>
      <c r="C18" s="291" t="s">
        <v>1407</v>
      </c>
      <c r="D18" s="37"/>
      <c r="E18" s="37"/>
      <c r="F18" s="37"/>
      <c r="G18" s="37"/>
      <c r="H18" s="43"/>
    </row>
    <row r="19" s="2" customFormat="1" ht="16.8" customHeight="1">
      <c r="A19" s="37"/>
      <c r="B19" s="43"/>
      <c r="C19" s="289" t="s">
        <v>787</v>
      </c>
      <c r="D19" s="289" t="s">
        <v>788</v>
      </c>
      <c r="E19" s="16" t="s">
        <v>216</v>
      </c>
      <c r="F19" s="290">
        <v>45.549999999999997</v>
      </c>
      <c r="G19" s="37"/>
      <c r="H19" s="43"/>
    </row>
    <row r="20" s="2" customFormat="1" ht="16.8" customHeight="1">
      <c r="A20" s="37"/>
      <c r="B20" s="43"/>
      <c r="C20" s="289" t="s">
        <v>443</v>
      </c>
      <c r="D20" s="289" t="s">
        <v>444</v>
      </c>
      <c r="E20" s="16" t="s">
        <v>216</v>
      </c>
      <c r="F20" s="290">
        <v>48.5</v>
      </c>
      <c r="G20" s="37"/>
      <c r="H20" s="43"/>
    </row>
    <row r="21" s="2" customFormat="1">
      <c r="A21" s="37"/>
      <c r="B21" s="43"/>
      <c r="C21" s="289" t="s">
        <v>366</v>
      </c>
      <c r="D21" s="289" t="s">
        <v>367</v>
      </c>
      <c r="E21" s="16" t="s">
        <v>198</v>
      </c>
      <c r="F21" s="290">
        <v>20.678999999999998</v>
      </c>
      <c r="G21" s="37"/>
      <c r="H21" s="43"/>
    </row>
    <row r="22" s="2" customFormat="1" ht="16.8" customHeight="1">
      <c r="A22" s="37"/>
      <c r="B22" s="43"/>
      <c r="C22" s="285" t="s">
        <v>107</v>
      </c>
      <c r="D22" s="286" t="s">
        <v>1</v>
      </c>
      <c r="E22" s="287" t="s">
        <v>1</v>
      </c>
      <c r="F22" s="288">
        <v>19.558</v>
      </c>
      <c r="G22" s="37"/>
      <c r="H22" s="43"/>
    </row>
    <row r="23" s="2" customFormat="1" ht="16.8" customHeight="1">
      <c r="A23" s="37"/>
      <c r="B23" s="43"/>
      <c r="C23" s="289" t="s">
        <v>107</v>
      </c>
      <c r="D23" s="289" t="s">
        <v>609</v>
      </c>
      <c r="E23" s="16" t="s">
        <v>1</v>
      </c>
      <c r="F23" s="290">
        <v>19.558</v>
      </c>
      <c r="G23" s="37"/>
      <c r="H23" s="43"/>
    </row>
    <row r="24" s="2" customFormat="1" ht="16.8" customHeight="1">
      <c r="A24" s="37"/>
      <c r="B24" s="43"/>
      <c r="C24" s="291" t="s">
        <v>1407</v>
      </c>
      <c r="D24" s="37"/>
      <c r="E24" s="37"/>
      <c r="F24" s="37"/>
      <c r="G24" s="37"/>
      <c r="H24" s="43"/>
    </row>
    <row r="25" s="2" customFormat="1" ht="16.8" customHeight="1">
      <c r="A25" s="37"/>
      <c r="B25" s="43"/>
      <c r="C25" s="289" t="s">
        <v>606</v>
      </c>
      <c r="D25" s="289" t="s">
        <v>607</v>
      </c>
      <c r="E25" s="16" t="s">
        <v>216</v>
      </c>
      <c r="F25" s="290">
        <v>19.558</v>
      </c>
      <c r="G25" s="37"/>
      <c r="H25" s="43"/>
    </row>
    <row r="26" s="2" customFormat="1" ht="16.8" customHeight="1">
      <c r="A26" s="37"/>
      <c r="B26" s="43"/>
      <c r="C26" s="289" t="s">
        <v>843</v>
      </c>
      <c r="D26" s="289" t="s">
        <v>844</v>
      </c>
      <c r="E26" s="16" t="s">
        <v>216</v>
      </c>
      <c r="F26" s="290">
        <v>110.35299999999999</v>
      </c>
      <c r="G26" s="37"/>
      <c r="H26" s="43"/>
    </row>
    <row r="27" s="2" customFormat="1" ht="16.8" customHeight="1">
      <c r="A27" s="37"/>
      <c r="B27" s="43"/>
      <c r="C27" s="285" t="s">
        <v>109</v>
      </c>
      <c r="D27" s="286" t="s">
        <v>1</v>
      </c>
      <c r="E27" s="287" t="s">
        <v>1</v>
      </c>
      <c r="F27" s="288">
        <v>48.5</v>
      </c>
      <c r="G27" s="37"/>
      <c r="H27" s="43"/>
    </row>
    <row r="28" s="2" customFormat="1" ht="16.8" customHeight="1">
      <c r="A28" s="37"/>
      <c r="B28" s="43"/>
      <c r="C28" s="289" t="s">
        <v>109</v>
      </c>
      <c r="D28" s="289" t="s">
        <v>385</v>
      </c>
      <c r="E28" s="16" t="s">
        <v>1</v>
      </c>
      <c r="F28" s="290">
        <v>48.5</v>
      </c>
      <c r="G28" s="37"/>
      <c r="H28" s="43"/>
    </row>
    <row r="29" s="2" customFormat="1" ht="16.8" customHeight="1">
      <c r="A29" s="37"/>
      <c r="B29" s="43"/>
      <c r="C29" s="291" t="s">
        <v>1407</v>
      </c>
      <c r="D29" s="37"/>
      <c r="E29" s="37"/>
      <c r="F29" s="37"/>
      <c r="G29" s="37"/>
      <c r="H29" s="43"/>
    </row>
    <row r="30" s="2" customFormat="1">
      <c r="A30" s="37"/>
      <c r="B30" s="43"/>
      <c r="C30" s="289" t="s">
        <v>382</v>
      </c>
      <c r="D30" s="289" t="s">
        <v>383</v>
      </c>
      <c r="E30" s="16" t="s">
        <v>216</v>
      </c>
      <c r="F30" s="290">
        <v>48.5</v>
      </c>
      <c r="G30" s="37"/>
      <c r="H30" s="43"/>
    </row>
    <row r="31" s="2" customFormat="1" ht="16.8" customHeight="1">
      <c r="A31" s="37"/>
      <c r="B31" s="43"/>
      <c r="C31" s="289" t="s">
        <v>843</v>
      </c>
      <c r="D31" s="289" t="s">
        <v>844</v>
      </c>
      <c r="E31" s="16" t="s">
        <v>216</v>
      </c>
      <c r="F31" s="290">
        <v>110.35299999999999</v>
      </c>
      <c r="G31" s="37"/>
      <c r="H31" s="43"/>
    </row>
    <row r="32" s="2" customFormat="1" ht="16.8" customHeight="1">
      <c r="A32" s="37"/>
      <c r="B32" s="43"/>
      <c r="C32" s="285" t="s">
        <v>131</v>
      </c>
      <c r="D32" s="286" t="s">
        <v>1</v>
      </c>
      <c r="E32" s="287" t="s">
        <v>1</v>
      </c>
      <c r="F32" s="288">
        <v>5.9320000000000004</v>
      </c>
      <c r="G32" s="37"/>
      <c r="H32" s="43"/>
    </row>
    <row r="33" s="2" customFormat="1" ht="16.8" customHeight="1">
      <c r="A33" s="37"/>
      <c r="B33" s="43"/>
      <c r="C33" s="289" t="s">
        <v>1</v>
      </c>
      <c r="D33" s="289" t="s">
        <v>200</v>
      </c>
      <c r="E33" s="16" t="s">
        <v>1</v>
      </c>
      <c r="F33" s="290">
        <v>3.4119999999999999</v>
      </c>
      <c r="G33" s="37"/>
      <c r="H33" s="43"/>
    </row>
    <row r="34" s="2" customFormat="1" ht="16.8" customHeight="1">
      <c r="A34" s="37"/>
      <c r="B34" s="43"/>
      <c r="C34" s="289" t="s">
        <v>1</v>
      </c>
      <c r="D34" s="289" t="s">
        <v>201</v>
      </c>
      <c r="E34" s="16" t="s">
        <v>1</v>
      </c>
      <c r="F34" s="290">
        <v>2.52</v>
      </c>
      <c r="G34" s="37"/>
      <c r="H34" s="43"/>
    </row>
    <row r="35" s="2" customFormat="1" ht="16.8" customHeight="1">
      <c r="A35" s="37"/>
      <c r="B35" s="43"/>
      <c r="C35" s="289" t="s">
        <v>131</v>
      </c>
      <c r="D35" s="289" t="s">
        <v>202</v>
      </c>
      <c r="E35" s="16" t="s">
        <v>1</v>
      </c>
      <c r="F35" s="290">
        <v>5.9320000000000004</v>
      </c>
      <c r="G35" s="37"/>
      <c r="H35" s="43"/>
    </row>
    <row r="36" s="2" customFormat="1" ht="16.8" customHeight="1">
      <c r="A36" s="37"/>
      <c r="B36" s="43"/>
      <c r="C36" s="291" t="s">
        <v>1407</v>
      </c>
      <c r="D36" s="37"/>
      <c r="E36" s="37"/>
      <c r="F36" s="37"/>
      <c r="G36" s="37"/>
      <c r="H36" s="43"/>
    </row>
    <row r="37" s="2" customFormat="1" ht="16.8" customHeight="1">
      <c r="A37" s="37"/>
      <c r="B37" s="43"/>
      <c r="C37" s="289" t="s">
        <v>196</v>
      </c>
      <c r="D37" s="289" t="s">
        <v>197</v>
      </c>
      <c r="E37" s="16" t="s">
        <v>198</v>
      </c>
      <c r="F37" s="290">
        <v>5.9320000000000004</v>
      </c>
      <c r="G37" s="37"/>
      <c r="H37" s="43"/>
    </row>
    <row r="38" s="2" customFormat="1" ht="16.8" customHeight="1">
      <c r="A38" s="37"/>
      <c r="B38" s="43"/>
      <c r="C38" s="289" t="s">
        <v>204</v>
      </c>
      <c r="D38" s="289" t="s">
        <v>205</v>
      </c>
      <c r="E38" s="16" t="s">
        <v>198</v>
      </c>
      <c r="F38" s="290">
        <v>5.9320000000000004</v>
      </c>
      <c r="G38" s="37"/>
      <c r="H38" s="43"/>
    </row>
    <row r="39" s="2" customFormat="1" ht="16.8" customHeight="1">
      <c r="A39" s="37"/>
      <c r="B39" s="43"/>
      <c r="C39" s="285" t="s">
        <v>129</v>
      </c>
      <c r="D39" s="286" t="s">
        <v>1</v>
      </c>
      <c r="E39" s="287" t="s">
        <v>1</v>
      </c>
      <c r="F39" s="288">
        <v>27.907</v>
      </c>
      <c r="G39" s="37"/>
      <c r="H39" s="43"/>
    </row>
    <row r="40" s="2" customFormat="1" ht="16.8" customHeight="1">
      <c r="A40" s="37"/>
      <c r="B40" s="43"/>
      <c r="C40" s="289" t="s">
        <v>1</v>
      </c>
      <c r="D40" s="289" t="s">
        <v>286</v>
      </c>
      <c r="E40" s="16" t="s">
        <v>1</v>
      </c>
      <c r="F40" s="290">
        <v>100.774</v>
      </c>
      <c r="G40" s="37"/>
      <c r="H40" s="43"/>
    </row>
    <row r="41" s="2" customFormat="1">
      <c r="A41" s="37"/>
      <c r="B41" s="43"/>
      <c r="C41" s="289" t="s">
        <v>1</v>
      </c>
      <c r="D41" s="289" t="s">
        <v>287</v>
      </c>
      <c r="E41" s="16" t="s">
        <v>1</v>
      </c>
      <c r="F41" s="290">
        <v>-72.867000000000004</v>
      </c>
      <c r="G41" s="37"/>
      <c r="H41" s="43"/>
    </row>
    <row r="42" s="2" customFormat="1" ht="16.8" customHeight="1">
      <c r="A42" s="37"/>
      <c r="B42" s="43"/>
      <c r="C42" s="289" t="s">
        <v>129</v>
      </c>
      <c r="D42" s="289" t="s">
        <v>202</v>
      </c>
      <c r="E42" s="16" t="s">
        <v>1</v>
      </c>
      <c r="F42" s="290">
        <v>27.907</v>
      </c>
      <c r="G42" s="37"/>
      <c r="H42" s="43"/>
    </row>
    <row r="43" s="2" customFormat="1" ht="16.8" customHeight="1">
      <c r="A43" s="37"/>
      <c r="B43" s="43"/>
      <c r="C43" s="291" t="s">
        <v>1407</v>
      </c>
      <c r="D43" s="37"/>
      <c r="E43" s="37"/>
      <c r="F43" s="37"/>
      <c r="G43" s="37"/>
      <c r="H43" s="43"/>
    </row>
    <row r="44" s="2" customFormat="1" ht="16.8" customHeight="1">
      <c r="A44" s="37"/>
      <c r="B44" s="43"/>
      <c r="C44" s="289" t="s">
        <v>283</v>
      </c>
      <c r="D44" s="289" t="s">
        <v>284</v>
      </c>
      <c r="E44" s="16" t="s">
        <v>216</v>
      </c>
      <c r="F44" s="290">
        <v>27.907</v>
      </c>
      <c r="G44" s="37"/>
      <c r="H44" s="43"/>
    </row>
    <row r="45" s="2" customFormat="1">
      <c r="A45" s="37"/>
      <c r="B45" s="43"/>
      <c r="C45" s="289" t="s">
        <v>848</v>
      </c>
      <c r="D45" s="289" t="s">
        <v>849</v>
      </c>
      <c r="E45" s="16" t="s">
        <v>216</v>
      </c>
      <c r="F45" s="290">
        <v>110.214</v>
      </c>
      <c r="G45" s="37"/>
      <c r="H45" s="43"/>
    </row>
    <row r="46" s="2" customFormat="1" ht="16.8" customHeight="1">
      <c r="A46" s="37"/>
      <c r="B46" s="43"/>
      <c r="C46" s="285" t="s">
        <v>127</v>
      </c>
      <c r="D46" s="286" t="s">
        <v>1</v>
      </c>
      <c r="E46" s="287" t="s">
        <v>1</v>
      </c>
      <c r="F46" s="288">
        <v>33.707000000000001</v>
      </c>
      <c r="G46" s="37"/>
      <c r="H46" s="43"/>
    </row>
    <row r="47" s="2" customFormat="1">
      <c r="A47" s="37"/>
      <c r="B47" s="43"/>
      <c r="C47" s="289" t="s">
        <v>127</v>
      </c>
      <c r="D47" s="289" t="s">
        <v>292</v>
      </c>
      <c r="E47" s="16" t="s">
        <v>1</v>
      </c>
      <c r="F47" s="290">
        <v>33.707000000000001</v>
      </c>
      <c r="G47" s="37"/>
      <c r="H47" s="43"/>
    </row>
    <row r="48" s="2" customFormat="1" ht="16.8" customHeight="1">
      <c r="A48" s="37"/>
      <c r="B48" s="43"/>
      <c r="C48" s="291" t="s">
        <v>1407</v>
      </c>
      <c r="D48" s="37"/>
      <c r="E48" s="37"/>
      <c r="F48" s="37"/>
      <c r="G48" s="37"/>
      <c r="H48" s="43"/>
    </row>
    <row r="49" s="2" customFormat="1">
      <c r="A49" s="37"/>
      <c r="B49" s="43"/>
      <c r="C49" s="289" t="s">
        <v>289</v>
      </c>
      <c r="D49" s="289" t="s">
        <v>290</v>
      </c>
      <c r="E49" s="16" t="s">
        <v>216</v>
      </c>
      <c r="F49" s="290">
        <v>33.707000000000001</v>
      </c>
      <c r="G49" s="37"/>
      <c r="H49" s="43"/>
    </row>
    <row r="50" s="2" customFormat="1">
      <c r="A50" s="37"/>
      <c r="B50" s="43"/>
      <c r="C50" s="289" t="s">
        <v>848</v>
      </c>
      <c r="D50" s="289" t="s">
        <v>849</v>
      </c>
      <c r="E50" s="16" t="s">
        <v>216</v>
      </c>
      <c r="F50" s="290">
        <v>110.214</v>
      </c>
      <c r="G50" s="37"/>
      <c r="H50" s="43"/>
    </row>
    <row r="51" s="2" customFormat="1" ht="16.8" customHeight="1">
      <c r="A51" s="37"/>
      <c r="B51" s="43"/>
      <c r="C51" s="285" t="s">
        <v>111</v>
      </c>
      <c r="D51" s="286" t="s">
        <v>1</v>
      </c>
      <c r="E51" s="287" t="s">
        <v>1</v>
      </c>
      <c r="F51" s="288">
        <v>35.700000000000003</v>
      </c>
      <c r="G51" s="37"/>
      <c r="H51" s="43"/>
    </row>
    <row r="52" s="2" customFormat="1" ht="16.8" customHeight="1">
      <c r="A52" s="37"/>
      <c r="B52" s="43"/>
      <c r="C52" s="289" t="s">
        <v>111</v>
      </c>
      <c r="D52" s="289" t="s">
        <v>303</v>
      </c>
      <c r="E52" s="16" t="s">
        <v>1</v>
      </c>
      <c r="F52" s="290">
        <v>35.700000000000003</v>
      </c>
      <c r="G52" s="37"/>
      <c r="H52" s="43"/>
    </row>
    <row r="53" s="2" customFormat="1" ht="16.8" customHeight="1">
      <c r="A53" s="37"/>
      <c r="B53" s="43"/>
      <c r="C53" s="291" t="s">
        <v>1407</v>
      </c>
      <c r="D53" s="37"/>
      <c r="E53" s="37"/>
      <c r="F53" s="37"/>
      <c r="G53" s="37"/>
      <c r="H53" s="43"/>
    </row>
    <row r="54" s="2" customFormat="1">
      <c r="A54" s="37"/>
      <c r="B54" s="43"/>
      <c r="C54" s="289" t="s">
        <v>300</v>
      </c>
      <c r="D54" s="289" t="s">
        <v>301</v>
      </c>
      <c r="E54" s="16" t="s">
        <v>198</v>
      </c>
      <c r="F54" s="290">
        <v>4.3739999999999997</v>
      </c>
      <c r="G54" s="37"/>
      <c r="H54" s="43"/>
    </row>
    <row r="55" s="2" customFormat="1">
      <c r="A55" s="37"/>
      <c r="B55" s="43"/>
      <c r="C55" s="289" t="s">
        <v>294</v>
      </c>
      <c r="D55" s="289" t="s">
        <v>295</v>
      </c>
      <c r="E55" s="16" t="s">
        <v>198</v>
      </c>
      <c r="F55" s="290">
        <v>3.4020000000000001</v>
      </c>
      <c r="G55" s="37"/>
      <c r="H55" s="43"/>
    </row>
    <row r="56" s="2" customFormat="1" ht="16.8" customHeight="1">
      <c r="A56" s="37"/>
      <c r="B56" s="43"/>
      <c r="C56" s="289" t="s">
        <v>307</v>
      </c>
      <c r="D56" s="289" t="s">
        <v>308</v>
      </c>
      <c r="E56" s="16" t="s">
        <v>222</v>
      </c>
      <c r="F56" s="290">
        <v>0.216</v>
      </c>
      <c r="G56" s="37"/>
      <c r="H56" s="43"/>
    </row>
    <row r="57" s="2" customFormat="1" ht="16.8" customHeight="1">
      <c r="A57" s="37"/>
      <c r="B57" s="43"/>
      <c r="C57" s="289" t="s">
        <v>313</v>
      </c>
      <c r="D57" s="289" t="s">
        <v>314</v>
      </c>
      <c r="E57" s="16" t="s">
        <v>216</v>
      </c>
      <c r="F57" s="290">
        <v>48.600000000000001</v>
      </c>
      <c r="G57" s="37"/>
      <c r="H57" s="43"/>
    </row>
    <row r="58" s="2" customFormat="1" ht="16.8" customHeight="1">
      <c r="A58" s="37"/>
      <c r="B58" s="43"/>
      <c r="C58" s="289" t="s">
        <v>317</v>
      </c>
      <c r="D58" s="289" t="s">
        <v>318</v>
      </c>
      <c r="E58" s="16" t="s">
        <v>216</v>
      </c>
      <c r="F58" s="290">
        <v>48.600000000000001</v>
      </c>
      <c r="G58" s="37"/>
      <c r="H58" s="43"/>
    </row>
    <row r="59" s="2" customFormat="1" ht="16.8" customHeight="1">
      <c r="A59" s="37"/>
      <c r="B59" s="43"/>
      <c r="C59" s="289" t="s">
        <v>426</v>
      </c>
      <c r="D59" s="289" t="s">
        <v>427</v>
      </c>
      <c r="E59" s="16" t="s">
        <v>216</v>
      </c>
      <c r="F59" s="290">
        <v>48.600000000000001</v>
      </c>
      <c r="G59" s="37"/>
      <c r="H59" s="43"/>
    </row>
    <row r="60" s="2" customFormat="1" ht="16.8" customHeight="1">
      <c r="A60" s="37"/>
      <c r="B60" s="43"/>
      <c r="C60" s="289" t="s">
        <v>449</v>
      </c>
      <c r="D60" s="289" t="s">
        <v>450</v>
      </c>
      <c r="E60" s="16" t="s">
        <v>216</v>
      </c>
      <c r="F60" s="290">
        <v>48.600000000000001</v>
      </c>
      <c r="G60" s="37"/>
      <c r="H60" s="43"/>
    </row>
    <row r="61" s="2" customFormat="1">
      <c r="A61" s="37"/>
      <c r="B61" s="43"/>
      <c r="C61" s="289" t="s">
        <v>458</v>
      </c>
      <c r="D61" s="289" t="s">
        <v>459</v>
      </c>
      <c r="E61" s="16" t="s">
        <v>216</v>
      </c>
      <c r="F61" s="290">
        <v>35.700000000000003</v>
      </c>
      <c r="G61" s="37"/>
      <c r="H61" s="43"/>
    </row>
    <row r="62" s="2" customFormat="1" ht="16.8" customHeight="1">
      <c r="A62" s="37"/>
      <c r="B62" s="43"/>
      <c r="C62" s="289" t="s">
        <v>472</v>
      </c>
      <c r="D62" s="289" t="s">
        <v>473</v>
      </c>
      <c r="E62" s="16" t="s">
        <v>216</v>
      </c>
      <c r="F62" s="290">
        <v>48.600000000000001</v>
      </c>
      <c r="G62" s="37"/>
      <c r="H62" s="43"/>
    </row>
    <row r="63" s="2" customFormat="1">
      <c r="A63" s="37"/>
      <c r="B63" s="43"/>
      <c r="C63" s="289" t="s">
        <v>792</v>
      </c>
      <c r="D63" s="289" t="s">
        <v>793</v>
      </c>
      <c r="E63" s="16" t="s">
        <v>216</v>
      </c>
      <c r="F63" s="290">
        <v>48.600000000000001</v>
      </c>
      <c r="G63" s="37"/>
      <c r="H63" s="43"/>
    </row>
    <row r="64" s="2" customFormat="1" ht="16.8" customHeight="1">
      <c r="A64" s="37"/>
      <c r="B64" s="43"/>
      <c r="C64" s="285" t="s">
        <v>113</v>
      </c>
      <c r="D64" s="286" t="s">
        <v>1</v>
      </c>
      <c r="E64" s="287" t="s">
        <v>1</v>
      </c>
      <c r="F64" s="288">
        <v>12.9</v>
      </c>
      <c r="G64" s="37"/>
      <c r="H64" s="43"/>
    </row>
    <row r="65" s="2" customFormat="1" ht="16.8" customHeight="1">
      <c r="A65" s="37"/>
      <c r="B65" s="43"/>
      <c r="C65" s="289" t="s">
        <v>113</v>
      </c>
      <c r="D65" s="289" t="s">
        <v>304</v>
      </c>
      <c r="E65" s="16" t="s">
        <v>1</v>
      </c>
      <c r="F65" s="290">
        <v>12.9</v>
      </c>
      <c r="G65" s="37"/>
      <c r="H65" s="43"/>
    </row>
    <row r="66" s="2" customFormat="1" ht="16.8" customHeight="1">
      <c r="A66" s="37"/>
      <c r="B66" s="43"/>
      <c r="C66" s="291" t="s">
        <v>1407</v>
      </c>
      <c r="D66" s="37"/>
      <c r="E66" s="37"/>
      <c r="F66" s="37"/>
      <c r="G66" s="37"/>
      <c r="H66" s="43"/>
    </row>
    <row r="67" s="2" customFormat="1">
      <c r="A67" s="37"/>
      <c r="B67" s="43"/>
      <c r="C67" s="289" t="s">
        <v>300</v>
      </c>
      <c r="D67" s="289" t="s">
        <v>301</v>
      </c>
      <c r="E67" s="16" t="s">
        <v>198</v>
      </c>
      <c r="F67" s="290">
        <v>4.3739999999999997</v>
      </c>
      <c r="G67" s="37"/>
      <c r="H67" s="43"/>
    </row>
    <row r="68" s="2" customFormat="1">
      <c r="A68" s="37"/>
      <c r="B68" s="43"/>
      <c r="C68" s="289" t="s">
        <v>294</v>
      </c>
      <c r="D68" s="289" t="s">
        <v>295</v>
      </c>
      <c r="E68" s="16" t="s">
        <v>198</v>
      </c>
      <c r="F68" s="290">
        <v>3.4020000000000001</v>
      </c>
      <c r="G68" s="37"/>
      <c r="H68" s="43"/>
    </row>
    <row r="69" s="2" customFormat="1" ht="16.8" customHeight="1">
      <c r="A69" s="37"/>
      <c r="B69" s="43"/>
      <c r="C69" s="289" t="s">
        <v>307</v>
      </c>
      <c r="D69" s="289" t="s">
        <v>308</v>
      </c>
      <c r="E69" s="16" t="s">
        <v>222</v>
      </c>
      <c r="F69" s="290">
        <v>0.216</v>
      </c>
      <c r="G69" s="37"/>
      <c r="H69" s="43"/>
    </row>
    <row r="70" s="2" customFormat="1" ht="16.8" customHeight="1">
      <c r="A70" s="37"/>
      <c r="B70" s="43"/>
      <c r="C70" s="289" t="s">
        <v>313</v>
      </c>
      <c r="D70" s="289" t="s">
        <v>314</v>
      </c>
      <c r="E70" s="16" t="s">
        <v>216</v>
      </c>
      <c r="F70" s="290">
        <v>48.600000000000001</v>
      </c>
      <c r="G70" s="37"/>
      <c r="H70" s="43"/>
    </row>
    <row r="71" s="2" customFormat="1" ht="16.8" customHeight="1">
      <c r="A71" s="37"/>
      <c r="B71" s="43"/>
      <c r="C71" s="289" t="s">
        <v>317</v>
      </c>
      <c r="D71" s="289" t="s">
        <v>318</v>
      </c>
      <c r="E71" s="16" t="s">
        <v>216</v>
      </c>
      <c r="F71" s="290">
        <v>48.600000000000001</v>
      </c>
      <c r="G71" s="37"/>
      <c r="H71" s="43"/>
    </row>
    <row r="72" s="2" customFormat="1" ht="16.8" customHeight="1">
      <c r="A72" s="37"/>
      <c r="B72" s="43"/>
      <c r="C72" s="289" t="s">
        <v>426</v>
      </c>
      <c r="D72" s="289" t="s">
        <v>427</v>
      </c>
      <c r="E72" s="16" t="s">
        <v>216</v>
      </c>
      <c r="F72" s="290">
        <v>48.600000000000001</v>
      </c>
      <c r="G72" s="37"/>
      <c r="H72" s="43"/>
    </row>
    <row r="73" s="2" customFormat="1" ht="16.8" customHeight="1">
      <c r="A73" s="37"/>
      <c r="B73" s="43"/>
      <c r="C73" s="289" t="s">
        <v>449</v>
      </c>
      <c r="D73" s="289" t="s">
        <v>450</v>
      </c>
      <c r="E73" s="16" t="s">
        <v>216</v>
      </c>
      <c r="F73" s="290">
        <v>48.600000000000001</v>
      </c>
      <c r="G73" s="37"/>
      <c r="H73" s="43"/>
    </row>
    <row r="74" s="2" customFormat="1" ht="16.8" customHeight="1">
      <c r="A74" s="37"/>
      <c r="B74" s="43"/>
      <c r="C74" s="289" t="s">
        <v>472</v>
      </c>
      <c r="D74" s="289" t="s">
        <v>473</v>
      </c>
      <c r="E74" s="16" t="s">
        <v>216</v>
      </c>
      <c r="F74" s="290">
        <v>48.600000000000001</v>
      </c>
      <c r="G74" s="37"/>
      <c r="H74" s="43"/>
    </row>
    <row r="75" s="2" customFormat="1">
      <c r="A75" s="37"/>
      <c r="B75" s="43"/>
      <c r="C75" s="289" t="s">
        <v>792</v>
      </c>
      <c r="D75" s="289" t="s">
        <v>793</v>
      </c>
      <c r="E75" s="16" t="s">
        <v>216</v>
      </c>
      <c r="F75" s="290">
        <v>48.600000000000001</v>
      </c>
      <c r="G75" s="37"/>
      <c r="H75" s="43"/>
    </row>
    <row r="76" s="2" customFormat="1" ht="16.8" customHeight="1">
      <c r="A76" s="37"/>
      <c r="B76" s="43"/>
      <c r="C76" s="285" t="s">
        <v>119</v>
      </c>
      <c r="D76" s="286" t="s">
        <v>1</v>
      </c>
      <c r="E76" s="287" t="s">
        <v>1</v>
      </c>
      <c r="F76" s="288">
        <v>15.158</v>
      </c>
      <c r="G76" s="37"/>
      <c r="H76" s="43"/>
    </row>
    <row r="77" s="2" customFormat="1" ht="16.8" customHeight="1">
      <c r="A77" s="37"/>
      <c r="B77" s="43"/>
      <c r="C77" s="289" t="s">
        <v>119</v>
      </c>
      <c r="D77" s="289" t="s">
        <v>230</v>
      </c>
      <c r="E77" s="16" t="s">
        <v>1</v>
      </c>
      <c r="F77" s="290">
        <v>15.158</v>
      </c>
      <c r="G77" s="37"/>
      <c r="H77" s="43"/>
    </row>
    <row r="78" s="2" customFormat="1" ht="16.8" customHeight="1">
      <c r="A78" s="37"/>
      <c r="B78" s="43"/>
      <c r="C78" s="291" t="s">
        <v>1407</v>
      </c>
      <c r="D78" s="37"/>
      <c r="E78" s="37"/>
      <c r="F78" s="37"/>
      <c r="G78" s="37"/>
      <c r="H78" s="43"/>
    </row>
    <row r="79" s="2" customFormat="1" ht="16.8" customHeight="1">
      <c r="A79" s="37"/>
      <c r="B79" s="43"/>
      <c r="C79" s="289" t="s">
        <v>227</v>
      </c>
      <c r="D79" s="289" t="s">
        <v>228</v>
      </c>
      <c r="E79" s="16" t="s">
        <v>216</v>
      </c>
      <c r="F79" s="290">
        <v>15.158</v>
      </c>
      <c r="G79" s="37"/>
      <c r="H79" s="43"/>
    </row>
    <row r="80" s="2" customFormat="1" ht="16.8" customHeight="1">
      <c r="A80" s="37"/>
      <c r="B80" s="43"/>
      <c r="C80" s="289" t="s">
        <v>283</v>
      </c>
      <c r="D80" s="289" t="s">
        <v>284</v>
      </c>
      <c r="E80" s="16" t="s">
        <v>216</v>
      </c>
      <c r="F80" s="290">
        <v>27.907</v>
      </c>
      <c r="G80" s="37"/>
      <c r="H80" s="43"/>
    </row>
    <row r="81" s="2" customFormat="1" ht="16.8" customHeight="1">
      <c r="A81" s="37"/>
      <c r="B81" s="43"/>
      <c r="C81" s="285" t="s">
        <v>121</v>
      </c>
      <c r="D81" s="286" t="s">
        <v>1</v>
      </c>
      <c r="E81" s="287" t="s">
        <v>1</v>
      </c>
      <c r="F81" s="288">
        <v>16.684000000000001</v>
      </c>
      <c r="G81" s="37"/>
      <c r="H81" s="43"/>
    </row>
    <row r="82" s="2" customFormat="1" ht="16.8" customHeight="1">
      <c r="A82" s="37"/>
      <c r="B82" s="43"/>
      <c r="C82" s="289" t="s">
        <v>121</v>
      </c>
      <c r="D82" s="289" t="s">
        <v>235</v>
      </c>
      <c r="E82" s="16" t="s">
        <v>1</v>
      </c>
      <c r="F82" s="290">
        <v>16.684000000000001</v>
      </c>
      <c r="G82" s="37"/>
      <c r="H82" s="43"/>
    </row>
    <row r="83" s="2" customFormat="1" ht="16.8" customHeight="1">
      <c r="A83" s="37"/>
      <c r="B83" s="43"/>
      <c r="C83" s="291" t="s">
        <v>1407</v>
      </c>
      <c r="D83" s="37"/>
      <c r="E83" s="37"/>
      <c r="F83" s="37"/>
      <c r="G83" s="37"/>
      <c r="H83" s="43"/>
    </row>
    <row r="84" s="2" customFormat="1" ht="16.8" customHeight="1">
      <c r="A84" s="37"/>
      <c r="B84" s="43"/>
      <c r="C84" s="289" t="s">
        <v>232</v>
      </c>
      <c r="D84" s="289" t="s">
        <v>233</v>
      </c>
      <c r="E84" s="16" t="s">
        <v>216</v>
      </c>
      <c r="F84" s="290">
        <v>16.684000000000001</v>
      </c>
      <c r="G84" s="37"/>
      <c r="H84" s="43"/>
    </row>
    <row r="85" s="2" customFormat="1" ht="16.8" customHeight="1">
      <c r="A85" s="37"/>
      <c r="B85" s="43"/>
      <c r="C85" s="289" t="s">
        <v>283</v>
      </c>
      <c r="D85" s="289" t="s">
        <v>284</v>
      </c>
      <c r="E85" s="16" t="s">
        <v>216</v>
      </c>
      <c r="F85" s="290">
        <v>27.907</v>
      </c>
      <c r="G85" s="37"/>
      <c r="H85" s="43"/>
    </row>
    <row r="86" s="2" customFormat="1" ht="16.8" customHeight="1">
      <c r="A86" s="37"/>
      <c r="B86" s="43"/>
      <c r="C86" s="285" t="s">
        <v>123</v>
      </c>
      <c r="D86" s="286" t="s">
        <v>1</v>
      </c>
      <c r="E86" s="287" t="s">
        <v>1</v>
      </c>
      <c r="F86" s="288">
        <v>37.090000000000003</v>
      </c>
      <c r="G86" s="37"/>
      <c r="H86" s="43"/>
    </row>
    <row r="87" s="2" customFormat="1">
      <c r="A87" s="37"/>
      <c r="B87" s="43"/>
      <c r="C87" s="289" t="s">
        <v>123</v>
      </c>
      <c r="D87" s="289" t="s">
        <v>240</v>
      </c>
      <c r="E87" s="16" t="s">
        <v>1</v>
      </c>
      <c r="F87" s="290">
        <v>37.090000000000003</v>
      </c>
      <c r="G87" s="37"/>
      <c r="H87" s="43"/>
    </row>
    <row r="88" s="2" customFormat="1" ht="16.8" customHeight="1">
      <c r="A88" s="37"/>
      <c r="B88" s="43"/>
      <c r="C88" s="291" t="s">
        <v>1407</v>
      </c>
      <c r="D88" s="37"/>
      <c r="E88" s="37"/>
      <c r="F88" s="37"/>
      <c r="G88" s="37"/>
      <c r="H88" s="43"/>
    </row>
    <row r="89" s="2" customFormat="1" ht="16.8" customHeight="1">
      <c r="A89" s="37"/>
      <c r="B89" s="43"/>
      <c r="C89" s="289" t="s">
        <v>237</v>
      </c>
      <c r="D89" s="289" t="s">
        <v>238</v>
      </c>
      <c r="E89" s="16" t="s">
        <v>216</v>
      </c>
      <c r="F89" s="290">
        <v>37.090000000000003</v>
      </c>
      <c r="G89" s="37"/>
      <c r="H89" s="43"/>
    </row>
    <row r="90" s="2" customFormat="1" ht="16.8" customHeight="1">
      <c r="A90" s="37"/>
      <c r="B90" s="43"/>
      <c r="C90" s="289" t="s">
        <v>283</v>
      </c>
      <c r="D90" s="289" t="s">
        <v>284</v>
      </c>
      <c r="E90" s="16" t="s">
        <v>216</v>
      </c>
      <c r="F90" s="290">
        <v>27.907</v>
      </c>
      <c r="G90" s="37"/>
      <c r="H90" s="43"/>
    </row>
    <row r="91" s="2" customFormat="1" ht="16.8" customHeight="1">
      <c r="A91" s="37"/>
      <c r="B91" s="43"/>
      <c r="C91" s="285" t="s">
        <v>125</v>
      </c>
      <c r="D91" s="286" t="s">
        <v>1</v>
      </c>
      <c r="E91" s="287" t="s">
        <v>1</v>
      </c>
      <c r="F91" s="288">
        <v>48.600000000000001</v>
      </c>
      <c r="G91" s="37"/>
      <c r="H91" s="43"/>
    </row>
    <row r="92" s="2" customFormat="1" ht="16.8" customHeight="1">
      <c r="A92" s="37"/>
      <c r="B92" s="43"/>
      <c r="C92" s="289" t="s">
        <v>125</v>
      </c>
      <c r="D92" s="289" t="s">
        <v>281</v>
      </c>
      <c r="E92" s="16" t="s">
        <v>1</v>
      </c>
      <c r="F92" s="290">
        <v>48.600000000000001</v>
      </c>
      <c r="G92" s="37"/>
      <c r="H92" s="43"/>
    </row>
    <row r="93" s="2" customFormat="1" ht="16.8" customHeight="1">
      <c r="A93" s="37"/>
      <c r="B93" s="43"/>
      <c r="C93" s="291" t="s">
        <v>1407</v>
      </c>
      <c r="D93" s="37"/>
      <c r="E93" s="37"/>
      <c r="F93" s="37"/>
      <c r="G93" s="37"/>
      <c r="H93" s="43"/>
    </row>
    <row r="94" s="2" customFormat="1">
      <c r="A94" s="37"/>
      <c r="B94" s="43"/>
      <c r="C94" s="289" t="s">
        <v>278</v>
      </c>
      <c r="D94" s="289" t="s">
        <v>279</v>
      </c>
      <c r="E94" s="16" t="s">
        <v>216</v>
      </c>
      <c r="F94" s="290">
        <v>48.600000000000001</v>
      </c>
      <c r="G94" s="37"/>
      <c r="H94" s="43"/>
    </row>
    <row r="95" s="2" customFormat="1">
      <c r="A95" s="37"/>
      <c r="B95" s="43"/>
      <c r="C95" s="289" t="s">
        <v>848</v>
      </c>
      <c r="D95" s="289" t="s">
        <v>849</v>
      </c>
      <c r="E95" s="16" t="s">
        <v>216</v>
      </c>
      <c r="F95" s="290">
        <v>110.214</v>
      </c>
      <c r="G95" s="37"/>
      <c r="H95" s="43"/>
    </row>
    <row r="96" s="2" customFormat="1" ht="16.8" customHeight="1">
      <c r="A96" s="37"/>
      <c r="B96" s="43"/>
      <c r="C96" s="285" t="s">
        <v>133</v>
      </c>
      <c r="D96" s="286" t="s">
        <v>1</v>
      </c>
      <c r="E96" s="287" t="s">
        <v>1</v>
      </c>
      <c r="F96" s="288">
        <v>0.106</v>
      </c>
      <c r="G96" s="37"/>
      <c r="H96" s="43"/>
    </row>
    <row r="97" s="2" customFormat="1" ht="16.8" customHeight="1">
      <c r="A97" s="37"/>
      <c r="B97" s="43"/>
      <c r="C97" s="289" t="s">
        <v>1</v>
      </c>
      <c r="D97" s="289" t="s">
        <v>563</v>
      </c>
      <c r="E97" s="16" t="s">
        <v>1</v>
      </c>
      <c r="F97" s="290">
        <v>0.0060000000000000001</v>
      </c>
      <c r="G97" s="37"/>
      <c r="H97" s="43"/>
    </row>
    <row r="98" s="2" customFormat="1" ht="16.8" customHeight="1">
      <c r="A98" s="37"/>
      <c r="B98" s="43"/>
      <c r="C98" s="289" t="s">
        <v>1</v>
      </c>
      <c r="D98" s="289" t="s">
        <v>564</v>
      </c>
      <c r="E98" s="16" t="s">
        <v>1</v>
      </c>
      <c r="F98" s="290">
        <v>0.10000000000000001</v>
      </c>
      <c r="G98" s="37"/>
      <c r="H98" s="43"/>
    </row>
    <row r="99" s="2" customFormat="1" ht="16.8" customHeight="1">
      <c r="A99" s="37"/>
      <c r="B99" s="43"/>
      <c r="C99" s="289" t="s">
        <v>133</v>
      </c>
      <c r="D99" s="289" t="s">
        <v>202</v>
      </c>
      <c r="E99" s="16" t="s">
        <v>1</v>
      </c>
      <c r="F99" s="290">
        <v>0.106</v>
      </c>
      <c r="G99" s="37"/>
      <c r="H99" s="43"/>
    </row>
    <row r="100" s="2" customFormat="1" ht="16.8" customHeight="1">
      <c r="A100" s="37"/>
      <c r="B100" s="43"/>
      <c r="C100" s="291" t="s">
        <v>1407</v>
      </c>
      <c r="D100" s="37"/>
      <c r="E100" s="37"/>
      <c r="F100" s="37"/>
      <c r="G100" s="37"/>
      <c r="H100" s="43"/>
    </row>
    <row r="101" s="2" customFormat="1" ht="16.8" customHeight="1">
      <c r="A101" s="37"/>
      <c r="B101" s="43"/>
      <c r="C101" s="289" t="s">
        <v>560</v>
      </c>
      <c r="D101" s="289" t="s">
        <v>561</v>
      </c>
      <c r="E101" s="16" t="s">
        <v>198</v>
      </c>
      <c r="F101" s="290">
        <v>0.106</v>
      </c>
      <c r="G101" s="37"/>
      <c r="H101" s="43"/>
    </row>
    <row r="102" s="2" customFormat="1" ht="16.8" customHeight="1">
      <c r="A102" s="37"/>
      <c r="B102" s="43"/>
      <c r="C102" s="289" t="s">
        <v>595</v>
      </c>
      <c r="D102" s="289" t="s">
        <v>596</v>
      </c>
      <c r="E102" s="16" t="s">
        <v>198</v>
      </c>
      <c r="F102" s="290">
        <v>0.39100000000000001</v>
      </c>
      <c r="G102" s="37"/>
      <c r="H102" s="43"/>
    </row>
    <row r="103" s="2" customFormat="1" ht="16.8" customHeight="1">
      <c r="A103" s="37"/>
      <c r="B103" s="43"/>
      <c r="C103" s="285" t="s">
        <v>135</v>
      </c>
      <c r="D103" s="286" t="s">
        <v>1</v>
      </c>
      <c r="E103" s="287" t="s">
        <v>1</v>
      </c>
      <c r="F103" s="288">
        <v>0.106</v>
      </c>
      <c r="G103" s="37"/>
      <c r="H103" s="43"/>
    </row>
    <row r="104" s="2" customFormat="1" ht="16.8" customHeight="1">
      <c r="A104" s="37"/>
      <c r="B104" s="43"/>
      <c r="C104" s="289" t="s">
        <v>1</v>
      </c>
      <c r="D104" s="289" t="s">
        <v>576</v>
      </c>
      <c r="E104" s="16" t="s">
        <v>1</v>
      </c>
      <c r="F104" s="290">
        <v>0.024</v>
      </c>
      <c r="G104" s="37"/>
      <c r="H104" s="43"/>
    </row>
    <row r="105" s="2" customFormat="1" ht="16.8" customHeight="1">
      <c r="A105" s="37"/>
      <c r="B105" s="43"/>
      <c r="C105" s="289" t="s">
        <v>1</v>
      </c>
      <c r="D105" s="289" t="s">
        <v>577</v>
      </c>
      <c r="E105" s="16" t="s">
        <v>1</v>
      </c>
      <c r="F105" s="290">
        <v>0.050000000000000003</v>
      </c>
      <c r="G105" s="37"/>
      <c r="H105" s="43"/>
    </row>
    <row r="106" s="2" customFormat="1" ht="16.8" customHeight="1">
      <c r="A106" s="37"/>
      <c r="B106" s="43"/>
      <c r="C106" s="289" t="s">
        <v>1</v>
      </c>
      <c r="D106" s="289" t="s">
        <v>578</v>
      </c>
      <c r="E106" s="16" t="s">
        <v>1</v>
      </c>
      <c r="F106" s="290">
        <v>0.032000000000000001</v>
      </c>
      <c r="G106" s="37"/>
      <c r="H106" s="43"/>
    </row>
    <row r="107" s="2" customFormat="1" ht="16.8" customHeight="1">
      <c r="A107" s="37"/>
      <c r="B107" s="43"/>
      <c r="C107" s="289" t="s">
        <v>135</v>
      </c>
      <c r="D107" s="289" t="s">
        <v>202</v>
      </c>
      <c r="E107" s="16" t="s">
        <v>1</v>
      </c>
      <c r="F107" s="290">
        <v>0.106</v>
      </c>
      <c r="G107" s="37"/>
      <c r="H107" s="43"/>
    </row>
    <row r="108" s="2" customFormat="1" ht="16.8" customHeight="1">
      <c r="A108" s="37"/>
      <c r="B108" s="43"/>
      <c r="C108" s="291" t="s">
        <v>1407</v>
      </c>
      <c r="D108" s="37"/>
      <c r="E108" s="37"/>
      <c r="F108" s="37"/>
      <c r="G108" s="37"/>
      <c r="H108" s="43"/>
    </row>
    <row r="109" s="2" customFormat="1" ht="16.8" customHeight="1">
      <c r="A109" s="37"/>
      <c r="B109" s="43"/>
      <c r="C109" s="289" t="s">
        <v>573</v>
      </c>
      <c r="D109" s="289" t="s">
        <v>574</v>
      </c>
      <c r="E109" s="16" t="s">
        <v>198</v>
      </c>
      <c r="F109" s="290">
        <v>0.106</v>
      </c>
      <c r="G109" s="37"/>
      <c r="H109" s="43"/>
    </row>
    <row r="110" s="2" customFormat="1" ht="16.8" customHeight="1">
      <c r="A110" s="37"/>
      <c r="B110" s="43"/>
      <c r="C110" s="289" t="s">
        <v>595</v>
      </c>
      <c r="D110" s="289" t="s">
        <v>596</v>
      </c>
      <c r="E110" s="16" t="s">
        <v>198</v>
      </c>
      <c r="F110" s="290">
        <v>0.39100000000000001</v>
      </c>
      <c r="G110" s="37"/>
      <c r="H110" s="43"/>
    </row>
    <row r="111" s="2" customFormat="1" ht="16.8" customHeight="1">
      <c r="A111" s="37"/>
      <c r="B111" s="43"/>
      <c r="C111" s="285" t="s">
        <v>136</v>
      </c>
      <c r="D111" s="286" t="s">
        <v>1</v>
      </c>
      <c r="E111" s="287" t="s">
        <v>1</v>
      </c>
      <c r="F111" s="288">
        <v>0.17899999999999999</v>
      </c>
      <c r="G111" s="37"/>
      <c r="H111" s="43"/>
    </row>
    <row r="112" s="2" customFormat="1" ht="16.8" customHeight="1">
      <c r="A112" s="37"/>
      <c r="B112" s="43"/>
      <c r="C112" s="289" t="s">
        <v>136</v>
      </c>
      <c r="D112" s="289" t="s">
        <v>588</v>
      </c>
      <c r="E112" s="16" t="s">
        <v>1</v>
      </c>
      <c r="F112" s="290">
        <v>0.17899999999999999</v>
      </c>
      <c r="G112" s="37"/>
      <c r="H112" s="43"/>
    </row>
    <row r="113" s="2" customFormat="1" ht="16.8" customHeight="1">
      <c r="A113" s="37"/>
      <c r="B113" s="43"/>
      <c r="C113" s="291" t="s">
        <v>1407</v>
      </c>
      <c r="D113" s="37"/>
      <c r="E113" s="37"/>
      <c r="F113" s="37"/>
      <c r="G113" s="37"/>
      <c r="H113" s="43"/>
    </row>
    <row r="114" s="2" customFormat="1" ht="16.8" customHeight="1">
      <c r="A114" s="37"/>
      <c r="B114" s="43"/>
      <c r="C114" s="289" t="s">
        <v>585</v>
      </c>
      <c r="D114" s="289" t="s">
        <v>586</v>
      </c>
      <c r="E114" s="16" t="s">
        <v>198</v>
      </c>
      <c r="F114" s="290">
        <v>0.17899999999999999</v>
      </c>
      <c r="G114" s="37"/>
      <c r="H114" s="43"/>
    </row>
    <row r="115" s="2" customFormat="1" ht="16.8" customHeight="1">
      <c r="A115" s="37"/>
      <c r="B115" s="43"/>
      <c r="C115" s="289" t="s">
        <v>595</v>
      </c>
      <c r="D115" s="289" t="s">
        <v>596</v>
      </c>
      <c r="E115" s="16" t="s">
        <v>198</v>
      </c>
      <c r="F115" s="290">
        <v>0.39100000000000001</v>
      </c>
      <c r="G115" s="37"/>
      <c r="H115" s="43"/>
    </row>
    <row r="116" s="2" customFormat="1" ht="16.8" customHeight="1">
      <c r="A116" s="37"/>
      <c r="B116" s="43"/>
      <c r="C116" s="285" t="s">
        <v>116</v>
      </c>
      <c r="D116" s="286" t="s">
        <v>1</v>
      </c>
      <c r="E116" s="287" t="s">
        <v>1</v>
      </c>
      <c r="F116" s="288">
        <v>12.699999999999999</v>
      </c>
      <c r="G116" s="37"/>
      <c r="H116" s="43"/>
    </row>
    <row r="117" s="2" customFormat="1" ht="16.8" customHeight="1">
      <c r="A117" s="37"/>
      <c r="B117" s="43"/>
      <c r="C117" s="289" t="s">
        <v>116</v>
      </c>
      <c r="D117" s="289" t="s">
        <v>265</v>
      </c>
      <c r="E117" s="16" t="s">
        <v>1</v>
      </c>
      <c r="F117" s="290">
        <v>12.699999999999999</v>
      </c>
      <c r="G117" s="37"/>
      <c r="H117" s="43"/>
    </row>
    <row r="118" s="2" customFormat="1" ht="16.8" customHeight="1">
      <c r="A118" s="37"/>
      <c r="B118" s="43"/>
      <c r="C118" s="291" t="s">
        <v>1407</v>
      </c>
      <c r="D118" s="37"/>
      <c r="E118" s="37"/>
      <c r="F118" s="37"/>
      <c r="G118" s="37"/>
      <c r="H118" s="43"/>
    </row>
    <row r="119" s="2" customFormat="1" ht="16.8" customHeight="1">
      <c r="A119" s="37"/>
      <c r="B119" s="43"/>
      <c r="C119" s="289" t="s">
        <v>262</v>
      </c>
      <c r="D119" s="289" t="s">
        <v>263</v>
      </c>
      <c r="E119" s="16" t="s">
        <v>216</v>
      </c>
      <c r="F119" s="290">
        <v>12.699999999999999</v>
      </c>
      <c r="G119" s="37"/>
      <c r="H119" s="43"/>
    </row>
    <row r="120" s="2" customFormat="1" ht="16.8" customHeight="1">
      <c r="A120" s="37"/>
      <c r="B120" s="43"/>
      <c r="C120" s="289" t="s">
        <v>266</v>
      </c>
      <c r="D120" s="289" t="s">
        <v>267</v>
      </c>
      <c r="E120" s="16" t="s">
        <v>216</v>
      </c>
      <c r="F120" s="290">
        <v>12.699999999999999</v>
      </c>
      <c r="G120" s="37"/>
      <c r="H120" s="43"/>
    </row>
    <row r="121" s="2" customFormat="1" ht="26.4" customHeight="1">
      <c r="A121" s="37"/>
      <c r="B121" s="43"/>
      <c r="C121" s="284" t="s">
        <v>1408</v>
      </c>
      <c r="D121" s="284" t="s">
        <v>97</v>
      </c>
      <c r="E121" s="37"/>
      <c r="F121" s="37"/>
      <c r="G121" s="37"/>
      <c r="H121" s="43"/>
    </row>
    <row r="122" s="2" customFormat="1" ht="16.8" customHeight="1">
      <c r="A122" s="37"/>
      <c r="B122" s="43"/>
      <c r="C122" s="285" t="s">
        <v>131</v>
      </c>
      <c r="D122" s="286" t="s">
        <v>1</v>
      </c>
      <c r="E122" s="287" t="s">
        <v>1</v>
      </c>
      <c r="F122" s="288">
        <v>5.9320000000000004</v>
      </c>
      <c r="G122" s="37"/>
      <c r="H122" s="43"/>
    </row>
    <row r="123" s="2" customFormat="1" ht="16.8" customHeight="1">
      <c r="A123" s="37"/>
      <c r="B123" s="43"/>
      <c r="C123" s="285" t="s">
        <v>1160</v>
      </c>
      <c r="D123" s="286" t="s">
        <v>1</v>
      </c>
      <c r="E123" s="287" t="s">
        <v>1</v>
      </c>
      <c r="F123" s="288">
        <v>14.4</v>
      </c>
      <c r="G123" s="37"/>
      <c r="H123" s="43"/>
    </row>
    <row r="124" s="2" customFormat="1" ht="16.8" customHeight="1">
      <c r="A124" s="37"/>
      <c r="B124" s="43"/>
      <c r="C124" s="289" t="s">
        <v>1160</v>
      </c>
      <c r="D124" s="289" t="s">
        <v>1170</v>
      </c>
      <c r="E124" s="16" t="s">
        <v>1</v>
      </c>
      <c r="F124" s="290">
        <v>14.4</v>
      </c>
      <c r="G124" s="37"/>
      <c r="H124" s="43"/>
    </row>
    <row r="125" s="2" customFormat="1" ht="16.8" customHeight="1">
      <c r="A125" s="37"/>
      <c r="B125" s="43"/>
      <c r="C125" s="291" t="s">
        <v>1407</v>
      </c>
      <c r="D125" s="37"/>
      <c r="E125" s="37"/>
      <c r="F125" s="37"/>
      <c r="G125" s="37"/>
      <c r="H125" s="43"/>
    </row>
    <row r="126" s="2" customFormat="1">
      <c r="A126" s="37"/>
      <c r="B126" s="43"/>
      <c r="C126" s="289" t="s">
        <v>1167</v>
      </c>
      <c r="D126" s="289" t="s">
        <v>1168</v>
      </c>
      <c r="E126" s="16" t="s">
        <v>198</v>
      </c>
      <c r="F126" s="290">
        <v>14.4</v>
      </c>
      <c r="G126" s="37"/>
      <c r="H126" s="43"/>
    </row>
    <row r="127" s="2" customFormat="1" ht="16.8" customHeight="1">
      <c r="A127" s="37"/>
      <c r="B127" s="43"/>
      <c r="C127" s="289" t="s">
        <v>204</v>
      </c>
      <c r="D127" s="289" t="s">
        <v>205</v>
      </c>
      <c r="E127" s="16" t="s">
        <v>198</v>
      </c>
      <c r="F127" s="290">
        <v>6.367</v>
      </c>
      <c r="G127" s="37"/>
      <c r="H127" s="43"/>
    </row>
    <row r="128" s="2" customFormat="1" ht="16.8" customHeight="1">
      <c r="A128" s="37"/>
      <c r="B128" s="43"/>
      <c r="C128" s="285" t="s">
        <v>1162</v>
      </c>
      <c r="D128" s="286" t="s">
        <v>1</v>
      </c>
      <c r="E128" s="287" t="s">
        <v>1</v>
      </c>
      <c r="F128" s="288">
        <v>8.0329999999999995</v>
      </c>
      <c r="G128" s="37"/>
      <c r="H128" s="43"/>
    </row>
    <row r="129" s="2" customFormat="1" ht="16.8" customHeight="1">
      <c r="A129" s="37"/>
      <c r="B129" s="43"/>
      <c r="C129" s="289" t="s">
        <v>1</v>
      </c>
      <c r="D129" s="289" t="s">
        <v>1176</v>
      </c>
      <c r="E129" s="16" t="s">
        <v>1</v>
      </c>
      <c r="F129" s="290">
        <v>0.92600000000000005</v>
      </c>
      <c r="G129" s="37"/>
      <c r="H129" s="43"/>
    </row>
    <row r="130" s="2" customFormat="1" ht="16.8" customHeight="1">
      <c r="A130" s="37"/>
      <c r="B130" s="43"/>
      <c r="C130" s="289" t="s">
        <v>1</v>
      </c>
      <c r="D130" s="289" t="s">
        <v>1177</v>
      </c>
      <c r="E130" s="16" t="s">
        <v>1</v>
      </c>
      <c r="F130" s="290">
        <v>1.587</v>
      </c>
      <c r="G130" s="37"/>
      <c r="H130" s="43"/>
    </row>
    <row r="131" s="2" customFormat="1" ht="16.8" customHeight="1">
      <c r="A131" s="37"/>
      <c r="B131" s="43"/>
      <c r="C131" s="289" t="s">
        <v>1</v>
      </c>
      <c r="D131" s="289" t="s">
        <v>1178</v>
      </c>
      <c r="E131" s="16" t="s">
        <v>1</v>
      </c>
      <c r="F131" s="290">
        <v>5.5199999999999996</v>
      </c>
      <c r="G131" s="37"/>
      <c r="H131" s="43"/>
    </row>
    <row r="132" s="2" customFormat="1" ht="16.8" customHeight="1">
      <c r="A132" s="37"/>
      <c r="B132" s="43"/>
      <c r="C132" s="289" t="s">
        <v>1162</v>
      </c>
      <c r="D132" s="289" t="s">
        <v>202</v>
      </c>
      <c r="E132" s="16" t="s">
        <v>1</v>
      </c>
      <c r="F132" s="290">
        <v>8.0329999999999995</v>
      </c>
      <c r="G132" s="37"/>
      <c r="H132" s="43"/>
    </row>
    <row r="133" s="2" customFormat="1" ht="16.8" customHeight="1">
      <c r="A133" s="37"/>
      <c r="B133" s="43"/>
      <c r="C133" s="291" t="s">
        <v>1407</v>
      </c>
      <c r="D133" s="37"/>
      <c r="E133" s="37"/>
      <c r="F133" s="37"/>
      <c r="G133" s="37"/>
      <c r="H133" s="43"/>
    </row>
    <row r="134" s="2" customFormat="1" ht="16.8" customHeight="1">
      <c r="A134" s="37"/>
      <c r="B134" s="43"/>
      <c r="C134" s="289" t="s">
        <v>1173</v>
      </c>
      <c r="D134" s="289" t="s">
        <v>1174</v>
      </c>
      <c r="E134" s="16" t="s">
        <v>198</v>
      </c>
      <c r="F134" s="290">
        <v>8.0329999999999995</v>
      </c>
      <c r="G134" s="37"/>
      <c r="H134" s="43"/>
    </row>
    <row r="135" s="2" customFormat="1" ht="16.8" customHeight="1">
      <c r="A135" s="37"/>
      <c r="B135" s="43"/>
      <c r="C135" s="289" t="s">
        <v>204</v>
      </c>
      <c r="D135" s="289" t="s">
        <v>205</v>
      </c>
      <c r="E135" s="16" t="s">
        <v>198</v>
      </c>
      <c r="F135" s="290">
        <v>6.367</v>
      </c>
      <c r="G135" s="37"/>
      <c r="H135" s="43"/>
    </row>
    <row r="136" s="2" customFormat="1" ht="7.44" customHeight="1">
      <c r="A136" s="37"/>
      <c r="B136" s="170"/>
      <c r="C136" s="171"/>
      <c r="D136" s="171"/>
      <c r="E136" s="171"/>
      <c r="F136" s="171"/>
      <c r="G136" s="171"/>
      <c r="H136" s="43"/>
    </row>
    <row r="137" s="2" customFormat="1">
      <c r="A137" s="37"/>
      <c r="B137" s="37"/>
      <c r="C137" s="37"/>
      <c r="D137" s="37"/>
      <c r="E137" s="37"/>
      <c r="F137" s="37"/>
      <c r="G137" s="37"/>
      <c r="H137" s="37"/>
    </row>
  </sheetData>
  <sheetProtection sheet="1" formatColumns="0" formatRows="0" objects="1" scenarios="1" spinCount="100000" saltValue="8Mx+tp5HPW1j+sJJafa/zOVlvJIbTcOjSMfJ5dVrcj8mTmGh3U6JkSlIOXCuVlxNge2oxC8Ly8HSi5+20e/13A==" hashValue="P7zhKq11XE0DDVhcp3TFrnSWmwzuVMWA3kIdxYnz2TbLLvgxFM2FSpseV3grVesmgGxO3gPIuy519CxrDnn/C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2023-10-16T08:46:03Z</dcterms:created>
  <dcterms:modified xsi:type="dcterms:W3CDTF">2023-10-16T08:46:18Z</dcterms:modified>
</cp:coreProperties>
</file>