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bjekt bývalého m..." sheetId="2" r:id="rId2"/>
    <sheet name="SO 02 - Výstupní stanice ..." sheetId="3" r:id="rId3"/>
    <sheet name="SO 02a - Oprava atiky" sheetId="4" r:id="rId4"/>
    <sheet name="VON - VRN+ON" sheetId="5" r:id="rId5"/>
  </sheets>
  <definedNames>
    <definedName name="_xlnm.Print_Area" localSheetId="0">'Rekapitulace stavby'!$D$4:$AO$76,'Rekapitulace stavby'!$C$82:$AQ$99</definedName>
    <definedName name="_xlnm._FilterDatabase" localSheetId="1" hidden="1">'SO 01 - Objekt bývalého m...'!$C$137:$K$710</definedName>
    <definedName name="_xlnm.Print_Area" localSheetId="1">'SO 01 - Objekt bývalého m...'!$C$125:$J$710</definedName>
    <definedName name="_xlnm._FilterDatabase" localSheetId="2" hidden="1">'SO 02 - Výstupní stanice ...'!$C$136:$K$988</definedName>
    <definedName name="_xlnm.Print_Area" localSheetId="2">'SO 02 - Výstupní stanice ...'!$C$124:$J$988</definedName>
    <definedName name="_xlnm._FilterDatabase" localSheetId="3" hidden="1">'SO 02a - Oprava atiky'!$C$127:$K$292</definedName>
    <definedName name="_xlnm.Print_Area" localSheetId="3">'SO 02a - Oprava atiky'!$C$115:$J$292</definedName>
    <definedName name="_xlnm._FilterDatabase" localSheetId="4" hidden="1">'VON - VRN+ON'!$C$120:$K$145</definedName>
    <definedName name="_xlnm.Print_Area" localSheetId="4">'VON - VRN+ON'!$C$108:$J$145</definedName>
    <definedName name="_xlnm.Print_Titles" localSheetId="0">'Rekapitulace stavby'!$92:$92</definedName>
    <definedName name="_xlnm.Print_Titles" localSheetId="1">'SO 01 - Objekt bývalého m...'!$137:$137</definedName>
    <definedName name="_xlnm.Print_Titles" localSheetId="2">'SO 02 - Výstupní stanice ...'!$136:$136</definedName>
    <definedName name="_xlnm.Print_Titles" localSheetId="3">'SO 02a - Oprava atiky'!$127:$127</definedName>
    <definedName name="_xlnm.Print_Titles" localSheetId="4">'VON - VRN+ON'!$120:$120</definedName>
  </definedNames>
  <calcPr fullCalcOnLoad="1"/>
</workbook>
</file>

<file path=xl/sharedStrings.xml><?xml version="1.0" encoding="utf-8"?>
<sst xmlns="http://schemas.openxmlformats.org/spreadsheetml/2006/main" count="15681" uniqueCount="1631">
  <si>
    <t>Export Komplet</t>
  </si>
  <si>
    <t/>
  </si>
  <si>
    <t>2.0</t>
  </si>
  <si>
    <t>ZAMOK</t>
  </si>
  <si>
    <t>False</t>
  </si>
  <si>
    <t>{b9ce5e7b-c16d-4915-b983-453ffd5dd431}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</si>
  <si>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</si>
  <si>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</si>
  <si>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</si>
  <si>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</si>
  <si>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</si>
  <si>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</si>
  <si>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</si>
  <si>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</si>
  <si>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01_23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</si>
  <si>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</si>
  <si>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</si>
  <si>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Statické zajištění výstupní stanice výtahu  na Pastýřskou stěnu a navazujícího objektu Medvědince</t>
  </si>
  <si>
    <t>KSO:</t>
  </si>
  <si>
    <t>CC-CZ:</t>
  </si>
  <si>
    <t>Místo:</t>
  </si>
  <si>
    <t xml:space="preserve"> </t>
  </si>
  <si>
    <t>Datum:</t>
  </si>
  <si>
    <t>28. 4. 2023</t>
  </si>
  <si>
    <t>Zadavatel:</t>
  </si>
  <si>
    <t>IČ:</t>
  </si>
  <si>
    <t>Statutární město Děčín, MM Děčín, OR</t>
  </si>
  <si>
    <t>DIČ:</t>
  </si>
  <si>
    <t>Uchazeč:</t>
  </si>
  <si>
    <t>Vyplň údaj</t>
  </si>
  <si>
    <t>Projektant:</t>
  </si>
  <si>
    <t>Ing. Hrabě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</si>
  <si>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</si>
  <si>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</si>
  <si>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</si>
  <si>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</si>
  <si>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</si>
  <si>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</si>
  <si>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</si>
  <si>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</si>
  <si>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</si>
  <si>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</si>
  <si>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</si>
  <si>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</si>
  <si>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</si>
  <si>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</si>
  <si>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</si>
  <si>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</si>
  <si>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</si>
  <si>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</si>
  <si>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</si>
  <si>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</si>
  <si>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</si>
  <si>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</si>
  <si>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</si>
  <si>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</si>
  <si>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</si>
  <si>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</si>
  <si>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</si>
  <si>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</si>
  <si>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</si>
  <si>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</si>
  <si>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</si>
  <si>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</si>
  <si>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</si>
  <si>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</si>
  <si>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</si>
  <si>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</si>
  <si>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</si>
  <si>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</si>
  <si>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</si>
  <si>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</si>
  <si>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</si>
  <si>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</si>
  <si>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</si>
  <si>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</si>
  <si>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</si>
  <si>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</si>
  <si>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</si>
  <si>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</si>
  <si>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</si>
  <si>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Objekt bývalého medvědince</t>
  </si>
  <si>
    <t>STA</t>
  </si>
  <si>
    <t>1</t>
  </si>
  <si>
    <t>{66576ccb-22db-4449-aa95-2fec5837cb87}</t>
  </si>
  <si>
    <t>2</t>
  </si>
  <si>
    <t>SO 02</t>
  </si>
  <si>
    <t>Výstupní stanice výtahu na Pastýřskou stěnu</t>
  </si>
  <si>
    <t>{30bfa9d2-ccb4-4699-ac55-71e3ee14da7c}</t>
  </si>
  <si>
    <t>SO 02a</t>
  </si>
  <si>
    <t>Oprava atiky</t>
  </si>
  <si>
    <t>{b3e8683c-d85e-4ae4-a62b-8839f5e7f9b2}</t>
  </si>
  <si>
    <t>VON</t>
  </si>
  <si>
    <t>VRN+ON</t>
  </si>
  <si>
    <t>{57691568-2d5b-4005-8802-638a6e7e18b8}</t>
  </si>
  <si>
    <t>KRYCÍ LIST SOUPISU PRACÍ</t>
  </si>
  <si>
    <t>Objekt:</t>
  </si>
  <si>
    <t>SO 01 - Objekt bývalého medvědince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</si>
  <si>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</si>
  <si>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</si>
  <si>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</si>
  <si>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</si>
  <si>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</si>
  <si>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</si>
  <si>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</si>
  <si>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</si>
  <si>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</si>
  <si>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</si>
  <si>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</si>
  <si>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</si>
  <si>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</si>
  <si>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</si>
  <si>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</si>
  <si>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</si>
  <si>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</si>
  <si>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</si>
  <si>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</si>
  <si>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</si>
  <si>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</si>
  <si>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</si>
  <si>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</si>
  <si>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</si>
  <si>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</si>
  <si>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</si>
  <si>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</si>
  <si>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</si>
  <si>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</si>
  <si>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</si>
  <si>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</si>
  <si>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</si>
  <si>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</si>
  <si>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</si>
  <si>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</si>
  <si>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</si>
  <si>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</si>
  <si>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</si>
  <si>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</si>
  <si>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</si>
  <si>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</si>
  <si>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</si>
  <si>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</si>
  <si>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</si>
  <si>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</si>
  <si>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113106151</t>
  </si>
  <si>
    <t>Rozebrání dlažeb vozovek z velkých kostek s ložem z kameniva ručně</t>
  </si>
  <si>
    <t>m2</t>
  </si>
  <si>
    <t>4</t>
  </si>
  <si>
    <t>228007890</t>
  </si>
  <si>
    <t>Online PSC</t>
  </si>
  <si>
    <t>https://podminky.urs.cz/item/CS_URS_2023_01/113106151</t>
  </si>
  <si>
    <t>VV</t>
  </si>
  <si>
    <t>příloha PD - TZ, 02</t>
  </si>
  <si>
    <t>rozebrání kamenné dlažby včetně uložení do depozitu k dalšímu použití</t>
  </si>
  <si>
    <t>0,70*9,65+9,65*4,0+3,14*4,0*4,0/4</t>
  </si>
  <si>
    <t>Součet</t>
  </si>
  <si>
    <t>119002131</t>
  </si>
  <si>
    <t>Pochozí protiskluzový plech pro zabezpečení výkopu zřízení</t>
  </si>
  <si>
    <t>-1202545121</t>
  </si>
  <si>
    <t>https://podminky.urs.cz/item/CS_URS_2023_01/119002131</t>
  </si>
  <si>
    <t>příloha Pd - TZ</t>
  </si>
  <si>
    <t>zakrytí provizorní rýhy pro kabel</t>
  </si>
  <si>
    <t>1,0*25,0</t>
  </si>
  <si>
    <t>3</t>
  </si>
  <si>
    <t>119002132</t>
  </si>
  <si>
    <t>Pochozí protiskluzový plech pro zabezpečení výkopu odstranění</t>
  </si>
  <si>
    <t>-877936233</t>
  </si>
  <si>
    <t>https://podminky.urs.cz/item/CS_URS_2023_01/119002132</t>
  </si>
  <si>
    <t>122251104</t>
  </si>
  <si>
    <t>Odkopávky a prokopávky nezapažené v hornině třídy těžitelnosti I skupiny 3 objem do 500 m3 strojně</t>
  </si>
  <si>
    <t>m3</t>
  </si>
  <si>
    <t>1098849711</t>
  </si>
  <si>
    <t>https://podminky.urs.cz/item/CS_URS_2023_01/122251104</t>
  </si>
  <si>
    <t>odkopávka severní fasády</t>
  </si>
  <si>
    <t>0,70*3,85*14,0</t>
  </si>
  <si>
    <t>(9,85*4,0+3,14*4,0*4,0/4)*3,85/2</t>
  </si>
  <si>
    <t>odečet odkrytí kabelu</t>
  </si>
  <si>
    <t>-0,50*0,60*25,0</t>
  </si>
  <si>
    <t>5</t>
  </si>
  <si>
    <t>162751117</t>
  </si>
  <si>
    <t>Vodorovné přemístění přes 9 000 do 10000 m výkopku/sypaniny z horniny třídy těžitelnosti I skupiny 1 až 3</t>
  </si>
  <si>
    <t>773358729</t>
  </si>
  <si>
    <t>https://podminky.urs.cz/item/CS_URS_2023_01/162751117</t>
  </si>
  <si>
    <t>přebytečná zemina na skládku</t>
  </si>
  <si>
    <t>130,253</t>
  </si>
  <si>
    <t>6</t>
  </si>
  <si>
    <t>171201231</t>
  </si>
  <si>
    <t>Poplatek za uložení zeminy a kamení na recyklační skládce (skládkovné) kód odpadu 17 05 04</t>
  </si>
  <si>
    <t>t</t>
  </si>
  <si>
    <t>1673104684</t>
  </si>
  <si>
    <t>https://podminky.urs.cz/item/CS_URS_2023_01/171201231</t>
  </si>
  <si>
    <t>130,253*1,60</t>
  </si>
  <si>
    <t>7</t>
  </si>
  <si>
    <t>174151101</t>
  </si>
  <si>
    <t>Zásyp jam, šachet rýh nebo kolem objektů sypaninou se zhutněním</t>
  </si>
  <si>
    <t>-1957560173</t>
  </si>
  <si>
    <t>https://podminky.urs.cz/item/CS_URS_2023_01/174151101</t>
  </si>
  <si>
    <t xml:space="preserve">odečet </t>
  </si>
  <si>
    <t>-(0,70*9,65+9,65*4,0+3,14*4,0*4,0/4)*0,25   "podklad pod kamenné kostky</t>
  </si>
  <si>
    <t>-0,50*0,60*25   "rýha pro kabel</t>
  </si>
  <si>
    <t>8</t>
  </si>
  <si>
    <t>M</t>
  </si>
  <si>
    <t>58337331</t>
  </si>
  <si>
    <t>štěrkopísek frakce 0/22</t>
  </si>
  <si>
    <t>128</t>
  </si>
  <si>
    <t>-1558635282</t>
  </si>
  <si>
    <t>108,274*2 'Přepočtené koeficientem množství</t>
  </si>
  <si>
    <t>Zakládání</t>
  </si>
  <si>
    <t>9</t>
  </si>
  <si>
    <t>211531111</t>
  </si>
  <si>
    <t>Výplň odvodňovacích žeber nebo trativodů kamenivem hrubým drceným frakce 16 až 32 mm</t>
  </si>
  <si>
    <t>-462531039</t>
  </si>
  <si>
    <t>https://podminky.urs.cz/item/CS_URS_2023_01/211531111</t>
  </si>
  <si>
    <t>příloha PD - TZ, 02,03</t>
  </si>
  <si>
    <t>pol. 9 - štěrkový zásyp u paty stěny</t>
  </si>
  <si>
    <t>0,70*0,50*14,0</t>
  </si>
  <si>
    <t>10</t>
  </si>
  <si>
    <t>212755214</t>
  </si>
  <si>
    <t>Trativody z drenážních trubek plastových flexibilních D 100 mm bez lože</t>
  </si>
  <si>
    <t>m</t>
  </si>
  <si>
    <t>-337515865</t>
  </si>
  <si>
    <t>https://podminky.urs.cz/item/CS_URS_2023_01/212755214</t>
  </si>
  <si>
    <t xml:space="preserve">pol. 9 </t>
  </si>
  <si>
    <t>16,0</t>
  </si>
  <si>
    <t>11</t>
  </si>
  <si>
    <t>213141111</t>
  </si>
  <si>
    <t>Zřízení vrstvy z geotextilie v rovině nebo ve sklonu do 1:5 š do 3 m</t>
  </si>
  <si>
    <t>1502724461</t>
  </si>
  <si>
    <t>https://podminky.urs.cz/item/CS_URS_2023_01/213141111</t>
  </si>
  <si>
    <t>pol. 9 - obalení drenážního potrubí</t>
  </si>
  <si>
    <t>3,14*0,15*16,0</t>
  </si>
  <si>
    <t>12</t>
  </si>
  <si>
    <t>69311068</t>
  </si>
  <si>
    <t>geotextilie netkaná separační, ochranná, filtrační, drenážní PP 300g/m2</t>
  </si>
  <si>
    <t>1594664399</t>
  </si>
  <si>
    <t>7,536*1,1845 'Přepočtené koeficientem množství</t>
  </si>
  <si>
    <t>13</t>
  </si>
  <si>
    <t>275313711</t>
  </si>
  <si>
    <t>Základové patky z betonu tř. C 20/25</t>
  </si>
  <si>
    <t>1329818349</t>
  </si>
  <si>
    <t>https://podminky.urs.cz/item/CS_URS_2023_01/275313711</t>
  </si>
  <si>
    <t xml:space="preserve">nová základová patka sloupku osvětlení - pro případ, že stávající základ bude při posunu narušen </t>
  </si>
  <si>
    <t>0,50*0,50*0,50</t>
  </si>
  <si>
    <t>14</t>
  </si>
  <si>
    <t>275351121</t>
  </si>
  <si>
    <t>Zřízení bednění základových patek</t>
  </si>
  <si>
    <t>968697845</t>
  </si>
  <si>
    <t>https://podminky.urs.cz/item/CS_URS_2023_01/275351121</t>
  </si>
  <si>
    <t>4*0,50*0,50</t>
  </si>
  <si>
    <t>275351122</t>
  </si>
  <si>
    <t>Odstranění bednění základových patek</t>
  </si>
  <si>
    <t>1447741049</t>
  </si>
  <si>
    <t>https://podminky.urs.cz/item/CS_URS_2023_01/275351122</t>
  </si>
  <si>
    <t>Svislé a kompletní konstrukce</t>
  </si>
  <si>
    <t>16</t>
  </si>
  <si>
    <t>31121322R</t>
  </si>
  <si>
    <t>Zdivo (věnec) z pískovcových kvádrů</t>
  </si>
  <si>
    <t>820294644</t>
  </si>
  <si>
    <t>příloha PD - věnce</t>
  </si>
  <si>
    <t>věnec 4 - použití pískovcových kvádrů z rozebraného schodiště</t>
  </si>
  <si>
    <t>0,45*0,42*5,575</t>
  </si>
  <si>
    <t>17</t>
  </si>
  <si>
    <t>311234251</t>
  </si>
  <si>
    <t>Zdivo jednovrstvé z cihel děrovaných do P10 na maltu MVC 10 tl 300 mm</t>
  </si>
  <si>
    <t>2147314916</t>
  </si>
  <si>
    <t>https://podminky.urs.cz/item/CS_URS_2023_01/311234251</t>
  </si>
  <si>
    <t>nové zdivo</t>
  </si>
  <si>
    <t>4,785*4,0</t>
  </si>
  <si>
    <t>18</t>
  </si>
  <si>
    <t>3112990R1</t>
  </si>
  <si>
    <t>Příplatek ke zdivu jednovrstvém z cihel děrovaných za uklínování ke konstrukci stropu a vyplnění maltou</t>
  </si>
  <si>
    <t>642767375</t>
  </si>
  <si>
    <t>nové zdivo tl. 300 mm</t>
  </si>
  <si>
    <t>4,785</t>
  </si>
  <si>
    <t>Vodorovné konstrukce</t>
  </si>
  <si>
    <t>19</t>
  </si>
  <si>
    <t>417321515</t>
  </si>
  <si>
    <t>Ztužující pásy a věnce ze ŽB tř. C 25/30 XC2, XF3</t>
  </si>
  <si>
    <t>1460969327</t>
  </si>
  <si>
    <t>https://podminky.urs.cz/item/CS_URS_2023_01/417321515</t>
  </si>
  <si>
    <t>výkres věnců SO 01</t>
  </si>
  <si>
    <t>0,57*0,75*(5,35+0,45)   "V1</t>
  </si>
  <si>
    <t>0,57*0,375*7,25   "V2</t>
  </si>
  <si>
    <t>(0,57*0,45+(0,30+1,0)*2*0,15)*7,10   "V3</t>
  </si>
  <si>
    <t>0,45*0,15*(5,20+0,375)   "V4</t>
  </si>
  <si>
    <t>20</t>
  </si>
  <si>
    <t>417351115</t>
  </si>
  <si>
    <t>Zřízení bednění ztužujících věnců</t>
  </si>
  <si>
    <t>-2096162296</t>
  </si>
  <si>
    <t>https://podminky.urs.cz/item/CS_URS_2023_01/417351115</t>
  </si>
  <si>
    <t>0,57*2*5,80   "V1</t>
  </si>
  <si>
    <t>0,57*2*7,25   "V2</t>
  </si>
  <si>
    <t>(0,57*2+(0,30+1,0)*2*2)*7,10   "V3</t>
  </si>
  <si>
    <t>0,15*2*5,575   "V4</t>
  </si>
  <si>
    <t>417351116</t>
  </si>
  <si>
    <t>Odstranění bednění ztužujících věnců</t>
  </si>
  <si>
    <t>1897462222</t>
  </si>
  <si>
    <t>https://podminky.urs.cz/item/CS_URS_2023_01/417351116</t>
  </si>
  <si>
    <t>22</t>
  </si>
  <si>
    <t>4173511R1</t>
  </si>
  <si>
    <t>Příplatek k bednění hran za vložení profilu 15x15 mm ke zkosení hran ztužujících věnců</t>
  </si>
  <si>
    <t>-307231917</t>
  </si>
  <si>
    <t>5,70*2   "V1</t>
  </si>
  <si>
    <t>7,25*2   "V2</t>
  </si>
  <si>
    <t>7,10*2   "V3</t>
  </si>
  <si>
    <t>5,575*2   "V4</t>
  </si>
  <si>
    <t>23</t>
  </si>
  <si>
    <t>417361821</t>
  </si>
  <si>
    <t>Výztuž ztužujících pásů a věnců betonářskou ocelí 10 505</t>
  </si>
  <si>
    <t>998933650</t>
  </si>
  <si>
    <t>https://podminky.urs.cz/item/CS_URS_2023_01/417361821</t>
  </si>
  <si>
    <t>(241,0+75,0)/1000</t>
  </si>
  <si>
    <t>24</t>
  </si>
  <si>
    <t>451577877</t>
  </si>
  <si>
    <t>Podklad nebo lože pod dlažbu vodorovný nebo do sklonu 1:5 ze štěrkopísku tl přes 30 do 100 mm</t>
  </si>
  <si>
    <t>1408822258</t>
  </si>
  <si>
    <t>https://podminky.urs.cz/item/CS_URS_2023_01/451577877</t>
  </si>
  <si>
    <t>příloha PD - TZ</t>
  </si>
  <si>
    <t>pol. 10, 11</t>
  </si>
  <si>
    <t>podklad pod kamenné kostky v tl. 50 mm</t>
  </si>
  <si>
    <t>Komunikace pozemní</t>
  </si>
  <si>
    <t>25</t>
  </si>
  <si>
    <t>564851011</t>
  </si>
  <si>
    <t>Podklad ze štěrkodrtě ŠD plochy do 100 m2 tl 150 mm</t>
  </si>
  <si>
    <t>1278665216</t>
  </si>
  <si>
    <t>https://podminky.urs.cz/item/CS_URS_2023_01/564851011</t>
  </si>
  <si>
    <t>podklad pod kamenné kostky fr 0/32</t>
  </si>
  <si>
    <t>26</t>
  </si>
  <si>
    <t>591111111</t>
  </si>
  <si>
    <t>Kladení dlažby z kostek velkých z kamene do lože z kameniva těženého tl 50 mm</t>
  </si>
  <si>
    <t>-851864403</t>
  </si>
  <si>
    <t>https://podminky.urs.cz/item/CS_URS_2023_01/591111111</t>
  </si>
  <si>
    <t>použití stávajících kamenných kostek</t>
  </si>
  <si>
    <t>Úpravy povrchů, podlahy a osazování výplní</t>
  </si>
  <si>
    <t>27</t>
  </si>
  <si>
    <t>612131121</t>
  </si>
  <si>
    <t>Penetrační disperzní nátěr vnitřních stěn nanášený ručně</t>
  </si>
  <si>
    <t>1005694494</t>
  </si>
  <si>
    <t>https://podminky.urs.cz/item/CS_URS_2023_01/612131121</t>
  </si>
  <si>
    <t>50% plochy</t>
  </si>
  <si>
    <t>vnitřní omítky</t>
  </si>
  <si>
    <t>(5,0+4,785*2)*4,20*0,50</t>
  </si>
  <si>
    <t>vnitřní omítka fasády s obloukovým otvorem</t>
  </si>
  <si>
    <t>(3,25*4,20-3,25*3,50)*0,50</t>
  </si>
  <si>
    <t>28</t>
  </si>
  <si>
    <t>612331141</t>
  </si>
  <si>
    <t>Cementová omítka štuková dvouvrstvá vnitřních stěn nanášená ručně</t>
  </si>
  <si>
    <t>197800486</t>
  </si>
  <si>
    <t>https://podminky.urs.cz/item/CS_URS_2023_01/612331141</t>
  </si>
  <si>
    <t>4,785*3,90</t>
  </si>
  <si>
    <t>29</t>
  </si>
  <si>
    <t>612335423</t>
  </si>
  <si>
    <t>Oprava vnitřní cementové štukové omítky stěn v rozsahu plochy přes 30 do 50 %</t>
  </si>
  <si>
    <t>1515294543</t>
  </si>
  <si>
    <t>https://podminky.urs.cz/item/CS_URS_2023_01/612335423</t>
  </si>
  <si>
    <t>(5,0+4,785*2)*4,20</t>
  </si>
  <si>
    <t>3,25*4,20-3,25*3,50</t>
  </si>
  <si>
    <t>30</t>
  </si>
  <si>
    <t>622131121</t>
  </si>
  <si>
    <t>Penetrační nátěr vnějších stěn nanášený ručně</t>
  </si>
  <si>
    <t>-1884142214</t>
  </si>
  <si>
    <t>https://podminky.urs.cz/item/CS_URS_2023_01/622131121</t>
  </si>
  <si>
    <t>pol. 5 - 35% plochy omítek</t>
  </si>
  <si>
    <t>(3,85*4,90-3,25*3,50)*0,35</t>
  </si>
  <si>
    <t>(3,50*2+3,25)*0,30*0,35</t>
  </si>
  <si>
    <t>3,85*0,57*2*0,35</t>
  </si>
  <si>
    <t>vnitřní omítky - 50% plochy</t>
  </si>
  <si>
    <t>vnitřní omítka fasády s obloukovým otvorem - 50% plochy</t>
  </si>
  <si>
    <t>31</t>
  </si>
  <si>
    <t>622335113</t>
  </si>
  <si>
    <t>Oprava cementové štukové omítky vnějších stěn v rozsahu přes 30 do 50 %</t>
  </si>
  <si>
    <t>-452185965</t>
  </si>
  <si>
    <t>https://podminky.urs.cz/item/CS_URS_2023_01/622335113</t>
  </si>
  <si>
    <t>3,85*4,90-3,25*3,50</t>
  </si>
  <si>
    <t>(3,50*2+3,25)*0,30</t>
  </si>
  <si>
    <t>3,85*0,57*2</t>
  </si>
  <si>
    <t>32</t>
  </si>
  <si>
    <t>631311224</t>
  </si>
  <si>
    <t>Mazanina tl přes 80 do 120 mm z betonu prostého se zvýšenými nároky na prostředí tř. C 25/30 XC2, XF3</t>
  </si>
  <si>
    <t>434031</t>
  </si>
  <si>
    <t>https://podminky.urs.cz/item/CS_URS_2023_01/631311224</t>
  </si>
  <si>
    <t>příloha PD - 02</t>
  </si>
  <si>
    <t>podlahová deska</t>
  </si>
  <si>
    <t>(7,10*5,70-0,60*0,60)*0,10</t>
  </si>
  <si>
    <t>33</t>
  </si>
  <si>
    <t>631319173</t>
  </si>
  <si>
    <t>Příplatek k mazanině tl přes 80 do 120 mm za stržení povrchu spodní vrstvy před vložením výztuže</t>
  </si>
  <si>
    <t>-1698232177</t>
  </si>
  <si>
    <t>https://podminky.urs.cz/item/CS_URS_2023_01/631319173</t>
  </si>
  <si>
    <t>34</t>
  </si>
  <si>
    <t>631362021</t>
  </si>
  <si>
    <t>Výztuž mazanin svařovanými sítěmi Kari</t>
  </si>
  <si>
    <t>1179610070</t>
  </si>
  <si>
    <t>https://podminky.urs.cz/item/CS_URS_2023_01/631362021</t>
  </si>
  <si>
    <t>podlahová deska - síť KARI 6/100+10% ztratné</t>
  </si>
  <si>
    <t>(7,10*5,70-0,60-0,60)*4,335/1000*1,10</t>
  </si>
  <si>
    <t>Ostatní konstrukce a práce, bourání</t>
  </si>
  <si>
    <t>35</t>
  </si>
  <si>
    <t>941111121</t>
  </si>
  <si>
    <t>Montáž lešení řadového trubkového lehkého s podlahami zatížení do 200 kg/m2 š od 0,9 do 1,2 m v do 10 m</t>
  </si>
  <si>
    <t>1169534954</t>
  </si>
  <si>
    <t>https://podminky.urs.cz/item/CS_URS_2023_01/941111121</t>
  </si>
  <si>
    <t>fasáda</t>
  </si>
  <si>
    <t>(11,70+5,80+13,65+1,20)*4,0</t>
  </si>
  <si>
    <t>36</t>
  </si>
  <si>
    <t>941111221</t>
  </si>
  <si>
    <t>Příplatek k lešení řadovému trubkovému lehkému s podlahami š 1,2 m v 10 m za první a ZKD den použití</t>
  </si>
  <si>
    <t>2134809655</t>
  </si>
  <si>
    <t>https://podminky.urs.cz/item/CS_URS_2023_01/941111221</t>
  </si>
  <si>
    <t>129,4*60 'Přepočtené koeficientem množství</t>
  </si>
  <si>
    <t>37</t>
  </si>
  <si>
    <t>941111821</t>
  </si>
  <si>
    <t>Demontáž lešení řadového trubkového lehkého s podlahami zatížení do 200 kg/m2 š od 0,9 do 1,2 m v do 10 m</t>
  </si>
  <si>
    <t>-2118926238</t>
  </si>
  <si>
    <t>https://podminky.urs.cz/item/CS_URS_2023_01/941111821</t>
  </si>
  <si>
    <t>38</t>
  </si>
  <si>
    <t>949101111</t>
  </si>
  <si>
    <t>Lešení pomocné pro objekty pozemních staveb s lešeňovou podlahou v do 1,9 m zatížení do 150 kg/m2</t>
  </si>
  <si>
    <t>1599373701</t>
  </si>
  <si>
    <t>https://podminky.urs.cz/item/CS_URS_2023_01/949101111</t>
  </si>
  <si>
    <t>vnitřní prostory</t>
  </si>
  <si>
    <t>(7,10+2,35)*2*1,50+3,40*5,35</t>
  </si>
  <si>
    <t>39</t>
  </si>
  <si>
    <t>952901221</t>
  </si>
  <si>
    <t>Vyčištění budov průmyslových objektů při jakékoliv výšce podlaží</t>
  </si>
  <si>
    <t>-1364770600</t>
  </si>
  <si>
    <t>https://podminky.urs.cz/item/CS_URS_2023_01/952901221</t>
  </si>
  <si>
    <t>7,10*5,70+3,40*5,35</t>
  </si>
  <si>
    <t>40</t>
  </si>
  <si>
    <t>962031133</t>
  </si>
  <si>
    <t>Bourání příček z cihel pálených na MVC tl do 150 mm</t>
  </si>
  <si>
    <t>-1222269369</t>
  </si>
  <si>
    <t>https://podminky.urs.cz/item/CS_URS_2023_01/962031133</t>
  </si>
  <si>
    <t>(4,786+7,85+3,55+1,85+1,70+0,27+3,25*2)*3,0-(0,70*3+1,0)*2,0</t>
  </si>
  <si>
    <t>bourání dozdívek ve fasádě</t>
  </si>
  <si>
    <t>1,625*3,50</t>
  </si>
  <si>
    <t>41</t>
  </si>
  <si>
    <t>963023611</t>
  </si>
  <si>
    <t>Vybourání schodišťových stupňů ze zdi kamenné jednostranně</t>
  </si>
  <si>
    <t>558056802</t>
  </si>
  <si>
    <t>https://podminky.urs.cz/item/CS_URS_2023_01/963023611</t>
  </si>
  <si>
    <t>rozebrání zbytků kamenného schodiště (pískovcové kvádry) včetně uložení v areálu stavby</t>
  </si>
  <si>
    <t>2,0*13</t>
  </si>
  <si>
    <t>42</t>
  </si>
  <si>
    <t>963051113</t>
  </si>
  <si>
    <t>Bourání ŽB stropů deskových tl přes 80 mm</t>
  </si>
  <si>
    <t>607416664</t>
  </si>
  <si>
    <t>https://podminky.urs.cz/item/CS_URS_2023_01/963051113</t>
  </si>
  <si>
    <t>8,0*6,0*0,25</t>
  </si>
  <si>
    <t>43</t>
  </si>
  <si>
    <t>964076341</t>
  </si>
  <si>
    <t>Vybourání válcovaných nosníků ze zdiva betonového nebo kamenného dl do 6 m hmotnosti do 55 kg/m</t>
  </si>
  <si>
    <t>310626140</t>
  </si>
  <si>
    <t>https://podminky.urs.cz/item/CS_URS_2023_01/964076341</t>
  </si>
  <si>
    <t>54,20/1000*5,80   "I300</t>
  </si>
  <si>
    <t>44</t>
  </si>
  <si>
    <t>964076441</t>
  </si>
  <si>
    <t>Vybourání válcovaných nosníků ze zdiva betonového nebo kamenného dl do 8 m hmotnosti do 55 kg/m</t>
  </si>
  <si>
    <t>-1645625057</t>
  </si>
  <si>
    <t>https://podminky.urs.cz/item/CS_URS_2023_01/964076441</t>
  </si>
  <si>
    <t>26,30/1000*7,80   "I200</t>
  </si>
  <si>
    <t>45</t>
  </si>
  <si>
    <t>965042141</t>
  </si>
  <si>
    <t>Bourání podkladů pod dlažby nebo mazanin betonových nebo z litého asfaltu tl do 100 mm pl přes 4 m2</t>
  </si>
  <si>
    <t>717029344</t>
  </si>
  <si>
    <t>https://podminky.urs.cz/item/CS_URS_2023_01/965042141</t>
  </si>
  <si>
    <t>odstranění zbytků střešního pláště</t>
  </si>
  <si>
    <t>8,0*6,0*0,10</t>
  </si>
  <si>
    <t>46</t>
  </si>
  <si>
    <t>968072455</t>
  </si>
  <si>
    <t>Vybourání kovových dveřních zárubní pl do 2 m2</t>
  </si>
  <si>
    <t>568069448</t>
  </si>
  <si>
    <t>https://podminky.urs.cz/item/CS_URS_2023_01/968072455</t>
  </si>
  <si>
    <t>0,70*2,0*3</t>
  </si>
  <si>
    <t>1,0*2,0</t>
  </si>
  <si>
    <t>47</t>
  </si>
  <si>
    <t>9680726R1</t>
  </si>
  <si>
    <t>Vybourání kovových rámů provizorních výplní otvorů</t>
  </si>
  <si>
    <t>666868005</t>
  </si>
  <si>
    <t>(3,25+1,675+3,50)*3,50</t>
  </si>
  <si>
    <t>48</t>
  </si>
  <si>
    <t>975021211</t>
  </si>
  <si>
    <t>Podchycení kamenných kleneb tl zdiva do 450 mm</t>
  </si>
  <si>
    <t>115916882</t>
  </si>
  <si>
    <t>https://podminky.urs.cz/item/CS_URS_2023_01/975021211</t>
  </si>
  <si>
    <t>3,25*2</t>
  </si>
  <si>
    <t>49</t>
  </si>
  <si>
    <t>977151119</t>
  </si>
  <si>
    <t>Jádrové vrty diamantovými korunkami do stavebních materiálů D přes 100 do 110 mm</t>
  </si>
  <si>
    <t>-1952202808</t>
  </si>
  <si>
    <t>https://podminky.urs.cz/item/CS_URS_2023_01/977151119</t>
  </si>
  <si>
    <t>pol. 9 - průchodka pro drenážní potrubí</t>
  </si>
  <si>
    <t>0,75*1</t>
  </si>
  <si>
    <t>50</t>
  </si>
  <si>
    <t>978021161</t>
  </si>
  <si>
    <t>Otlučení (osekání) cementových omítek vnitřních stěn v rozsahu do 50 %</t>
  </si>
  <si>
    <t>1330632386</t>
  </si>
  <si>
    <t>https://podminky.urs.cz/item/CS_URS_2023_01/978021161</t>
  </si>
  <si>
    <t>51</t>
  </si>
  <si>
    <t>978036141</t>
  </si>
  <si>
    <t>Otlučení (osekání) cementových omítek vnějších ploch v rozsahu přes 10 do 30 %</t>
  </si>
  <si>
    <t>281853212</t>
  </si>
  <si>
    <t>https://podminky.urs.cz/item/CS_URS_2023_01/978036141</t>
  </si>
  <si>
    <t>pol. 5 - 25% plochy omítek</t>
  </si>
  <si>
    <t>52</t>
  </si>
  <si>
    <t>979071111</t>
  </si>
  <si>
    <t>Očištění dlažebních kostek velkých s původním spárováním kamenivem těženým</t>
  </si>
  <si>
    <t>800720937</t>
  </si>
  <si>
    <t>https://podminky.urs.cz/item/CS_URS_2023_01/979071111</t>
  </si>
  <si>
    <t>53</t>
  </si>
  <si>
    <t>98500201R</t>
  </si>
  <si>
    <t>Akustické trasování povrchu ocelovou tyčí</t>
  </si>
  <si>
    <t>631407195</t>
  </si>
  <si>
    <t>pol. 5</t>
  </si>
  <si>
    <t xml:space="preserve">vnitřní omítky </t>
  </si>
  <si>
    <t xml:space="preserve">vnitřní omítka fasády s obloukovým otvorem </t>
  </si>
  <si>
    <t>7,10*4,20-3,25*2,90*2-(Pi*0,70/6*(3*1,625*1,625+0,70*0,70))*2</t>
  </si>
  <si>
    <t>3,25*1,20*0,60*3+2,90*0,60*6</t>
  </si>
  <si>
    <t>0,60*4*3,90*2</t>
  </si>
  <si>
    <t>54</t>
  </si>
  <si>
    <t>9851112R1</t>
  </si>
  <si>
    <t>Geometricky ohraničené a elektrickým nářadím zaříznuté odstranění krycích vrstev betonů kolem zkorodované výztuže</t>
  </si>
  <si>
    <t>-184189452</t>
  </si>
  <si>
    <t>https://podminky.urs.cz/item/CS_URS_2023_01/9851112R1</t>
  </si>
  <si>
    <t>sanace spodního líce a boků oblouků nad otvory ve fasádě z interiéru i exteriéru - odbourání vrstev tl. do 15mm - 60% plochy</t>
  </si>
  <si>
    <t>(3,93*0,45*3+(Pi*0,70/6*(3*1,625*1,625+0,70*0,70))*3)*0,60</t>
  </si>
  <si>
    <t>55</t>
  </si>
  <si>
    <t>98511129R</t>
  </si>
  <si>
    <t>Příplatek ke geometrickémuí ohraničení za plochu do 10 m2 jednotlivě</t>
  </si>
  <si>
    <t>1992226902</t>
  </si>
  <si>
    <t>56</t>
  </si>
  <si>
    <t>985112112</t>
  </si>
  <si>
    <t>Odsekání degradovaného betonu stěn tl přes 10 do 30 mm</t>
  </si>
  <si>
    <t>924269441</t>
  </si>
  <si>
    <t>https://podminky.urs.cz/item/CS_URS_2023_01/985112112</t>
  </si>
  <si>
    <t>57</t>
  </si>
  <si>
    <t>985112193</t>
  </si>
  <si>
    <t>Příplatek k odsekání degradovaného betonu za plochu do 10 m2 jednotlivě</t>
  </si>
  <si>
    <t>2098305162</t>
  </si>
  <si>
    <t>https://podminky.urs.cz/item/CS_URS_2023_01/985112193</t>
  </si>
  <si>
    <t>58</t>
  </si>
  <si>
    <t>985131111</t>
  </si>
  <si>
    <t>Očištění ploch stěn, rubu kleneb a podlah tlakovou vodou</t>
  </si>
  <si>
    <t>-2104843591</t>
  </si>
  <si>
    <t>https://podminky.urs.cz/item/CS_URS_2023_01/985131111</t>
  </si>
  <si>
    <t>pol. 4 - 100% plochy</t>
  </si>
  <si>
    <t>stěny - severní a západní fasáda</t>
  </si>
  <si>
    <t>(14,0+5,80)*4,50</t>
  </si>
  <si>
    <t xml:space="preserve">stěny - jižní fasáda </t>
  </si>
  <si>
    <t>11,70*(3,60+0,80)-3,25*3,50*3</t>
  </si>
  <si>
    <t>vnitřní kamenné zdivo</t>
  </si>
  <si>
    <t>(7,10+0,41*3+5,35+0,60+0,10*2)*4,20</t>
  </si>
  <si>
    <t>(3,25+0,45+0,30+0,45)*4,20</t>
  </si>
  <si>
    <t>sanace spodního líce a boků oblouků nad otvory ve fasádě z interiéru i exteriéru - 100% plochy</t>
  </si>
  <si>
    <t>3,93*0,45*3+(Pi*0,70/6*(3*1,625*1,625+0,70*0,70))*3</t>
  </si>
  <si>
    <t>59</t>
  </si>
  <si>
    <t>985131221</t>
  </si>
  <si>
    <t>Očištění ploch stěn, rubu kleneb a podlah nesušeným křemičitým pískem (metodou torbo)</t>
  </si>
  <si>
    <t>-352658183</t>
  </si>
  <si>
    <t>https://podminky.urs.cz/item/CS_URS_2023_01/985131221</t>
  </si>
  <si>
    <t>sanace spodního líce a boků oblouků nad otvory ve fasádě z interiéru i exteriéru - 60% plochy</t>
  </si>
  <si>
    <t>60</t>
  </si>
  <si>
    <t>985131311</t>
  </si>
  <si>
    <t>Ruční dočištění ploch stěn, rubu kleneb a podlah ocelových kartáči</t>
  </si>
  <si>
    <t>-433679241</t>
  </si>
  <si>
    <t>https://podminky.urs.cz/item/CS_URS_2023_01/985131311</t>
  </si>
  <si>
    <t>pol. 5 - 10% plochy vnějších omítek</t>
  </si>
  <si>
    <t>(3,85*4,90-3,25*3,50)*0,10</t>
  </si>
  <si>
    <t>(3,50*2+3,25)*0,30*0,10</t>
  </si>
  <si>
    <t>3,85*0,57*2*0,10</t>
  </si>
  <si>
    <t>vnitřní omítky - 10% plochy</t>
  </si>
  <si>
    <t>(5,0+4,785*2)*4,20*0,10</t>
  </si>
  <si>
    <t>vnitřní omítka fasády s obloukovým otvorem - 10% plochy</t>
  </si>
  <si>
    <t>(7,10*4,20-3,25*2,90*2-(Pi*0,70/6*(3*1,625*1,625+0,70*0,70))*2)*0,10</t>
  </si>
  <si>
    <t>(3,25*1,20*0,60*3+2,90*0,60*6)*0,10</t>
  </si>
  <si>
    <t>0,60*4*3,90*2*0,10</t>
  </si>
  <si>
    <t>61</t>
  </si>
  <si>
    <t>985139112</t>
  </si>
  <si>
    <t>Příplatek k očištění ploch za plochu do 10 m2 jednotlivě</t>
  </si>
  <si>
    <t>1652876435</t>
  </si>
  <si>
    <t>https://podminky.urs.cz/item/CS_URS_2023_01/985139112</t>
  </si>
  <si>
    <t>9,841+8,733</t>
  </si>
  <si>
    <t>62</t>
  </si>
  <si>
    <t>985231112</t>
  </si>
  <si>
    <t>Spárování zdiva vápenocementovou maltou spára hl do 40 mm dl přes 6 do 12 m/m2</t>
  </si>
  <si>
    <t>470826251</t>
  </si>
  <si>
    <t>https://podminky.urs.cz/item/CS_URS_2023_01/985231112</t>
  </si>
  <si>
    <t>stěny - jižní fasáda - klenbové oblouky a pilíře</t>
  </si>
  <si>
    <t>(3,50*2+3,25)*0,60*3</t>
  </si>
  <si>
    <t>63</t>
  </si>
  <si>
    <t>985232112</t>
  </si>
  <si>
    <t>Hloubkové spárování zdiva vápenocementovou maltou spára hl do 80 mm dl přes 6 do 12 m/m2</t>
  </si>
  <si>
    <t>-219071529</t>
  </si>
  <si>
    <t>https://podminky.urs.cz/item/CS_URS_2023_01/985232112</t>
  </si>
  <si>
    <t>pol. 4 - lokální zpevnění zdiva vyplněním ložných spár klenby cementovou maltou</t>
  </si>
  <si>
    <t>64</t>
  </si>
  <si>
    <t>985311111</t>
  </si>
  <si>
    <t>Reprofilace stěn cementovou sanační maltou tl do 10 mm</t>
  </si>
  <si>
    <t>-757562590</t>
  </si>
  <si>
    <t>https://podminky.urs.cz/item/CS_URS_2023_01/985311111</t>
  </si>
  <si>
    <t>65</t>
  </si>
  <si>
    <t>985311112</t>
  </si>
  <si>
    <t>Reprofilace stěn cementovou sanační maltou tl přes 10 do 20 mm</t>
  </si>
  <si>
    <t>152548768</t>
  </si>
  <si>
    <t>https://podminky.urs.cz/item/CS_URS_2023_01/985311112</t>
  </si>
  <si>
    <t>sanace spodního líce a boků oblouků nad otvory ve fasádě z interiéru i exteriéru - průměrná tloušťka 15mm - 60% plochy</t>
  </si>
  <si>
    <t>66</t>
  </si>
  <si>
    <t>985311912</t>
  </si>
  <si>
    <t>Příplatek při reprofilaci sanační maltou za plochu do 10 m2 jednotlivě</t>
  </si>
  <si>
    <t>1515046642</t>
  </si>
  <si>
    <t>https://podminky.urs.cz/item/CS_URS_2023_01/985311912</t>
  </si>
  <si>
    <t>67</t>
  </si>
  <si>
    <t>985323111</t>
  </si>
  <si>
    <t>Spojovací můstek reprofilovaného betonu na cementové bázi tl 1 mm</t>
  </si>
  <si>
    <t>1590031128</t>
  </si>
  <si>
    <t>https://podminky.urs.cz/item/CS_URS_2023_01/985323111</t>
  </si>
  <si>
    <t>68</t>
  </si>
  <si>
    <t>985323912</t>
  </si>
  <si>
    <t>Příplatek k cenám spojovacího můstku za plochu do 10 m2 jednotlivě</t>
  </si>
  <si>
    <t>-1581736117</t>
  </si>
  <si>
    <t>https://podminky.urs.cz/item/CS_URS_2023_01/985323912</t>
  </si>
  <si>
    <t>997</t>
  </si>
  <si>
    <t>Přesun sutě</t>
  </si>
  <si>
    <t>69</t>
  </si>
  <si>
    <t>997013151</t>
  </si>
  <si>
    <t>Vnitrostaveništní doprava suti a vybouraných hmot pro budovy v do 6 m s omezením mechanizace</t>
  </si>
  <si>
    <t>-588452064</t>
  </si>
  <si>
    <t>https://podminky.urs.cz/item/CS_URS_2023_01/997013151</t>
  </si>
  <si>
    <t>70</t>
  </si>
  <si>
    <t>997013501</t>
  </si>
  <si>
    <t>Odvoz suti a vybouraných hmot na skládku nebo meziskládku do 1 km se složením</t>
  </si>
  <si>
    <t>-1812486001</t>
  </si>
  <si>
    <t>https://podminky.urs.cz/item/CS_URS_2023_01/997013501</t>
  </si>
  <si>
    <t>71</t>
  </si>
  <si>
    <t>997013509</t>
  </si>
  <si>
    <t>Příplatek k odvozu suti a vybouraných hmot na skládku ZKD 1 km přes 1 km</t>
  </si>
  <si>
    <t>-2075985885</t>
  </si>
  <si>
    <t>https://podminky.urs.cz/item/CS_URS_2023_01/997013509</t>
  </si>
  <si>
    <t>93,07*9 'Přepočtené koeficientem množství</t>
  </si>
  <si>
    <t>72</t>
  </si>
  <si>
    <t>997013871</t>
  </si>
  <si>
    <t>Poplatek za uložení stavebního odpadu na recyklační skládce (skládkovné) směsného stavebního a demoličního kód odpadu 17 09 04</t>
  </si>
  <si>
    <t>930024159</t>
  </si>
  <si>
    <t>https://podminky.urs.cz/item/CS_URS_2023_01/997013871</t>
  </si>
  <si>
    <t>998</t>
  </si>
  <si>
    <t>Přesun hmot</t>
  </si>
  <si>
    <t>73</t>
  </si>
  <si>
    <t>998011001</t>
  </si>
  <si>
    <t>Přesun hmot pro budovy zděné v do 6 m</t>
  </si>
  <si>
    <t>866613572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</si>
  <si>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</si>
  <si>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</si>
  <si>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</si>
  <si>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</si>
  <si>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</si>
  <si>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74</t>
  </si>
  <si>
    <t>711161273</t>
  </si>
  <si>
    <t>Provedení izolace proti zemní vlhkosti svislé z nopové fólie</t>
  </si>
  <si>
    <t>603121831</t>
  </si>
  <si>
    <t>https://podminky.urs.cz/item/CS_URS_2023_01/711161273</t>
  </si>
  <si>
    <t>pol. 9 - odvlhčení zasypaného líce kamenné stěny</t>
  </si>
  <si>
    <t>4,50*14,0</t>
  </si>
  <si>
    <t>75</t>
  </si>
  <si>
    <t>28323010</t>
  </si>
  <si>
    <t>fólie profilovaná (nopová) drenážní HDPE s výškou nopů 20mm</t>
  </si>
  <si>
    <t>1676383993</t>
  </si>
  <si>
    <t>63*1,221 'Přepočtené koeficientem množství</t>
  </si>
  <si>
    <t>76</t>
  </si>
  <si>
    <t>998711201</t>
  </si>
  <si>
    <t>Přesun hmot procentní pro izolace proti vodě, vlhkosti a plynům v objektech v do 6 m</t>
  </si>
  <si>
    <t>%</t>
  </si>
  <si>
    <t>-586651867</t>
  </si>
  <si>
    <t>https://podminky.urs.cz/item/CS_URS_2023_01/998711201</t>
  </si>
  <si>
    <t>712</t>
  </si>
  <si>
    <t>Povlakové krytiny</t>
  </si>
  <si>
    <t>77</t>
  </si>
  <si>
    <t>712340832</t>
  </si>
  <si>
    <t>Odstranění povlakové krytiny střech do 10° z pásů NAIP přitavených v plné ploše dvouvrstvé</t>
  </si>
  <si>
    <t>-1737447499</t>
  </si>
  <si>
    <t>https://podminky.urs.cz/item/CS_URS_2023_01/712340832</t>
  </si>
  <si>
    <t>8,0*6,0</t>
  </si>
  <si>
    <t>762</t>
  </si>
  <si>
    <t>Konstrukce tesařské</t>
  </si>
  <si>
    <t>78</t>
  </si>
  <si>
    <t>762341811</t>
  </si>
  <si>
    <t>Demontáž bednění střech z prken</t>
  </si>
  <si>
    <t>710940335</t>
  </si>
  <si>
    <t>https://podminky.urs.cz/item/CS_URS_2023_01/762341811</t>
  </si>
  <si>
    <t>79</t>
  </si>
  <si>
    <t>762431828</t>
  </si>
  <si>
    <t>Demontáž výplní otvorů z desek dřevoštěpkových tl přes 15 mm na pero a drážku</t>
  </si>
  <si>
    <t>-1252944714</t>
  </si>
  <si>
    <t>https://podminky.urs.cz/item/CS_URS_2023_01/762431828</t>
  </si>
  <si>
    <t>766</t>
  </si>
  <si>
    <t>Konstrukce truhlářské</t>
  </si>
  <si>
    <t>80</t>
  </si>
  <si>
    <t>7661223R1</t>
  </si>
  <si>
    <t>D+M výplň otvorů fasády - spodní část dvoukřídlá plná otevíravá z desek cetris tl. 12 mm v dřevěném rámu - 3250x2700mm, horní část (vrchlík) výplň z průsvitého jednokomorového plastu v pryžovém rámu - 3250x900mm, vč. kování, kotvení a povrchové úpravy</t>
  </si>
  <si>
    <t>kus</t>
  </si>
  <si>
    <t>-1855194788</t>
  </si>
  <si>
    <t>příloha PD - detail výplní otvorů</t>
  </si>
  <si>
    <t>desky cetris tl. 12 mm</t>
  </si>
  <si>
    <t>jednokomorový průsvitný plast</t>
  </si>
  <si>
    <t>smrkový dřevěný profil hoblovaný 100x100mm - pozice 1</t>
  </si>
  <si>
    <t>smrkový dřevěný profil hoblovaný 60c60mm - pozice 2,3</t>
  </si>
  <si>
    <t>pryžový exteriérový profil 60x60 odolnost UV, mráz atd. - pozice 4</t>
  </si>
  <si>
    <t>kotvy do zdiva M10, kotvení pryžového rámu nerezový šroub M8</t>
  </si>
  <si>
    <t>zatmelení pryžového rámu trvale pružným tmelem</t>
  </si>
  <si>
    <t>kování otevíravého křídla - klika-klika, popř. klika-koule, zámek</t>
  </si>
  <si>
    <t>nátěr rámu 3x syntetický tmavě šedý lak</t>
  </si>
  <si>
    <t>nátěr desek cetris tmavě šedý</t>
  </si>
  <si>
    <t>1,0</t>
  </si>
  <si>
    <t>81</t>
  </si>
  <si>
    <t>998766201</t>
  </si>
  <si>
    <t>Přesun hmot procentní pro kce truhlářské v objektech v do 6 m</t>
  </si>
  <si>
    <t>1361682531</t>
  </si>
  <si>
    <t>https://podminky.urs.cz/item/CS_URS_2023_01/998766201</t>
  </si>
  <si>
    <t>767</t>
  </si>
  <si>
    <t>Konstrukce zámečnické</t>
  </si>
  <si>
    <t>82</t>
  </si>
  <si>
    <t>767161814</t>
  </si>
  <si>
    <t>Demontáž zábradlí rovného nerozebíratelného hmotnosti 1 m zábradlí přes 20 kg do suti</t>
  </si>
  <si>
    <t>158343460</t>
  </si>
  <si>
    <t>https://podminky.urs.cz/item/CS_URS_2023_01/767161814</t>
  </si>
  <si>
    <t>demontáž zábradlí včetně kotevních prvků</t>
  </si>
  <si>
    <t>14,0</t>
  </si>
  <si>
    <t>783</t>
  </si>
  <si>
    <t>Dokončovací práce - nátěry</t>
  </si>
  <si>
    <t>83</t>
  </si>
  <si>
    <t>783314201</t>
  </si>
  <si>
    <t>Základní antikorozní jednonásobný syntetický standardní nátěr zámečnických konstrukcí odstín světle šedá</t>
  </si>
  <si>
    <t>-600938979</t>
  </si>
  <si>
    <t>https://podminky.urs.cz/item/CS_URS_2023_01/783314201</t>
  </si>
  <si>
    <t>plechy 2x nátěr</t>
  </si>
  <si>
    <t xml:space="preserve">3,70*5,80*2  </t>
  </si>
  <si>
    <t>ocelové profily - 3x nátěr</t>
  </si>
  <si>
    <t>0,845*5,80*3*3   "I240</t>
  </si>
  <si>
    <t>1,028*5,20*3   "I300</t>
  </si>
  <si>
    <t>84</t>
  </si>
  <si>
    <t>783823135</t>
  </si>
  <si>
    <t>Penetrační silikonový nátěr hladkých, tenkovrstvých zrnitých nebo štukových omítek</t>
  </si>
  <si>
    <t>-575784311</t>
  </si>
  <si>
    <t>https://podminky.urs.cz/item/CS_URS_2023_01/783823135</t>
  </si>
  <si>
    <t>pol. 5 - 100% plochy omítek</t>
  </si>
  <si>
    <t>3,93*0,45*3+2,90*0,45*4</t>
  </si>
  <si>
    <t>85</t>
  </si>
  <si>
    <t>783827125</t>
  </si>
  <si>
    <t>Krycí jednonásobný silikonový nátěr omítek stupně členitosti 1 a 2</t>
  </si>
  <si>
    <t>1540025103</t>
  </si>
  <si>
    <t>https://podminky.urs.cz/item/CS_URS_2023_01/783827125</t>
  </si>
  <si>
    <t>784</t>
  </si>
  <si>
    <t>Dokončovací práce - malby a tapety</t>
  </si>
  <si>
    <t>86</t>
  </si>
  <si>
    <t>784181111</t>
  </si>
  <si>
    <t>Základní silikátová jednonásobná bezbarvá penetrace podkladu v místnostech v do 3,80 m</t>
  </si>
  <si>
    <t>-360763185</t>
  </si>
  <si>
    <t>https://podminky.urs.cz/item/CS_URS_2023_01/784181111</t>
  </si>
  <si>
    <t>cihelné zdivo</t>
  </si>
  <si>
    <t>4,785*3,90*3+(0,60+0,30)*3,90</t>
  </si>
  <si>
    <t>87</t>
  </si>
  <si>
    <t>784211103</t>
  </si>
  <si>
    <t>Dvojnásobné bílé malby ze směsí za mokra výborně oděruvzdorných v místnostech v přes 3,80 do 5,00 m</t>
  </si>
  <si>
    <t>-2096137143</t>
  </si>
  <si>
    <t>https://podminky.urs.cz/item/CS_URS_2023_01/784211103</t>
  </si>
  <si>
    <t>789</t>
  </si>
  <si>
    <t>Povrchové úpravy ocelových konstrukcí a technologických zařízení</t>
  </si>
  <si>
    <t>88</t>
  </si>
  <si>
    <t>789121141</t>
  </si>
  <si>
    <t>Čištění mechanizované ocelových konstrukcí třídy I stupeň přípravy St 3 stupeň zrezivění B</t>
  </si>
  <si>
    <t>-949764381</t>
  </si>
  <si>
    <t>https://podminky.urs.cz/item/CS_URS_2023_01/789121141</t>
  </si>
  <si>
    <t>povrch plechů - 20% plochy</t>
  </si>
  <si>
    <t>3,70*5,80*0,20</t>
  </si>
  <si>
    <t>89</t>
  </si>
  <si>
    <t>789221511</t>
  </si>
  <si>
    <t>Otryskání abrazivem ze strusky ocelových kcí třídy I stupeň zarezavění A stupeň přípravy Sa 3</t>
  </si>
  <si>
    <t>-1055175382</t>
  </si>
  <si>
    <t>https://podminky.urs.cz/item/CS_URS_2023_01/789221511</t>
  </si>
  <si>
    <t>0,845*5,80*3   "I240</t>
  </si>
  <si>
    <t>1,028*5,20   "I300</t>
  </si>
  <si>
    <t>Práce a dodávky M</t>
  </si>
  <si>
    <t>21-M</t>
  </si>
  <si>
    <t>Elektromontáže</t>
  </si>
  <si>
    <t>90</t>
  </si>
  <si>
    <t>2100400R1</t>
  </si>
  <si>
    <t>Přeložení ocelového sloupku osvětlení včetně základu a opětovné navrácení na původní místo</t>
  </si>
  <si>
    <t>kpl</t>
  </si>
  <si>
    <t>-208129698</t>
  </si>
  <si>
    <t>46-M</t>
  </si>
  <si>
    <t>Zemní práce při extr.mont.pracích</t>
  </si>
  <si>
    <t>91</t>
  </si>
  <si>
    <t>460161252</t>
  </si>
  <si>
    <t>Hloubení kabelových rýh ručně š 50 cm hl 60 cm v hornině tř I skupiny 3</t>
  </si>
  <si>
    <t>626609135</t>
  </si>
  <si>
    <t>https://podminky.urs.cz/item/CS_URS_2023_01/460161252</t>
  </si>
  <si>
    <t>odkrytí stávajícího kabelu + provizorní rýha</t>
  </si>
  <si>
    <t>25,0*2</t>
  </si>
  <si>
    <t>92</t>
  </si>
  <si>
    <t>460431242</t>
  </si>
  <si>
    <t>Zásyp kabelových rýh ručně se zhutněním š 50 cm hl 40 cm z horniny tř I skupiny 3</t>
  </si>
  <si>
    <t>541679939</t>
  </si>
  <si>
    <t>https://podminky.urs.cz/item/CS_URS_2023_01/460431242</t>
  </si>
  <si>
    <t>uložení stávajícího kabelu do rýhy na původní místo</t>
  </si>
  <si>
    <t>25,0</t>
  </si>
  <si>
    <t>93</t>
  </si>
  <si>
    <t>460431262</t>
  </si>
  <si>
    <t>Zásyp kabelových rýh ručně se zhutněním š 50 cm hl 60 cm z horniny tř I skupiny 3</t>
  </si>
  <si>
    <t>-2038357521</t>
  </si>
  <si>
    <t>https://podminky.urs.cz/item/CS_URS_2023_01/460431262</t>
  </si>
  <si>
    <t>zásyp provizorní rýhy</t>
  </si>
  <si>
    <t>94</t>
  </si>
  <si>
    <t>460661112</t>
  </si>
  <si>
    <t>Kabelové lože z písku pro kabely nn bez zakrytí š lože přes 35 do 50 cm</t>
  </si>
  <si>
    <t>918866400</t>
  </si>
  <si>
    <t>https://podminky.urs.cz/item/CS_URS_2023_01/460661112</t>
  </si>
  <si>
    <t>uložení stávajícího kabelu do rýhy na původní místo + provizorní obsyp</t>
  </si>
  <si>
    <t>95</t>
  </si>
  <si>
    <t>460671112</t>
  </si>
  <si>
    <t>Výstražná fólie pro krytí kabelů šířky 25 cm</t>
  </si>
  <si>
    <t>1436034078</t>
  </si>
  <si>
    <t>https://podminky.urs.cz/item/CS_URS_2023_01/460671112</t>
  </si>
  <si>
    <t>SO 02 - Výstupní stanice výtahu na Pastýřskou stěnu</t>
  </si>
  <si>
    <t xml:space="preserve">    741 - Elektroinstalace - silnoproud</t>
  </si>
  <si>
    <t xml:space="preserve">    751 - Vzduchotechnika</t>
  </si>
  <si>
    <t>113106421</t>
  </si>
  <si>
    <t>Rozebrání dlažeb při překopech komunikací pro pěší z betonových dlaždic strojně pl přes 15 m2</t>
  </si>
  <si>
    <t>755618767</t>
  </si>
  <si>
    <t>https://podminky.urs.cz/item/CS_URS_2023_01/113106421</t>
  </si>
  <si>
    <t>příloha PD - TZ, 06</t>
  </si>
  <si>
    <t>výstupní stanice - střešní plášť</t>
  </si>
  <si>
    <t>9,0*15,50+15,40*0,50</t>
  </si>
  <si>
    <t>15,50*1,0   "dlažba k dalšímu použití</t>
  </si>
  <si>
    <t>příloha PD - TZ, 05, 09</t>
  </si>
  <si>
    <t>trafostanice - oprava střešního pláště</t>
  </si>
  <si>
    <t>15,0   "dlažba k dalšímu použití</t>
  </si>
  <si>
    <t>113106461</t>
  </si>
  <si>
    <t>Rozebrání dlažeb při překopech vozovek z drobných kostek s ložem z kameniva strojně pl přes 15 m2</t>
  </si>
  <si>
    <t>1840603854</t>
  </si>
  <si>
    <t>https://podminky.urs.cz/item/CS_URS_2023_01/113106461</t>
  </si>
  <si>
    <t>pozice 11 - okolo bouraného stropu - dlažba k opětovnému použití</t>
  </si>
  <si>
    <t>(15,40+8,45+1,0)*1,0</t>
  </si>
  <si>
    <t>113107312</t>
  </si>
  <si>
    <t>Odstranění podkladu z kameniva těženého tl přes 100 do 200 mm strojně pl do 50 m2</t>
  </si>
  <si>
    <t>1106078039</t>
  </si>
  <si>
    <t>https://podminky.urs.cz/item/CS_URS_2023_01/113107312</t>
  </si>
  <si>
    <t>pozice 11 - okolo bouraného stropu</t>
  </si>
  <si>
    <t>Pochozí protiskluzový plech - ochrana nad kabelem osvětlení zřízení</t>
  </si>
  <si>
    <t>1832502615</t>
  </si>
  <si>
    <t>výstupní stanice</t>
  </si>
  <si>
    <t>27,0*1,0</t>
  </si>
  <si>
    <t>Pochozí protiskluzový plech ochrana nad kabelem osětlení odstranění</t>
  </si>
  <si>
    <t>-1286104034</t>
  </si>
  <si>
    <t>122251101</t>
  </si>
  <si>
    <t>Odkopávky a prokopávky nezapažené v hornině třídy těžitelnosti I skupiny 3 objem do 20 m3 strojně</t>
  </si>
  <si>
    <t>-1981857645</t>
  </si>
  <si>
    <t>https://podminky.urs.cz/item/CS_URS_2023_01/122251101</t>
  </si>
  <si>
    <t>příloha PD - TZ, 09</t>
  </si>
  <si>
    <t>pozice 3 - žlb. strop - pro opěrný pás</t>
  </si>
  <si>
    <t>15,40*0,60*0,50</t>
  </si>
  <si>
    <t>162251102</t>
  </si>
  <si>
    <t>Vodorovné přemístění přes 20 do 50 m výkopku/sypaniny z horniny třídy těžitelnosti I skupiny 1 až 3</t>
  </si>
  <si>
    <t>1123952784</t>
  </si>
  <si>
    <t>https://podminky.urs.cz/item/CS_URS_2023_01/162251102</t>
  </si>
  <si>
    <t>zemina na meziskládku a zpětný zásyp</t>
  </si>
  <si>
    <t>2,753*2</t>
  </si>
  <si>
    <t>1782230555</t>
  </si>
  <si>
    <t>přebtečná zemina na skládku</t>
  </si>
  <si>
    <t>4,62-2,753</t>
  </si>
  <si>
    <t>167151101</t>
  </si>
  <si>
    <t>Nakládání výkopku z hornin třídy těžitelnosti I skupiny 1 až 3 do 100 m3</t>
  </si>
  <si>
    <t>1687301936</t>
  </si>
  <si>
    <t>https://podminky.urs.cz/item/CS_URS_2023_01/167151101</t>
  </si>
  <si>
    <t>zemina na zásyp</t>
  </si>
  <si>
    <t>2,753</t>
  </si>
  <si>
    <t>1713878754</t>
  </si>
  <si>
    <t>1,867*1,60</t>
  </si>
  <si>
    <t>171251201</t>
  </si>
  <si>
    <t>Uložení sypaniny na skládky nebo meziskládky</t>
  </si>
  <si>
    <t>1588756357</t>
  </si>
  <si>
    <t>https://podminky.urs.cz/item/CS_URS_2023_01/171251201</t>
  </si>
  <si>
    <t>571141479</t>
  </si>
  <si>
    <t>4,62</t>
  </si>
  <si>
    <t>odečet opěrného pásu</t>
  </si>
  <si>
    <t>-15,40*0,25*(0,50+0,47)/2</t>
  </si>
  <si>
    <t>274313711</t>
  </si>
  <si>
    <t>Základové pásy z betonu tř. C 20/25 XF3</t>
  </si>
  <si>
    <t>-16988654</t>
  </si>
  <si>
    <t>https://podminky.urs.cz/item/CS_URS_2023_01/274313711</t>
  </si>
  <si>
    <t>pozice 3 - žlb. strop - opěrný pás</t>
  </si>
  <si>
    <t>15,40*0,25*(0,50+0,47)/2</t>
  </si>
  <si>
    <t>274351121</t>
  </si>
  <si>
    <t>Zřízení bednění základových pasů rovného</t>
  </si>
  <si>
    <t>86447775</t>
  </si>
  <si>
    <t>https://podminky.urs.cz/item/CS_URS_2023_01/274351121</t>
  </si>
  <si>
    <t>15,40*0,47+(0,50+0,47)/2*0,25*2</t>
  </si>
  <si>
    <t>274351122</t>
  </si>
  <si>
    <t>Odstranění bednění základových pasů rovného</t>
  </si>
  <si>
    <t>-1770555397</t>
  </si>
  <si>
    <t>https://podminky.urs.cz/item/CS_URS_2023_01/274351122</t>
  </si>
  <si>
    <t>311234261</t>
  </si>
  <si>
    <t>Zdivo jednovrstvé z cihel děrovaných přes P10 do P15 na maltu M10 tl 300 mm</t>
  </si>
  <si>
    <t>-876221915</t>
  </si>
  <si>
    <t>https://podminky.urs.cz/item/CS_URS_2023_01/311234261</t>
  </si>
  <si>
    <t>3,25*0,70+3,25*1,955</t>
  </si>
  <si>
    <t>411321414</t>
  </si>
  <si>
    <t>Stropy deskové ze ŽB tř. C 25/30 XC2, XF3</t>
  </si>
  <si>
    <t>-818022961</t>
  </si>
  <si>
    <t>https://podminky.urs.cz/item/CS_URS_2023_01/411321414</t>
  </si>
  <si>
    <t>pozice 3 - žlb. strop</t>
  </si>
  <si>
    <t>9,0*15,50*0,28</t>
  </si>
  <si>
    <t>41135425R</t>
  </si>
  <si>
    <t>Bednění stropů ztracené z hraněných trapézových vln v 200 mm plech pozinkovaný tl 1,5 mm</t>
  </si>
  <si>
    <t>-1486516642</t>
  </si>
  <si>
    <t>8,30*14,50</t>
  </si>
  <si>
    <t>411354335</t>
  </si>
  <si>
    <t>Zřízení podpěrné konstrukce stropů výšky přes 4 do 6 m tl přes 25 do 35 cm</t>
  </si>
  <si>
    <t>604596075</t>
  </si>
  <si>
    <t>https://podminky.urs.cz/item/CS_URS_2023_01/411354335</t>
  </si>
  <si>
    <t>411354336</t>
  </si>
  <si>
    <t>Odstranění podpěrné konstrukce stropů výšky přes 4 do 6 m tl přes 25 do 35 cm</t>
  </si>
  <si>
    <t>140918618</t>
  </si>
  <si>
    <t>https://podminky.urs.cz/item/CS_URS_2023_01/411354336</t>
  </si>
  <si>
    <t>411361821</t>
  </si>
  <si>
    <t>Výztuž stropů betonářskou ocelí 10 505</t>
  </si>
  <si>
    <t>-273959066</t>
  </si>
  <si>
    <t>https://podminky.urs.cz/item/CS_URS_2023_01/411361821</t>
  </si>
  <si>
    <t>pozice 3 - žlb. strop - množství výztuže 130kg/m3</t>
  </si>
  <si>
    <t>39,060*0,130</t>
  </si>
  <si>
    <t>564251011</t>
  </si>
  <si>
    <t>Podklad nebo podsyp ze štěrkopísku ŠP plochy do 100 m2 tl 150 mm</t>
  </si>
  <si>
    <t>189041148</t>
  </si>
  <si>
    <t>https://podminky.urs.cz/item/CS_URS_2023_01/564251011</t>
  </si>
  <si>
    <t>pozice 11 - dlažba okolo nového stropu - bede použita stávající dlažba</t>
  </si>
  <si>
    <t>591211111</t>
  </si>
  <si>
    <t>Kladení dlažby z kostek drobných z kamene do lože z kameniva těženého tl 50 mm</t>
  </si>
  <si>
    <t>1280197296</t>
  </si>
  <si>
    <t>https://podminky.urs.cz/item/CS_URS_2023_01/591211111</t>
  </si>
  <si>
    <t>pozice 11 - dlažba okolo nového stropu - bude použita stávající dlažba</t>
  </si>
  <si>
    <t>591241111</t>
  </si>
  <si>
    <t>Kladení dlažby z kostek drobných z kamene na MC tl 50 mm</t>
  </si>
  <si>
    <t>-1036576991</t>
  </si>
  <si>
    <t>https://podminky.urs.cz/item/CS_URS_2023_01/591241111</t>
  </si>
  <si>
    <t xml:space="preserve">pozice 3 - terasa </t>
  </si>
  <si>
    <t>9,0*15,50</t>
  </si>
  <si>
    <t>58381015</t>
  </si>
  <si>
    <t>kostka řezanoštípaná dlažební žula 10x10x10cm</t>
  </si>
  <si>
    <t>1004671821</t>
  </si>
  <si>
    <t>139,5*1,02 'Přepočtené koeficientem množství</t>
  </si>
  <si>
    <t>596841220</t>
  </si>
  <si>
    <t>Kladení betonové dlažby komunikací pro pěší do lože z cement malty velikosti přes 0,09 do 0,25 m2 pl do 50 m2</t>
  </si>
  <si>
    <t>813679508</t>
  </si>
  <si>
    <t>https://podminky.urs.cz/item/CS_URS_2023_01/596841220</t>
  </si>
  <si>
    <t>příloha PD - 05</t>
  </si>
  <si>
    <t>trafostanice - oprava střešního pláště - bude použita stávající dlažba</t>
  </si>
  <si>
    <t>15,0</t>
  </si>
  <si>
    <t>15,40*1,0   "bude použita stávající dlažba</t>
  </si>
  <si>
    <t>612321141</t>
  </si>
  <si>
    <t>Vápenocementová omítka štuková dvouvrstvá vnitřních stěn nanášená ručně</t>
  </si>
  <si>
    <t>-1666161027</t>
  </si>
  <si>
    <t>https://podminky.urs.cz/item/CS_URS_2023_01/612321141</t>
  </si>
  <si>
    <t>příloha PD - TZ, 01-10</t>
  </si>
  <si>
    <t>1.NP</t>
  </si>
  <si>
    <t>612325417</t>
  </si>
  <si>
    <t>Oprava vnitřní vápenocementové hladké omítky stěn v rozsahu plochy přes 10 do 30 % s celoplošným přeštukováním</t>
  </si>
  <si>
    <t>-852732374</t>
  </si>
  <si>
    <t>https://podminky.urs.cz/item/CS_URS_2023_01/612325417</t>
  </si>
  <si>
    <t>příloha PD - TZ, 04</t>
  </si>
  <si>
    <t>trafostanice</t>
  </si>
  <si>
    <t>(4,85*2+10,95)*4,10+0,60*(1,0+2,10*2)</t>
  </si>
  <si>
    <t>-3,25*2,90-(Pi*0,70/6*(3*1,625*1,625+0,70*0,70))</t>
  </si>
  <si>
    <t>(3,20+4,85)*2*4,75-3,25*1,955</t>
  </si>
  <si>
    <t>(3,20+11,40)*2*4,75-3,25*1,955</t>
  </si>
  <si>
    <t>3,21*4,75*4-1,30*2,0</t>
  </si>
  <si>
    <t>2.NP</t>
  </si>
  <si>
    <t>(3,20+4,85)*2*2,90-3,25*1,75-(Pi*0,70/6*(3*1,625*1,625+0,70*0,70))</t>
  </si>
  <si>
    <t>(3,20+7,70)*2*2,90-3,25*1,75-(Pi*0,70/6*(3*1,625*1,625+0,70*0,70))</t>
  </si>
  <si>
    <t>(3,40+3,20)*2*2,90-(3,25*1,75+(Pi*0,70/6*(3*1,625*1,625+0,70*0,70)))*2</t>
  </si>
  <si>
    <t>621131121</t>
  </si>
  <si>
    <t>Penetrační nátěr vnějších podhledů nanášený ručně</t>
  </si>
  <si>
    <t>1204798296</t>
  </si>
  <si>
    <t>https://podminky.urs.cz/item/CS_URS_2023_01/621131121</t>
  </si>
  <si>
    <t>příloha PD - TZ, 01-06</t>
  </si>
  <si>
    <t xml:space="preserve">pozice 5 - oprava omítky fasády </t>
  </si>
  <si>
    <t>oblouky otvorů - 20% plochy</t>
  </si>
  <si>
    <t>3,25*1,20*(3+4)*0,45*0,20</t>
  </si>
  <si>
    <t>-931844431</t>
  </si>
  <si>
    <t>pozice 5 - oprava omítky fasády - 20% plochy</t>
  </si>
  <si>
    <t>(12,35*4,90-(3,25*2,90+(Pi*0,70/6*(3*1,625*1,625+0,70*0,70)))*3)*0,20</t>
  </si>
  <si>
    <t>(15,40*5,92-(3,25*1,75+(Pi*0,70/6*(3*1,625*1,625+0,70*0,70)))*5-3,25*1,955*2)*0,20</t>
  </si>
  <si>
    <t>5,70*5,92+8,80*5,92/2*0,20</t>
  </si>
  <si>
    <t>622335112</t>
  </si>
  <si>
    <t>Oprava cementové štukové omítky vnějších stěn v rozsahu přes 10 do 30 %</t>
  </si>
  <si>
    <t>-1781004341</t>
  </si>
  <si>
    <t>https://podminky.urs.cz/item/CS_URS_2023_01/622335112</t>
  </si>
  <si>
    <t>631311114</t>
  </si>
  <si>
    <t>Mazanina tl přes 50 do 80 mm z betonu prostého bez zvýšených nároků na prostředí tř. C 16/20</t>
  </si>
  <si>
    <t>-1909141073</t>
  </si>
  <si>
    <t>https://podminky.urs.cz/item/CS_URS_2023_01/631311114</t>
  </si>
  <si>
    <t>8,30*14,50*0,04</t>
  </si>
  <si>
    <t>631311131</t>
  </si>
  <si>
    <t>Doplnění dosavadních mazanin betonem prostým plochy do 1 m2 tloušťky přes 80 mm</t>
  </si>
  <si>
    <t>1935032235</t>
  </si>
  <si>
    <t>https://podminky.urs.cz/item/CS_URS_2023_01/631311131</t>
  </si>
  <si>
    <t>příloha PD - TZ, 05</t>
  </si>
  <si>
    <t>zabetonování otvorů v podlaze trafostanice</t>
  </si>
  <si>
    <t>0,60*0,80*0,05+1,15*0,60*0,05+0,80*0,80*0,55+2,325*1,60*0,15*2+(3,20*0,40+0,70*0,60)*0,55+(7,15*0,40+0,70*0,60+0,60*0,70)*0,55+0,60*0,40*0,30*2</t>
  </si>
  <si>
    <t>631319232</t>
  </si>
  <si>
    <t>Příplatek k mazaninám za přidání skleněných vláken pro objemové vyztužení do 3 kg/m3</t>
  </si>
  <si>
    <t>-1830433718</t>
  </si>
  <si>
    <t>https://podminky.urs.cz/item/CS_URS_2023_01/631319232</t>
  </si>
  <si>
    <t>631341124</t>
  </si>
  <si>
    <t>Mazanina tl přes 80 do 120 mm z betonu lehkého keramického 800kg/m3</t>
  </si>
  <si>
    <t>-950764111</t>
  </si>
  <si>
    <t>https://podminky.urs.cz/item/CS_URS_2023_01/631341124</t>
  </si>
  <si>
    <t>9,0*15,50*(0,035+0,18)/2</t>
  </si>
  <si>
    <t>632450124</t>
  </si>
  <si>
    <t>Vyrovnávací cementový potěr tl přes 40 do 50 mm ze suchých směsí provedený v pásu</t>
  </si>
  <si>
    <t>931203539</t>
  </si>
  <si>
    <t>https://podminky.urs.cz/item/CS_URS_2023_01/632450124</t>
  </si>
  <si>
    <t>0,60*0,80+1,15*0,60+0,80*0,80+2,325*1,60*2+3,20*0,40+0,70*0,60+7,15*0,40+0,70*0,60+0,60*0,70+0,60*0,10*2</t>
  </si>
  <si>
    <t>632451426</t>
  </si>
  <si>
    <t>Potěr pískocementový tl přes 10 do 20 mm tř. C 25 běžný</t>
  </si>
  <si>
    <t>1049485609</t>
  </si>
  <si>
    <t>https://podminky.urs.cz/item/CS_URS_2023_01/632451426</t>
  </si>
  <si>
    <t>15,50*1,0</t>
  </si>
  <si>
    <t>963642059</t>
  </si>
  <si>
    <t>(15,40+12,35+5,70+1,20)*4,00+8,80*2,0</t>
  </si>
  <si>
    <t>618730799</t>
  </si>
  <si>
    <t>156,2*60 'Přepočtené koeficientem množství</t>
  </si>
  <si>
    <t>-445733896</t>
  </si>
  <si>
    <t>-1673816992</t>
  </si>
  <si>
    <t>vnitřní lešení</t>
  </si>
  <si>
    <t>(10,95+2,30)*2*1,50</t>
  </si>
  <si>
    <t>3,20*4,85+3,20*11,40-3,20*3,20</t>
  </si>
  <si>
    <t>3,20*4,85+3,20*7,70+3,20*3,40</t>
  </si>
  <si>
    <t>949101112</t>
  </si>
  <si>
    <t>Lešení pomocné pro objekty pozemních staveb s lešeňovou podlahou v přes 1,9 do 3,5 m zatížení do 150 kg/m2</t>
  </si>
  <si>
    <t>2006307097</t>
  </si>
  <si>
    <t>https://podminky.urs.cz/item/CS_URS_2023_01/949101112</t>
  </si>
  <si>
    <t>pod terasou</t>
  </si>
  <si>
    <t>8,30*1,50*2</t>
  </si>
  <si>
    <t>1284234399</t>
  </si>
  <si>
    <t>11,0*5,30</t>
  </si>
  <si>
    <t>15,10*4,85-3,20*3,20</t>
  </si>
  <si>
    <t>14,80*4,85</t>
  </si>
  <si>
    <t>952902021</t>
  </si>
  <si>
    <t>Čištění budov zametení hladkých podlah</t>
  </si>
  <si>
    <t>-2068412134</t>
  </si>
  <si>
    <t>https://podminky.urs.cz/item/CS_URS_2023_01/952902021</t>
  </si>
  <si>
    <t>trafostanice - stávající podlaha</t>
  </si>
  <si>
    <t>952902031</t>
  </si>
  <si>
    <t>Čištění budov omytí hladkých podlah</t>
  </si>
  <si>
    <t>-447180854</t>
  </si>
  <si>
    <t>https://podminky.urs.cz/item/CS_URS_2023_01/952902031</t>
  </si>
  <si>
    <t>9531710R1</t>
  </si>
  <si>
    <t>D+M poklop ocelový 900x1800 mm včetně výztuh L56x36x4 a 3x vnitřní výztuhy L56x36x4</t>
  </si>
  <si>
    <t>-1171037219</t>
  </si>
  <si>
    <t>9531710R2</t>
  </si>
  <si>
    <t>D+M poklop ocelový 600x600 mm včetně výztuh L56x36x4</t>
  </si>
  <si>
    <t>97748845</t>
  </si>
  <si>
    <t>9539428R1</t>
  </si>
  <si>
    <t>D+M větrací mříž 600x600mm, obvodový rám L56x36x4mm, pevná žaluzie</t>
  </si>
  <si>
    <t>-1258319369</t>
  </si>
  <si>
    <t>2,0</t>
  </si>
  <si>
    <t>1786328381</t>
  </si>
  <si>
    <t>příloha PD - 04</t>
  </si>
  <si>
    <t>stávající příčky</t>
  </si>
  <si>
    <t>1,70*3,0*4</t>
  </si>
  <si>
    <t>962032231</t>
  </si>
  <si>
    <t>Bourání zdiva z cihel pálených nebo vápenopískových na MV nebo MVC přes 1 m3</t>
  </si>
  <si>
    <t>1870380387</t>
  </si>
  <si>
    <t>https://podminky.urs.cz/item/CS_URS_2023_01/962032231</t>
  </si>
  <si>
    <t>10,95*4,15*0,25</t>
  </si>
  <si>
    <t>-(1,60*2,55+1,0*0,50*4+1,15*1,80)*0,25</t>
  </si>
  <si>
    <t>příloha PD - 06</t>
  </si>
  <si>
    <t>3,25*1,55*0,45*3</t>
  </si>
  <si>
    <t>1,625*1,255*0,45</t>
  </si>
  <si>
    <t>962042321</t>
  </si>
  <si>
    <t>Bourání zdiva nadzákladového z betonu prostého přes 1 m3</t>
  </si>
  <si>
    <t>-2086677986</t>
  </si>
  <si>
    <t>https://podminky.urs.cz/item/CS_URS_2023_01/962042321</t>
  </si>
  <si>
    <t>výstupní stanice - střešní plášť - dobetonávka stropu</t>
  </si>
  <si>
    <t>0,24*0,15*14,50*2</t>
  </si>
  <si>
    <t>-630790894</t>
  </si>
  <si>
    <t>9,0*15,5*0,09</t>
  </si>
  <si>
    <t>964073231</t>
  </si>
  <si>
    <t>Vybourání válcovaných nosníků ze zdiva cihelného dl do 4 m hmotnosti 35 kg/m</t>
  </si>
  <si>
    <t>-200719381</t>
  </si>
  <si>
    <t>https://podminky.urs.cz/item/CS_URS_2023_01/964073231</t>
  </si>
  <si>
    <t>ocelový profil I200</t>
  </si>
  <si>
    <t>1,70*26,30/1000*4</t>
  </si>
  <si>
    <t>964073321</t>
  </si>
  <si>
    <t>Vybourání válcovaných nosníků ze zdiva cihelného dl do 6 m hmotnosti 20 kg/m</t>
  </si>
  <si>
    <t>1761707084</t>
  </si>
  <si>
    <t>https://podminky.urs.cz/item/CS_URS_2023_01/964073321</t>
  </si>
  <si>
    <t>ocelový profil U80</t>
  </si>
  <si>
    <t>5,30*8,64/1000*2</t>
  </si>
  <si>
    <t>965041441</t>
  </si>
  <si>
    <t>Bourání podkladů pod dlažby nebo mazanin škvárobetonových tl přes 100 mm pl přes 4 m2</t>
  </si>
  <si>
    <t>1215089217</t>
  </si>
  <si>
    <t>https://podminky.urs.cz/item/CS_URS_2023_01/965041441</t>
  </si>
  <si>
    <t>9,0*15,50*(0,035+0,180)/2</t>
  </si>
  <si>
    <t>-438803947</t>
  </si>
  <si>
    <t>(9,0*15,50+15,40*0,50)*0,02</t>
  </si>
  <si>
    <t>968072244</t>
  </si>
  <si>
    <t>Vybourání kovových rámů oken jednoduchých včetně křídel pl do 1 m2</t>
  </si>
  <si>
    <t>-401265476</t>
  </si>
  <si>
    <t>https://podminky.urs.cz/item/CS_URS_2023_01/968072244</t>
  </si>
  <si>
    <t>trafostanice - výplně otvorů</t>
  </si>
  <si>
    <t>1,0*0,50*4</t>
  </si>
  <si>
    <t>968072246</t>
  </si>
  <si>
    <t>Vybourání kovových rámů oken jednoduchých včetně křídel pl do 4 m2</t>
  </si>
  <si>
    <t>-2113425702</t>
  </si>
  <si>
    <t>https://podminky.urs.cz/item/CS_URS_2023_01/968072246</t>
  </si>
  <si>
    <t>1,15*1,80</t>
  </si>
  <si>
    <t>968072247</t>
  </si>
  <si>
    <t>Vybourání kovových rámů oken jednoduchých včetně křídel pl přes 4 m2</t>
  </si>
  <si>
    <t>-430903098</t>
  </si>
  <si>
    <t>https://podminky.urs.cz/item/CS_URS_2023_01/968072247</t>
  </si>
  <si>
    <t>1,60*2,55</t>
  </si>
  <si>
    <t>výstupní stanice - výplně otvorů</t>
  </si>
  <si>
    <t>(3,25*1,55+3,25*0,20+(Pi*0,70/6*(3*1,625*1,625+0,70*0,70)))*2</t>
  </si>
  <si>
    <t>-971629835</t>
  </si>
  <si>
    <t xml:space="preserve">trafostanice </t>
  </si>
  <si>
    <t>0,80*2,0</t>
  </si>
  <si>
    <t>0,60*2,0*3+0,80*2,0</t>
  </si>
  <si>
    <t>968072456</t>
  </si>
  <si>
    <t>Vybourání kovových dveřních zárubní pl přes 2 m2</t>
  </si>
  <si>
    <t>-626225171</t>
  </si>
  <si>
    <t>https://podminky.urs.cz/item/CS_URS_2023_01/968072456</t>
  </si>
  <si>
    <t>1,30*2,0</t>
  </si>
  <si>
    <t>968072641</t>
  </si>
  <si>
    <t xml:space="preserve">Vybourání oceloskleněných stěn </t>
  </si>
  <si>
    <t>-1792276511</t>
  </si>
  <si>
    <t>https://podminky.urs.cz/item/CS_URS_2023_01/968072641</t>
  </si>
  <si>
    <t>4,80*2,90</t>
  </si>
  <si>
    <t>974049164</t>
  </si>
  <si>
    <t>Vysekání rýh v betonových zdech hl do 150 mm š do 150 mm</t>
  </si>
  <si>
    <t>-1886371234</t>
  </si>
  <si>
    <t>https://podminky.urs.cz/item/CS_URS_2023_01/974049164</t>
  </si>
  <si>
    <t>výstupní stanice - kapsa pro nový trapézový plech</t>
  </si>
  <si>
    <t>14,50*2</t>
  </si>
  <si>
    <t>97727121R</t>
  </si>
  <si>
    <t>Řezání trapézového plechu pro uložení mezi stávající I profily</t>
  </si>
  <si>
    <t>-2067310933</t>
  </si>
  <si>
    <t>8,0*18</t>
  </si>
  <si>
    <t>978013141</t>
  </si>
  <si>
    <t>Otlučení (osekání) vnitřní vápenné nebo vápenocementové omítky stěn v rozsahu přes 10 do 30 %</t>
  </si>
  <si>
    <t>-1307957661</t>
  </si>
  <si>
    <t>https://podminky.urs.cz/item/CS_URS_2023_01/978013141</t>
  </si>
  <si>
    <t>978013191</t>
  </si>
  <si>
    <t>Otlučení (osekání) vnitřní vápenné nebo vápenocementové omítky stěn v rozsahu přes 50 do 100 %</t>
  </si>
  <si>
    <t>-600341360</t>
  </si>
  <si>
    <t>https://podminky.urs.cz/item/CS_URS_2023_01/978013191</t>
  </si>
  <si>
    <t>trafostanice - kamenná stěna</t>
  </si>
  <si>
    <t>12,0*4,0</t>
  </si>
  <si>
    <t>978036131</t>
  </si>
  <si>
    <t>Otlučení (osekání) cementových omítek vnějších ploch vrozsahu přes 10 do 20 %</t>
  </si>
  <si>
    <t>2057405552</t>
  </si>
  <si>
    <t>https://podminky.urs.cz/item/CS_URS_2023_01/978036131</t>
  </si>
  <si>
    <t>pozice 5 - oprava omítky fasády - 15% plochy</t>
  </si>
  <si>
    <t>12,35*4,90-(3,25*2,90+(Pi*0,70/6*(3*1,625*1,625+0,70*0,70)))*3</t>
  </si>
  <si>
    <t>15,40*5,92-(3,25*1,75+(Pi*0,70/6*(3*1,625*1,625+0,70*0,70)))*5-(3,25*1,955*3+3,25*0,70)</t>
  </si>
  <si>
    <t>5,70*5,92+8,80*5,92/2</t>
  </si>
  <si>
    <t>oblouky otvorů - 5% plochy</t>
  </si>
  <si>
    <t>3,25*1,20*(3+4)*0,45</t>
  </si>
  <si>
    <t>979071021</t>
  </si>
  <si>
    <t>Očištění dlažebních kostek drobných s původním spárováním kamenivem těženým při překopech inženýrských sítí</t>
  </si>
  <si>
    <t>54104678</t>
  </si>
  <si>
    <t>https://podminky.urs.cz/item/CS_URS_2023_01/979071021</t>
  </si>
  <si>
    <t>pozice 11 - stávající dlažba okolo stropu (terasy)</t>
  </si>
  <si>
    <t>979071022</t>
  </si>
  <si>
    <t>Očištění dlažebních kostek drobných se spárováním živičnou směsí nebo MC při překopech inženýrských sítí</t>
  </si>
  <si>
    <t>900060842</t>
  </si>
  <si>
    <t>https://podminky.urs.cz/item/CS_URS_2023_01/979071022</t>
  </si>
  <si>
    <t>952810114</t>
  </si>
  <si>
    <t>vstupní stanice</t>
  </si>
  <si>
    <t>1.NP - strop</t>
  </si>
  <si>
    <t>3,20*4,85+3,20*11,40-3,21*3,21</t>
  </si>
  <si>
    <t xml:space="preserve">šikmý prostor pod terasou </t>
  </si>
  <si>
    <t>67,0</t>
  </si>
  <si>
    <t>sanace spodního líce a boků trámů a oblouků nad otvory ve fasádě</t>
  </si>
  <si>
    <t>3,93*0,45*7+(10,95+15,40)*0,48*2</t>
  </si>
  <si>
    <t>-1683037572</t>
  </si>
  <si>
    <t>vstupní stanice - do hl. 15 mm - 15% plochy</t>
  </si>
  <si>
    <t>šikmý prostor pod terasou</t>
  </si>
  <si>
    <t>67,0*0,15</t>
  </si>
  <si>
    <t>1.NP - strop - do hl. 15 mm - 30% plochy</t>
  </si>
  <si>
    <t>(3,20*4,85+3,20*11,40-3,21*3,21)*0,30</t>
  </si>
  <si>
    <t>sanace spodního líce a boků trámů a oblouků nad otvory ve fasádě - 60% plochy</t>
  </si>
  <si>
    <t>(3,93*0,45*7+(10,95+15,40)*0,48*2)*0,60</t>
  </si>
  <si>
    <t>1086370899</t>
  </si>
  <si>
    <t>985112122</t>
  </si>
  <si>
    <t>Odsekání degradovaného betonu líce kleneb a podhledů tl přes 10 do 30 mm</t>
  </si>
  <si>
    <t>-2057431883</t>
  </si>
  <si>
    <t>https://podminky.urs.cz/item/CS_URS_2023_01/985112122</t>
  </si>
  <si>
    <t>235618682</t>
  </si>
  <si>
    <t>744820173</t>
  </si>
  <si>
    <t>šikmý prostor pod terasou - obnažená výztuž - 15% plochy</t>
  </si>
  <si>
    <t>-1850082400</t>
  </si>
  <si>
    <t>trafostanice - obvodová stěna</t>
  </si>
  <si>
    <t>pozice 5 - oprava omítky fasády - 5% plochy</t>
  </si>
  <si>
    <t>(12,35*4,90-(3,25*2,90+(Pi*0,70/6*(3*1,625*1,625+0,70*0,70)))*3)*0,05</t>
  </si>
  <si>
    <t>(15,40*5,92-(3,25*1,75+(Pi*0,70/6*(3*1,625*1,625+0,70*0,70)))*5-(3,25*1,955*3+3,25*0,70))*0,05</t>
  </si>
  <si>
    <t>5,70*5,92+8,80*5,92/2*0,05</t>
  </si>
  <si>
    <t>3,93*(3+4)*0,45*0,05</t>
  </si>
  <si>
    <t>dočištění povrchu - 5% ploch</t>
  </si>
  <si>
    <t>((4,85*2+10,95)*4,10+0,60*(1,0+2,10*2))*0,05</t>
  </si>
  <si>
    <t>-(3,25*2,90-(Pi*0,70/6*(3*1,625*1,625+0,70*0,70)))*0,05</t>
  </si>
  <si>
    <t>((3,20+4,85)*2*4,75-3,25*1,955)*0,05</t>
  </si>
  <si>
    <t>((3,20+11,40)*2*4,75-3,25*1,955)*0,05</t>
  </si>
  <si>
    <t>(3,21*4,75*4-1,30*2,0)*0,05</t>
  </si>
  <si>
    <t>((3,20+4,85)*2*2,90-3,25*1,75-(Pi*0,70/6*(3*1,625*1,625+0,70*0,70)))*0,05</t>
  </si>
  <si>
    <t>((3,20+7,70)*2*2,90-3,25*1,75-(Pi*0,70/6*(3*1,625*1,625+0,70*0,70)))*0,05</t>
  </si>
  <si>
    <t>((3,40+3,20)*2*2,90-(3,25*1,75+(Pi*0,70/6*(3*1,625*1,625+0,70*0,70)))*2)*0,05</t>
  </si>
  <si>
    <t>985132111</t>
  </si>
  <si>
    <t>Očištění ploch líce kleneb a podhledů tlakovou vodou</t>
  </si>
  <si>
    <t>841037559</t>
  </si>
  <si>
    <t>https://podminky.urs.cz/item/CS_URS_2023_01/985132111</t>
  </si>
  <si>
    <t>985132221</t>
  </si>
  <si>
    <t>Očištění ploch líce kleneb a podhledů nesušeným křemičitým pískem (metodou torbo)</t>
  </si>
  <si>
    <t>1418293223</t>
  </si>
  <si>
    <t>https://podminky.urs.cz/item/CS_URS_2023_01/985132221</t>
  </si>
  <si>
    <t>1.NP - strop - obnažená výztuž - 30% plochy</t>
  </si>
  <si>
    <t>-1577857241</t>
  </si>
  <si>
    <t>-611546036</t>
  </si>
  <si>
    <t>šikmý prostor pod terasou - 15% plochy</t>
  </si>
  <si>
    <t>šikmý prostor pod terasou - 100% plochy</t>
  </si>
  <si>
    <t>sanace spodního líce a boků trámů a oblouků nad otvory ve fasádě - 100% plochy</t>
  </si>
  <si>
    <t>3,25*1,20*0,45*7+(10,95+15,40)*0,48*2</t>
  </si>
  <si>
    <t>985311211</t>
  </si>
  <si>
    <t>Reprofilace líce kleneb a podhledů cementovou sanační maltou tl do 10 mm</t>
  </si>
  <si>
    <t>793554503</t>
  </si>
  <si>
    <t>https://podminky.urs.cz/item/CS_URS_2023_01/985311211</t>
  </si>
  <si>
    <t>1.NP - strop - 30% plochy</t>
  </si>
  <si>
    <t>35,0*0,30</t>
  </si>
  <si>
    <t>1.NP - strop - 100% plochy</t>
  </si>
  <si>
    <t>35,0</t>
  </si>
  <si>
    <t>985321111</t>
  </si>
  <si>
    <t>Ochranný nátěr výztuže na cementové bázi stěn, líce kleneb a podhledů 1 vrstva tl 1 mm</t>
  </si>
  <si>
    <t>-1488254826</t>
  </si>
  <si>
    <t>https://podminky.urs.cz/item/CS_URS_2023_01/985321111</t>
  </si>
  <si>
    <t>-1832437380</t>
  </si>
  <si>
    <t>2060843636</t>
  </si>
  <si>
    <t>2114158485</t>
  </si>
  <si>
    <t>-1020527140</t>
  </si>
  <si>
    <t>178,358*9 'Přepočtené koeficientem množství</t>
  </si>
  <si>
    <t>-1366698782</t>
  </si>
  <si>
    <t>1418585560</t>
  </si>
  <si>
    <t>711111001</t>
  </si>
  <si>
    <t>Provedení izolace proti zemní vlhkosti vodorovné za studena nátěrem penetračním</t>
  </si>
  <si>
    <t>1290500436</t>
  </si>
  <si>
    <t>https://podminky.urs.cz/item/CS_URS_2023_01/711111001</t>
  </si>
  <si>
    <t>pozice 3 - žlb. strop - terasa</t>
  </si>
  <si>
    <t>9,0*15,50*2+15,50*1,0*2</t>
  </si>
  <si>
    <t>11163150</t>
  </si>
  <si>
    <t>lak penetrační asfaltový</t>
  </si>
  <si>
    <t>-756823921</t>
  </si>
  <si>
    <t>325*0,0003 'Přepočtené koeficientem množství</t>
  </si>
  <si>
    <t>711111011</t>
  </si>
  <si>
    <t>Provedení izolace proti zemní vlhkosti vodorovné za studena suspenzí asfaltovou</t>
  </si>
  <si>
    <t>-1032615602</t>
  </si>
  <si>
    <t>https://podminky.urs.cz/item/CS_URS_2023_01/711111011</t>
  </si>
  <si>
    <t>11163346</t>
  </si>
  <si>
    <t>suspenze hydroizolační asfaltová</t>
  </si>
  <si>
    <t>-1914068959</t>
  </si>
  <si>
    <t>14,77*0,00105 'Přepočtené koeficientem množství</t>
  </si>
  <si>
    <t>711112001</t>
  </si>
  <si>
    <t>Provedení izolace proti zemní vlhkosti svislé za studena nátěrem penetračním</t>
  </si>
  <si>
    <t>675027703</t>
  </si>
  <si>
    <t>https://podminky.urs.cz/item/CS_URS_2023_01/711112001</t>
  </si>
  <si>
    <t>15,40*0,14*2</t>
  </si>
  <si>
    <t>1147780050</t>
  </si>
  <si>
    <t>4,312*0,00034 'Přepočtené koeficientem množství</t>
  </si>
  <si>
    <t>711141559</t>
  </si>
  <si>
    <t>Provedení izolace proti zemní vlhkosti pásy přitavením vodorovné NAIP</t>
  </si>
  <si>
    <t>-589270988</t>
  </si>
  <si>
    <t>https://podminky.urs.cz/item/CS_URS_2023_01/711141559</t>
  </si>
  <si>
    <t>9,0*15,50*2+15,50*1,0</t>
  </si>
  <si>
    <t>96</t>
  </si>
  <si>
    <t>62853004</t>
  </si>
  <si>
    <t>pás asfaltový natavitelný modifikovaný SBS tl 4,0mm s vložkou ze skleněné tkaniny a spalitelnou PE fólií nebo jemnozrnným minerálním posypem na horním povrchu</t>
  </si>
  <si>
    <t>-1173476876</t>
  </si>
  <si>
    <t>309,5*1,1655 'Přepočtené koeficientem množství</t>
  </si>
  <si>
    <t>97</t>
  </si>
  <si>
    <t>711142559</t>
  </si>
  <si>
    <t>Provedení izolace proti zemní vlhkosti pásy přitavením svislé NAIP</t>
  </si>
  <si>
    <t>1672067821</t>
  </si>
  <si>
    <t>https://podminky.urs.cz/item/CS_URS_2023_01/711142559</t>
  </si>
  <si>
    <t>98</t>
  </si>
  <si>
    <t>583957491</t>
  </si>
  <si>
    <t>4,312*1,221 'Přepočtené koeficientem množství</t>
  </si>
  <si>
    <t>99</t>
  </si>
  <si>
    <t>1757865303</t>
  </si>
  <si>
    <t>100</t>
  </si>
  <si>
    <t>1772835662</t>
  </si>
  <si>
    <t>výstupní stanice - střešní plášť -2x izolace</t>
  </si>
  <si>
    <t>(9,0+1,0)*15,50</t>
  </si>
  <si>
    <t>741</t>
  </si>
  <si>
    <t>Elektroinstalace - silnoproud</t>
  </si>
  <si>
    <t>101</t>
  </si>
  <si>
    <t>7414100R1</t>
  </si>
  <si>
    <t>Demontáž a opětovná montáž stávajícího hromosvodu</t>
  </si>
  <si>
    <t>293321014</t>
  </si>
  <si>
    <t>102</t>
  </si>
  <si>
    <t>998741201</t>
  </si>
  <si>
    <t>Přesun hmot procentní pro silnoproud v objektech v do 6 m</t>
  </si>
  <si>
    <t>1591855</t>
  </si>
  <si>
    <t>https://podminky.urs.cz/item/CS_URS_2023_01/998741201</t>
  </si>
  <si>
    <t>751</t>
  </si>
  <si>
    <t>Vzduchotechnika</t>
  </si>
  <si>
    <t>103</t>
  </si>
  <si>
    <t>751398821</t>
  </si>
  <si>
    <t>Demontáž větrací mřížky stěnové průřezu do 0,040 m2</t>
  </si>
  <si>
    <t>-280128713</t>
  </si>
  <si>
    <t>https://podminky.urs.cz/item/CS_URS_2023_01/751398821</t>
  </si>
  <si>
    <t>2,0   "600x600mm</t>
  </si>
  <si>
    <t>104</t>
  </si>
  <si>
    <t>-281647635</t>
  </si>
  <si>
    <t>1,60*2,55+1,0*0,50*4+1,15*1,80</t>
  </si>
  <si>
    <t>3,25*0,20*3</t>
  </si>
  <si>
    <t>(Pi*0,70/6*(3*1,625*1,625+0,70*0,70))*3</t>
  </si>
  <si>
    <t>105</t>
  </si>
  <si>
    <t>-1094004185</t>
  </si>
  <si>
    <t>3,0</t>
  </si>
  <si>
    <t>106</t>
  </si>
  <si>
    <t>7661223R2</t>
  </si>
  <si>
    <t>D+M výplň otvorů fasády - spodní část dvoukřídlá plná z desek cetris tl. 12 mm v dřevěném rámu - 3250x1550mm, horní část (vrchlík) výplň z průsvitého jednokomorového plastu v pryžovém rámu - 3250x900mm, vč. kotvení a povrchové úpravy</t>
  </si>
  <si>
    <t>17883500</t>
  </si>
  <si>
    <t>5,0</t>
  </si>
  <si>
    <t>107</t>
  </si>
  <si>
    <t>7661223R3</t>
  </si>
  <si>
    <t>D+M výplň otvorů fasády - dvoukřídlová otevíravá plná z desek cetris tl. 12 mm v dřevěném rámu - 3250x1955mm, vč. kování, kotvení a povrchové úpravy</t>
  </si>
  <si>
    <t>608111783</t>
  </si>
  <si>
    <t>kotvy do zdiva M10</t>
  </si>
  <si>
    <t>108</t>
  </si>
  <si>
    <t>766411821</t>
  </si>
  <si>
    <t>Demontáž truhlářského obložení stěn z palubek</t>
  </si>
  <si>
    <t>1126953968</t>
  </si>
  <si>
    <t>https://podminky.urs.cz/item/CS_URS_2023_01/766411821</t>
  </si>
  <si>
    <t>(4,85+3,40+1,80)*3,0</t>
  </si>
  <si>
    <t>109</t>
  </si>
  <si>
    <t>766421821</t>
  </si>
  <si>
    <t>Demontáž truhlářského obložení podhledů z palubek</t>
  </si>
  <si>
    <t>1827159968</t>
  </si>
  <si>
    <t>https://podminky.urs.cz/item/CS_URS_2023_01/766421821</t>
  </si>
  <si>
    <t>4,80*3,40</t>
  </si>
  <si>
    <t>110</t>
  </si>
  <si>
    <t>766421822</t>
  </si>
  <si>
    <t>Demontáž truhlářského obložení podhledů podkladových roštů</t>
  </si>
  <si>
    <t>-1579974540</t>
  </si>
  <si>
    <t>https://podminky.urs.cz/item/CS_URS_2023_01/766421822</t>
  </si>
  <si>
    <t>111</t>
  </si>
  <si>
    <t>-1477481717</t>
  </si>
  <si>
    <t>112</t>
  </si>
  <si>
    <t>767132812</t>
  </si>
  <si>
    <t>Demontáž provizorních ocelových (plech) výplní s výztuhou</t>
  </si>
  <si>
    <t>-343032227</t>
  </si>
  <si>
    <t>https://podminky.urs.cz/item/CS_URS_2023_01/767132812</t>
  </si>
  <si>
    <t>3,25*0,70+1,625*1,255+3,25*0,70+3,25*1,955+3,25*1,955</t>
  </si>
  <si>
    <t>113</t>
  </si>
  <si>
    <t>76759083R</t>
  </si>
  <si>
    <t>Demontáž žebrovaného plechu s lemováním</t>
  </si>
  <si>
    <t>-1900586489</t>
  </si>
  <si>
    <t>zakrytí kanálu</t>
  </si>
  <si>
    <t>6,85*0,50+0,80*0,70</t>
  </si>
  <si>
    <t>0,80*1,80   "zakrytí otvoru - žebrovaný plech včetně ocelových výztuh L56x36x4</t>
  </si>
  <si>
    <t>114</t>
  </si>
  <si>
    <t>7676403R1</t>
  </si>
  <si>
    <t>D+M ocelové dveře v ocelové zárubni 800x1970mm včetně kování</t>
  </si>
  <si>
    <t>-1180355429</t>
  </si>
  <si>
    <t>příloha PD - TZ, 06-09</t>
  </si>
  <si>
    <t>115</t>
  </si>
  <si>
    <t>7676403R2</t>
  </si>
  <si>
    <t>D+M ocelové dveře v ocelové zárubni 600x1970mm včetně kování</t>
  </si>
  <si>
    <t>-1670205222</t>
  </si>
  <si>
    <t>116</t>
  </si>
  <si>
    <t>7676403R3</t>
  </si>
  <si>
    <t>D+M ocelové dveře v ocelové zárubni 1300x1970mm včetně kování</t>
  </si>
  <si>
    <t>-1063539248</t>
  </si>
  <si>
    <t>117</t>
  </si>
  <si>
    <t>767996701</t>
  </si>
  <si>
    <t>Demontáž atypických zámečnických konstrukcí řezáním hm jednotlivých dílů do 50 kg</t>
  </si>
  <si>
    <t>kg</t>
  </si>
  <si>
    <t>65489463</t>
  </si>
  <si>
    <t>https://podminky.urs.cz/item/CS_URS_2023_01/767996701</t>
  </si>
  <si>
    <t>trafostanice - zbytky technologických zařízení (úchyty atd)</t>
  </si>
  <si>
    <t>500,0</t>
  </si>
  <si>
    <t>výstupní stanice - střešní plášť - trapézový plech</t>
  </si>
  <si>
    <t>9,0*15,50*11,30</t>
  </si>
  <si>
    <t>118</t>
  </si>
  <si>
    <t>998767201</t>
  </si>
  <si>
    <t>Přesun hmot procentní pro zámečnické konstrukce v objektech v do 6 m</t>
  </si>
  <si>
    <t>1394780540</t>
  </si>
  <si>
    <t>https://podminky.urs.cz/item/CS_URS_2023_01/998767201</t>
  </si>
  <si>
    <t>119</t>
  </si>
  <si>
    <t>Základní antikorozní jednonásobný syntetický standardní nátěr zámečnických konstrukcí</t>
  </si>
  <si>
    <t>-1590277237</t>
  </si>
  <si>
    <t>pozice 2 - sanace spodního líce konstrukce střechy - válcované profily I240 - 3x vrstva</t>
  </si>
  <si>
    <t>(0,24*2+0,12+0,11*2)*5,80*20*3</t>
  </si>
  <si>
    <t>27,0*5,80*2   "plechy 2x vrstva</t>
  </si>
  <si>
    <t>120</t>
  </si>
  <si>
    <t>783823133</t>
  </si>
  <si>
    <t>Penetrační silikátový nátěr hladkých, tenkovrstvých zrnitých nebo štukových omítek</t>
  </si>
  <si>
    <t>855808234</t>
  </si>
  <si>
    <t>https://podminky.urs.cz/item/CS_URS_2023_01/783823133</t>
  </si>
  <si>
    <t>pozice 5 - oprava omítky fasády - 100% plochy</t>
  </si>
  <si>
    <t>15,40*5,92-(3,25*1,75+(Pi*0,70/6*(3*1,625*1,625+0,70*0,70)))*5-3,25*1,955*2</t>
  </si>
  <si>
    <t>oblouky otvorů - 100% plochy</t>
  </si>
  <si>
    <t>3,93*(3+4)*0,45+2,90*0,45*2*3+1,55*0,45*2*5+(1,955*2+3,25)*0,45*2</t>
  </si>
  <si>
    <t>121</t>
  </si>
  <si>
    <t>783827123</t>
  </si>
  <si>
    <t>Krycí jednonásobný silikátový nátěr omítek stupně členitosti 1 a 2</t>
  </si>
  <si>
    <t>894198146</t>
  </si>
  <si>
    <t>https://podminky.urs.cz/item/CS_URS_2023_01/783827123</t>
  </si>
  <si>
    <t>122</t>
  </si>
  <si>
    <t>1318153037</t>
  </si>
  <si>
    <t>(4,85*2+10,95)*4,10+0,60*(1,0+2,10*2)+4,0</t>
  </si>
  <si>
    <t>(3,20+4,85)*2*4,75-3,25*1,955+4,0</t>
  </si>
  <si>
    <t>(3,20+11,40)*2*4,75-3,25*1,955+4,0</t>
  </si>
  <si>
    <t>3,21*4,75*4</t>
  </si>
  <si>
    <t>(3,20+4,85)*2*2,90-3,25*1,75-(Pi*0,70/6*(3*1,625*1,625+0,70*0,70))+4,0</t>
  </si>
  <si>
    <t>(3,20+7,70)*2*2,90-3,25*1,75-(Pi*0,70/6*(3*1,625*1,625+0,70*0,70))+4,0</t>
  </si>
  <si>
    <t>(3,40+3,20)*2*2,90-(3,25*1,75+(Pi*0,70/6*(3*1,625*1,625+0,70*0,70)))*2+4,0*2</t>
  </si>
  <si>
    <t>123</t>
  </si>
  <si>
    <t>784221101</t>
  </si>
  <si>
    <t>Dvojnásobné bílé malby ze směsí za sucha dobře otěruvzdorných v místnostech do 3,80 m</t>
  </si>
  <si>
    <t>1552931429</t>
  </si>
  <si>
    <t>https://podminky.urs.cz/item/CS_URS_2023_01/784221101</t>
  </si>
  <si>
    <t>124</t>
  </si>
  <si>
    <t>10399614</t>
  </si>
  <si>
    <t>sanace spodního líce konstrukce střechy</t>
  </si>
  <si>
    <t>27,0*5,80</t>
  </si>
  <si>
    <t>125</t>
  </si>
  <si>
    <t>789211512</t>
  </si>
  <si>
    <t>Otryskání abrazivem ze strusky zařízení nečlenitých stupeň zarezavění A stupeň přípravy Sa 2 1/2</t>
  </si>
  <si>
    <t>-1480305094</t>
  </si>
  <si>
    <t>https://podminky.urs.cz/item/CS_URS_2023_01/789211512</t>
  </si>
  <si>
    <t>pozice 2 - sanace spodního líce konstrukce střechy - válcované profily I240</t>
  </si>
  <si>
    <t>(0,24*2+0,12+0,11*2)*5,80*20</t>
  </si>
  <si>
    <t>27,0*5,80   "plechy</t>
  </si>
  <si>
    <t>SO 02a - Oprava atiky</t>
  </si>
  <si>
    <t xml:space="preserve">    764 - Konstrukce klempířské</t>
  </si>
  <si>
    <t>370851466</t>
  </si>
  <si>
    <t>nová atika</t>
  </si>
  <si>
    <t>0,57*0,17*52,0</t>
  </si>
  <si>
    <t>-1484512964</t>
  </si>
  <si>
    <t>posílení atiky</t>
  </si>
  <si>
    <t>0,57*52,0*2</t>
  </si>
  <si>
    <t>72556721</t>
  </si>
  <si>
    <t>1304482431</t>
  </si>
  <si>
    <t>52,0*2</t>
  </si>
  <si>
    <t>-2006803978</t>
  </si>
  <si>
    <t>(304,0+105,0)/1000</t>
  </si>
  <si>
    <t>596841120</t>
  </si>
  <si>
    <t>Kladení betonové dlažby do lože z cement malty velikosti do 0,09 m2 pl do 50 m2</t>
  </si>
  <si>
    <t>-867138894</t>
  </si>
  <si>
    <t>https://podminky.urs.cz/item/CS_URS_2023_01/596841120</t>
  </si>
  <si>
    <t>příloha PD - detail atiky</t>
  </si>
  <si>
    <t>použití stávající betonové dlažby</t>
  </si>
  <si>
    <t>0,40*46,0</t>
  </si>
  <si>
    <t>785540929</t>
  </si>
  <si>
    <t>(0,57+0,20)*52,0</t>
  </si>
  <si>
    <t>622321141</t>
  </si>
  <si>
    <t>Vápenocementová omítka štuková dvouvrstvá vnějších stěn nanášená ručně</t>
  </si>
  <si>
    <t>1967158559</t>
  </si>
  <si>
    <t>https://podminky.urs.cz/item/CS_URS_2023_01/622321141</t>
  </si>
  <si>
    <t>632451021</t>
  </si>
  <si>
    <t>Vyrovnávací potěr tl 20 mm z MC 15 provedený v pásu</t>
  </si>
  <si>
    <t>884704466</t>
  </si>
  <si>
    <t>https://podminky.urs.cz/item/CS_URS_2023_01/632451021</t>
  </si>
  <si>
    <t>doplnění souvrství střechy</t>
  </si>
  <si>
    <t>0,15*52,0</t>
  </si>
  <si>
    <t>964051111</t>
  </si>
  <si>
    <t>Bourání ŽB trámů, průvlaků nebo pásů průřezu do 0,10 m2</t>
  </si>
  <si>
    <t>1833812535</t>
  </si>
  <si>
    <t>https://podminky.urs.cz/item/CS_URS_2023_01/964051111</t>
  </si>
  <si>
    <t>bourání atiky</t>
  </si>
  <si>
    <t>0,57*0,17*46,0</t>
  </si>
  <si>
    <t>965045113</t>
  </si>
  <si>
    <t>Bourání potěrů cementových nebo pískocementových tl do 50 mm pl přes 4 m2</t>
  </si>
  <si>
    <t>-1475039133</t>
  </si>
  <si>
    <t>https://podminky.urs.cz/item/CS_URS_2023_01/965045113</t>
  </si>
  <si>
    <t>0,20*46,0</t>
  </si>
  <si>
    <t>965081333</t>
  </si>
  <si>
    <t>Bourání podlah z dlaždic betonových, teracových nebo čedičových tl do 30 mm plochy přes 1 m2</t>
  </si>
  <si>
    <t>-1615912097</t>
  </si>
  <si>
    <t>https://podminky.urs.cz/item/CS_URS_2023_01/965081333</t>
  </si>
  <si>
    <t>šetrná demontáž betonových dlaždic k dalšímu použití</t>
  </si>
  <si>
    <t>979051112</t>
  </si>
  <si>
    <t>Očištění desek nebo dlaždic se spárováním z MC</t>
  </si>
  <si>
    <t>1653656127</t>
  </si>
  <si>
    <t>https://podminky.urs.cz/item/CS_URS_2023_01/979051112</t>
  </si>
  <si>
    <t>985331212</t>
  </si>
  <si>
    <t>Dodatečné vlepování betonářské výztuže D 10 mm do chemické malty včetně vyvrtání otvoru</t>
  </si>
  <si>
    <t>371307537</t>
  </si>
  <si>
    <t>https://podminky.urs.cz/item/CS_URS_2023_01/985331212</t>
  </si>
  <si>
    <t>0,12*174</t>
  </si>
  <si>
    <t>13021012</t>
  </si>
  <si>
    <t>tyč ocelová kruhová žebírková DIN 488 jakost B500B (10 505) výztuž do betonu D 10mm</t>
  </si>
  <si>
    <t>1925786550</t>
  </si>
  <si>
    <t>33,0/1000</t>
  </si>
  <si>
    <t>0,033*1,1 'Přepočtené koeficientem množství</t>
  </si>
  <si>
    <t>-708762030</t>
  </si>
  <si>
    <t>1364450787</t>
  </si>
  <si>
    <t>-956664307</t>
  </si>
  <si>
    <t>12,349*9 'Přepočtené koeficientem množství</t>
  </si>
  <si>
    <t>-1606497068</t>
  </si>
  <si>
    <t>998017001</t>
  </si>
  <si>
    <t>Přesun hmot s omezením mechanizace pro budovy v do 6 m</t>
  </si>
  <si>
    <t>1260111999</t>
  </si>
  <si>
    <t>https://podminky.urs.cz/item/CS_URS_2023_01/998017001</t>
  </si>
  <si>
    <t>50283975</t>
  </si>
  <si>
    <t>příloha PD - detail nové atiky</t>
  </si>
  <si>
    <t>0,20*52,0</t>
  </si>
  <si>
    <t>233815537</t>
  </si>
  <si>
    <t>10,4*0,00034 'Přepočtené koeficientem množství</t>
  </si>
  <si>
    <t>-1749758409</t>
  </si>
  <si>
    <t>1921012422</t>
  </si>
  <si>
    <t>10,4*1,221 'Přepočtené koeficientem množství</t>
  </si>
  <si>
    <t>-1210305666</t>
  </si>
  <si>
    <t>764</t>
  </si>
  <si>
    <t>Konstrukce klempířské</t>
  </si>
  <si>
    <t>764002841</t>
  </si>
  <si>
    <t>Demontáž oplechování horních ploch zdí a nadezdívek do suti</t>
  </si>
  <si>
    <t>-1101309769</t>
  </si>
  <si>
    <t>https://podminky.urs.cz/item/CS_URS_2023_01/764002841</t>
  </si>
  <si>
    <t>46,0</t>
  </si>
  <si>
    <t>764214406</t>
  </si>
  <si>
    <t>Oplechování horních ploch a nadezdívek (atik) bez rohů z Pz plechu mechanicky kotvené rš 500 mm</t>
  </si>
  <si>
    <t>-170296171</t>
  </si>
  <si>
    <t>https://podminky.urs.cz/item/CS_URS_2023_01/764214406</t>
  </si>
  <si>
    <t>52,0</t>
  </si>
  <si>
    <t>998764201</t>
  </si>
  <si>
    <t>Přesun hmot procentní pro konstrukce klempířské v objektech v do 6 m</t>
  </si>
  <si>
    <t>1129386139</t>
  </si>
  <si>
    <t>https://podminky.urs.cz/item/CS_URS_2023_01/998764201</t>
  </si>
  <si>
    <t>7671611R1</t>
  </si>
  <si>
    <t>D+M ocelové zábradlí v. 950 mm a  dl. 60m včetně zalití sloupků cementovou maltou</t>
  </si>
  <si>
    <t>-74274805</t>
  </si>
  <si>
    <t>příloha PD - detail  zábradlí</t>
  </si>
  <si>
    <t>celková hmotnost 1400kg</t>
  </si>
  <si>
    <t>7671611R2</t>
  </si>
  <si>
    <t>Příplatek k ocelovému zábradlí za úpravu v místě styku se stavajícím zábradlím</t>
  </si>
  <si>
    <t>1134957048</t>
  </si>
  <si>
    <t>příloha PD - detail zábradlí</t>
  </si>
  <si>
    <t>767161813</t>
  </si>
  <si>
    <t>Demontáž zábradlí rovného nerozebíratelného hmotnosti 1 m zábradlí do 20 kg do suti</t>
  </si>
  <si>
    <t>-418229707</t>
  </si>
  <si>
    <t>https://podminky.urs.cz/item/CS_URS_2023_01/767161813</t>
  </si>
  <si>
    <t>příloha PD - detail stávající atiky</t>
  </si>
  <si>
    <t>1355415202</t>
  </si>
  <si>
    <t>783301311</t>
  </si>
  <si>
    <t>Odmaštění zámečnických konstrukcí vodou ředitelným odmašťovačem</t>
  </si>
  <si>
    <t>-1624911960</t>
  </si>
  <si>
    <t>https://podminky.urs.cz/item/CS_URS_2023_01/783301311</t>
  </si>
  <si>
    <t>nové zábradlí</t>
  </si>
  <si>
    <t>60,0*0,95</t>
  </si>
  <si>
    <t>Základní antikorozní jednonásobný syntetický standardní nátěr zámečnických konstrukcí matný odstín černá</t>
  </si>
  <si>
    <t>-1405407452</t>
  </si>
  <si>
    <t>2x nátěr</t>
  </si>
  <si>
    <t>60,0*0,95*2</t>
  </si>
  <si>
    <t>783401401</t>
  </si>
  <si>
    <t>Ometení klempířských konstrukcí před provedením nátěru</t>
  </si>
  <si>
    <t>2142527705</t>
  </si>
  <si>
    <t>https://podminky.urs.cz/item/CS_URS_2023_01/783401401</t>
  </si>
  <si>
    <t>oplechování atiky</t>
  </si>
  <si>
    <t>52,0*0,50</t>
  </si>
  <si>
    <t>783414101</t>
  </si>
  <si>
    <t>Základní jednonásobný syntetický nátěr klempířských konstrukcí</t>
  </si>
  <si>
    <t>-425597747</t>
  </si>
  <si>
    <t>https://podminky.urs.cz/item/CS_URS_2023_01/783414101</t>
  </si>
  <si>
    <t>783417101</t>
  </si>
  <si>
    <t>Krycí jednonásobný syntetický nátěr klempířských konstrukcí</t>
  </si>
  <si>
    <t>1908713964</t>
  </si>
  <si>
    <t>https://podminky.urs.cz/item/CS_URS_2023_01/783417101</t>
  </si>
  <si>
    <t>224218586</t>
  </si>
  <si>
    <t>269622216</t>
  </si>
  <si>
    <t>VON - VRN+ON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</si>
  <si>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</si>
  <si>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</si>
  <si>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</si>
  <si>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</si>
  <si>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</si>
  <si>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</si>
  <si>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</si>
  <si>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</si>
  <si>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</si>
  <si>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</si>
  <si>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</si>
  <si>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</si>
  <si>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1506395642</t>
  </si>
  <si>
    <t>https://podminky.urs.cz/item/CS_URS_2023_01/012103000</t>
  </si>
  <si>
    <t>013203000</t>
  </si>
  <si>
    <t>Dodavatelská a dílenská dokumentace</t>
  </si>
  <si>
    <t>2060481081</t>
  </si>
  <si>
    <t>https://podminky.urs.cz/item/CS_URS_2023_01/013203000</t>
  </si>
  <si>
    <t>013254000</t>
  </si>
  <si>
    <t>Dokumentace skutečného provedení stavby</t>
  </si>
  <si>
    <t>495416569</t>
  </si>
  <si>
    <t>https://podminky.urs.cz/item/CS_URS_2023_01/013254000</t>
  </si>
  <si>
    <t>013284000</t>
  </si>
  <si>
    <t>Pasportizace a fotodokumentace objektu</t>
  </si>
  <si>
    <t>-890172231</t>
  </si>
  <si>
    <t>https://podminky.urs.cz/item/CS_URS_2023_01/013284000</t>
  </si>
  <si>
    <t>VRN3</t>
  </si>
  <si>
    <t>Zařízení staveniště</t>
  </si>
  <si>
    <t>030001000</t>
  </si>
  <si>
    <t>-164386861</t>
  </si>
  <si>
    <t>https://podminky.urs.cz/item/CS_URS_2023_01/030001000</t>
  </si>
  <si>
    <t>VRN4</t>
  </si>
  <si>
    <t>Inženýrská činnost</t>
  </si>
  <si>
    <t>041903001</t>
  </si>
  <si>
    <t>Inženýrská činnost při realizaci stavby</t>
  </si>
  <si>
    <t>-1258641694</t>
  </si>
  <si>
    <t>043103000</t>
  </si>
  <si>
    <t>Kontrola kvality sanačních prací</t>
  </si>
  <si>
    <t>-1072708093</t>
  </si>
  <si>
    <t>https://podminky.urs.cz/item/CS_URS_2021_01/043103000</t>
  </si>
  <si>
    <t>044003000</t>
  </si>
  <si>
    <t>Revize a revizní zpráva</t>
  </si>
  <si>
    <t>1674472710</t>
  </si>
  <si>
    <t>https://podminky.urs.cz/item/CS_URS_2023_01/044003000</t>
  </si>
  <si>
    <t>045203000</t>
  </si>
  <si>
    <t>Kompletační činnost</t>
  </si>
  <si>
    <t>1324719360</t>
  </si>
  <si>
    <t>https://podminky.urs.cz/item/CS_URS_2023_01/045203000</t>
  </si>
  <si>
    <t>VRN6</t>
  </si>
  <si>
    <t>Územní vlivy</t>
  </si>
  <si>
    <t>060001000</t>
  </si>
  <si>
    <t>-391029811</t>
  </si>
  <si>
    <t>https://podminky.urs.cz/item/CS_URS_2023_01/060001000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</si>
</sst>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51" TargetMode="External" /><Relationship Id="rId2" Type="http://schemas.openxmlformats.org/officeDocument/2006/relationships/hyperlink" Target="https://podminky.urs.cz/item/CS_URS_2023_01/119002131" TargetMode="External" /><Relationship Id="rId3" Type="http://schemas.openxmlformats.org/officeDocument/2006/relationships/hyperlink" Target="https://podminky.urs.cz/item/CS_URS_2023_01/119002132" TargetMode="External" /><Relationship Id="rId4" Type="http://schemas.openxmlformats.org/officeDocument/2006/relationships/hyperlink" Target="https://podminky.urs.cz/item/CS_URS_2023_01/122251104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71201231" TargetMode="External" /><Relationship Id="rId7" Type="http://schemas.openxmlformats.org/officeDocument/2006/relationships/hyperlink" Target="https://podminky.urs.cz/item/CS_URS_2023_01/174151101" TargetMode="External" /><Relationship Id="rId8" Type="http://schemas.openxmlformats.org/officeDocument/2006/relationships/hyperlink" Target="https://podminky.urs.cz/item/CS_URS_2023_01/211531111" TargetMode="External" /><Relationship Id="rId9" Type="http://schemas.openxmlformats.org/officeDocument/2006/relationships/hyperlink" Target="https://podminky.urs.cz/item/CS_URS_2023_01/212755214" TargetMode="External" /><Relationship Id="rId10" Type="http://schemas.openxmlformats.org/officeDocument/2006/relationships/hyperlink" Target="https://podminky.urs.cz/item/CS_URS_2023_01/213141111" TargetMode="External" /><Relationship Id="rId11" Type="http://schemas.openxmlformats.org/officeDocument/2006/relationships/hyperlink" Target="https://podminky.urs.cz/item/CS_URS_2023_01/275313711" TargetMode="External" /><Relationship Id="rId12" Type="http://schemas.openxmlformats.org/officeDocument/2006/relationships/hyperlink" Target="https://podminky.urs.cz/item/CS_URS_2023_01/275351121" TargetMode="External" /><Relationship Id="rId13" Type="http://schemas.openxmlformats.org/officeDocument/2006/relationships/hyperlink" Target="https://podminky.urs.cz/item/CS_URS_2023_01/275351122" TargetMode="External" /><Relationship Id="rId14" Type="http://schemas.openxmlformats.org/officeDocument/2006/relationships/hyperlink" Target="https://podminky.urs.cz/item/CS_URS_2023_01/311234251" TargetMode="External" /><Relationship Id="rId15" Type="http://schemas.openxmlformats.org/officeDocument/2006/relationships/hyperlink" Target="https://podminky.urs.cz/item/CS_URS_2023_01/417321515" TargetMode="External" /><Relationship Id="rId16" Type="http://schemas.openxmlformats.org/officeDocument/2006/relationships/hyperlink" Target="https://podminky.urs.cz/item/CS_URS_2023_01/417351115" TargetMode="External" /><Relationship Id="rId17" Type="http://schemas.openxmlformats.org/officeDocument/2006/relationships/hyperlink" Target="https://podminky.urs.cz/item/CS_URS_2023_01/417351116" TargetMode="External" /><Relationship Id="rId18" Type="http://schemas.openxmlformats.org/officeDocument/2006/relationships/hyperlink" Target="https://podminky.urs.cz/item/CS_URS_2023_01/417361821" TargetMode="External" /><Relationship Id="rId19" Type="http://schemas.openxmlformats.org/officeDocument/2006/relationships/hyperlink" Target="https://podminky.urs.cz/item/CS_URS_2023_01/451577877" TargetMode="External" /><Relationship Id="rId20" Type="http://schemas.openxmlformats.org/officeDocument/2006/relationships/hyperlink" Target="https://podminky.urs.cz/item/CS_URS_2023_01/564851011" TargetMode="External" /><Relationship Id="rId21" Type="http://schemas.openxmlformats.org/officeDocument/2006/relationships/hyperlink" Target="https://podminky.urs.cz/item/CS_URS_2023_01/591111111" TargetMode="External" /><Relationship Id="rId22" Type="http://schemas.openxmlformats.org/officeDocument/2006/relationships/hyperlink" Target="https://podminky.urs.cz/item/CS_URS_2023_01/612131121" TargetMode="External" /><Relationship Id="rId23" Type="http://schemas.openxmlformats.org/officeDocument/2006/relationships/hyperlink" Target="https://podminky.urs.cz/item/CS_URS_2023_01/612331141" TargetMode="External" /><Relationship Id="rId24" Type="http://schemas.openxmlformats.org/officeDocument/2006/relationships/hyperlink" Target="https://podminky.urs.cz/item/CS_URS_2023_01/612335423" TargetMode="External" /><Relationship Id="rId25" Type="http://schemas.openxmlformats.org/officeDocument/2006/relationships/hyperlink" Target="https://podminky.urs.cz/item/CS_URS_2023_01/622131121" TargetMode="External" /><Relationship Id="rId26" Type="http://schemas.openxmlformats.org/officeDocument/2006/relationships/hyperlink" Target="https://podminky.urs.cz/item/CS_URS_2023_01/622335113" TargetMode="External" /><Relationship Id="rId27" Type="http://schemas.openxmlformats.org/officeDocument/2006/relationships/hyperlink" Target="https://podminky.urs.cz/item/CS_URS_2023_01/631311224" TargetMode="External" /><Relationship Id="rId28" Type="http://schemas.openxmlformats.org/officeDocument/2006/relationships/hyperlink" Target="https://podminky.urs.cz/item/CS_URS_2023_01/631319173" TargetMode="External" /><Relationship Id="rId29" Type="http://schemas.openxmlformats.org/officeDocument/2006/relationships/hyperlink" Target="https://podminky.urs.cz/item/CS_URS_2023_01/631362021" TargetMode="External" /><Relationship Id="rId30" Type="http://schemas.openxmlformats.org/officeDocument/2006/relationships/hyperlink" Target="https://podminky.urs.cz/item/CS_URS_2023_01/941111121" TargetMode="External" /><Relationship Id="rId31" Type="http://schemas.openxmlformats.org/officeDocument/2006/relationships/hyperlink" Target="https://podminky.urs.cz/item/CS_URS_2023_01/941111221" TargetMode="External" /><Relationship Id="rId32" Type="http://schemas.openxmlformats.org/officeDocument/2006/relationships/hyperlink" Target="https://podminky.urs.cz/item/CS_URS_2023_01/941111821" TargetMode="External" /><Relationship Id="rId33" Type="http://schemas.openxmlformats.org/officeDocument/2006/relationships/hyperlink" Target="https://podminky.urs.cz/item/CS_URS_2023_01/949101111" TargetMode="External" /><Relationship Id="rId34" Type="http://schemas.openxmlformats.org/officeDocument/2006/relationships/hyperlink" Target="https://podminky.urs.cz/item/CS_URS_2023_01/952901221" TargetMode="External" /><Relationship Id="rId35" Type="http://schemas.openxmlformats.org/officeDocument/2006/relationships/hyperlink" Target="https://podminky.urs.cz/item/CS_URS_2023_01/962031133" TargetMode="External" /><Relationship Id="rId36" Type="http://schemas.openxmlformats.org/officeDocument/2006/relationships/hyperlink" Target="https://podminky.urs.cz/item/CS_URS_2023_01/963023611" TargetMode="External" /><Relationship Id="rId37" Type="http://schemas.openxmlformats.org/officeDocument/2006/relationships/hyperlink" Target="https://podminky.urs.cz/item/CS_URS_2023_01/963051113" TargetMode="External" /><Relationship Id="rId38" Type="http://schemas.openxmlformats.org/officeDocument/2006/relationships/hyperlink" Target="https://podminky.urs.cz/item/CS_URS_2023_01/964076341" TargetMode="External" /><Relationship Id="rId39" Type="http://schemas.openxmlformats.org/officeDocument/2006/relationships/hyperlink" Target="https://podminky.urs.cz/item/CS_URS_2023_01/964076441" TargetMode="External" /><Relationship Id="rId40" Type="http://schemas.openxmlformats.org/officeDocument/2006/relationships/hyperlink" Target="https://podminky.urs.cz/item/CS_URS_2023_01/965042141" TargetMode="External" /><Relationship Id="rId41" Type="http://schemas.openxmlformats.org/officeDocument/2006/relationships/hyperlink" Target="https://podminky.urs.cz/item/CS_URS_2023_01/968072455" TargetMode="External" /><Relationship Id="rId42" Type="http://schemas.openxmlformats.org/officeDocument/2006/relationships/hyperlink" Target="https://podminky.urs.cz/item/CS_URS_2023_01/975021211" TargetMode="External" /><Relationship Id="rId43" Type="http://schemas.openxmlformats.org/officeDocument/2006/relationships/hyperlink" Target="https://podminky.urs.cz/item/CS_URS_2023_01/977151119" TargetMode="External" /><Relationship Id="rId44" Type="http://schemas.openxmlformats.org/officeDocument/2006/relationships/hyperlink" Target="https://podminky.urs.cz/item/CS_URS_2023_01/978021161" TargetMode="External" /><Relationship Id="rId45" Type="http://schemas.openxmlformats.org/officeDocument/2006/relationships/hyperlink" Target="https://podminky.urs.cz/item/CS_URS_2023_01/978036141" TargetMode="External" /><Relationship Id="rId46" Type="http://schemas.openxmlformats.org/officeDocument/2006/relationships/hyperlink" Target="https://podminky.urs.cz/item/CS_URS_2023_01/979071111" TargetMode="External" /><Relationship Id="rId47" Type="http://schemas.openxmlformats.org/officeDocument/2006/relationships/hyperlink" Target="https://podminky.urs.cz/item/CS_URS_2023_01/9851112R1" TargetMode="External" /><Relationship Id="rId48" Type="http://schemas.openxmlformats.org/officeDocument/2006/relationships/hyperlink" Target="https://podminky.urs.cz/item/CS_URS_2023_01/985112112" TargetMode="External" /><Relationship Id="rId49" Type="http://schemas.openxmlformats.org/officeDocument/2006/relationships/hyperlink" Target="https://podminky.urs.cz/item/CS_URS_2023_01/985112193" TargetMode="External" /><Relationship Id="rId50" Type="http://schemas.openxmlformats.org/officeDocument/2006/relationships/hyperlink" Target="https://podminky.urs.cz/item/CS_URS_2023_01/985131111" TargetMode="External" /><Relationship Id="rId51" Type="http://schemas.openxmlformats.org/officeDocument/2006/relationships/hyperlink" Target="https://podminky.urs.cz/item/CS_URS_2023_01/985131221" TargetMode="External" /><Relationship Id="rId52" Type="http://schemas.openxmlformats.org/officeDocument/2006/relationships/hyperlink" Target="https://podminky.urs.cz/item/CS_URS_2023_01/985131311" TargetMode="External" /><Relationship Id="rId53" Type="http://schemas.openxmlformats.org/officeDocument/2006/relationships/hyperlink" Target="https://podminky.urs.cz/item/CS_URS_2023_01/985139112" TargetMode="External" /><Relationship Id="rId54" Type="http://schemas.openxmlformats.org/officeDocument/2006/relationships/hyperlink" Target="https://podminky.urs.cz/item/CS_URS_2023_01/985231112" TargetMode="External" /><Relationship Id="rId55" Type="http://schemas.openxmlformats.org/officeDocument/2006/relationships/hyperlink" Target="https://podminky.urs.cz/item/CS_URS_2023_01/985232112" TargetMode="External" /><Relationship Id="rId56" Type="http://schemas.openxmlformats.org/officeDocument/2006/relationships/hyperlink" Target="https://podminky.urs.cz/item/CS_URS_2023_01/985311111" TargetMode="External" /><Relationship Id="rId57" Type="http://schemas.openxmlformats.org/officeDocument/2006/relationships/hyperlink" Target="https://podminky.urs.cz/item/CS_URS_2023_01/985311112" TargetMode="External" /><Relationship Id="rId58" Type="http://schemas.openxmlformats.org/officeDocument/2006/relationships/hyperlink" Target="https://podminky.urs.cz/item/CS_URS_2023_01/985311912" TargetMode="External" /><Relationship Id="rId59" Type="http://schemas.openxmlformats.org/officeDocument/2006/relationships/hyperlink" Target="https://podminky.urs.cz/item/CS_URS_2023_01/985323111" TargetMode="External" /><Relationship Id="rId60" Type="http://schemas.openxmlformats.org/officeDocument/2006/relationships/hyperlink" Target="https://podminky.urs.cz/item/CS_URS_2023_01/985323912" TargetMode="External" /><Relationship Id="rId61" Type="http://schemas.openxmlformats.org/officeDocument/2006/relationships/hyperlink" Target="https://podminky.urs.cz/item/CS_URS_2023_01/997013151" TargetMode="External" /><Relationship Id="rId62" Type="http://schemas.openxmlformats.org/officeDocument/2006/relationships/hyperlink" Target="https://podminky.urs.cz/item/CS_URS_2023_01/997013501" TargetMode="External" /><Relationship Id="rId63" Type="http://schemas.openxmlformats.org/officeDocument/2006/relationships/hyperlink" Target="https://podminky.urs.cz/item/CS_URS_2023_01/997013509" TargetMode="External" /><Relationship Id="rId64" Type="http://schemas.openxmlformats.org/officeDocument/2006/relationships/hyperlink" Target="https://podminky.urs.cz/item/CS_URS_2023_01/997013871" TargetMode="External" /><Relationship Id="rId65" Type="http://schemas.openxmlformats.org/officeDocument/2006/relationships/hyperlink" Target="https://podminky.urs.cz/item/CS_URS_2023_01/998011001" TargetMode="External" /><Relationship Id="rId66" Type="http://schemas.openxmlformats.org/officeDocument/2006/relationships/hyperlink" Target="https://podminky.urs.cz/item/CS_URS_2023_01/711161273" TargetMode="External" /><Relationship Id="rId67" Type="http://schemas.openxmlformats.org/officeDocument/2006/relationships/hyperlink" Target="https://podminky.urs.cz/item/CS_URS_2023_01/998711201" TargetMode="External" /><Relationship Id="rId68" Type="http://schemas.openxmlformats.org/officeDocument/2006/relationships/hyperlink" Target="https://podminky.urs.cz/item/CS_URS_2023_01/712340832" TargetMode="External" /><Relationship Id="rId69" Type="http://schemas.openxmlformats.org/officeDocument/2006/relationships/hyperlink" Target="https://podminky.urs.cz/item/CS_URS_2023_01/762341811" TargetMode="External" /><Relationship Id="rId70" Type="http://schemas.openxmlformats.org/officeDocument/2006/relationships/hyperlink" Target="https://podminky.urs.cz/item/CS_URS_2023_01/762431828" TargetMode="External" /><Relationship Id="rId71" Type="http://schemas.openxmlformats.org/officeDocument/2006/relationships/hyperlink" Target="https://podminky.urs.cz/item/CS_URS_2023_01/998766201" TargetMode="External" /><Relationship Id="rId72" Type="http://schemas.openxmlformats.org/officeDocument/2006/relationships/hyperlink" Target="https://podminky.urs.cz/item/CS_URS_2023_01/767161814" TargetMode="External" /><Relationship Id="rId73" Type="http://schemas.openxmlformats.org/officeDocument/2006/relationships/hyperlink" Target="https://podminky.urs.cz/item/CS_URS_2023_01/783314201" TargetMode="External" /><Relationship Id="rId74" Type="http://schemas.openxmlformats.org/officeDocument/2006/relationships/hyperlink" Target="https://podminky.urs.cz/item/CS_URS_2023_01/783823135" TargetMode="External" /><Relationship Id="rId75" Type="http://schemas.openxmlformats.org/officeDocument/2006/relationships/hyperlink" Target="https://podminky.urs.cz/item/CS_URS_2023_01/783827125" TargetMode="External" /><Relationship Id="rId76" Type="http://schemas.openxmlformats.org/officeDocument/2006/relationships/hyperlink" Target="https://podminky.urs.cz/item/CS_URS_2023_01/784181111" TargetMode="External" /><Relationship Id="rId77" Type="http://schemas.openxmlformats.org/officeDocument/2006/relationships/hyperlink" Target="https://podminky.urs.cz/item/CS_URS_2023_01/784211103" TargetMode="External" /><Relationship Id="rId78" Type="http://schemas.openxmlformats.org/officeDocument/2006/relationships/hyperlink" Target="https://podminky.urs.cz/item/CS_URS_2023_01/789121141" TargetMode="External" /><Relationship Id="rId79" Type="http://schemas.openxmlformats.org/officeDocument/2006/relationships/hyperlink" Target="https://podminky.urs.cz/item/CS_URS_2023_01/789221511" TargetMode="External" /><Relationship Id="rId80" Type="http://schemas.openxmlformats.org/officeDocument/2006/relationships/hyperlink" Target="https://podminky.urs.cz/item/CS_URS_2023_01/460161252" TargetMode="External" /><Relationship Id="rId81" Type="http://schemas.openxmlformats.org/officeDocument/2006/relationships/hyperlink" Target="https://podminky.urs.cz/item/CS_URS_2023_01/460431242" TargetMode="External" /><Relationship Id="rId82" Type="http://schemas.openxmlformats.org/officeDocument/2006/relationships/hyperlink" Target="https://podminky.urs.cz/item/CS_URS_2023_01/460431262" TargetMode="External" /><Relationship Id="rId83" Type="http://schemas.openxmlformats.org/officeDocument/2006/relationships/hyperlink" Target="https://podminky.urs.cz/item/CS_URS_2023_01/460661112" TargetMode="External" /><Relationship Id="rId84" Type="http://schemas.openxmlformats.org/officeDocument/2006/relationships/hyperlink" Target="https://podminky.urs.cz/item/CS_URS_2023_01/460671112" TargetMode="External" /><Relationship Id="rId8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421" TargetMode="External" /><Relationship Id="rId2" Type="http://schemas.openxmlformats.org/officeDocument/2006/relationships/hyperlink" Target="https://podminky.urs.cz/item/CS_URS_2023_01/113106461" TargetMode="External" /><Relationship Id="rId3" Type="http://schemas.openxmlformats.org/officeDocument/2006/relationships/hyperlink" Target="https://podminky.urs.cz/item/CS_URS_2023_01/113107312" TargetMode="External" /><Relationship Id="rId4" Type="http://schemas.openxmlformats.org/officeDocument/2006/relationships/hyperlink" Target="https://podminky.urs.cz/item/CS_URS_2023_01/119002131" TargetMode="External" /><Relationship Id="rId5" Type="http://schemas.openxmlformats.org/officeDocument/2006/relationships/hyperlink" Target="https://podminky.urs.cz/item/CS_URS_2023_01/119002132" TargetMode="External" /><Relationship Id="rId6" Type="http://schemas.openxmlformats.org/officeDocument/2006/relationships/hyperlink" Target="https://podminky.urs.cz/item/CS_URS_2023_01/122251101" TargetMode="External" /><Relationship Id="rId7" Type="http://schemas.openxmlformats.org/officeDocument/2006/relationships/hyperlink" Target="https://podminky.urs.cz/item/CS_URS_2023_01/162251102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7151101" TargetMode="External" /><Relationship Id="rId10" Type="http://schemas.openxmlformats.org/officeDocument/2006/relationships/hyperlink" Target="https://podminky.urs.cz/item/CS_URS_2023_01/171201231" TargetMode="External" /><Relationship Id="rId11" Type="http://schemas.openxmlformats.org/officeDocument/2006/relationships/hyperlink" Target="https://podminky.urs.cz/item/CS_URS_2023_01/171251201" TargetMode="External" /><Relationship Id="rId12" Type="http://schemas.openxmlformats.org/officeDocument/2006/relationships/hyperlink" Target="https://podminky.urs.cz/item/CS_URS_2023_01/174151101" TargetMode="External" /><Relationship Id="rId13" Type="http://schemas.openxmlformats.org/officeDocument/2006/relationships/hyperlink" Target="https://podminky.urs.cz/item/CS_URS_2023_01/274313711" TargetMode="External" /><Relationship Id="rId14" Type="http://schemas.openxmlformats.org/officeDocument/2006/relationships/hyperlink" Target="https://podminky.urs.cz/item/CS_URS_2023_01/274351121" TargetMode="External" /><Relationship Id="rId15" Type="http://schemas.openxmlformats.org/officeDocument/2006/relationships/hyperlink" Target="https://podminky.urs.cz/item/CS_URS_2023_01/274351122" TargetMode="External" /><Relationship Id="rId16" Type="http://schemas.openxmlformats.org/officeDocument/2006/relationships/hyperlink" Target="https://podminky.urs.cz/item/CS_URS_2023_01/311234261" TargetMode="External" /><Relationship Id="rId17" Type="http://schemas.openxmlformats.org/officeDocument/2006/relationships/hyperlink" Target="https://podminky.urs.cz/item/CS_URS_2023_01/411321414" TargetMode="External" /><Relationship Id="rId18" Type="http://schemas.openxmlformats.org/officeDocument/2006/relationships/hyperlink" Target="https://podminky.urs.cz/item/CS_URS_2023_01/411354335" TargetMode="External" /><Relationship Id="rId19" Type="http://schemas.openxmlformats.org/officeDocument/2006/relationships/hyperlink" Target="https://podminky.urs.cz/item/CS_URS_2023_01/411354336" TargetMode="External" /><Relationship Id="rId20" Type="http://schemas.openxmlformats.org/officeDocument/2006/relationships/hyperlink" Target="https://podminky.urs.cz/item/CS_URS_2023_01/411361821" TargetMode="External" /><Relationship Id="rId21" Type="http://schemas.openxmlformats.org/officeDocument/2006/relationships/hyperlink" Target="https://podminky.urs.cz/item/CS_URS_2023_01/564251011" TargetMode="External" /><Relationship Id="rId22" Type="http://schemas.openxmlformats.org/officeDocument/2006/relationships/hyperlink" Target="https://podminky.urs.cz/item/CS_URS_2023_01/591211111" TargetMode="External" /><Relationship Id="rId23" Type="http://schemas.openxmlformats.org/officeDocument/2006/relationships/hyperlink" Target="https://podminky.urs.cz/item/CS_URS_2023_01/591241111" TargetMode="External" /><Relationship Id="rId24" Type="http://schemas.openxmlformats.org/officeDocument/2006/relationships/hyperlink" Target="https://podminky.urs.cz/item/CS_URS_2023_01/596841220" TargetMode="External" /><Relationship Id="rId25" Type="http://schemas.openxmlformats.org/officeDocument/2006/relationships/hyperlink" Target="https://podminky.urs.cz/item/CS_URS_2023_01/612321141" TargetMode="External" /><Relationship Id="rId26" Type="http://schemas.openxmlformats.org/officeDocument/2006/relationships/hyperlink" Target="https://podminky.urs.cz/item/CS_URS_2023_01/612325417" TargetMode="External" /><Relationship Id="rId27" Type="http://schemas.openxmlformats.org/officeDocument/2006/relationships/hyperlink" Target="https://podminky.urs.cz/item/CS_URS_2023_01/621131121" TargetMode="External" /><Relationship Id="rId28" Type="http://schemas.openxmlformats.org/officeDocument/2006/relationships/hyperlink" Target="https://podminky.urs.cz/item/CS_URS_2023_01/622131121" TargetMode="External" /><Relationship Id="rId29" Type="http://schemas.openxmlformats.org/officeDocument/2006/relationships/hyperlink" Target="https://podminky.urs.cz/item/CS_URS_2023_01/622335112" TargetMode="External" /><Relationship Id="rId30" Type="http://schemas.openxmlformats.org/officeDocument/2006/relationships/hyperlink" Target="https://podminky.urs.cz/item/CS_URS_2023_01/631311114" TargetMode="External" /><Relationship Id="rId31" Type="http://schemas.openxmlformats.org/officeDocument/2006/relationships/hyperlink" Target="https://podminky.urs.cz/item/CS_URS_2023_01/631311131" TargetMode="External" /><Relationship Id="rId32" Type="http://schemas.openxmlformats.org/officeDocument/2006/relationships/hyperlink" Target="https://podminky.urs.cz/item/CS_URS_2023_01/631319232" TargetMode="External" /><Relationship Id="rId33" Type="http://schemas.openxmlformats.org/officeDocument/2006/relationships/hyperlink" Target="https://podminky.urs.cz/item/CS_URS_2023_01/631341124" TargetMode="External" /><Relationship Id="rId34" Type="http://schemas.openxmlformats.org/officeDocument/2006/relationships/hyperlink" Target="https://podminky.urs.cz/item/CS_URS_2023_01/632450124" TargetMode="External" /><Relationship Id="rId35" Type="http://schemas.openxmlformats.org/officeDocument/2006/relationships/hyperlink" Target="https://podminky.urs.cz/item/CS_URS_2023_01/632451426" TargetMode="External" /><Relationship Id="rId36" Type="http://schemas.openxmlformats.org/officeDocument/2006/relationships/hyperlink" Target="https://podminky.urs.cz/item/CS_URS_2023_01/941111121" TargetMode="External" /><Relationship Id="rId37" Type="http://schemas.openxmlformats.org/officeDocument/2006/relationships/hyperlink" Target="https://podminky.urs.cz/item/CS_URS_2023_01/941111221" TargetMode="External" /><Relationship Id="rId38" Type="http://schemas.openxmlformats.org/officeDocument/2006/relationships/hyperlink" Target="https://podminky.urs.cz/item/CS_URS_2023_01/941111821" TargetMode="External" /><Relationship Id="rId39" Type="http://schemas.openxmlformats.org/officeDocument/2006/relationships/hyperlink" Target="https://podminky.urs.cz/item/CS_URS_2023_01/949101111" TargetMode="External" /><Relationship Id="rId40" Type="http://schemas.openxmlformats.org/officeDocument/2006/relationships/hyperlink" Target="https://podminky.urs.cz/item/CS_URS_2023_01/949101112" TargetMode="External" /><Relationship Id="rId41" Type="http://schemas.openxmlformats.org/officeDocument/2006/relationships/hyperlink" Target="https://podminky.urs.cz/item/CS_URS_2023_01/952901221" TargetMode="External" /><Relationship Id="rId42" Type="http://schemas.openxmlformats.org/officeDocument/2006/relationships/hyperlink" Target="https://podminky.urs.cz/item/CS_URS_2023_01/952902021" TargetMode="External" /><Relationship Id="rId43" Type="http://schemas.openxmlformats.org/officeDocument/2006/relationships/hyperlink" Target="https://podminky.urs.cz/item/CS_URS_2023_01/952902031" TargetMode="External" /><Relationship Id="rId44" Type="http://schemas.openxmlformats.org/officeDocument/2006/relationships/hyperlink" Target="https://podminky.urs.cz/item/CS_URS_2023_01/962031133" TargetMode="External" /><Relationship Id="rId45" Type="http://schemas.openxmlformats.org/officeDocument/2006/relationships/hyperlink" Target="https://podminky.urs.cz/item/CS_URS_2023_01/962032231" TargetMode="External" /><Relationship Id="rId46" Type="http://schemas.openxmlformats.org/officeDocument/2006/relationships/hyperlink" Target="https://podminky.urs.cz/item/CS_URS_2023_01/962042321" TargetMode="External" /><Relationship Id="rId47" Type="http://schemas.openxmlformats.org/officeDocument/2006/relationships/hyperlink" Target="https://podminky.urs.cz/item/CS_URS_2023_01/963051113" TargetMode="External" /><Relationship Id="rId48" Type="http://schemas.openxmlformats.org/officeDocument/2006/relationships/hyperlink" Target="https://podminky.urs.cz/item/CS_URS_2023_01/964073231" TargetMode="External" /><Relationship Id="rId49" Type="http://schemas.openxmlformats.org/officeDocument/2006/relationships/hyperlink" Target="https://podminky.urs.cz/item/CS_URS_2023_01/964073321" TargetMode="External" /><Relationship Id="rId50" Type="http://schemas.openxmlformats.org/officeDocument/2006/relationships/hyperlink" Target="https://podminky.urs.cz/item/CS_URS_2023_01/965041441" TargetMode="External" /><Relationship Id="rId51" Type="http://schemas.openxmlformats.org/officeDocument/2006/relationships/hyperlink" Target="https://podminky.urs.cz/item/CS_URS_2023_01/965042141" TargetMode="External" /><Relationship Id="rId52" Type="http://schemas.openxmlformats.org/officeDocument/2006/relationships/hyperlink" Target="https://podminky.urs.cz/item/CS_URS_2023_01/968072244" TargetMode="External" /><Relationship Id="rId53" Type="http://schemas.openxmlformats.org/officeDocument/2006/relationships/hyperlink" Target="https://podminky.urs.cz/item/CS_URS_2023_01/968072246" TargetMode="External" /><Relationship Id="rId54" Type="http://schemas.openxmlformats.org/officeDocument/2006/relationships/hyperlink" Target="https://podminky.urs.cz/item/CS_URS_2023_01/968072247" TargetMode="External" /><Relationship Id="rId55" Type="http://schemas.openxmlformats.org/officeDocument/2006/relationships/hyperlink" Target="https://podminky.urs.cz/item/CS_URS_2023_01/968072455" TargetMode="External" /><Relationship Id="rId56" Type="http://schemas.openxmlformats.org/officeDocument/2006/relationships/hyperlink" Target="https://podminky.urs.cz/item/CS_URS_2023_01/968072456" TargetMode="External" /><Relationship Id="rId57" Type="http://schemas.openxmlformats.org/officeDocument/2006/relationships/hyperlink" Target="https://podminky.urs.cz/item/CS_URS_2023_01/968072641" TargetMode="External" /><Relationship Id="rId58" Type="http://schemas.openxmlformats.org/officeDocument/2006/relationships/hyperlink" Target="https://podminky.urs.cz/item/CS_URS_2023_01/974049164" TargetMode="External" /><Relationship Id="rId59" Type="http://schemas.openxmlformats.org/officeDocument/2006/relationships/hyperlink" Target="https://podminky.urs.cz/item/CS_URS_2023_01/978013141" TargetMode="External" /><Relationship Id="rId60" Type="http://schemas.openxmlformats.org/officeDocument/2006/relationships/hyperlink" Target="https://podminky.urs.cz/item/CS_URS_2023_01/978013191" TargetMode="External" /><Relationship Id="rId61" Type="http://schemas.openxmlformats.org/officeDocument/2006/relationships/hyperlink" Target="https://podminky.urs.cz/item/CS_URS_2023_01/978036131" TargetMode="External" /><Relationship Id="rId62" Type="http://schemas.openxmlformats.org/officeDocument/2006/relationships/hyperlink" Target="https://podminky.urs.cz/item/CS_URS_2023_01/979071021" TargetMode="External" /><Relationship Id="rId63" Type="http://schemas.openxmlformats.org/officeDocument/2006/relationships/hyperlink" Target="https://podminky.urs.cz/item/CS_URS_2023_01/979071022" TargetMode="External" /><Relationship Id="rId64" Type="http://schemas.openxmlformats.org/officeDocument/2006/relationships/hyperlink" Target="https://podminky.urs.cz/item/CS_URS_2023_01/9851112R1" TargetMode="External" /><Relationship Id="rId65" Type="http://schemas.openxmlformats.org/officeDocument/2006/relationships/hyperlink" Target="https://podminky.urs.cz/item/CS_URS_2023_01/985112112" TargetMode="External" /><Relationship Id="rId66" Type="http://schemas.openxmlformats.org/officeDocument/2006/relationships/hyperlink" Target="https://podminky.urs.cz/item/CS_URS_2023_01/985112122" TargetMode="External" /><Relationship Id="rId67" Type="http://schemas.openxmlformats.org/officeDocument/2006/relationships/hyperlink" Target="https://podminky.urs.cz/item/CS_URS_2023_01/985131111" TargetMode="External" /><Relationship Id="rId68" Type="http://schemas.openxmlformats.org/officeDocument/2006/relationships/hyperlink" Target="https://podminky.urs.cz/item/CS_URS_2023_01/985131221" TargetMode="External" /><Relationship Id="rId69" Type="http://schemas.openxmlformats.org/officeDocument/2006/relationships/hyperlink" Target="https://podminky.urs.cz/item/CS_URS_2023_01/985131311" TargetMode="External" /><Relationship Id="rId70" Type="http://schemas.openxmlformats.org/officeDocument/2006/relationships/hyperlink" Target="https://podminky.urs.cz/item/CS_URS_2023_01/985132111" TargetMode="External" /><Relationship Id="rId71" Type="http://schemas.openxmlformats.org/officeDocument/2006/relationships/hyperlink" Target="https://podminky.urs.cz/item/CS_URS_2023_01/985132221" TargetMode="External" /><Relationship Id="rId72" Type="http://schemas.openxmlformats.org/officeDocument/2006/relationships/hyperlink" Target="https://podminky.urs.cz/item/CS_URS_2023_01/985231112" TargetMode="External" /><Relationship Id="rId73" Type="http://schemas.openxmlformats.org/officeDocument/2006/relationships/hyperlink" Target="https://podminky.urs.cz/item/CS_URS_2023_01/985311111" TargetMode="External" /><Relationship Id="rId74" Type="http://schemas.openxmlformats.org/officeDocument/2006/relationships/hyperlink" Target="https://podminky.urs.cz/item/CS_URS_2023_01/985311211" TargetMode="External" /><Relationship Id="rId75" Type="http://schemas.openxmlformats.org/officeDocument/2006/relationships/hyperlink" Target="https://podminky.urs.cz/item/CS_URS_2023_01/985321111" TargetMode="External" /><Relationship Id="rId76" Type="http://schemas.openxmlformats.org/officeDocument/2006/relationships/hyperlink" Target="https://podminky.urs.cz/item/CS_URS_2023_01/985323111" TargetMode="External" /><Relationship Id="rId77" Type="http://schemas.openxmlformats.org/officeDocument/2006/relationships/hyperlink" Target="https://podminky.urs.cz/item/CS_URS_2023_01/997013151" TargetMode="External" /><Relationship Id="rId78" Type="http://schemas.openxmlformats.org/officeDocument/2006/relationships/hyperlink" Target="https://podminky.urs.cz/item/CS_URS_2023_01/997013501" TargetMode="External" /><Relationship Id="rId79" Type="http://schemas.openxmlformats.org/officeDocument/2006/relationships/hyperlink" Target="https://podminky.urs.cz/item/CS_URS_2023_01/997013509" TargetMode="External" /><Relationship Id="rId80" Type="http://schemas.openxmlformats.org/officeDocument/2006/relationships/hyperlink" Target="https://podminky.urs.cz/item/CS_URS_2023_01/997013871" TargetMode="External" /><Relationship Id="rId81" Type="http://schemas.openxmlformats.org/officeDocument/2006/relationships/hyperlink" Target="https://podminky.urs.cz/item/CS_URS_2023_01/998011001" TargetMode="External" /><Relationship Id="rId82" Type="http://schemas.openxmlformats.org/officeDocument/2006/relationships/hyperlink" Target="https://podminky.urs.cz/item/CS_URS_2023_01/711111001" TargetMode="External" /><Relationship Id="rId83" Type="http://schemas.openxmlformats.org/officeDocument/2006/relationships/hyperlink" Target="https://podminky.urs.cz/item/CS_URS_2023_01/711111011" TargetMode="External" /><Relationship Id="rId84" Type="http://schemas.openxmlformats.org/officeDocument/2006/relationships/hyperlink" Target="https://podminky.urs.cz/item/CS_URS_2023_01/711112001" TargetMode="External" /><Relationship Id="rId85" Type="http://schemas.openxmlformats.org/officeDocument/2006/relationships/hyperlink" Target="https://podminky.urs.cz/item/CS_URS_2023_01/711141559" TargetMode="External" /><Relationship Id="rId86" Type="http://schemas.openxmlformats.org/officeDocument/2006/relationships/hyperlink" Target="https://podminky.urs.cz/item/CS_URS_2023_01/711142559" TargetMode="External" /><Relationship Id="rId87" Type="http://schemas.openxmlformats.org/officeDocument/2006/relationships/hyperlink" Target="https://podminky.urs.cz/item/CS_URS_2023_01/998711201" TargetMode="External" /><Relationship Id="rId88" Type="http://schemas.openxmlformats.org/officeDocument/2006/relationships/hyperlink" Target="https://podminky.urs.cz/item/CS_URS_2023_01/712340832" TargetMode="External" /><Relationship Id="rId89" Type="http://schemas.openxmlformats.org/officeDocument/2006/relationships/hyperlink" Target="https://podminky.urs.cz/item/CS_URS_2023_01/998741201" TargetMode="External" /><Relationship Id="rId90" Type="http://schemas.openxmlformats.org/officeDocument/2006/relationships/hyperlink" Target="https://podminky.urs.cz/item/CS_URS_2023_01/751398821" TargetMode="External" /><Relationship Id="rId91" Type="http://schemas.openxmlformats.org/officeDocument/2006/relationships/hyperlink" Target="https://podminky.urs.cz/item/CS_URS_2023_01/762431828" TargetMode="External" /><Relationship Id="rId92" Type="http://schemas.openxmlformats.org/officeDocument/2006/relationships/hyperlink" Target="https://podminky.urs.cz/item/CS_URS_2023_01/766411821" TargetMode="External" /><Relationship Id="rId93" Type="http://schemas.openxmlformats.org/officeDocument/2006/relationships/hyperlink" Target="https://podminky.urs.cz/item/CS_URS_2023_01/766421821" TargetMode="External" /><Relationship Id="rId94" Type="http://schemas.openxmlformats.org/officeDocument/2006/relationships/hyperlink" Target="https://podminky.urs.cz/item/CS_URS_2023_01/766421822" TargetMode="External" /><Relationship Id="rId95" Type="http://schemas.openxmlformats.org/officeDocument/2006/relationships/hyperlink" Target="https://podminky.urs.cz/item/CS_URS_2023_01/998766201" TargetMode="External" /><Relationship Id="rId96" Type="http://schemas.openxmlformats.org/officeDocument/2006/relationships/hyperlink" Target="https://podminky.urs.cz/item/CS_URS_2023_01/767132812" TargetMode="External" /><Relationship Id="rId97" Type="http://schemas.openxmlformats.org/officeDocument/2006/relationships/hyperlink" Target="https://podminky.urs.cz/item/CS_URS_2023_01/767996701" TargetMode="External" /><Relationship Id="rId98" Type="http://schemas.openxmlformats.org/officeDocument/2006/relationships/hyperlink" Target="https://podminky.urs.cz/item/CS_URS_2023_01/998767201" TargetMode="External" /><Relationship Id="rId99" Type="http://schemas.openxmlformats.org/officeDocument/2006/relationships/hyperlink" Target="https://podminky.urs.cz/item/CS_URS_2023_01/783314201" TargetMode="External" /><Relationship Id="rId100" Type="http://schemas.openxmlformats.org/officeDocument/2006/relationships/hyperlink" Target="https://podminky.urs.cz/item/CS_URS_2023_01/783823133" TargetMode="External" /><Relationship Id="rId101" Type="http://schemas.openxmlformats.org/officeDocument/2006/relationships/hyperlink" Target="https://podminky.urs.cz/item/CS_URS_2023_01/783827123" TargetMode="External" /><Relationship Id="rId102" Type="http://schemas.openxmlformats.org/officeDocument/2006/relationships/hyperlink" Target="https://podminky.urs.cz/item/CS_URS_2023_01/784181111" TargetMode="External" /><Relationship Id="rId103" Type="http://schemas.openxmlformats.org/officeDocument/2006/relationships/hyperlink" Target="https://podminky.urs.cz/item/CS_URS_2023_01/784221101" TargetMode="External" /><Relationship Id="rId104" Type="http://schemas.openxmlformats.org/officeDocument/2006/relationships/hyperlink" Target="https://podminky.urs.cz/item/CS_URS_2023_01/789121141" TargetMode="External" /><Relationship Id="rId105" Type="http://schemas.openxmlformats.org/officeDocument/2006/relationships/hyperlink" Target="https://podminky.urs.cz/item/CS_URS_2023_01/789211512" TargetMode="External" /><Relationship Id="rId10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417321515" TargetMode="External" /><Relationship Id="rId2" Type="http://schemas.openxmlformats.org/officeDocument/2006/relationships/hyperlink" Target="https://podminky.urs.cz/item/CS_URS_2023_01/417351115" TargetMode="External" /><Relationship Id="rId3" Type="http://schemas.openxmlformats.org/officeDocument/2006/relationships/hyperlink" Target="https://podminky.urs.cz/item/CS_URS_2023_01/417351116" TargetMode="External" /><Relationship Id="rId4" Type="http://schemas.openxmlformats.org/officeDocument/2006/relationships/hyperlink" Target="https://podminky.urs.cz/item/CS_URS_2023_01/417361821" TargetMode="External" /><Relationship Id="rId5" Type="http://schemas.openxmlformats.org/officeDocument/2006/relationships/hyperlink" Target="https://podminky.urs.cz/item/CS_URS_2023_01/596841120" TargetMode="External" /><Relationship Id="rId6" Type="http://schemas.openxmlformats.org/officeDocument/2006/relationships/hyperlink" Target="https://podminky.urs.cz/item/CS_URS_2023_01/622131121" TargetMode="External" /><Relationship Id="rId7" Type="http://schemas.openxmlformats.org/officeDocument/2006/relationships/hyperlink" Target="https://podminky.urs.cz/item/CS_URS_2023_01/622321141" TargetMode="External" /><Relationship Id="rId8" Type="http://schemas.openxmlformats.org/officeDocument/2006/relationships/hyperlink" Target="https://podminky.urs.cz/item/CS_URS_2023_01/632451021" TargetMode="External" /><Relationship Id="rId9" Type="http://schemas.openxmlformats.org/officeDocument/2006/relationships/hyperlink" Target="https://podminky.urs.cz/item/CS_URS_2023_01/964051111" TargetMode="External" /><Relationship Id="rId10" Type="http://schemas.openxmlformats.org/officeDocument/2006/relationships/hyperlink" Target="https://podminky.urs.cz/item/CS_URS_2023_01/965045113" TargetMode="External" /><Relationship Id="rId11" Type="http://schemas.openxmlformats.org/officeDocument/2006/relationships/hyperlink" Target="https://podminky.urs.cz/item/CS_URS_2023_01/965081333" TargetMode="External" /><Relationship Id="rId12" Type="http://schemas.openxmlformats.org/officeDocument/2006/relationships/hyperlink" Target="https://podminky.urs.cz/item/CS_URS_2023_01/979051112" TargetMode="External" /><Relationship Id="rId13" Type="http://schemas.openxmlformats.org/officeDocument/2006/relationships/hyperlink" Target="https://podminky.urs.cz/item/CS_URS_2023_01/985331212" TargetMode="External" /><Relationship Id="rId14" Type="http://schemas.openxmlformats.org/officeDocument/2006/relationships/hyperlink" Target="https://podminky.urs.cz/item/CS_URS_2023_01/997013151" TargetMode="External" /><Relationship Id="rId15" Type="http://schemas.openxmlformats.org/officeDocument/2006/relationships/hyperlink" Target="https://podminky.urs.cz/item/CS_URS_2023_01/997013501" TargetMode="External" /><Relationship Id="rId16" Type="http://schemas.openxmlformats.org/officeDocument/2006/relationships/hyperlink" Target="https://podminky.urs.cz/item/CS_URS_2023_01/997013509" TargetMode="External" /><Relationship Id="rId17" Type="http://schemas.openxmlformats.org/officeDocument/2006/relationships/hyperlink" Target="https://podminky.urs.cz/item/CS_URS_2023_01/997013871" TargetMode="External" /><Relationship Id="rId18" Type="http://schemas.openxmlformats.org/officeDocument/2006/relationships/hyperlink" Target="https://podminky.urs.cz/item/CS_URS_2023_01/998017001" TargetMode="External" /><Relationship Id="rId19" Type="http://schemas.openxmlformats.org/officeDocument/2006/relationships/hyperlink" Target="https://podminky.urs.cz/item/CS_URS_2023_01/711112001" TargetMode="External" /><Relationship Id="rId20" Type="http://schemas.openxmlformats.org/officeDocument/2006/relationships/hyperlink" Target="https://podminky.urs.cz/item/CS_URS_2023_01/711142559" TargetMode="External" /><Relationship Id="rId21" Type="http://schemas.openxmlformats.org/officeDocument/2006/relationships/hyperlink" Target="https://podminky.urs.cz/item/CS_URS_2023_01/998711201" TargetMode="External" /><Relationship Id="rId22" Type="http://schemas.openxmlformats.org/officeDocument/2006/relationships/hyperlink" Target="https://podminky.urs.cz/item/CS_URS_2023_01/764002841" TargetMode="External" /><Relationship Id="rId23" Type="http://schemas.openxmlformats.org/officeDocument/2006/relationships/hyperlink" Target="https://podminky.urs.cz/item/CS_URS_2023_01/764214406" TargetMode="External" /><Relationship Id="rId24" Type="http://schemas.openxmlformats.org/officeDocument/2006/relationships/hyperlink" Target="https://podminky.urs.cz/item/CS_URS_2023_01/998764201" TargetMode="External" /><Relationship Id="rId25" Type="http://schemas.openxmlformats.org/officeDocument/2006/relationships/hyperlink" Target="https://podminky.urs.cz/item/CS_URS_2023_01/767161813" TargetMode="External" /><Relationship Id="rId26" Type="http://schemas.openxmlformats.org/officeDocument/2006/relationships/hyperlink" Target="https://podminky.urs.cz/item/CS_URS_2023_01/998767201" TargetMode="External" /><Relationship Id="rId27" Type="http://schemas.openxmlformats.org/officeDocument/2006/relationships/hyperlink" Target="https://podminky.urs.cz/item/CS_URS_2023_01/783301311" TargetMode="External" /><Relationship Id="rId28" Type="http://schemas.openxmlformats.org/officeDocument/2006/relationships/hyperlink" Target="https://podminky.urs.cz/item/CS_URS_2023_01/783314201" TargetMode="External" /><Relationship Id="rId29" Type="http://schemas.openxmlformats.org/officeDocument/2006/relationships/hyperlink" Target="https://podminky.urs.cz/item/CS_URS_2023_01/783401401" TargetMode="External" /><Relationship Id="rId30" Type="http://schemas.openxmlformats.org/officeDocument/2006/relationships/hyperlink" Target="https://podminky.urs.cz/item/CS_URS_2023_01/783414101" TargetMode="External" /><Relationship Id="rId31" Type="http://schemas.openxmlformats.org/officeDocument/2006/relationships/hyperlink" Target="https://podminky.urs.cz/item/CS_URS_2023_01/783417101" TargetMode="External" /><Relationship Id="rId32" Type="http://schemas.openxmlformats.org/officeDocument/2006/relationships/hyperlink" Target="https://podminky.urs.cz/item/CS_URS_2023_01/783823135" TargetMode="External" /><Relationship Id="rId33" Type="http://schemas.openxmlformats.org/officeDocument/2006/relationships/hyperlink" Target="https://podminky.urs.cz/item/CS_URS_2023_01/783827125" TargetMode="External" /><Relationship Id="rId3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3203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13284000" TargetMode="External" /><Relationship Id="rId5" Type="http://schemas.openxmlformats.org/officeDocument/2006/relationships/hyperlink" Target="https://podminky.urs.cz/item/CS_URS_2023_01/030001000" TargetMode="External" /><Relationship Id="rId6" Type="http://schemas.openxmlformats.org/officeDocument/2006/relationships/hyperlink" Target="https://podminky.urs.cz/item/CS_URS_2021_01/043103000" TargetMode="External" /><Relationship Id="rId7" Type="http://schemas.openxmlformats.org/officeDocument/2006/relationships/hyperlink" Target="https://podminky.urs.cz/item/CS_URS_2023_01/044003000" TargetMode="External" /><Relationship Id="rId8" Type="http://schemas.openxmlformats.org/officeDocument/2006/relationships/hyperlink" Target="https://podminky.urs.cz/item/CS_URS_2023_01/045203000" TargetMode="External" /><Relationship Id="rId9" Type="http://schemas.openxmlformats.org/officeDocument/2006/relationships/hyperlink" Target="https://podminky.urs.cz/item/CS_URS_2023_01/060001000" TargetMode="External" /><Relationship Id="rId10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01_23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Statické zajištění výstupní stanice výtahu  na Pastýřskou stěnu a navazujícího objektu Medvědince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28. 4. 2023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Děčín, MM Děčín, OR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Hrabě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Objekt bývalého m...'!J30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 01 - Objekt bývalého m...'!P138</f>
        <v>0</v>
      </c>
      <c r="AV95" s="128">
        <f>'SO 01 - Objekt bývalého m...'!J33</f>
        <v>0</v>
      </c>
      <c r="AW95" s="128">
        <f>'SO 01 - Objekt bývalého m...'!J34</f>
        <v>0</v>
      </c>
      <c r="AX95" s="128">
        <f>'SO 01 - Objekt bývalého m...'!J35</f>
        <v>0</v>
      </c>
      <c r="AY95" s="128">
        <f>'SO 01 - Objekt bývalého m...'!J36</f>
        <v>0</v>
      </c>
      <c r="AZ95" s="128">
        <f>'SO 01 - Objekt bývalého m...'!F33</f>
        <v>0</v>
      </c>
      <c r="BA95" s="128">
        <f>'SO 01 - Objekt bývalého m...'!F34</f>
        <v>0</v>
      </c>
      <c r="BB95" s="128">
        <f>'SO 01 - Objekt bývalého m...'!F35</f>
        <v>0</v>
      </c>
      <c r="BC95" s="128">
        <f>'SO 01 - Objekt bývalého m...'!F36</f>
        <v>0</v>
      </c>
      <c r="BD95" s="130">
        <f>'SO 01 - Objekt bývalého m...'!F37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24.7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Výstupní stanice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'SO 02 - Výstupní stanice ...'!P137</f>
        <v>0</v>
      </c>
      <c r="AV96" s="128">
        <f>'SO 02 - Výstupní stanice ...'!J33</f>
        <v>0</v>
      </c>
      <c r="AW96" s="128">
        <f>'SO 02 - Výstupní stanice ...'!J34</f>
        <v>0</v>
      </c>
      <c r="AX96" s="128">
        <f>'SO 02 - Výstupní stanice ...'!J35</f>
        <v>0</v>
      </c>
      <c r="AY96" s="128">
        <f>'SO 02 - Výstupní stanice ...'!J36</f>
        <v>0</v>
      </c>
      <c r="AZ96" s="128">
        <f>'SO 02 - Výstupní stanice ...'!F33</f>
        <v>0</v>
      </c>
      <c r="BA96" s="128">
        <f>'SO 02 - Výstupní stanice ...'!F34</f>
        <v>0</v>
      </c>
      <c r="BB96" s="128">
        <f>'SO 02 - Výstupní stanice ...'!F35</f>
        <v>0</v>
      </c>
      <c r="BC96" s="128">
        <f>'SO 02 - Výstupní stanice ...'!F36</f>
        <v>0</v>
      </c>
      <c r="BD96" s="130">
        <f>'SO 02 - Výstupní stanice ...'!F37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91" s="7" customFormat="1" ht="16.5" customHeight="1">
      <c r="A97" s="119" t="s">
        <v>79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02a - Oprava atiky'!J30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27">
        <v>0</v>
      </c>
      <c r="AT97" s="128">
        <f>ROUND(SUM(AV97:AW97),2)</f>
        <v>0</v>
      </c>
      <c r="AU97" s="129">
        <f>'SO 02a - Oprava atiky'!P128</f>
        <v>0</v>
      </c>
      <c r="AV97" s="128">
        <f>'SO 02a - Oprava atiky'!J33</f>
        <v>0</v>
      </c>
      <c r="AW97" s="128">
        <f>'SO 02a - Oprava atiky'!J34</f>
        <v>0</v>
      </c>
      <c r="AX97" s="128">
        <f>'SO 02a - Oprava atiky'!J35</f>
        <v>0</v>
      </c>
      <c r="AY97" s="128">
        <f>'SO 02a - Oprava atiky'!J36</f>
        <v>0</v>
      </c>
      <c r="AZ97" s="128">
        <f>'SO 02a - Oprava atiky'!F33</f>
        <v>0</v>
      </c>
      <c r="BA97" s="128">
        <f>'SO 02a - Oprava atiky'!F34</f>
        <v>0</v>
      </c>
      <c r="BB97" s="128">
        <f>'SO 02a - Oprava atiky'!F35</f>
        <v>0</v>
      </c>
      <c r="BC97" s="128">
        <f>'SO 02a - Oprava atiky'!F36</f>
        <v>0</v>
      </c>
      <c r="BD97" s="130">
        <f>'SO 02a - Oprava atiky'!F37</f>
        <v>0</v>
      </c>
      <c r="BE97" s="7"/>
      <c r="BT97" s="131" t="s">
        <v>83</v>
      </c>
      <c r="BV97" s="131" t="s">
        <v>77</v>
      </c>
      <c r="BW97" s="131" t="s">
        <v>91</v>
      </c>
      <c r="BX97" s="131" t="s">
        <v>5</v>
      </c>
      <c r="CL97" s="131" t="s">
        <v>1</v>
      </c>
      <c r="CM97" s="131" t="s">
        <v>85</v>
      </c>
    </row>
    <row r="98" spans="1:91" s="7" customFormat="1" ht="16.5" customHeight="1">
      <c r="A98" s="119" t="s">
        <v>79</v>
      </c>
      <c r="B98" s="120"/>
      <c r="C98" s="121"/>
      <c r="D98" s="122" t="s">
        <v>92</v>
      </c>
      <c r="E98" s="122"/>
      <c r="F98" s="122"/>
      <c r="G98" s="122"/>
      <c r="H98" s="122"/>
      <c r="I98" s="123"/>
      <c r="J98" s="122" t="s">
        <v>93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'VON - VRN+ON'!J30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82</v>
      </c>
      <c r="AR98" s="126"/>
      <c r="AS98" s="132">
        <v>0</v>
      </c>
      <c r="AT98" s="133">
        <f>ROUND(SUM(AV98:AW98),2)</f>
        <v>0</v>
      </c>
      <c r="AU98" s="134">
        <f>'VON - VRN+ON'!P121</f>
        <v>0</v>
      </c>
      <c r="AV98" s="133">
        <f>'VON - VRN+ON'!J33</f>
        <v>0</v>
      </c>
      <c r="AW98" s="133">
        <f>'VON - VRN+ON'!J34</f>
        <v>0</v>
      </c>
      <c r="AX98" s="133">
        <f>'VON - VRN+ON'!J35</f>
        <v>0</v>
      </c>
      <c r="AY98" s="133">
        <f>'VON - VRN+ON'!J36</f>
        <v>0</v>
      </c>
      <c r="AZ98" s="133">
        <f>'VON - VRN+ON'!F33</f>
        <v>0</v>
      </c>
      <c r="BA98" s="133">
        <f>'VON - VRN+ON'!F34</f>
        <v>0</v>
      </c>
      <c r="BB98" s="133">
        <f>'VON - VRN+ON'!F35</f>
        <v>0</v>
      </c>
      <c r="BC98" s="133">
        <f>'VON - VRN+ON'!F36</f>
        <v>0</v>
      </c>
      <c r="BD98" s="135">
        <f>'VON - VRN+ON'!F37</f>
        <v>0</v>
      </c>
      <c r="BE98" s="7"/>
      <c r="BT98" s="131" t="s">
        <v>83</v>
      </c>
      <c r="BV98" s="131" t="s">
        <v>77</v>
      </c>
      <c r="BW98" s="131" t="s">
        <v>94</v>
      </c>
      <c r="BX98" s="131" t="s">
        <v>5</v>
      </c>
      <c r="CL98" s="131" t="s">
        <v>1</v>
      </c>
      <c r="CM98" s="131" t="s">
        <v>85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Objekt bývalého m...'!C2" display="/"/>
    <hyperlink ref="A96" location="'SO 02 - Výstupní stanice ...'!C2" display="/"/>
    <hyperlink ref="A97" location="'SO 02a - Oprava atiky'!C2" display="/"/>
    <hyperlink ref="A98" location="'VON - VRN+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 xml:space="preserve">Statické zajištění výstupní stanice výtahu  na Pastýřskou stěnu a navazujícího objektu Medvědince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ROUND((SUM(BE138:BE710)),2)</f>
        <v>0</v>
      </c>
      <c r="G33" s="38"/>
      <c r="H33" s="38"/>
      <c r="I33" s="155">
        <v>0.21</v>
      </c>
      <c r="J33" s="154">
        <f>ROUND(((SUM(BE138:BE710))*I33),2)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ROUND((SUM(BF138:BF710)),2)</f>
        <v>0</v>
      </c>
      <c r="G34" s="38"/>
      <c r="H34" s="38"/>
      <c r="I34" s="155">
        <v>0.15</v>
      </c>
      <c r="J34" s="154">
        <f>ROUND(((SUM(BF138:BF710))*I34),2)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ROUND((SUM(BG138:BG710)),2)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ROUND((SUM(BH138:BH710)),2)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ROUND((SUM(BI138:BI710)),2)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 xml:space="preserve">Statické zajištění výstupní stanice výtahu  na Pastýřskou stěnu a navazujícího objektu Medvědince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01 - Objekt bývalého medvědince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Statutární město Děčín, MM Děčín, OR</v>
      </c>
      <c r="G91" s="40"/>
      <c r="H91" s="40"/>
      <c r="I91" s="32" t="s">
        <v>30</v>
      </c>
      <c r="J91" s="36" t="str">
        <f>E21</f>
        <v>Ing. Hrabě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J138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 hidden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J139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J140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J182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J217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J234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J276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J291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110</v>
      </c>
      <c r="E104" s="188"/>
      <c r="F104" s="188"/>
      <c r="G104" s="188"/>
      <c r="H104" s="188"/>
      <c r="I104" s="188"/>
      <c r="J104" s="189">
        <f>J353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J563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112</v>
      </c>
      <c r="E106" s="188"/>
      <c r="F106" s="188"/>
      <c r="G106" s="188"/>
      <c r="H106" s="188"/>
      <c r="I106" s="188"/>
      <c r="J106" s="189">
        <f>J573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79"/>
      <c r="C107" s="180"/>
      <c r="D107" s="181" t="s">
        <v>113</v>
      </c>
      <c r="E107" s="182"/>
      <c r="F107" s="182"/>
      <c r="G107" s="182"/>
      <c r="H107" s="182"/>
      <c r="I107" s="182"/>
      <c r="J107" s="183">
        <f>J576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85"/>
      <c r="C108" s="186"/>
      <c r="D108" s="187" t="s">
        <v>114</v>
      </c>
      <c r="E108" s="188"/>
      <c r="F108" s="188"/>
      <c r="G108" s="188"/>
      <c r="H108" s="188"/>
      <c r="I108" s="188"/>
      <c r="J108" s="189">
        <f>J577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5"/>
      <c r="C109" s="186"/>
      <c r="D109" s="187" t="s">
        <v>115</v>
      </c>
      <c r="E109" s="188"/>
      <c r="F109" s="188"/>
      <c r="G109" s="188"/>
      <c r="H109" s="188"/>
      <c r="I109" s="188"/>
      <c r="J109" s="189">
        <f>J588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5"/>
      <c r="C110" s="186"/>
      <c r="D110" s="187" t="s">
        <v>116</v>
      </c>
      <c r="E110" s="188"/>
      <c r="F110" s="188"/>
      <c r="G110" s="188"/>
      <c r="H110" s="188"/>
      <c r="I110" s="188"/>
      <c r="J110" s="189">
        <f>J595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5"/>
      <c r="C111" s="186"/>
      <c r="D111" s="187" t="s">
        <v>117</v>
      </c>
      <c r="E111" s="188"/>
      <c r="F111" s="188"/>
      <c r="G111" s="188"/>
      <c r="H111" s="188"/>
      <c r="I111" s="188"/>
      <c r="J111" s="189">
        <f>J607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5"/>
      <c r="C112" s="186"/>
      <c r="D112" s="187" t="s">
        <v>118</v>
      </c>
      <c r="E112" s="188"/>
      <c r="F112" s="188"/>
      <c r="G112" s="188"/>
      <c r="H112" s="188"/>
      <c r="I112" s="188"/>
      <c r="J112" s="189">
        <f>J624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5"/>
      <c r="C113" s="186"/>
      <c r="D113" s="187" t="s">
        <v>119</v>
      </c>
      <c r="E113" s="188"/>
      <c r="F113" s="188"/>
      <c r="G113" s="188"/>
      <c r="H113" s="188"/>
      <c r="I113" s="188"/>
      <c r="J113" s="189">
        <f>J631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85"/>
      <c r="C114" s="186"/>
      <c r="D114" s="187" t="s">
        <v>120</v>
      </c>
      <c r="E114" s="188"/>
      <c r="F114" s="188"/>
      <c r="G114" s="188"/>
      <c r="H114" s="188"/>
      <c r="I114" s="188"/>
      <c r="J114" s="189">
        <f>J652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85"/>
      <c r="C115" s="186"/>
      <c r="D115" s="187" t="s">
        <v>121</v>
      </c>
      <c r="E115" s="188"/>
      <c r="F115" s="188"/>
      <c r="G115" s="188"/>
      <c r="H115" s="188"/>
      <c r="I115" s="188"/>
      <c r="J115" s="189">
        <f>J665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 hidden="1">
      <c r="A116" s="9"/>
      <c r="B116" s="179"/>
      <c r="C116" s="180"/>
      <c r="D116" s="181" t="s">
        <v>122</v>
      </c>
      <c r="E116" s="182"/>
      <c r="F116" s="182"/>
      <c r="G116" s="182"/>
      <c r="H116" s="182"/>
      <c r="I116" s="182"/>
      <c r="J116" s="183">
        <f>J678</f>
        <v>0</v>
      </c>
      <c r="K116" s="180"/>
      <c r="L116" s="184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 hidden="1">
      <c r="A117" s="10"/>
      <c r="B117" s="185"/>
      <c r="C117" s="186"/>
      <c r="D117" s="187" t="s">
        <v>123</v>
      </c>
      <c r="E117" s="188"/>
      <c r="F117" s="188"/>
      <c r="G117" s="188"/>
      <c r="H117" s="188"/>
      <c r="I117" s="188"/>
      <c r="J117" s="189">
        <f>J679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 hidden="1">
      <c r="A118" s="10"/>
      <c r="B118" s="185"/>
      <c r="C118" s="186"/>
      <c r="D118" s="187" t="s">
        <v>124</v>
      </c>
      <c r="E118" s="188"/>
      <c r="F118" s="188"/>
      <c r="G118" s="188"/>
      <c r="H118" s="188"/>
      <c r="I118" s="188"/>
      <c r="J118" s="189">
        <f>J684</f>
        <v>0</v>
      </c>
      <c r="K118" s="186"/>
      <c r="L118" s="19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 hidden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 hidden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ht="12" hidden="1"/>
    <row r="122" ht="12" hidden="1"/>
    <row r="123" ht="12" hidden="1"/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125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6.25" customHeight="1">
      <c r="A128" s="38"/>
      <c r="B128" s="39"/>
      <c r="C128" s="40"/>
      <c r="D128" s="40"/>
      <c r="E128" s="174" t="str">
        <f>E7</f>
        <v xml:space="preserve">Statické zajištění výstupní stanice výtahu  na Pastýřskou stěnu a navazujícího objektu Medvědince</v>
      </c>
      <c r="F128" s="32"/>
      <c r="G128" s="32"/>
      <c r="H128" s="32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96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E9</f>
        <v>SO 01 - Objekt bývalého medvědince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F12</f>
        <v xml:space="preserve"> </v>
      </c>
      <c r="G132" s="40"/>
      <c r="H132" s="40"/>
      <c r="I132" s="32" t="s">
        <v>22</v>
      </c>
      <c r="J132" s="79" t="str">
        <f>IF(J12="","",J12)</f>
        <v>28. 4. 2023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E15</f>
        <v>Statutární město Děčín, MM Děčín, OR</v>
      </c>
      <c r="G134" s="40"/>
      <c r="H134" s="40"/>
      <c r="I134" s="32" t="s">
        <v>30</v>
      </c>
      <c r="J134" s="36" t="str">
        <f>E21</f>
        <v>Ing. Hrabě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IF(E18="","",E18)</f>
        <v>Vyplň údaj</v>
      </c>
      <c r="G135" s="40"/>
      <c r="H135" s="40"/>
      <c r="I135" s="32" t="s">
        <v>33</v>
      </c>
      <c r="J135" s="36" t="str">
        <f>E24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191"/>
      <c r="B137" s="192"/>
      <c r="C137" s="193" t="s">
        <v>126</v>
      </c>
      <c r="D137" s="194" t="s">
        <v>60</v>
      </c>
      <c r="E137" s="194" t="s">
        <v>56</v>
      </c>
      <c r="F137" s="194" t="s">
        <v>57</v>
      </c>
      <c r="G137" s="194" t="s">
        <v>127</v>
      </c>
      <c r="H137" s="194" t="s">
        <v>128</v>
      </c>
      <c r="I137" s="194" t="s">
        <v>129</v>
      </c>
      <c r="J137" s="195" t="s">
        <v>100</v>
      </c>
      <c r="K137" s="196" t="s">
        <v>130</v>
      </c>
      <c r="L137" s="197"/>
      <c r="M137" s="100" t="s">
        <v>1</v>
      </c>
      <c r="N137" s="101" t="s">
        <v>39</v>
      </c>
      <c r="O137" s="101" t="s">
        <v>131</v>
      </c>
      <c r="P137" s="101" t="s">
        <v>132</v>
      </c>
      <c r="Q137" s="101" t="s">
        <v>133</v>
      </c>
      <c r="R137" s="101" t="s">
        <v>134</v>
      </c>
      <c r="S137" s="101" t="s">
        <v>135</v>
      </c>
      <c r="T137" s="102" t="s">
        <v>136</v>
      </c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</row>
    <row r="138" spans="1:63" s="2" customFormat="1" ht="22.8" customHeight="1">
      <c r="A138" s="38"/>
      <c r="B138" s="39"/>
      <c r="C138" s="107" t="s">
        <v>137</v>
      </c>
      <c r="D138" s="40"/>
      <c r="E138" s="40"/>
      <c r="F138" s="40"/>
      <c r="G138" s="40"/>
      <c r="H138" s="40"/>
      <c r="I138" s="40"/>
      <c r="J138" s="198">
        <f>BK138</f>
        <v>0</v>
      </c>
      <c r="K138" s="40"/>
      <c r="L138" s="44"/>
      <c r="M138" s="103"/>
      <c r="N138" s="199"/>
      <c r="O138" s="104"/>
      <c r="P138" s="200">
        <f>P139+P576+P678</f>
        <v>0</v>
      </c>
      <c r="Q138" s="104"/>
      <c r="R138" s="200">
        <f>R139+R576+R678</f>
        <v>294.40554153000005</v>
      </c>
      <c r="S138" s="104"/>
      <c r="T138" s="201">
        <f>T139+T576+T678</f>
        <v>93.06983883999999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74</v>
      </c>
      <c r="AU138" s="17" t="s">
        <v>102</v>
      </c>
      <c r="BK138" s="202">
        <f>BK139+BK576+BK678</f>
        <v>0</v>
      </c>
    </row>
    <row r="139" spans="1:63" s="12" customFormat="1" ht="25.9" customHeight="1">
      <c r="A139" s="12"/>
      <c r="B139" s="203"/>
      <c r="C139" s="204"/>
      <c r="D139" s="205" t="s">
        <v>74</v>
      </c>
      <c r="E139" s="206" t="s">
        <v>138</v>
      </c>
      <c r="F139" s="206" t="s">
        <v>139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P140+P182+P217+P234+P276+P291+P353+P563+P573</f>
        <v>0</v>
      </c>
      <c r="Q139" s="211"/>
      <c r="R139" s="212">
        <f>R140+R182+R217+R234+R276+R291+R353+R563+R573</f>
        <v>293.31064671</v>
      </c>
      <c r="S139" s="211"/>
      <c r="T139" s="213">
        <f>T140+T182+T217+T234+T276+T291+T353+T563+T573</f>
        <v>90.093414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83</v>
      </c>
      <c r="AT139" s="215" t="s">
        <v>74</v>
      </c>
      <c r="AU139" s="215" t="s">
        <v>75</v>
      </c>
      <c r="AY139" s="214" t="s">
        <v>140</v>
      </c>
      <c r="BK139" s="216">
        <f>BK140+BK182+BK217+BK234+BK276+BK291+BK353+BK563+BK573</f>
        <v>0</v>
      </c>
    </row>
    <row r="140" spans="1:63" s="12" customFormat="1" ht="22.8" customHeight="1">
      <c r="A140" s="12"/>
      <c r="B140" s="203"/>
      <c r="C140" s="204"/>
      <c r="D140" s="205" t="s">
        <v>74</v>
      </c>
      <c r="E140" s="217" t="s">
        <v>83</v>
      </c>
      <c r="F140" s="217" t="s">
        <v>141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SUM(P141:P181)</f>
        <v>0</v>
      </c>
      <c r="Q140" s="211"/>
      <c r="R140" s="212">
        <f>SUM(R141:R181)</f>
        <v>216.573</v>
      </c>
      <c r="S140" s="211"/>
      <c r="T140" s="213">
        <f>SUM(T141:T181)</f>
        <v>24.150554999999997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83</v>
      </c>
      <c r="AT140" s="215" t="s">
        <v>74</v>
      </c>
      <c r="AU140" s="215" t="s">
        <v>83</v>
      </c>
      <c r="AY140" s="214" t="s">
        <v>140</v>
      </c>
      <c r="BK140" s="216">
        <f>SUM(BK141:BK181)</f>
        <v>0</v>
      </c>
    </row>
    <row r="141" spans="1:65" s="2" customFormat="1" ht="24.15" customHeight="1">
      <c r="A141" s="38"/>
      <c r="B141" s="39"/>
      <c r="C141" s="219" t="s">
        <v>83</v>
      </c>
      <c r="D141" s="219" t="s">
        <v>142</v>
      </c>
      <c r="E141" s="220" t="s">
        <v>143</v>
      </c>
      <c r="F141" s="221" t="s">
        <v>144</v>
      </c>
      <c r="G141" s="222" t="s">
        <v>145</v>
      </c>
      <c r="H141" s="223">
        <v>57.915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0.417</v>
      </c>
      <c r="T141" s="230">
        <f>S141*H141</f>
        <v>24.150554999999997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146</v>
      </c>
      <c r="AT141" s="231" t="s">
        <v>142</v>
      </c>
      <c r="AU141" s="231" t="s">
        <v>85</v>
      </c>
      <c r="AY141" s="17" t="s">
        <v>140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146</v>
      </c>
      <c r="BM141" s="231" t="s">
        <v>147</v>
      </c>
    </row>
    <row r="142" spans="1:47" s="2" customFormat="1" ht="12">
      <c r="A142" s="38"/>
      <c r="B142" s="39"/>
      <c r="C142" s="40"/>
      <c r="D142" s="233" t="s">
        <v>148</v>
      </c>
      <c r="E142" s="40"/>
      <c r="F142" s="234" t="s">
        <v>149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148</v>
      </c>
      <c r="AU142" s="17" t="s">
        <v>85</v>
      </c>
    </row>
    <row r="143" spans="1:51" s="13" customFormat="1" ht="12">
      <c r="A143" s="13"/>
      <c r="B143" s="238"/>
      <c r="C143" s="239"/>
      <c r="D143" s="240" t="s">
        <v>150</v>
      </c>
      <c r="E143" s="241" t="s">
        <v>1</v>
      </c>
      <c r="F143" s="242" t="s">
        <v>151</v>
      </c>
      <c r="G143" s="239"/>
      <c r="H143" s="241" t="s">
        <v>1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150</v>
      </c>
      <c r="AU143" s="248" t="s">
        <v>85</v>
      </c>
      <c r="AV143" s="13" t="s">
        <v>83</v>
      </c>
      <c r="AW143" s="13" t="s">
        <v>32</v>
      </c>
      <c r="AX143" s="13" t="s">
        <v>75</v>
      </c>
      <c r="AY143" s="248" t="s">
        <v>140</v>
      </c>
    </row>
    <row r="144" spans="1:51" s="13" customFormat="1" ht="12">
      <c r="A144" s="13"/>
      <c r="B144" s="238"/>
      <c r="C144" s="239"/>
      <c r="D144" s="240" t="s">
        <v>150</v>
      </c>
      <c r="E144" s="241" t="s">
        <v>1</v>
      </c>
      <c r="F144" s="242" t="s">
        <v>152</v>
      </c>
      <c r="G144" s="239"/>
      <c r="H144" s="241" t="s">
        <v>1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150</v>
      </c>
      <c r="AU144" s="248" t="s">
        <v>85</v>
      </c>
      <c r="AV144" s="13" t="s">
        <v>83</v>
      </c>
      <c r="AW144" s="13" t="s">
        <v>32</v>
      </c>
      <c r="AX144" s="13" t="s">
        <v>75</v>
      </c>
      <c r="AY144" s="248" t="s">
        <v>140</v>
      </c>
    </row>
    <row r="145" spans="1:51" s="14" customFormat="1" ht="12">
      <c r="A145" s="14"/>
      <c r="B145" s="249"/>
      <c r="C145" s="250"/>
      <c r="D145" s="240" t="s">
        <v>150</v>
      </c>
      <c r="E145" s="251" t="s">
        <v>1</v>
      </c>
      <c r="F145" s="252" t="s">
        <v>153</v>
      </c>
      <c r="G145" s="250"/>
      <c r="H145" s="253">
        <v>57.915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9" t="s">
        <v>150</v>
      </c>
      <c r="AU145" s="259" t="s">
        <v>85</v>
      </c>
      <c r="AV145" s="14" t="s">
        <v>85</v>
      </c>
      <c r="AW145" s="14" t="s">
        <v>32</v>
      </c>
      <c r="AX145" s="14" t="s">
        <v>75</v>
      </c>
      <c r="AY145" s="259" t="s">
        <v>140</v>
      </c>
    </row>
    <row r="146" spans="1:51" s="15" customFormat="1" ht="12">
      <c r="A146" s="15"/>
      <c r="B146" s="260"/>
      <c r="C146" s="261"/>
      <c r="D146" s="240" t="s">
        <v>150</v>
      </c>
      <c r="E146" s="262" t="s">
        <v>1</v>
      </c>
      <c r="F146" s="263" t="s">
        <v>154</v>
      </c>
      <c r="G146" s="261"/>
      <c r="H146" s="264">
        <v>57.915</v>
      </c>
      <c r="I146" s="265"/>
      <c r="J146" s="261"/>
      <c r="K146" s="261"/>
      <c r="L146" s="266"/>
      <c r="M146" s="267"/>
      <c r="N146" s="268"/>
      <c r="O146" s="268"/>
      <c r="P146" s="268"/>
      <c r="Q146" s="268"/>
      <c r="R146" s="268"/>
      <c r="S146" s="268"/>
      <c r="T146" s="26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0" t="s">
        <v>150</v>
      </c>
      <c r="AU146" s="270" t="s">
        <v>85</v>
      </c>
      <c r="AV146" s="15" t="s">
        <v>146</v>
      </c>
      <c r="AW146" s="15" t="s">
        <v>32</v>
      </c>
      <c r="AX146" s="15" t="s">
        <v>83</v>
      </c>
      <c r="AY146" s="270" t="s">
        <v>140</v>
      </c>
    </row>
    <row r="147" spans="1:65" s="2" customFormat="1" ht="24.15" customHeight="1">
      <c r="A147" s="38"/>
      <c r="B147" s="39"/>
      <c r="C147" s="219" t="s">
        <v>85</v>
      </c>
      <c r="D147" s="219" t="s">
        <v>142</v>
      </c>
      <c r="E147" s="220" t="s">
        <v>155</v>
      </c>
      <c r="F147" s="221" t="s">
        <v>156</v>
      </c>
      <c r="G147" s="222" t="s">
        <v>145</v>
      </c>
      <c r="H147" s="223">
        <v>25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0.001</v>
      </c>
      <c r="R147" s="229">
        <f>Q147*H147</f>
        <v>0.025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146</v>
      </c>
      <c r="AT147" s="231" t="s">
        <v>142</v>
      </c>
      <c r="AU147" s="231" t="s">
        <v>85</v>
      </c>
      <c r="AY147" s="17" t="s">
        <v>140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146</v>
      </c>
      <c r="BM147" s="231" t="s">
        <v>157</v>
      </c>
    </row>
    <row r="148" spans="1:47" s="2" customFormat="1" ht="12">
      <c r="A148" s="38"/>
      <c r="B148" s="39"/>
      <c r="C148" s="40"/>
      <c r="D148" s="233" t="s">
        <v>148</v>
      </c>
      <c r="E148" s="40"/>
      <c r="F148" s="234" t="s">
        <v>158</v>
      </c>
      <c r="G148" s="40"/>
      <c r="H148" s="40"/>
      <c r="I148" s="235"/>
      <c r="J148" s="40"/>
      <c r="K148" s="40"/>
      <c r="L148" s="44"/>
      <c r="M148" s="236"/>
      <c r="N148" s="237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148</v>
      </c>
      <c r="AU148" s="17" t="s">
        <v>85</v>
      </c>
    </row>
    <row r="149" spans="1:51" s="13" customFormat="1" ht="12">
      <c r="A149" s="13"/>
      <c r="B149" s="238"/>
      <c r="C149" s="239"/>
      <c r="D149" s="240" t="s">
        <v>150</v>
      </c>
      <c r="E149" s="241" t="s">
        <v>1</v>
      </c>
      <c r="F149" s="242" t="s">
        <v>159</v>
      </c>
      <c r="G149" s="239"/>
      <c r="H149" s="241" t="s">
        <v>1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150</v>
      </c>
      <c r="AU149" s="248" t="s">
        <v>85</v>
      </c>
      <c r="AV149" s="13" t="s">
        <v>83</v>
      </c>
      <c r="AW149" s="13" t="s">
        <v>32</v>
      </c>
      <c r="AX149" s="13" t="s">
        <v>75</v>
      </c>
      <c r="AY149" s="248" t="s">
        <v>140</v>
      </c>
    </row>
    <row r="150" spans="1:51" s="13" customFormat="1" ht="12">
      <c r="A150" s="13"/>
      <c r="B150" s="238"/>
      <c r="C150" s="239"/>
      <c r="D150" s="240" t="s">
        <v>150</v>
      </c>
      <c r="E150" s="241" t="s">
        <v>1</v>
      </c>
      <c r="F150" s="242" t="s">
        <v>160</v>
      </c>
      <c r="G150" s="239"/>
      <c r="H150" s="241" t="s">
        <v>1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150</v>
      </c>
      <c r="AU150" s="248" t="s">
        <v>85</v>
      </c>
      <c r="AV150" s="13" t="s">
        <v>83</v>
      </c>
      <c r="AW150" s="13" t="s">
        <v>32</v>
      </c>
      <c r="AX150" s="13" t="s">
        <v>75</v>
      </c>
      <c r="AY150" s="248" t="s">
        <v>140</v>
      </c>
    </row>
    <row r="151" spans="1:51" s="14" customFormat="1" ht="12">
      <c r="A151" s="14"/>
      <c r="B151" s="249"/>
      <c r="C151" s="250"/>
      <c r="D151" s="240" t="s">
        <v>150</v>
      </c>
      <c r="E151" s="251" t="s">
        <v>1</v>
      </c>
      <c r="F151" s="252" t="s">
        <v>161</v>
      </c>
      <c r="G151" s="250"/>
      <c r="H151" s="253">
        <v>25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150</v>
      </c>
      <c r="AU151" s="259" t="s">
        <v>85</v>
      </c>
      <c r="AV151" s="14" t="s">
        <v>85</v>
      </c>
      <c r="AW151" s="14" t="s">
        <v>32</v>
      </c>
      <c r="AX151" s="14" t="s">
        <v>75</v>
      </c>
      <c r="AY151" s="259" t="s">
        <v>140</v>
      </c>
    </row>
    <row r="152" spans="1:51" s="15" customFormat="1" ht="12">
      <c r="A152" s="15"/>
      <c r="B152" s="260"/>
      <c r="C152" s="261"/>
      <c r="D152" s="240" t="s">
        <v>150</v>
      </c>
      <c r="E152" s="262" t="s">
        <v>1</v>
      </c>
      <c r="F152" s="263" t="s">
        <v>154</v>
      </c>
      <c r="G152" s="261"/>
      <c r="H152" s="264">
        <v>25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0" t="s">
        <v>150</v>
      </c>
      <c r="AU152" s="270" t="s">
        <v>85</v>
      </c>
      <c r="AV152" s="15" t="s">
        <v>146</v>
      </c>
      <c r="AW152" s="15" t="s">
        <v>32</v>
      </c>
      <c r="AX152" s="15" t="s">
        <v>83</v>
      </c>
      <c r="AY152" s="270" t="s">
        <v>140</v>
      </c>
    </row>
    <row r="153" spans="1:65" s="2" customFormat="1" ht="24.15" customHeight="1">
      <c r="A153" s="38"/>
      <c r="B153" s="39"/>
      <c r="C153" s="219" t="s">
        <v>162</v>
      </c>
      <c r="D153" s="219" t="s">
        <v>142</v>
      </c>
      <c r="E153" s="220" t="s">
        <v>163</v>
      </c>
      <c r="F153" s="221" t="s">
        <v>164</v>
      </c>
      <c r="G153" s="222" t="s">
        <v>145</v>
      </c>
      <c r="H153" s="223">
        <v>25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146</v>
      </c>
      <c r="AT153" s="231" t="s">
        <v>142</v>
      </c>
      <c r="AU153" s="231" t="s">
        <v>85</v>
      </c>
      <c r="AY153" s="17" t="s">
        <v>140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146</v>
      </c>
      <c r="BM153" s="231" t="s">
        <v>165</v>
      </c>
    </row>
    <row r="154" spans="1:47" s="2" customFormat="1" ht="12">
      <c r="A154" s="38"/>
      <c r="B154" s="39"/>
      <c r="C154" s="40"/>
      <c r="D154" s="233" t="s">
        <v>148</v>
      </c>
      <c r="E154" s="40"/>
      <c r="F154" s="234" t="s">
        <v>166</v>
      </c>
      <c r="G154" s="40"/>
      <c r="H154" s="40"/>
      <c r="I154" s="235"/>
      <c r="J154" s="40"/>
      <c r="K154" s="40"/>
      <c r="L154" s="44"/>
      <c r="M154" s="236"/>
      <c r="N154" s="23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148</v>
      </c>
      <c r="AU154" s="17" t="s">
        <v>85</v>
      </c>
    </row>
    <row r="155" spans="1:65" s="2" customFormat="1" ht="33" customHeight="1">
      <c r="A155" s="38"/>
      <c r="B155" s="39"/>
      <c r="C155" s="219" t="s">
        <v>146</v>
      </c>
      <c r="D155" s="219" t="s">
        <v>142</v>
      </c>
      <c r="E155" s="220" t="s">
        <v>167</v>
      </c>
      <c r="F155" s="221" t="s">
        <v>168</v>
      </c>
      <c r="G155" s="222" t="s">
        <v>169</v>
      </c>
      <c r="H155" s="223">
        <v>130.253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146</v>
      </c>
      <c r="AT155" s="231" t="s">
        <v>142</v>
      </c>
      <c r="AU155" s="231" t="s">
        <v>85</v>
      </c>
      <c r="AY155" s="17" t="s">
        <v>140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146</v>
      </c>
      <c r="BM155" s="231" t="s">
        <v>170</v>
      </c>
    </row>
    <row r="156" spans="1:47" s="2" customFormat="1" ht="12">
      <c r="A156" s="38"/>
      <c r="B156" s="39"/>
      <c r="C156" s="40"/>
      <c r="D156" s="233" t="s">
        <v>148</v>
      </c>
      <c r="E156" s="40"/>
      <c r="F156" s="234" t="s">
        <v>171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148</v>
      </c>
      <c r="AU156" s="17" t="s">
        <v>85</v>
      </c>
    </row>
    <row r="157" spans="1:51" s="13" customFormat="1" ht="12">
      <c r="A157" s="13"/>
      <c r="B157" s="238"/>
      <c r="C157" s="239"/>
      <c r="D157" s="240" t="s">
        <v>150</v>
      </c>
      <c r="E157" s="241" t="s">
        <v>1</v>
      </c>
      <c r="F157" s="242" t="s">
        <v>151</v>
      </c>
      <c r="G157" s="239"/>
      <c r="H157" s="241" t="s">
        <v>1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150</v>
      </c>
      <c r="AU157" s="248" t="s">
        <v>85</v>
      </c>
      <c r="AV157" s="13" t="s">
        <v>83</v>
      </c>
      <c r="AW157" s="13" t="s">
        <v>32</v>
      </c>
      <c r="AX157" s="13" t="s">
        <v>75</v>
      </c>
      <c r="AY157" s="248" t="s">
        <v>140</v>
      </c>
    </row>
    <row r="158" spans="1:51" s="13" customFormat="1" ht="12">
      <c r="A158" s="13"/>
      <c r="B158" s="238"/>
      <c r="C158" s="239"/>
      <c r="D158" s="240" t="s">
        <v>150</v>
      </c>
      <c r="E158" s="241" t="s">
        <v>1</v>
      </c>
      <c r="F158" s="242" t="s">
        <v>172</v>
      </c>
      <c r="G158" s="239"/>
      <c r="H158" s="241" t="s">
        <v>1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150</v>
      </c>
      <c r="AU158" s="248" t="s">
        <v>85</v>
      </c>
      <c r="AV158" s="13" t="s">
        <v>83</v>
      </c>
      <c r="AW158" s="13" t="s">
        <v>32</v>
      </c>
      <c r="AX158" s="13" t="s">
        <v>75</v>
      </c>
      <c r="AY158" s="248" t="s">
        <v>140</v>
      </c>
    </row>
    <row r="159" spans="1:51" s="14" customFormat="1" ht="12">
      <c r="A159" s="14"/>
      <c r="B159" s="249"/>
      <c r="C159" s="250"/>
      <c r="D159" s="240" t="s">
        <v>150</v>
      </c>
      <c r="E159" s="251" t="s">
        <v>1</v>
      </c>
      <c r="F159" s="252" t="s">
        <v>173</v>
      </c>
      <c r="G159" s="250"/>
      <c r="H159" s="253">
        <v>37.73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9" t="s">
        <v>150</v>
      </c>
      <c r="AU159" s="259" t="s">
        <v>85</v>
      </c>
      <c r="AV159" s="14" t="s">
        <v>85</v>
      </c>
      <c r="AW159" s="14" t="s">
        <v>32</v>
      </c>
      <c r="AX159" s="14" t="s">
        <v>75</v>
      </c>
      <c r="AY159" s="259" t="s">
        <v>140</v>
      </c>
    </row>
    <row r="160" spans="1:51" s="14" customFormat="1" ht="12">
      <c r="A160" s="14"/>
      <c r="B160" s="249"/>
      <c r="C160" s="250"/>
      <c r="D160" s="240" t="s">
        <v>150</v>
      </c>
      <c r="E160" s="251" t="s">
        <v>1</v>
      </c>
      <c r="F160" s="252" t="s">
        <v>174</v>
      </c>
      <c r="G160" s="250"/>
      <c r="H160" s="253">
        <v>100.023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150</v>
      </c>
      <c r="AU160" s="259" t="s">
        <v>85</v>
      </c>
      <c r="AV160" s="14" t="s">
        <v>85</v>
      </c>
      <c r="AW160" s="14" t="s">
        <v>32</v>
      </c>
      <c r="AX160" s="14" t="s">
        <v>75</v>
      </c>
      <c r="AY160" s="259" t="s">
        <v>140</v>
      </c>
    </row>
    <row r="161" spans="1:51" s="13" customFormat="1" ht="12">
      <c r="A161" s="13"/>
      <c r="B161" s="238"/>
      <c r="C161" s="239"/>
      <c r="D161" s="240" t="s">
        <v>150</v>
      </c>
      <c r="E161" s="241" t="s">
        <v>1</v>
      </c>
      <c r="F161" s="242" t="s">
        <v>175</v>
      </c>
      <c r="G161" s="239"/>
      <c r="H161" s="241" t="s">
        <v>1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150</v>
      </c>
      <c r="AU161" s="248" t="s">
        <v>85</v>
      </c>
      <c r="AV161" s="13" t="s">
        <v>83</v>
      </c>
      <c r="AW161" s="13" t="s">
        <v>32</v>
      </c>
      <c r="AX161" s="13" t="s">
        <v>75</v>
      </c>
      <c r="AY161" s="248" t="s">
        <v>140</v>
      </c>
    </row>
    <row r="162" spans="1:51" s="14" customFormat="1" ht="12">
      <c r="A162" s="14"/>
      <c r="B162" s="249"/>
      <c r="C162" s="250"/>
      <c r="D162" s="240" t="s">
        <v>150</v>
      </c>
      <c r="E162" s="251" t="s">
        <v>1</v>
      </c>
      <c r="F162" s="252" t="s">
        <v>176</v>
      </c>
      <c r="G162" s="250"/>
      <c r="H162" s="253">
        <v>-7.5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150</v>
      </c>
      <c r="AU162" s="259" t="s">
        <v>85</v>
      </c>
      <c r="AV162" s="14" t="s">
        <v>85</v>
      </c>
      <c r="AW162" s="14" t="s">
        <v>32</v>
      </c>
      <c r="AX162" s="14" t="s">
        <v>75</v>
      </c>
      <c r="AY162" s="259" t="s">
        <v>140</v>
      </c>
    </row>
    <row r="163" spans="1:51" s="15" customFormat="1" ht="12">
      <c r="A163" s="15"/>
      <c r="B163" s="260"/>
      <c r="C163" s="261"/>
      <c r="D163" s="240" t="s">
        <v>150</v>
      </c>
      <c r="E163" s="262" t="s">
        <v>1</v>
      </c>
      <c r="F163" s="263" t="s">
        <v>154</v>
      </c>
      <c r="G163" s="261"/>
      <c r="H163" s="264">
        <v>130.253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0" t="s">
        <v>150</v>
      </c>
      <c r="AU163" s="270" t="s">
        <v>85</v>
      </c>
      <c r="AV163" s="15" t="s">
        <v>146</v>
      </c>
      <c r="AW163" s="15" t="s">
        <v>32</v>
      </c>
      <c r="AX163" s="15" t="s">
        <v>83</v>
      </c>
      <c r="AY163" s="270" t="s">
        <v>140</v>
      </c>
    </row>
    <row r="164" spans="1:65" s="2" customFormat="1" ht="37.8" customHeight="1">
      <c r="A164" s="38"/>
      <c r="B164" s="39"/>
      <c r="C164" s="219" t="s">
        <v>177</v>
      </c>
      <c r="D164" s="219" t="s">
        <v>142</v>
      </c>
      <c r="E164" s="220" t="s">
        <v>178</v>
      </c>
      <c r="F164" s="221" t="s">
        <v>179</v>
      </c>
      <c r="G164" s="222" t="s">
        <v>169</v>
      </c>
      <c r="H164" s="223">
        <v>130.253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146</v>
      </c>
      <c r="AT164" s="231" t="s">
        <v>142</v>
      </c>
      <c r="AU164" s="231" t="s">
        <v>85</v>
      </c>
      <c r="AY164" s="17" t="s">
        <v>140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146</v>
      </c>
      <c r="BM164" s="231" t="s">
        <v>180</v>
      </c>
    </row>
    <row r="165" spans="1:47" s="2" customFormat="1" ht="12">
      <c r="A165" s="38"/>
      <c r="B165" s="39"/>
      <c r="C165" s="40"/>
      <c r="D165" s="233" t="s">
        <v>148</v>
      </c>
      <c r="E165" s="40"/>
      <c r="F165" s="234" t="s">
        <v>181</v>
      </c>
      <c r="G165" s="40"/>
      <c r="H165" s="40"/>
      <c r="I165" s="235"/>
      <c r="J165" s="40"/>
      <c r="K165" s="40"/>
      <c r="L165" s="44"/>
      <c r="M165" s="236"/>
      <c r="N165" s="23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148</v>
      </c>
      <c r="AU165" s="17" t="s">
        <v>85</v>
      </c>
    </row>
    <row r="166" spans="1:51" s="13" customFormat="1" ht="12">
      <c r="A166" s="13"/>
      <c r="B166" s="238"/>
      <c r="C166" s="239"/>
      <c r="D166" s="240" t="s">
        <v>150</v>
      </c>
      <c r="E166" s="241" t="s">
        <v>1</v>
      </c>
      <c r="F166" s="242" t="s">
        <v>182</v>
      </c>
      <c r="G166" s="239"/>
      <c r="H166" s="241" t="s">
        <v>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150</v>
      </c>
      <c r="AU166" s="248" t="s">
        <v>85</v>
      </c>
      <c r="AV166" s="13" t="s">
        <v>83</v>
      </c>
      <c r="AW166" s="13" t="s">
        <v>32</v>
      </c>
      <c r="AX166" s="13" t="s">
        <v>75</v>
      </c>
      <c r="AY166" s="248" t="s">
        <v>140</v>
      </c>
    </row>
    <row r="167" spans="1:51" s="14" customFormat="1" ht="12">
      <c r="A167" s="14"/>
      <c r="B167" s="249"/>
      <c r="C167" s="250"/>
      <c r="D167" s="240" t="s">
        <v>150</v>
      </c>
      <c r="E167" s="251" t="s">
        <v>1</v>
      </c>
      <c r="F167" s="252" t="s">
        <v>183</v>
      </c>
      <c r="G167" s="250"/>
      <c r="H167" s="253">
        <v>130.253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150</v>
      </c>
      <c r="AU167" s="259" t="s">
        <v>85</v>
      </c>
      <c r="AV167" s="14" t="s">
        <v>85</v>
      </c>
      <c r="AW167" s="14" t="s">
        <v>32</v>
      </c>
      <c r="AX167" s="14" t="s">
        <v>75</v>
      </c>
      <c r="AY167" s="259" t="s">
        <v>140</v>
      </c>
    </row>
    <row r="168" spans="1:51" s="15" customFormat="1" ht="12">
      <c r="A168" s="15"/>
      <c r="B168" s="260"/>
      <c r="C168" s="261"/>
      <c r="D168" s="240" t="s">
        <v>150</v>
      </c>
      <c r="E168" s="262" t="s">
        <v>1</v>
      </c>
      <c r="F168" s="263" t="s">
        <v>154</v>
      </c>
      <c r="G168" s="261"/>
      <c r="H168" s="264">
        <v>130.253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0" t="s">
        <v>150</v>
      </c>
      <c r="AU168" s="270" t="s">
        <v>85</v>
      </c>
      <c r="AV168" s="15" t="s">
        <v>146</v>
      </c>
      <c r="AW168" s="15" t="s">
        <v>32</v>
      </c>
      <c r="AX168" s="15" t="s">
        <v>83</v>
      </c>
      <c r="AY168" s="270" t="s">
        <v>140</v>
      </c>
    </row>
    <row r="169" spans="1:65" s="2" customFormat="1" ht="33" customHeight="1">
      <c r="A169" s="38"/>
      <c r="B169" s="39"/>
      <c r="C169" s="219" t="s">
        <v>184</v>
      </c>
      <c r="D169" s="219" t="s">
        <v>142</v>
      </c>
      <c r="E169" s="220" t="s">
        <v>185</v>
      </c>
      <c r="F169" s="221" t="s">
        <v>186</v>
      </c>
      <c r="G169" s="222" t="s">
        <v>187</v>
      </c>
      <c r="H169" s="223">
        <v>208.405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146</v>
      </c>
      <c r="AT169" s="231" t="s">
        <v>142</v>
      </c>
      <c r="AU169" s="231" t="s">
        <v>85</v>
      </c>
      <c r="AY169" s="17" t="s">
        <v>140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146</v>
      </c>
      <c r="BM169" s="231" t="s">
        <v>188</v>
      </c>
    </row>
    <row r="170" spans="1:47" s="2" customFormat="1" ht="12">
      <c r="A170" s="38"/>
      <c r="B170" s="39"/>
      <c r="C170" s="40"/>
      <c r="D170" s="233" t="s">
        <v>148</v>
      </c>
      <c r="E170" s="40"/>
      <c r="F170" s="234" t="s">
        <v>189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148</v>
      </c>
      <c r="AU170" s="17" t="s">
        <v>85</v>
      </c>
    </row>
    <row r="171" spans="1:51" s="14" customFormat="1" ht="12">
      <c r="A171" s="14"/>
      <c r="B171" s="249"/>
      <c r="C171" s="250"/>
      <c r="D171" s="240" t="s">
        <v>150</v>
      </c>
      <c r="E171" s="251" t="s">
        <v>1</v>
      </c>
      <c r="F171" s="252" t="s">
        <v>190</v>
      </c>
      <c r="G171" s="250"/>
      <c r="H171" s="253">
        <v>208.405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9" t="s">
        <v>150</v>
      </c>
      <c r="AU171" s="259" t="s">
        <v>85</v>
      </c>
      <c r="AV171" s="14" t="s">
        <v>85</v>
      </c>
      <c r="AW171" s="14" t="s">
        <v>32</v>
      </c>
      <c r="AX171" s="14" t="s">
        <v>75</v>
      </c>
      <c r="AY171" s="259" t="s">
        <v>140</v>
      </c>
    </row>
    <row r="172" spans="1:51" s="15" customFormat="1" ht="12">
      <c r="A172" s="15"/>
      <c r="B172" s="260"/>
      <c r="C172" s="261"/>
      <c r="D172" s="240" t="s">
        <v>150</v>
      </c>
      <c r="E172" s="262" t="s">
        <v>1</v>
      </c>
      <c r="F172" s="263" t="s">
        <v>154</v>
      </c>
      <c r="G172" s="261"/>
      <c r="H172" s="264">
        <v>208.405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0" t="s">
        <v>150</v>
      </c>
      <c r="AU172" s="270" t="s">
        <v>85</v>
      </c>
      <c r="AV172" s="15" t="s">
        <v>146</v>
      </c>
      <c r="AW172" s="15" t="s">
        <v>32</v>
      </c>
      <c r="AX172" s="15" t="s">
        <v>83</v>
      </c>
      <c r="AY172" s="270" t="s">
        <v>140</v>
      </c>
    </row>
    <row r="173" spans="1:65" s="2" customFormat="1" ht="24.15" customHeight="1">
      <c r="A173" s="38"/>
      <c r="B173" s="39"/>
      <c r="C173" s="219" t="s">
        <v>191</v>
      </c>
      <c r="D173" s="219" t="s">
        <v>142</v>
      </c>
      <c r="E173" s="220" t="s">
        <v>192</v>
      </c>
      <c r="F173" s="221" t="s">
        <v>193</v>
      </c>
      <c r="G173" s="222" t="s">
        <v>169</v>
      </c>
      <c r="H173" s="223">
        <v>108.274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146</v>
      </c>
      <c r="AT173" s="231" t="s">
        <v>142</v>
      </c>
      <c r="AU173" s="231" t="s">
        <v>85</v>
      </c>
      <c r="AY173" s="17" t="s">
        <v>140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146</v>
      </c>
      <c r="BM173" s="231" t="s">
        <v>194</v>
      </c>
    </row>
    <row r="174" spans="1:47" s="2" customFormat="1" ht="12">
      <c r="A174" s="38"/>
      <c r="B174" s="39"/>
      <c r="C174" s="40"/>
      <c r="D174" s="233" t="s">
        <v>148</v>
      </c>
      <c r="E174" s="40"/>
      <c r="F174" s="234" t="s">
        <v>195</v>
      </c>
      <c r="G174" s="40"/>
      <c r="H174" s="40"/>
      <c r="I174" s="235"/>
      <c r="J174" s="40"/>
      <c r="K174" s="40"/>
      <c r="L174" s="44"/>
      <c r="M174" s="236"/>
      <c r="N174" s="23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148</v>
      </c>
      <c r="AU174" s="17" t="s">
        <v>85</v>
      </c>
    </row>
    <row r="175" spans="1:51" s="14" customFormat="1" ht="12">
      <c r="A175" s="14"/>
      <c r="B175" s="249"/>
      <c r="C175" s="250"/>
      <c r="D175" s="240" t="s">
        <v>150</v>
      </c>
      <c r="E175" s="251" t="s">
        <v>1</v>
      </c>
      <c r="F175" s="252" t="s">
        <v>183</v>
      </c>
      <c r="G175" s="250"/>
      <c r="H175" s="253">
        <v>130.253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150</v>
      </c>
      <c r="AU175" s="259" t="s">
        <v>85</v>
      </c>
      <c r="AV175" s="14" t="s">
        <v>85</v>
      </c>
      <c r="AW175" s="14" t="s">
        <v>32</v>
      </c>
      <c r="AX175" s="14" t="s">
        <v>75</v>
      </c>
      <c r="AY175" s="259" t="s">
        <v>140</v>
      </c>
    </row>
    <row r="176" spans="1:51" s="13" customFormat="1" ht="12">
      <c r="A176" s="13"/>
      <c r="B176" s="238"/>
      <c r="C176" s="239"/>
      <c r="D176" s="240" t="s">
        <v>150</v>
      </c>
      <c r="E176" s="241" t="s">
        <v>1</v>
      </c>
      <c r="F176" s="242" t="s">
        <v>196</v>
      </c>
      <c r="G176" s="239"/>
      <c r="H176" s="241" t="s">
        <v>1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150</v>
      </c>
      <c r="AU176" s="248" t="s">
        <v>85</v>
      </c>
      <c r="AV176" s="13" t="s">
        <v>83</v>
      </c>
      <c r="AW176" s="13" t="s">
        <v>32</v>
      </c>
      <c r="AX176" s="13" t="s">
        <v>75</v>
      </c>
      <c r="AY176" s="248" t="s">
        <v>140</v>
      </c>
    </row>
    <row r="177" spans="1:51" s="14" customFormat="1" ht="12">
      <c r="A177" s="14"/>
      <c r="B177" s="249"/>
      <c r="C177" s="250"/>
      <c r="D177" s="240" t="s">
        <v>150</v>
      </c>
      <c r="E177" s="251" t="s">
        <v>1</v>
      </c>
      <c r="F177" s="252" t="s">
        <v>197</v>
      </c>
      <c r="G177" s="250"/>
      <c r="H177" s="253">
        <v>-14.479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150</v>
      </c>
      <c r="AU177" s="259" t="s">
        <v>85</v>
      </c>
      <c r="AV177" s="14" t="s">
        <v>85</v>
      </c>
      <c r="AW177" s="14" t="s">
        <v>32</v>
      </c>
      <c r="AX177" s="14" t="s">
        <v>75</v>
      </c>
      <c r="AY177" s="259" t="s">
        <v>140</v>
      </c>
    </row>
    <row r="178" spans="1:51" s="14" customFormat="1" ht="12">
      <c r="A178" s="14"/>
      <c r="B178" s="249"/>
      <c r="C178" s="250"/>
      <c r="D178" s="240" t="s">
        <v>150</v>
      </c>
      <c r="E178" s="251" t="s">
        <v>1</v>
      </c>
      <c r="F178" s="252" t="s">
        <v>198</v>
      </c>
      <c r="G178" s="250"/>
      <c r="H178" s="253">
        <v>-7.5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150</v>
      </c>
      <c r="AU178" s="259" t="s">
        <v>85</v>
      </c>
      <c r="AV178" s="14" t="s">
        <v>85</v>
      </c>
      <c r="AW178" s="14" t="s">
        <v>32</v>
      </c>
      <c r="AX178" s="14" t="s">
        <v>75</v>
      </c>
      <c r="AY178" s="259" t="s">
        <v>140</v>
      </c>
    </row>
    <row r="179" spans="1:51" s="15" customFormat="1" ht="12">
      <c r="A179" s="15"/>
      <c r="B179" s="260"/>
      <c r="C179" s="261"/>
      <c r="D179" s="240" t="s">
        <v>150</v>
      </c>
      <c r="E179" s="262" t="s">
        <v>1</v>
      </c>
      <c r="F179" s="263" t="s">
        <v>154</v>
      </c>
      <c r="G179" s="261"/>
      <c r="H179" s="264">
        <v>108.27399999999999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0" t="s">
        <v>150</v>
      </c>
      <c r="AU179" s="270" t="s">
        <v>85</v>
      </c>
      <c r="AV179" s="15" t="s">
        <v>146</v>
      </c>
      <c r="AW179" s="15" t="s">
        <v>32</v>
      </c>
      <c r="AX179" s="15" t="s">
        <v>83</v>
      </c>
      <c r="AY179" s="270" t="s">
        <v>140</v>
      </c>
    </row>
    <row r="180" spans="1:65" s="2" customFormat="1" ht="16.5" customHeight="1">
      <c r="A180" s="38"/>
      <c r="B180" s="39"/>
      <c r="C180" s="271" t="s">
        <v>199</v>
      </c>
      <c r="D180" s="271" t="s">
        <v>200</v>
      </c>
      <c r="E180" s="272" t="s">
        <v>201</v>
      </c>
      <c r="F180" s="273" t="s">
        <v>202</v>
      </c>
      <c r="G180" s="274" t="s">
        <v>187</v>
      </c>
      <c r="H180" s="275">
        <v>216.548</v>
      </c>
      <c r="I180" s="276"/>
      <c r="J180" s="277">
        <f>ROUND(I180*H180,2)</f>
        <v>0</v>
      </c>
      <c r="K180" s="278"/>
      <c r="L180" s="279"/>
      <c r="M180" s="280" t="s">
        <v>1</v>
      </c>
      <c r="N180" s="281" t="s">
        <v>40</v>
      </c>
      <c r="O180" s="91"/>
      <c r="P180" s="229">
        <f>O180*H180</f>
        <v>0</v>
      </c>
      <c r="Q180" s="229">
        <v>1</v>
      </c>
      <c r="R180" s="229">
        <f>Q180*H180</f>
        <v>216.548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203</v>
      </c>
      <c r="AT180" s="231" t="s">
        <v>200</v>
      </c>
      <c r="AU180" s="231" t="s">
        <v>85</v>
      </c>
      <c r="AY180" s="17" t="s">
        <v>140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203</v>
      </c>
      <c r="BM180" s="231" t="s">
        <v>204</v>
      </c>
    </row>
    <row r="181" spans="1:51" s="14" customFormat="1" ht="12">
      <c r="A181" s="14"/>
      <c r="B181" s="249"/>
      <c r="C181" s="250"/>
      <c r="D181" s="240" t="s">
        <v>150</v>
      </c>
      <c r="E181" s="250"/>
      <c r="F181" s="252" t="s">
        <v>205</v>
      </c>
      <c r="G181" s="250"/>
      <c r="H181" s="253">
        <v>216.548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150</v>
      </c>
      <c r="AU181" s="259" t="s">
        <v>85</v>
      </c>
      <c r="AV181" s="14" t="s">
        <v>85</v>
      </c>
      <c r="AW181" s="14" t="s">
        <v>4</v>
      </c>
      <c r="AX181" s="14" t="s">
        <v>83</v>
      </c>
      <c r="AY181" s="259" t="s">
        <v>140</v>
      </c>
    </row>
    <row r="182" spans="1:63" s="12" customFormat="1" ht="22.8" customHeight="1">
      <c r="A182" s="12"/>
      <c r="B182" s="203"/>
      <c r="C182" s="204"/>
      <c r="D182" s="205" t="s">
        <v>74</v>
      </c>
      <c r="E182" s="217" t="s">
        <v>85</v>
      </c>
      <c r="F182" s="217" t="s">
        <v>206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f>SUM(P183:P216)</f>
        <v>0</v>
      </c>
      <c r="Q182" s="211"/>
      <c r="R182" s="212">
        <f>SUM(R183:R216)</f>
        <v>0.32664514999999994</v>
      </c>
      <c r="S182" s="211"/>
      <c r="T182" s="213">
        <f>SUM(T183:T216)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83</v>
      </c>
      <c r="AT182" s="215" t="s">
        <v>74</v>
      </c>
      <c r="AU182" s="215" t="s">
        <v>83</v>
      </c>
      <c r="AY182" s="214" t="s">
        <v>140</v>
      </c>
      <c r="BK182" s="216">
        <f>SUM(BK183:BK216)</f>
        <v>0</v>
      </c>
    </row>
    <row r="183" spans="1:65" s="2" customFormat="1" ht="33" customHeight="1">
      <c r="A183" s="38"/>
      <c r="B183" s="39"/>
      <c r="C183" s="219" t="s">
        <v>207</v>
      </c>
      <c r="D183" s="219" t="s">
        <v>142</v>
      </c>
      <c r="E183" s="220" t="s">
        <v>208</v>
      </c>
      <c r="F183" s="221" t="s">
        <v>209</v>
      </c>
      <c r="G183" s="222" t="s">
        <v>169</v>
      </c>
      <c r="H183" s="223">
        <v>4.9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146</v>
      </c>
      <c r="AT183" s="231" t="s">
        <v>142</v>
      </c>
      <c r="AU183" s="231" t="s">
        <v>85</v>
      </c>
      <c r="AY183" s="17" t="s">
        <v>140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146</v>
      </c>
      <c r="BM183" s="231" t="s">
        <v>210</v>
      </c>
    </row>
    <row r="184" spans="1:47" s="2" customFormat="1" ht="12">
      <c r="A184" s="38"/>
      <c r="B184" s="39"/>
      <c r="C184" s="40"/>
      <c r="D184" s="233" t="s">
        <v>148</v>
      </c>
      <c r="E184" s="40"/>
      <c r="F184" s="234" t="s">
        <v>211</v>
      </c>
      <c r="G184" s="40"/>
      <c r="H184" s="40"/>
      <c r="I184" s="235"/>
      <c r="J184" s="40"/>
      <c r="K184" s="40"/>
      <c r="L184" s="44"/>
      <c r="M184" s="236"/>
      <c r="N184" s="237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148</v>
      </c>
      <c r="AU184" s="17" t="s">
        <v>85</v>
      </c>
    </row>
    <row r="185" spans="1:51" s="13" customFormat="1" ht="12">
      <c r="A185" s="13"/>
      <c r="B185" s="238"/>
      <c r="C185" s="239"/>
      <c r="D185" s="240" t="s">
        <v>150</v>
      </c>
      <c r="E185" s="241" t="s">
        <v>1</v>
      </c>
      <c r="F185" s="242" t="s">
        <v>212</v>
      </c>
      <c r="G185" s="239"/>
      <c r="H185" s="241" t="s">
        <v>1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150</v>
      </c>
      <c r="AU185" s="248" t="s">
        <v>85</v>
      </c>
      <c r="AV185" s="13" t="s">
        <v>83</v>
      </c>
      <c r="AW185" s="13" t="s">
        <v>32</v>
      </c>
      <c r="AX185" s="13" t="s">
        <v>75</v>
      </c>
      <c r="AY185" s="248" t="s">
        <v>140</v>
      </c>
    </row>
    <row r="186" spans="1:51" s="13" customFormat="1" ht="12">
      <c r="A186" s="13"/>
      <c r="B186" s="238"/>
      <c r="C186" s="239"/>
      <c r="D186" s="240" t="s">
        <v>150</v>
      </c>
      <c r="E186" s="241" t="s">
        <v>1</v>
      </c>
      <c r="F186" s="242" t="s">
        <v>213</v>
      </c>
      <c r="G186" s="239"/>
      <c r="H186" s="241" t="s">
        <v>1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150</v>
      </c>
      <c r="AU186" s="248" t="s">
        <v>85</v>
      </c>
      <c r="AV186" s="13" t="s">
        <v>83</v>
      </c>
      <c r="AW186" s="13" t="s">
        <v>32</v>
      </c>
      <c r="AX186" s="13" t="s">
        <v>75</v>
      </c>
      <c r="AY186" s="248" t="s">
        <v>140</v>
      </c>
    </row>
    <row r="187" spans="1:51" s="14" customFormat="1" ht="12">
      <c r="A187" s="14"/>
      <c r="B187" s="249"/>
      <c r="C187" s="250"/>
      <c r="D187" s="240" t="s">
        <v>150</v>
      </c>
      <c r="E187" s="251" t="s">
        <v>1</v>
      </c>
      <c r="F187" s="252" t="s">
        <v>214</v>
      </c>
      <c r="G187" s="250"/>
      <c r="H187" s="253">
        <v>4.9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150</v>
      </c>
      <c r="AU187" s="259" t="s">
        <v>85</v>
      </c>
      <c r="AV187" s="14" t="s">
        <v>85</v>
      </c>
      <c r="AW187" s="14" t="s">
        <v>32</v>
      </c>
      <c r="AX187" s="14" t="s">
        <v>75</v>
      </c>
      <c r="AY187" s="259" t="s">
        <v>140</v>
      </c>
    </row>
    <row r="188" spans="1:51" s="15" customFormat="1" ht="12">
      <c r="A188" s="15"/>
      <c r="B188" s="260"/>
      <c r="C188" s="261"/>
      <c r="D188" s="240" t="s">
        <v>150</v>
      </c>
      <c r="E188" s="262" t="s">
        <v>1</v>
      </c>
      <c r="F188" s="263" t="s">
        <v>154</v>
      </c>
      <c r="G188" s="261"/>
      <c r="H188" s="264">
        <v>4.9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0" t="s">
        <v>150</v>
      </c>
      <c r="AU188" s="270" t="s">
        <v>85</v>
      </c>
      <c r="AV188" s="15" t="s">
        <v>146</v>
      </c>
      <c r="AW188" s="15" t="s">
        <v>32</v>
      </c>
      <c r="AX188" s="15" t="s">
        <v>83</v>
      </c>
      <c r="AY188" s="270" t="s">
        <v>140</v>
      </c>
    </row>
    <row r="189" spans="1:65" s="2" customFormat="1" ht="24.15" customHeight="1">
      <c r="A189" s="38"/>
      <c r="B189" s="39"/>
      <c r="C189" s="219" t="s">
        <v>215</v>
      </c>
      <c r="D189" s="219" t="s">
        <v>142</v>
      </c>
      <c r="E189" s="220" t="s">
        <v>216</v>
      </c>
      <c r="F189" s="221" t="s">
        <v>217</v>
      </c>
      <c r="G189" s="222" t="s">
        <v>218</v>
      </c>
      <c r="H189" s="223">
        <v>16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40</v>
      </c>
      <c r="O189" s="91"/>
      <c r="P189" s="229">
        <f>O189*H189</f>
        <v>0</v>
      </c>
      <c r="Q189" s="229">
        <v>0.00049</v>
      </c>
      <c r="R189" s="229">
        <f>Q189*H189</f>
        <v>0.00784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146</v>
      </c>
      <c r="AT189" s="231" t="s">
        <v>142</v>
      </c>
      <c r="AU189" s="231" t="s">
        <v>85</v>
      </c>
      <c r="AY189" s="17" t="s">
        <v>140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146</v>
      </c>
      <c r="BM189" s="231" t="s">
        <v>219</v>
      </c>
    </row>
    <row r="190" spans="1:47" s="2" customFormat="1" ht="12">
      <c r="A190" s="38"/>
      <c r="B190" s="39"/>
      <c r="C190" s="40"/>
      <c r="D190" s="233" t="s">
        <v>148</v>
      </c>
      <c r="E190" s="40"/>
      <c r="F190" s="234" t="s">
        <v>220</v>
      </c>
      <c r="G190" s="40"/>
      <c r="H190" s="40"/>
      <c r="I190" s="235"/>
      <c r="J190" s="40"/>
      <c r="K190" s="40"/>
      <c r="L190" s="44"/>
      <c r="M190" s="236"/>
      <c r="N190" s="237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148</v>
      </c>
      <c r="AU190" s="17" t="s">
        <v>85</v>
      </c>
    </row>
    <row r="191" spans="1:51" s="13" customFormat="1" ht="12">
      <c r="A191" s="13"/>
      <c r="B191" s="238"/>
      <c r="C191" s="239"/>
      <c r="D191" s="240" t="s">
        <v>150</v>
      </c>
      <c r="E191" s="241" t="s">
        <v>1</v>
      </c>
      <c r="F191" s="242" t="s">
        <v>212</v>
      </c>
      <c r="G191" s="239"/>
      <c r="H191" s="241" t="s">
        <v>1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150</v>
      </c>
      <c r="AU191" s="248" t="s">
        <v>85</v>
      </c>
      <c r="AV191" s="13" t="s">
        <v>83</v>
      </c>
      <c r="AW191" s="13" t="s">
        <v>32</v>
      </c>
      <c r="AX191" s="13" t="s">
        <v>75</v>
      </c>
      <c r="AY191" s="248" t="s">
        <v>140</v>
      </c>
    </row>
    <row r="192" spans="1:51" s="13" customFormat="1" ht="12">
      <c r="A192" s="13"/>
      <c r="B192" s="238"/>
      <c r="C192" s="239"/>
      <c r="D192" s="240" t="s">
        <v>150</v>
      </c>
      <c r="E192" s="241" t="s">
        <v>1</v>
      </c>
      <c r="F192" s="242" t="s">
        <v>221</v>
      </c>
      <c r="G192" s="239"/>
      <c r="H192" s="241" t="s">
        <v>1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150</v>
      </c>
      <c r="AU192" s="248" t="s">
        <v>85</v>
      </c>
      <c r="AV192" s="13" t="s">
        <v>83</v>
      </c>
      <c r="AW192" s="13" t="s">
        <v>32</v>
      </c>
      <c r="AX192" s="13" t="s">
        <v>75</v>
      </c>
      <c r="AY192" s="248" t="s">
        <v>140</v>
      </c>
    </row>
    <row r="193" spans="1:51" s="14" customFormat="1" ht="12">
      <c r="A193" s="14"/>
      <c r="B193" s="249"/>
      <c r="C193" s="250"/>
      <c r="D193" s="240" t="s">
        <v>150</v>
      </c>
      <c r="E193" s="251" t="s">
        <v>1</v>
      </c>
      <c r="F193" s="252" t="s">
        <v>222</v>
      </c>
      <c r="G193" s="250"/>
      <c r="H193" s="253">
        <v>16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150</v>
      </c>
      <c r="AU193" s="259" t="s">
        <v>85</v>
      </c>
      <c r="AV193" s="14" t="s">
        <v>85</v>
      </c>
      <c r="AW193" s="14" t="s">
        <v>32</v>
      </c>
      <c r="AX193" s="14" t="s">
        <v>75</v>
      </c>
      <c r="AY193" s="259" t="s">
        <v>140</v>
      </c>
    </row>
    <row r="194" spans="1:51" s="15" customFormat="1" ht="12">
      <c r="A194" s="15"/>
      <c r="B194" s="260"/>
      <c r="C194" s="261"/>
      <c r="D194" s="240" t="s">
        <v>150</v>
      </c>
      <c r="E194" s="262" t="s">
        <v>1</v>
      </c>
      <c r="F194" s="263" t="s">
        <v>154</v>
      </c>
      <c r="G194" s="261"/>
      <c r="H194" s="264">
        <v>16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0" t="s">
        <v>150</v>
      </c>
      <c r="AU194" s="270" t="s">
        <v>85</v>
      </c>
      <c r="AV194" s="15" t="s">
        <v>146</v>
      </c>
      <c r="AW194" s="15" t="s">
        <v>32</v>
      </c>
      <c r="AX194" s="15" t="s">
        <v>83</v>
      </c>
      <c r="AY194" s="270" t="s">
        <v>140</v>
      </c>
    </row>
    <row r="195" spans="1:65" s="2" customFormat="1" ht="24.15" customHeight="1">
      <c r="A195" s="38"/>
      <c r="B195" s="39"/>
      <c r="C195" s="219" t="s">
        <v>223</v>
      </c>
      <c r="D195" s="219" t="s">
        <v>142</v>
      </c>
      <c r="E195" s="220" t="s">
        <v>224</v>
      </c>
      <c r="F195" s="221" t="s">
        <v>225</v>
      </c>
      <c r="G195" s="222" t="s">
        <v>145</v>
      </c>
      <c r="H195" s="223">
        <v>7.536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0.0001</v>
      </c>
      <c r="R195" s="229">
        <f>Q195*H195</f>
        <v>0.0007536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146</v>
      </c>
      <c r="AT195" s="231" t="s">
        <v>142</v>
      </c>
      <c r="AU195" s="231" t="s">
        <v>85</v>
      </c>
      <c r="AY195" s="17" t="s">
        <v>140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146</v>
      </c>
      <c r="BM195" s="231" t="s">
        <v>226</v>
      </c>
    </row>
    <row r="196" spans="1:47" s="2" customFormat="1" ht="12">
      <c r="A196" s="38"/>
      <c r="B196" s="39"/>
      <c r="C196" s="40"/>
      <c r="D196" s="233" t="s">
        <v>148</v>
      </c>
      <c r="E196" s="40"/>
      <c r="F196" s="234" t="s">
        <v>227</v>
      </c>
      <c r="G196" s="40"/>
      <c r="H196" s="40"/>
      <c r="I196" s="235"/>
      <c r="J196" s="40"/>
      <c r="K196" s="40"/>
      <c r="L196" s="44"/>
      <c r="M196" s="236"/>
      <c r="N196" s="23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148</v>
      </c>
      <c r="AU196" s="17" t="s">
        <v>85</v>
      </c>
    </row>
    <row r="197" spans="1:51" s="13" customFormat="1" ht="12">
      <c r="A197" s="13"/>
      <c r="B197" s="238"/>
      <c r="C197" s="239"/>
      <c r="D197" s="240" t="s">
        <v>150</v>
      </c>
      <c r="E197" s="241" t="s">
        <v>1</v>
      </c>
      <c r="F197" s="242" t="s">
        <v>212</v>
      </c>
      <c r="G197" s="239"/>
      <c r="H197" s="241" t="s">
        <v>1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150</v>
      </c>
      <c r="AU197" s="248" t="s">
        <v>85</v>
      </c>
      <c r="AV197" s="13" t="s">
        <v>83</v>
      </c>
      <c r="AW197" s="13" t="s">
        <v>32</v>
      </c>
      <c r="AX197" s="13" t="s">
        <v>75</v>
      </c>
      <c r="AY197" s="248" t="s">
        <v>140</v>
      </c>
    </row>
    <row r="198" spans="1:51" s="13" customFormat="1" ht="12">
      <c r="A198" s="13"/>
      <c r="B198" s="238"/>
      <c r="C198" s="239"/>
      <c r="D198" s="240" t="s">
        <v>150</v>
      </c>
      <c r="E198" s="241" t="s">
        <v>1</v>
      </c>
      <c r="F198" s="242" t="s">
        <v>228</v>
      </c>
      <c r="G198" s="239"/>
      <c r="H198" s="241" t="s">
        <v>1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150</v>
      </c>
      <c r="AU198" s="248" t="s">
        <v>85</v>
      </c>
      <c r="AV198" s="13" t="s">
        <v>83</v>
      </c>
      <c r="AW198" s="13" t="s">
        <v>32</v>
      </c>
      <c r="AX198" s="13" t="s">
        <v>75</v>
      </c>
      <c r="AY198" s="248" t="s">
        <v>140</v>
      </c>
    </row>
    <row r="199" spans="1:51" s="14" customFormat="1" ht="12">
      <c r="A199" s="14"/>
      <c r="B199" s="249"/>
      <c r="C199" s="250"/>
      <c r="D199" s="240" t="s">
        <v>150</v>
      </c>
      <c r="E199" s="251" t="s">
        <v>1</v>
      </c>
      <c r="F199" s="252" t="s">
        <v>229</v>
      </c>
      <c r="G199" s="250"/>
      <c r="H199" s="253">
        <v>7.536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9" t="s">
        <v>150</v>
      </c>
      <c r="AU199" s="259" t="s">
        <v>85</v>
      </c>
      <c r="AV199" s="14" t="s">
        <v>85</v>
      </c>
      <c r="AW199" s="14" t="s">
        <v>32</v>
      </c>
      <c r="AX199" s="14" t="s">
        <v>75</v>
      </c>
      <c r="AY199" s="259" t="s">
        <v>140</v>
      </c>
    </row>
    <row r="200" spans="1:51" s="15" customFormat="1" ht="12">
      <c r="A200" s="15"/>
      <c r="B200" s="260"/>
      <c r="C200" s="261"/>
      <c r="D200" s="240" t="s">
        <v>150</v>
      </c>
      <c r="E200" s="262" t="s">
        <v>1</v>
      </c>
      <c r="F200" s="263" t="s">
        <v>154</v>
      </c>
      <c r="G200" s="261"/>
      <c r="H200" s="264">
        <v>7.536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0" t="s">
        <v>150</v>
      </c>
      <c r="AU200" s="270" t="s">
        <v>85</v>
      </c>
      <c r="AV200" s="15" t="s">
        <v>146</v>
      </c>
      <c r="AW200" s="15" t="s">
        <v>32</v>
      </c>
      <c r="AX200" s="15" t="s">
        <v>83</v>
      </c>
      <c r="AY200" s="270" t="s">
        <v>140</v>
      </c>
    </row>
    <row r="201" spans="1:65" s="2" customFormat="1" ht="24.15" customHeight="1">
      <c r="A201" s="38"/>
      <c r="B201" s="39"/>
      <c r="C201" s="271" t="s">
        <v>230</v>
      </c>
      <c r="D201" s="271" t="s">
        <v>200</v>
      </c>
      <c r="E201" s="272" t="s">
        <v>231</v>
      </c>
      <c r="F201" s="273" t="s">
        <v>232</v>
      </c>
      <c r="G201" s="274" t="s">
        <v>145</v>
      </c>
      <c r="H201" s="275">
        <v>8.926</v>
      </c>
      <c r="I201" s="276"/>
      <c r="J201" s="277">
        <f>ROUND(I201*H201,2)</f>
        <v>0</v>
      </c>
      <c r="K201" s="278"/>
      <c r="L201" s="279"/>
      <c r="M201" s="280" t="s">
        <v>1</v>
      </c>
      <c r="N201" s="281" t="s">
        <v>40</v>
      </c>
      <c r="O201" s="91"/>
      <c r="P201" s="229">
        <f>O201*H201</f>
        <v>0</v>
      </c>
      <c r="Q201" s="229">
        <v>0.0003</v>
      </c>
      <c r="R201" s="229">
        <f>Q201*H201</f>
        <v>0.0026777999999999997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199</v>
      </c>
      <c r="AT201" s="231" t="s">
        <v>200</v>
      </c>
      <c r="AU201" s="231" t="s">
        <v>85</v>
      </c>
      <c r="AY201" s="17" t="s">
        <v>140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146</v>
      </c>
      <c r="BM201" s="231" t="s">
        <v>233</v>
      </c>
    </row>
    <row r="202" spans="1:51" s="14" customFormat="1" ht="12">
      <c r="A202" s="14"/>
      <c r="B202" s="249"/>
      <c r="C202" s="250"/>
      <c r="D202" s="240" t="s">
        <v>150</v>
      </c>
      <c r="E202" s="250"/>
      <c r="F202" s="252" t="s">
        <v>234</v>
      </c>
      <c r="G202" s="250"/>
      <c r="H202" s="253">
        <v>8.926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150</v>
      </c>
      <c r="AU202" s="259" t="s">
        <v>85</v>
      </c>
      <c r="AV202" s="14" t="s">
        <v>85</v>
      </c>
      <c r="AW202" s="14" t="s">
        <v>4</v>
      </c>
      <c r="AX202" s="14" t="s">
        <v>83</v>
      </c>
      <c r="AY202" s="259" t="s">
        <v>140</v>
      </c>
    </row>
    <row r="203" spans="1:65" s="2" customFormat="1" ht="16.5" customHeight="1">
      <c r="A203" s="38"/>
      <c r="B203" s="39"/>
      <c r="C203" s="219" t="s">
        <v>235</v>
      </c>
      <c r="D203" s="219" t="s">
        <v>142</v>
      </c>
      <c r="E203" s="220" t="s">
        <v>236</v>
      </c>
      <c r="F203" s="221" t="s">
        <v>237</v>
      </c>
      <c r="G203" s="222" t="s">
        <v>169</v>
      </c>
      <c r="H203" s="223">
        <v>0.125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40</v>
      </c>
      <c r="O203" s="91"/>
      <c r="P203" s="229">
        <f>O203*H203</f>
        <v>0</v>
      </c>
      <c r="Q203" s="229">
        <v>2.50187</v>
      </c>
      <c r="R203" s="229">
        <f>Q203*H203</f>
        <v>0.31273375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146</v>
      </c>
      <c r="AT203" s="231" t="s">
        <v>142</v>
      </c>
      <c r="AU203" s="231" t="s">
        <v>85</v>
      </c>
      <c r="AY203" s="17" t="s">
        <v>140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83</v>
      </c>
      <c r="BK203" s="232">
        <f>ROUND(I203*H203,2)</f>
        <v>0</v>
      </c>
      <c r="BL203" s="17" t="s">
        <v>146</v>
      </c>
      <c r="BM203" s="231" t="s">
        <v>238</v>
      </c>
    </row>
    <row r="204" spans="1:47" s="2" customFormat="1" ht="12">
      <c r="A204" s="38"/>
      <c r="B204" s="39"/>
      <c r="C204" s="40"/>
      <c r="D204" s="233" t="s">
        <v>148</v>
      </c>
      <c r="E204" s="40"/>
      <c r="F204" s="234" t="s">
        <v>239</v>
      </c>
      <c r="G204" s="40"/>
      <c r="H204" s="40"/>
      <c r="I204" s="235"/>
      <c r="J204" s="40"/>
      <c r="K204" s="40"/>
      <c r="L204" s="44"/>
      <c r="M204" s="236"/>
      <c r="N204" s="237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148</v>
      </c>
      <c r="AU204" s="17" t="s">
        <v>85</v>
      </c>
    </row>
    <row r="205" spans="1:51" s="13" customFormat="1" ht="12">
      <c r="A205" s="13"/>
      <c r="B205" s="238"/>
      <c r="C205" s="239"/>
      <c r="D205" s="240" t="s">
        <v>150</v>
      </c>
      <c r="E205" s="241" t="s">
        <v>1</v>
      </c>
      <c r="F205" s="242" t="s">
        <v>159</v>
      </c>
      <c r="G205" s="239"/>
      <c r="H205" s="241" t="s">
        <v>1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150</v>
      </c>
      <c r="AU205" s="248" t="s">
        <v>85</v>
      </c>
      <c r="AV205" s="13" t="s">
        <v>83</v>
      </c>
      <c r="AW205" s="13" t="s">
        <v>32</v>
      </c>
      <c r="AX205" s="13" t="s">
        <v>75</v>
      </c>
      <c r="AY205" s="248" t="s">
        <v>140</v>
      </c>
    </row>
    <row r="206" spans="1:51" s="13" customFormat="1" ht="12">
      <c r="A206" s="13"/>
      <c r="B206" s="238"/>
      <c r="C206" s="239"/>
      <c r="D206" s="240" t="s">
        <v>150</v>
      </c>
      <c r="E206" s="241" t="s">
        <v>1</v>
      </c>
      <c r="F206" s="242" t="s">
        <v>240</v>
      </c>
      <c r="G206" s="239"/>
      <c r="H206" s="241" t="s">
        <v>1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150</v>
      </c>
      <c r="AU206" s="248" t="s">
        <v>85</v>
      </c>
      <c r="AV206" s="13" t="s">
        <v>83</v>
      </c>
      <c r="AW206" s="13" t="s">
        <v>32</v>
      </c>
      <c r="AX206" s="13" t="s">
        <v>75</v>
      </c>
      <c r="AY206" s="248" t="s">
        <v>140</v>
      </c>
    </row>
    <row r="207" spans="1:51" s="14" customFormat="1" ht="12">
      <c r="A207" s="14"/>
      <c r="B207" s="249"/>
      <c r="C207" s="250"/>
      <c r="D207" s="240" t="s">
        <v>150</v>
      </c>
      <c r="E207" s="251" t="s">
        <v>1</v>
      </c>
      <c r="F207" s="252" t="s">
        <v>241</v>
      </c>
      <c r="G207" s="250"/>
      <c r="H207" s="253">
        <v>0.125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9" t="s">
        <v>150</v>
      </c>
      <c r="AU207" s="259" t="s">
        <v>85</v>
      </c>
      <c r="AV207" s="14" t="s">
        <v>85</v>
      </c>
      <c r="AW207" s="14" t="s">
        <v>32</v>
      </c>
      <c r="AX207" s="14" t="s">
        <v>75</v>
      </c>
      <c r="AY207" s="259" t="s">
        <v>140</v>
      </c>
    </row>
    <row r="208" spans="1:51" s="15" customFormat="1" ht="12">
      <c r="A208" s="15"/>
      <c r="B208" s="260"/>
      <c r="C208" s="261"/>
      <c r="D208" s="240" t="s">
        <v>150</v>
      </c>
      <c r="E208" s="262" t="s">
        <v>1</v>
      </c>
      <c r="F208" s="263" t="s">
        <v>154</v>
      </c>
      <c r="G208" s="261"/>
      <c r="H208" s="264">
        <v>0.125</v>
      </c>
      <c r="I208" s="265"/>
      <c r="J208" s="261"/>
      <c r="K208" s="261"/>
      <c r="L208" s="266"/>
      <c r="M208" s="267"/>
      <c r="N208" s="268"/>
      <c r="O208" s="268"/>
      <c r="P208" s="268"/>
      <c r="Q208" s="268"/>
      <c r="R208" s="268"/>
      <c r="S208" s="268"/>
      <c r="T208" s="26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0" t="s">
        <v>150</v>
      </c>
      <c r="AU208" s="270" t="s">
        <v>85</v>
      </c>
      <c r="AV208" s="15" t="s">
        <v>146</v>
      </c>
      <c r="AW208" s="15" t="s">
        <v>32</v>
      </c>
      <c r="AX208" s="15" t="s">
        <v>83</v>
      </c>
      <c r="AY208" s="270" t="s">
        <v>140</v>
      </c>
    </row>
    <row r="209" spans="1:65" s="2" customFormat="1" ht="16.5" customHeight="1">
      <c r="A209" s="38"/>
      <c r="B209" s="39"/>
      <c r="C209" s="219" t="s">
        <v>242</v>
      </c>
      <c r="D209" s="219" t="s">
        <v>142</v>
      </c>
      <c r="E209" s="220" t="s">
        <v>243</v>
      </c>
      <c r="F209" s="221" t="s">
        <v>244</v>
      </c>
      <c r="G209" s="222" t="s">
        <v>145</v>
      </c>
      <c r="H209" s="223">
        <v>1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40</v>
      </c>
      <c r="O209" s="91"/>
      <c r="P209" s="229">
        <f>O209*H209</f>
        <v>0</v>
      </c>
      <c r="Q209" s="229">
        <v>0.00264</v>
      </c>
      <c r="R209" s="229">
        <f>Q209*H209</f>
        <v>0.00264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146</v>
      </c>
      <c r="AT209" s="231" t="s">
        <v>142</v>
      </c>
      <c r="AU209" s="231" t="s">
        <v>85</v>
      </c>
      <c r="AY209" s="17" t="s">
        <v>140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83</v>
      </c>
      <c r="BK209" s="232">
        <f>ROUND(I209*H209,2)</f>
        <v>0</v>
      </c>
      <c r="BL209" s="17" t="s">
        <v>146</v>
      </c>
      <c r="BM209" s="231" t="s">
        <v>245</v>
      </c>
    </row>
    <row r="210" spans="1:47" s="2" customFormat="1" ht="12">
      <c r="A210" s="38"/>
      <c r="B210" s="39"/>
      <c r="C210" s="40"/>
      <c r="D210" s="233" t="s">
        <v>148</v>
      </c>
      <c r="E210" s="40"/>
      <c r="F210" s="234" t="s">
        <v>246</v>
      </c>
      <c r="G210" s="40"/>
      <c r="H210" s="40"/>
      <c r="I210" s="235"/>
      <c r="J210" s="40"/>
      <c r="K210" s="40"/>
      <c r="L210" s="44"/>
      <c r="M210" s="236"/>
      <c r="N210" s="237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148</v>
      </c>
      <c r="AU210" s="17" t="s">
        <v>85</v>
      </c>
    </row>
    <row r="211" spans="1:51" s="13" customFormat="1" ht="12">
      <c r="A211" s="13"/>
      <c r="B211" s="238"/>
      <c r="C211" s="239"/>
      <c r="D211" s="240" t="s">
        <v>150</v>
      </c>
      <c r="E211" s="241" t="s">
        <v>1</v>
      </c>
      <c r="F211" s="242" t="s">
        <v>159</v>
      </c>
      <c r="G211" s="239"/>
      <c r="H211" s="241" t="s">
        <v>1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150</v>
      </c>
      <c r="AU211" s="248" t="s">
        <v>85</v>
      </c>
      <c r="AV211" s="13" t="s">
        <v>83</v>
      </c>
      <c r="AW211" s="13" t="s">
        <v>32</v>
      </c>
      <c r="AX211" s="13" t="s">
        <v>75</v>
      </c>
      <c r="AY211" s="248" t="s">
        <v>140</v>
      </c>
    </row>
    <row r="212" spans="1:51" s="13" customFormat="1" ht="12">
      <c r="A212" s="13"/>
      <c r="B212" s="238"/>
      <c r="C212" s="239"/>
      <c r="D212" s="240" t="s">
        <v>150</v>
      </c>
      <c r="E212" s="241" t="s">
        <v>1</v>
      </c>
      <c r="F212" s="242" t="s">
        <v>240</v>
      </c>
      <c r="G212" s="239"/>
      <c r="H212" s="241" t="s">
        <v>1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150</v>
      </c>
      <c r="AU212" s="248" t="s">
        <v>85</v>
      </c>
      <c r="AV212" s="13" t="s">
        <v>83</v>
      </c>
      <c r="AW212" s="13" t="s">
        <v>32</v>
      </c>
      <c r="AX212" s="13" t="s">
        <v>75</v>
      </c>
      <c r="AY212" s="248" t="s">
        <v>140</v>
      </c>
    </row>
    <row r="213" spans="1:51" s="14" customFormat="1" ht="12">
      <c r="A213" s="14"/>
      <c r="B213" s="249"/>
      <c r="C213" s="250"/>
      <c r="D213" s="240" t="s">
        <v>150</v>
      </c>
      <c r="E213" s="251" t="s">
        <v>1</v>
      </c>
      <c r="F213" s="252" t="s">
        <v>247</v>
      </c>
      <c r="G213" s="250"/>
      <c r="H213" s="253">
        <v>1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150</v>
      </c>
      <c r="AU213" s="259" t="s">
        <v>85</v>
      </c>
      <c r="AV213" s="14" t="s">
        <v>85</v>
      </c>
      <c r="AW213" s="14" t="s">
        <v>32</v>
      </c>
      <c r="AX213" s="14" t="s">
        <v>75</v>
      </c>
      <c r="AY213" s="259" t="s">
        <v>140</v>
      </c>
    </row>
    <row r="214" spans="1:51" s="15" customFormat="1" ht="12">
      <c r="A214" s="15"/>
      <c r="B214" s="260"/>
      <c r="C214" s="261"/>
      <c r="D214" s="240" t="s">
        <v>150</v>
      </c>
      <c r="E214" s="262" t="s">
        <v>1</v>
      </c>
      <c r="F214" s="263" t="s">
        <v>154</v>
      </c>
      <c r="G214" s="261"/>
      <c r="H214" s="264">
        <v>1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0" t="s">
        <v>150</v>
      </c>
      <c r="AU214" s="270" t="s">
        <v>85</v>
      </c>
      <c r="AV214" s="15" t="s">
        <v>146</v>
      </c>
      <c r="AW214" s="15" t="s">
        <v>32</v>
      </c>
      <c r="AX214" s="15" t="s">
        <v>83</v>
      </c>
      <c r="AY214" s="270" t="s">
        <v>140</v>
      </c>
    </row>
    <row r="215" spans="1:65" s="2" customFormat="1" ht="16.5" customHeight="1">
      <c r="A215" s="38"/>
      <c r="B215" s="39"/>
      <c r="C215" s="219" t="s">
        <v>8</v>
      </c>
      <c r="D215" s="219" t="s">
        <v>142</v>
      </c>
      <c r="E215" s="220" t="s">
        <v>248</v>
      </c>
      <c r="F215" s="221" t="s">
        <v>249</v>
      </c>
      <c r="G215" s="222" t="s">
        <v>145</v>
      </c>
      <c r="H215" s="223">
        <v>1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40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146</v>
      </c>
      <c r="AT215" s="231" t="s">
        <v>142</v>
      </c>
      <c r="AU215" s="231" t="s">
        <v>85</v>
      </c>
      <c r="AY215" s="17" t="s">
        <v>140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146</v>
      </c>
      <c r="BM215" s="231" t="s">
        <v>250</v>
      </c>
    </row>
    <row r="216" spans="1:47" s="2" customFormat="1" ht="12">
      <c r="A216" s="38"/>
      <c r="B216" s="39"/>
      <c r="C216" s="40"/>
      <c r="D216" s="233" t="s">
        <v>148</v>
      </c>
      <c r="E216" s="40"/>
      <c r="F216" s="234" t="s">
        <v>251</v>
      </c>
      <c r="G216" s="40"/>
      <c r="H216" s="40"/>
      <c r="I216" s="235"/>
      <c r="J216" s="40"/>
      <c r="K216" s="40"/>
      <c r="L216" s="44"/>
      <c r="M216" s="236"/>
      <c r="N216" s="237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148</v>
      </c>
      <c r="AU216" s="17" t="s">
        <v>85</v>
      </c>
    </row>
    <row r="217" spans="1:63" s="12" customFormat="1" ht="22.8" customHeight="1">
      <c r="A217" s="12"/>
      <c r="B217" s="203"/>
      <c r="C217" s="204"/>
      <c r="D217" s="205" t="s">
        <v>74</v>
      </c>
      <c r="E217" s="217" t="s">
        <v>162</v>
      </c>
      <c r="F217" s="217" t="s">
        <v>252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SUM(P218:P233)</f>
        <v>0</v>
      </c>
      <c r="Q217" s="211"/>
      <c r="R217" s="212">
        <f>SUM(R218:R233)</f>
        <v>10.212962990000001</v>
      </c>
      <c r="S217" s="211"/>
      <c r="T217" s="213">
        <f>SUM(T218:T233)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83</v>
      </c>
      <c r="AT217" s="215" t="s">
        <v>74</v>
      </c>
      <c r="AU217" s="215" t="s">
        <v>83</v>
      </c>
      <c r="AY217" s="214" t="s">
        <v>140</v>
      </c>
      <c r="BK217" s="216">
        <f>SUM(BK218:BK233)</f>
        <v>0</v>
      </c>
    </row>
    <row r="218" spans="1:65" s="2" customFormat="1" ht="16.5" customHeight="1">
      <c r="A218" s="38"/>
      <c r="B218" s="39"/>
      <c r="C218" s="219" t="s">
        <v>253</v>
      </c>
      <c r="D218" s="219" t="s">
        <v>142</v>
      </c>
      <c r="E218" s="220" t="s">
        <v>254</v>
      </c>
      <c r="F218" s="221" t="s">
        <v>255</v>
      </c>
      <c r="G218" s="222" t="s">
        <v>169</v>
      </c>
      <c r="H218" s="223">
        <v>1.054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2.88326</v>
      </c>
      <c r="R218" s="229">
        <f>Q218*H218</f>
        <v>3.03895604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146</v>
      </c>
      <c r="AT218" s="231" t="s">
        <v>142</v>
      </c>
      <c r="AU218" s="231" t="s">
        <v>85</v>
      </c>
      <c r="AY218" s="17" t="s">
        <v>140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146</v>
      </c>
      <c r="BM218" s="231" t="s">
        <v>256</v>
      </c>
    </row>
    <row r="219" spans="1:51" s="13" customFormat="1" ht="12">
      <c r="A219" s="13"/>
      <c r="B219" s="238"/>
      <c r="C219" s="239"/>
      <c r="D219" s="240" t="s">
        <v>150</v>
      </c>
      <c r="E219" s="241" t="s">
        <v>1</v>
      </c>
      <c r="F219" s="242" t="s">
        <v>257</v>
      </c>
      <c r="G219" s="239"/>
      <c r="H219" s="241" t="s">
        <v>1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150</v>
      </c>
      <c r="AU219" s="248" t="s">
        <v>85</v>
      </c>
      <c r="AV219" s="13" t="s">
        <v>83</v>
      </c>
      <c r="AW219" s="13" t="s">
        <v>32</v>
      </c>
      <c r="AX219" s="13" t="s">
        <v>75</v>
      </c>
      <c r="AY219" s="248" t="s">
        <v>140</v>
      </c>
    </row>
    <row r="220" spans="1:51" s="13" customFormat="1" ht="12">
      <c r="A220" s="13"/>
      <c r="B220" s="238"/>
      <c r="C220" s="239"/>
      <c r="D220" s="240" t="s">
        <v>150</v>
      </c>
      <c r="E220" s="241" t="s">
        <v>1</v>
      </c>
      <c r="F220" s="242" t="s">
        <v>258</v>
      </c>
      <c r="G220" s="239"/>
      <c r="H220" s="241" t="s">
        <v>1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150</v>
      </c>
      <c r="AU220" s="248" t="s">
        <v>85</v>
      </c>
      <c r="AV220" s="13" t="s">
        <v>83</v>
      </c>
      <c r="AW220" s="13" t="s">
        <v>32</v>
      </c>
      <c r="AX220" s="13" t="s">
        <v>75</v>
      </c>
      <c r="AY220" s="248" t="s">
        <v>140</v>
      </c>
    </row>
    <row r="221" spans="1:51" s="14" customFormat="1" ht="12">
      <c r="A221" s="14"/>
      <c r="B221" s="249"/>
      <c r="C221" s="250"/>
      <c r="D221" s="240" t="s">
        <v>150</v>
      </c>
      <c r="E221" s="251" t="s">
        <v>1</v>
      </c>
      <c r="F221" s="252" t="s">
        <v>259</v>
      </c>
      <c r="G221" s="250"/>
      <c r="H221" s="253">
        <v>1.054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9" t="s">
        <v>150</v>
      </c>
      <c r="AU221" s="259" t="s">
        <v>85</v>
      </c>
      <c r="AV221" s="14" t="s">
        <v>85</v>
      </c>
      <c r="AW221" s="14" t="s">
        <v>32</v>
      </c>
      <c r="AX221" s="14" t="s">
        <v>75</v>
      </c>
      <c r="AY221" s="259" t="s">
        <v>140</v>
      </c>
    </row>
    <row r="222" spans="1:51" s="15" customFormat="1" ht="12">
      <c r="A222" s="15"/>
      <c r="B222" s="260"/>
      <c r="C222" s="261"/>
      <c r="D222" s="240" t="s">
        <v>150</v>
      </c>
      <c r="E222" s="262" t="s">
        <v>1</v>
      </c>
      <c r="F222" s="263" t="s">
        <v>154</v>
      </c>
      <c r="G222" s="261"/>
      <c r="H222" s="264">
        <v>1.054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0" t="s">
        <v>150</v>
      </c>
      <c r="AU222" s="270" t="s">
        <v>85</v>
      </c>
      <c r="AV222" s="15" t="s">
        <v>146</v>
      </c>
      <c r="AW222" s="15" t="s">
        <v>32</v>
      </c>
      <c r="AX222" s="15" t="s">
        <v>83</v>
      </c>
      <c r="AY222" s="270" t="s">
        <v>140</v>
      </c>
    </row>
    <row r="223" spans="1:65" s="2" customFormat="1" ht="24.15" customHeight="1">
      <c r="A223" s="38"/>
      <c r="B223" s="39"/>
      <c r="C223" s="219" t="s">
        <v>260</v>
      </c>
      <c r="D223" s="219" t="s">
        <v>142</v>
      </c>
      <c r="E223" s="220" t="s">
        <v>261</v>
      </c>
      <c r="F223" s="221" t="s">
        <v>262</v>
      </c>
      <c r="G223" s="222" t="s">
        <v>145</v>
      </c>
      <c r="H223" s="223">
        <v>19.14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40</v>
      </c>
      <c r="O223" s="91"/>
      <c r="P223" s="229">
        <f>O223*H223</f>
        <v>0</v>
      </c>
      <c r="Q223" s="229">
        <v>0.29168</v>
      </c>
      <c r="R223" s="229">
        <f>Q223*H223</f>
        <v>5.5827552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146</v>
      </c>
      <c r="AT223" s="231" t="s">
        <v>142</v>
      </c>
      <c r="AU223" s="231" t="s">
        <v>85</v>
      </c>
      <c r="AY223" s="17" t="s">
        <v>140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83</v>
      </c>
      <c r="BK223" s="232">
        <f>ROUND(I223*H223,2)</f>
        <v>0</v>
      </c>
      <c r="BL223" s="17" t="s">
        <v>146</v>
      </c>
      <c r="BM223" s="231" t="s">
        <v>263</v>
      </c>
    </row>
    <row r="224" spans="1:47" s="2" customFormat="1" ht="12">
      <c r="A224" s="38"/>
      <c r="B224" s="39"/>
      <c r="C224" s="40"/>
      <c r="D224" s="233" t="s">
        <v>148</v>
      </c>
      <c r="E224" s="40"/>
      <c r="F224" s="234" t="s">
        <v>264</v>
      </c>
      <c r="G224" s="40"/>
      <c r="H224" s="40"/>
      <c r="I224" s="235"/>
      <c r="J224" s="40"/>
      <c r="K224" s="40"/>
      <c r="L224" s="44"/>
      <c r="M224" s="236"/>
      <c r="N224" s="237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148</v>
      </c>
      <c r="AU224" s="17" t="s">
        <v>85</v>
      </c>
    </row>
    <row r="225" spans="1:51" s="13" customFormat="1" ht="12">
      <c r="A225" s="13"/>
      <c r="B225" s="238"/>
      <c r="C225" s="239"/>
      <c r="D225" s="240" t="s">
        <v>150</v>
      </c>
      <c r="E225" s="241" t="s">
        <v>1</v>
      </c>
      <c r="F225" s="242" t="s">
        <v>151</v>
      </c>
      <c r="G225" s="239"/>
      <c r="H225" s="241" t="s">
        <v>1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150</v>
      </c>
      <c r="AU225" s="248" t="s">
        <v>85</v>
      </c>
      <c r="AV225" s="13" t="s">
        <v>83</v>
      </c>
      <c r="AW225" s="13" t="s">
        <v>32</v>
      </c>
      <c r="AX225" s="13" t="s">
        <v>75</v>
      </c>
      <c r="AY225" s="248" t="s">
        <v>140</v>
      </c>
    </row>
    <row r="226" spans="1:51" s="13" customFormat="1" ht="12">
      <c r="A226" s="13"/>
      <c r="B226" s="238"/>
      <c r="C226" s="239"/>
      <c r="D226" s="240" t="s">
        <v>150</v>
      </c>
      <c r="E226" s="241" t="s">
        <v>1</v>
      </c>
      <c r="F226" s="242" t="s">
        <v>265</v>
      </c>
      <c r="G226" s="239"/>
      <c r="H226" s="241" t="s">
        <v>1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150</v>
      </c>
      <c r="AU226" s="248" t="s">
        <v>85</v>
      </c>
      <c r="AV226" s="13" t="s">
        <v>83</v>
      </c>
      <c r="AW226" s="13" t="s">
        <v>32</v>
      </c>
      <c r="AX226" s="13" t="s">
        <v>75</v>
      </c>
      <c r="AY226" s="248" t="s">
        <v>140</v>
      </c>
    </row>
    <row r="227" spans="1:51" s="14" customFormat="1" ht="12">
      <c r="A227" s="14"/>
      <c r="B227" s="249"/>
      <c r="C227" s="250"/>
      <c r="D227" s="240" t="s">
        <v>150</v>
      </c>
      <c r="E227" s="251" t="s">
        <v>1</v>
      </c>
      <c r="F227" s="252" t="s">
        <v>266</v>
      </c>
      <c r="G227" s="250"/>
      <c r="H227" s="253">
        <v>19.14</v>
      </c>
      <c r="I227" s="254"/>
      <c r="J227" s="250"/>
      <c r="K227" s="250"/>
      <c r="L227" s="255"/>
      <c r="M227" s="256"/>
      <c r="N227" s="257"/>
      <c r="O227" s="257"/>
      <c r="P227" s="257"/>
      <c r="Q227" s="257"/>
      <c r="R227" s="257"/>
      <c r="S227" s="257"/>
      <c r="T227" s="25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9" t="s">
        <v>150</v>
      </c>
      <c r="AU227" s="259" t="s">
        <v>85</v>
      </c>
      <c r="AV227" s="14" t="s">
        <v>85</v>
      </c>
      <c r="AW227" s="14" t="s">
        <v>32</v>
      </c>
      <c r="AX227" s="14" t="s">
        <v>75</v>
      </c>
      <c r="AY227" s="259" t="s">
        <v>140</v>
      </c>
    </row>
    <row r="228" spans="1:51" s="15" customFormat="1" ht="12">
      <c r="A228" s="15"/>
      <c r="B228" s="260"/>
      <c r="C228" s="261"/>
      <c r="D228" s="240" t="s">
        <v>150</v>
      </c>
      <c r="E228" s="262" t="s">
        <v>1</v>
      </c>
      <c r="F228" s="263" t="s">
        <v>154</v>
      </c>
      <c r="G228" s="261"/>
      <c r="H228" s="264">
        <v>19.14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0" t="s">
        <v>150</v>
      </c>
      <c r="AU228" s="270" t="s">
        <v>85</v>
      </c>
      <c r="AV228" s="15" t="s">
        <v>146</v>
      </c>
      <c r="AW228" s="15" t="s">
        <v>32</v>
      </c>
      <c r="AX228" s="15" t="s">
        <v>83</v>
      </c>
      <c r="AY228" s="270" t="s">
        <v>140</v>
      </c>
    </row>
    <row r="229" spans="1:65" s="2" customFormat="1" ht="33" customHeight="1">
      <c r="A229" s="38"/>
      <c r="B229" s="39"/>
      <c r="C229" s="219" t="s">
        <v>267</v>
      </c>
      <c r="D229" s="219" t="s">
        <v>142</v>
      </c>
      <c r="E229" s="220" t="s">
        <v>268</v>
      </c>
      <c r="F229" s="221" t="s">
        <v>269</v>
      </c>
      <c r="G229" s="222" t="s">
        <v>218</v>
      </c>
      <c r="H229" s="223">
        <v>4.785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0.33255</v>
      </c>
      <c r="R229" s="229">
        <f>Q229*H229</f>
        <v>1.59125175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146</v>
      </c>
      <c r="AT229" s="231" t="s">
        <v>142</v>
      </c>
      <c r="AU229" s="231" t="s">
        <v>85</v>
      </c>
      <c r="AY229" s="17" t="s">
        <v>140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146</v>
      </c>
      <c r="BM229" s="231" t="s">
        <v>270</v>
      </c>
    </row>
    <row r="230" spans="1:51" s="13" customFormat="1" ht="12">
      <c r="A230" s="13"/>
      <c r="B230" s="238"/>
      <c r="C230" s="239"/>
      <c r="D230" s="240" t="s">
        <v>150</v>
      </c>
      <c r="E230" s="241" t="s">
        <v>1</v>
      </c>
      <c r="F230" s="242" t="s">
        <v>151</v>
      </c>
      <c r="G230" s="239"/>
      <c r="H230" s="241" t="s">
        <v>1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150</v>
      </c>
      <c r="AU230" s="248" t="s">
        <v>85</v>
      </c>
      <c r="AV230" s="13" t="s">
        <v>83</v>
      </c>
      <c r="AW230" s="13" t="s">
        <v>32</v>
      </c>
      <c r="AX230" s="13" t="s">
        <v>75</v>
      </c>
      <c r="AY230" s="248" t="s">
        <v>140</v>
      </c>
    </row>
    <row r="231" spans="1:51" s="13" customFormat="1" ht="12">
      <c r="A231" s="13"/>
      <c r="B231" s="238"/>
      <c r="C231" s="239"/>
      <c r="D231" s="240" t="s">
        <v>150</v>
      </c>
      <c r="E231" s="241" t="s">
        <v>1</v>
      </c>
      <c r="F231" s="242" t="s">
        <v>271</v>
      </c>
      <c r="G231" s="239"/>
      <c r="H231" s="241" t="s">
        <v>1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150</v>
      </c>
      <c r="AU231" s="248" t="s">
        <v>85</v>
      </c>
      <c r="AV231" s="13" t="s">
        <v>83</v>
      </c>
      <c r="AW231" s="13" t="s">
        <v>32</v>
      </c>
      <c r="AX231" s="13" t="s">
        <v>75</v>
      </c>
      <c r="AY231" s="248" t="s">
        <v>140</v>
      </c>
    </row>
    <row r="232" spans="1:51" s="14" customFormat="1" ht="12">
      <c r="A232" s="14"/>
      <c r="B232" s="249"/>
      <c r="C232" s="250"/>
      <c r="D232" s="240" t="s">
        <v>150</v>
      </c>
      <c r="E232" s="251" t="s">
        <v>1</v>
      </c>
      <c r="F232" s="252" t="s">
        <v>272</v>
      </c>
      <c r="G232" s="250"/>
      <c r="H232" s="253">
        <v>4.785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9" t="s">
        <v>150</v>
      </c>
      <c r="AU232" s="259" t="s">
        <v>85</v>
      </c>
      <c r="AV232" s="14" t="s">
        <v>85</v>
      </c>
      <c r="AW232" s="14" t="s">
        <v>32</v>
      </c>
      <c r="AX232" s="14" t="s">
        <v>75</v>
      </c>
      <c r="AY232" s="259" t="s">
        <v>140</v>
      </c>
    </row>
    <row r="233" spans="1:51" s="15" customFormat="1" ht="12">
      <c r="A233" s="15"/>
      <c r="B233" s="260"/>
      <c r="C233" s="261"/>
      <c r="D233" s="240" t="s">
        <v>150</v>
      </c>
      <c r="E233" s="262" t="s">
        <v>1</v>
      </c>
      <c r="F233" s="263" t="s">
        <v>154</v>
      </c>
      <c r="G233" s="261"/>
      <c r="H233" s="264">
        <v>4.785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0" t="s">
        <v>150</v>
      </c>
      <c r="AU233" s="270" t="s">
        <v>85</v>
      </c>
      <c r="AV233" s="15" t="s">
        <v>146</v>
      </c>
      <c r="AW233" s="15" t="s">
        <v>32</v>
      </c>
      <c r="AX233" s="15" t="s">
        <v>83</v>
      </c>
      <c r="AY233" s="270" t="s">
        <v>140</v>
      </c>
    </row>
    <row r="234" spans="1:63" s="12" customFormat="1" ht="22.8" customHeight="1">
      <c r="A234" s="12"/>
      <c r="B234" s="203"/>
      <c r="C234" s="204"/>
      <c r="D234" s="205" t="s">
        <v>74</v>
      </c>
      <c r="E234" s="217" t="s">
        <v>146</v>
      </c>
      <c r="F234" s="217" t="s">
        <v>273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SUM(P235:P275)</f>
        <v>0</v>
      </c>
      <c r="Q234" s="211"/>
      <c r="R234" s="212">
        <f>SUM(R235:R275)</f>
        <v>23.19514028</v>
      </c>
      <c r="S234" s="211"/>
      <c r="T234" s="213">
        <f>SUM(T235:T275)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83</v>
      </c>
      <c r="AT234" s="215" t="s">
        <v>74</v>
      </c>
      <c r="AU234" s="215" t="s">
        <v>83</v>
      </c>
      <c r="AY234" s="214" t="s">
        <v>140</v>
      </c>
      <c r="BK234" s="216">
        <f>SUM(BK235:BK275)</f>
        <v>0</v>
      </c>
    </row>
    <row r="235" spans="1:65" s="2" customFormat="1" ht="21.75" customHeight="1">
      <c r="A235" s="38"/>
      <c r="B235" s="39"/>
      <c r="C235" s="219" t="s">
        <v>274</v>
      </c>
      <c r="D235" s="219" t="s">
        <v>142</v>
      </c>
      <c r="E235" s="220" t="s">
        <v>275</v>
      </c>
      <c r="F235" s="221" t="s">
        <v>276</v>
      </c>
      <c r="G235" s="222" t="s">
        <v>169</v>
      </c>
      <c r="H235" s="223">
        <v>8.996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40</v>
      </c>
      <c r="O235" s="91"/>
      <c r="P235" s="229">
        <f>O235*H235</f>
        <v>0</v>
      </c>
      <c r="Q235" s="229">
        <v>2.50198</v>
      </c>
      <c r="R235" s="229">
        <f>Q235*H235</f>
        <v>22.50781208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146</v>
      </c>
      <c r="AT235" s="231" t="s">
        <v>142</v>
      </c>
      <c r="AU235" s="231" t="s">
        <v>85</v>
      </c>
      <c r="AY235" s="17" t="s">
        <v>140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83</v>
      </c>
      <c r="BK235" s="232">
        <f>ROUND(I235*H235,2)</f>
        <v>0</v>
      </c>
      <c r="BL235" s="17" t="s">
        <v>146</v>
      </c>
      <c r="BM235" s="231" t="s">
        <v>277</v>
      </c>
    </row>
    <row r="236" spans="1:47" s="2" customFormat="1" ht="12">
      <c r="A236" s="38"/>
      <c r="B236" s="39"/>
      <c r="C236" s="40"/>
      <c r="D236" s="233" t="s">
        <v>148</v>
      </c>
      <c r="E236" s="40"/>
      <c r="F236" s="234" t="s">
        <v>278</v>
      </c>
      <c r="G236" s="40"/>
      <c r="H236" s="40"/>
      <c r="I236" s="235"/>
      <c r="J236" s="40"/>
      <c r="K236" s="40"/>
      <c r="L236" s="44"/>
      <c r="M236" s="236"/>
      <c r="N236" s="237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148</v>
      </c>
      <c r="AU236" s="17" t="s">
        <v>85</v>
      </c>
    </row>
    <row r="237" spans="1:51" s="13" customFormat="1" ht="12">
      <c r="A237" s="13"/>
      <c r="B237" s="238"/>
      <c r="C237" s="239"/>
      <c r="D237" s="240" t="s">
        <v>150</v>
      </c>
      <c r="E237" s="241" t="s">
        <v>1</v>
      </c>
      <c r="F237" s="242" t="s">
        <v>212</v>
      </c>
      <c r="G237" s="239"/>
      <c r="H237" s="241" t="s">
        <v>1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150</v>
      </c>
      <c r="AU237" s="248" t="s">
        <v>85</v>
      </c>
      <c r="AV237" s="13" t="s">
        <v>83</v>
      </c>
      <c r="AW237" s="13" t="s">
        <v>32</v>
      </c>
      <c r="AX237" s="13" t="s">
        <v>75</v>
      </c>
      <c r="AY237" s="248" t="s">
        <v>140</v>
      </c>
    </row>
    <row r="238" spans="1:51" s="13" customFormat="1" ht="12">
      <c r="A238" s="13"/>
      <c r="B238" s="238"/>
      <c r="C238" s="239"/>
      <c r="D238" s="240" t="s">
        <v>150</v>
      </c>
      <c r="E238" s="241" t="s">
        <v>1</v>
      </c>
      <c r="F238" s="242" t="s">
        <v>279</v>
      </c>
      <c r="G238" s="239"/>
      <c r="H238" s="241" t="s">
        <v>1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150</v>
      </c>
      <c r="AU238" s="248" t="s">
        <v>85</v>
      </c>
      <c r="AV238" s="13" t="s">
        <v>83</v>
      </c>
      <c r="AW238" s="13" t="s">
        <v>32</v>
      </c>
      <c r="AX238" s="13" t="s">
        <v>75</v>
      </c>
      <c r="AY238" s="248" t="s">
        <v>140</v>
      </c>
    </row>
    <row r="239" spans="1:51" s="14" customFormat="1" ht="12">
      <c r="A239" s="14"/>
      <c r="B239" s="249"/>
      <c r="C239" s="250"/>
      <c r="D239" s="240" t="s">
        <v>150</v>
      </c>
      <c r="E239" s="251" t="s">
        <v>1</v>
      </c>
      <c r="F239" s="252" t="s">
        <v>280</v>
      </c>
      <c r="G239" s="250"/>
      <c r="H239" s="253">
        <v>2.48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9" t="s">
        <v>150</v>
      </c>
      <c r="AU239" s="259" t="s">
        <v>85</v>
      </c>
      <c r="AV239" s="14" t="s">
        <v>85</v>
      </c>
      <c r="AW239" s="14" t="s">
        <v>32</v>
      </c>
      <c r="AX239" s="14" t="s">
        <v>75</v>
      </c>
      <c r="AY239" s="259" t="s">
        <v>140</v>
      </c>
    </row>
    <row r="240" spans="1:51" s="14" customFormat="1" ht="12">
      <c r="A240" s="14"/>
      <c r="B240" s="249"/>
      <c r="C240" s="250"/>
      <c r="D240" s="240" t="s">
        <v>150</v>
      </c>
      <c r="E240" s="251" t="s">
        <v>1</v>
      </c>
      <c r="F240" s="252" t="s">
        <v>281</v>
      </c>
      <c r="G240" s="250"/>
      <c r="H240" s="253">
        <v>1.55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9" t="s">
        <v>150</v>
      </c>
      <c r="AU240" s="259" t="s">
        <v>85</v>
      </c>
      <c r="AV240" s="14" t="s">
        <v>85</v>
      </c>
      <c r="AW240" s="14" t="s">
        <v>32</v>
      </c>
      <c r="AX240" s="14" t="s">
        <v>75</v>
      </c>
      <c r="AY240" s="259" t="s">
        <v>140</v>
      </c>
    </row>
    <row r="241" spans="1:51" s="14" customFormat="1" ht="12">
      <c r="A241" s="14"/>
      <c r="B241" s="249"/>
      <c r="C241" s="250"/>
      <c r="D241" s="240" t="s">
        <v>150</v>
      </c>
      <c r="E241" s="251" t="s">
        <v>1</v>
      </c>
      <c r="F241" s="252" t="s">
        <v>282</v>
      </c>
      <c r="G241" s="250"/>
      <c r="H241" s="253">
        <v>4.59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9" t="s">
        <v>150</v>
      </c>
      <c r="AU241" s="259" t="s">
        <v>85</v>
      </c>
      <c r="AV241" s="14" t="s">
        <v>85</v>
      </c>
      <c r="AW241" s="14" t="s">
        <v>32</v>
      </c>
      <c r="AX241" s="14" t="s">
        <v>75</v>
      </c>
      <c r="AY241" s="259" t="s">
        <v>140</v>
      </c>
    </row>
    <row r="242" spans="1:51" s="14" customFormat="1" ht="12">
      <c r="A242" s="14"/>
      <c r="B242" s="249"/>
      <c r="C242" s="250"/>
      <c r="D242" s="240" t="s">
        <v>150</v>
      </c>
      <c r="E242" s="251" t="s">
        <v>1</v>
      </c>
      <c r="F242" s="252" t="s">
        <v>283</v>
      </c>
      <c r="G242" s="250"/>
      <c r="H242" s="253">
        <v>0.376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150</v>
      </c>
      <c r="AU242" s="259" t="s">
        <v>85</v>
      </c>
      <c r="AV242" s="14" t="s">
        <v>85</v>
      </c>
      <c r="AW242" s="14" t="s">
        <v>32</v>
      </c>
      <c r="AX242" s="14" t="s">
        <v>75</v>
      </c>
      <c r="AY242" s="259" t="s">
        <v>140</v>
      </c>
    </row>
    <row r="243" spans="1:51" s="15" customFormat="1" ht="12">
      <c r="A243" s="15"/>
      <c r="B243" s="260"/>
      <c r="C243" s="261"/>
      <c r="D243" s="240" t="s">
        <v>150</v>
      </c>
      <c r="E243" s="262" t="s">
        <v>1</v>
      </c>
      <c r="F243" s="263" t="s">
        <v>154</v>
      </c>
      <c r="G243" s="261"/>
      <c r="H243" s="264">
        <v>8.996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0" t="s">
        <v>150</v>
      </c>
      <c r="AU243" s="270" t="s">
        <v>85</v>
      </c>
      <c r="AV243" s="15" t="s">
        <v>146</v>
      </c>
      <c r="AW243" s="15" t="s">
        <v>32</v>
      </c>
      <c r="AX243" s="15" t="s">
        <v>83</v>
      </c>
      <c r="AY243" s="270" t="s">
        <v>140</v>
      </c>
    </row>
    <row r="244" spans="1:65" s="2" customFormat="1" ht="16.5" customHeight="1">
      <c r="A244" s="38"/>
      <c r="B244" s="39"/>
      <c r="C244" s="219" t="s">
        <v>284</v>
      </c>
      <c r="D244" s="219" t="s">
        <v>142</v>
      </c>
      <c r="E244" s="220" t="s">
        <v>285</v>
      </c>
      <c r="F244" s="221" t="s">
        <v>286</v>
      </c>
      <c r="G244" s="222" t="s">
        <v>145</v>
      </c>
      <c r="H244" s="223">
        <v>61.564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40</v>
      </c>
      <c r="O244" s="91"/>
      <c r="P244" s="229">
        <f>O244*H244</f>
        <v>0</v>
      </c>
      <c r="Q244" s="229">
        <v>0.00576</v>
      </c>
      <c r="R244" s="229">
        <f>Q244*H244</f>
        <v>0.35460864000000003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146</v>
      </c>
      <c r="AT244" s="231" t="s">
        <v>142</v>
      </c>
      <c r="AU244" s="231" t="s">
        <v>85</v>
      </c>
      <c r="AY244" s="17" t="s">
        <v>140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83</v>
      </c>
      <c r="BK244" s="232">
        <f>ROUND(I244*H244,2)</f>
        <v>0</v>
      </c>
      <c r="BL244" s="17" t="s">
        <v>146</v>
      </c>
      <c r="BM244" s="231" t="s">
        <v>287</v>
      </c>
    </row>
    <row r="245" spans="1:47" s="2" customFormat="1" ht="12">
      <c r="A245" s="38"/>
      <c r="B245" s="39"/>
      <c r="C245" s="40"/>
      <c r="D245" s="233" t="s">
        <v>148</v>
      </c>
      <c r="E245" s="40"/>
      <c r="F245" s="234" t="s">
        <v>288</v>
      </c>
      <c r="G245" s="40"/>
      <c r="H245" s="40"/>
      <c r="I245" s="235"/>
      <c r="J245" s="40"/>
      <c r="K245" s="40"/>
      <c r="L245" s="44"/>
      <c r="M245" s="236"/>
      <c r="N245" s="237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148</v>
      </c>
      <c r="AU245" s="17" t="s">
        <v>85</v>
      </c>
    </row>
    <row r="246" spans="1:51" s="13" customFormat="1" ht="12">
      <c r="A246" s="13"/>
      <c r="B246" s="238"/>
      <c r="C246" s="239"/>
      <c r="D246" s="240" t="s">
        <v>150</v>
      </c>
      <c r="E246" s="241" t="s">
        <v>1</v>
      </c>
      <c r="F246" s="242" t="s">
        <v>212</v>
      </c>
      <c r="G246" s="239"/>
      <c r="H246" s="241" t="s">
        <v>1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150</v>
      </c>
      <c r="AU246" s="248" t="s">
        <v>85</v>
      </c>
      <c r="AV246" s="13" t="s">
        <v>83</v>
      </c>
      <c r="AW246" s="13" t="s">
        <v>32</v>
      </c>
      <c r="AX246" s="13" t="s">
        <v>75</v>
      </c>
      <c r="AY246" s="248" t="s">
        <v>140</v>
      </c>
    </row>
    <row r="247" spans="1:51" s="13" customFormat="1" ht="12">
      <c r="A247" s="13"/>
      <c r="B247" s="238"/>
      <c r="C247" s="239"/>
      <c r="D247" s="240" t="s">
        <v>150</v>
      </c>
      <c r="E247" s="241" t="s">
        <v>1</v>
      </c>
      <c r="F247" s="242" t="s">
        <v>279</v>
      </c>
      <c r="G247" s="239"/>
      <c r="H247" s="241" t="s">
        <v>1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150</v>
      </c>
      <c r="AU247" s="248" t="s">
        <v>85</v>
      </c>
      <c r="AV247" s="13" t="s">
        <v>83</v>
      </c>
      <c r="AW247" s="13" t="s">
        <v>32</v>
      </c>
      <c r="AX247" s="13" t="s">
        <v>75</v>
      </c>
      <c r="AY247" s="248" t="s">
        <v>140</v>
      </c>
    </row>
    <row r="248" spans="1:51" s="14" customFormat="1" ht="12">
      <c r="A248" s="14"/>
      <c r="B248" s="249"/>
      <c r="C248" s="250"/>
      <c r="D248" s="240" t="s">
        <v>150</v>
      </c>
      <c r="E248" s="251" t="s">
        <v>1</v>
      </c>
      <c r="F248" s="252" t="s">
        <v>289</v>
      </c>
      <c r="G248" s="250"/>
      <c r="H248" s="253">
        <v>6.612</v>
      </c>
      <c r="I248" s="254"/>
      <c r="J248" s="250"/>
      <c r="K248" s="250"/>
      <c r="L248" s="255"/>
      <c r="M248" s="256"/>
      <c r="N248" s="257"/>
      <c r="O248" s="257"/>
      <c r="P248" s="257"/>
      <c r="Q248" s="257"/>
      <c r="R248" s="257"/>
      <c r="S248" s="257"/>
      <c r="T248" s="25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9" t="s">
        <v>150</v>
      </c>
      <c r="AU248" s="259" t="s">
        <v>85</v>
      </c>
      <c r="AV248" s="14" t="s">
        <v>85</v>
      </c>
      <c r="AW248" s="14" t="s">
        <v>32</v>
      </c>
      <c r="AX248" s="14" t="s">
        <v>75</v>
      </c>
      <c r="AY248" s="259" t="s">
        <v>140</v>
      </c>
    </row>
    <row r="249" spans="1:51" s="14" customFormat="1" ht="12">
      <c r="A249" s="14"/>
      <c r="B249" s="249"/>
      <c r="C249" s="250"/>
      <c r="D249" s="240" t="s">
        <v>150</v>
      </c>
      <c r="E249" s="251" t="s">
        <v>1</v>
      </c>
      <c r="F249" s="252" t="s">
        <v>290</v>
      </c>
      <c r="G249" s="250"/>
      <c r="H249" s="253">
        <v>8.265</v>
      </c>
      <c r="I249" s="254"/>
      <c r="J249" s="250"/>
      <c r="K249" s="250"/>
      <c r="L249" s="255"/>
      <c r="M249" s="256"/>
      <c r="N249" s="257"/>
      <c r="O249" s="257"/>
      <c r="P249" s="257"/>
      <c r="Q249" s="257"/>
      <c r="R249" s="257"/>
      <c r="S249" s="257"/>
      <c r="T249" s="25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9" t="s">
        <v>150</v>
      </c>
      <c r="AU249" s="259" t="s">
        <v>85</v>
      </c>
      <c r="AV249" s="14" t="s">
        <v>85</v>
      </c>
      <c r="AW249" s="14" t="s">
        <v>32</v>
      </c>
      <c r="AX249" s="14" t="s">
        <v>75</v>
      </c>
      <c r="AY249" s="259" t="s">
        <v>140</v>
      </c>
    </row>
    <row r="250" spans="1:51" s="14" customFormat="1" ht="12">
      <c r="A250" s="14"/>
      <c r="B250" s="249"/>
      <c r="C250" s="250"/>
      <c r="D250" s="240" t="s">
        <v>150</v>
      </c>
      <c r="E250" s="251" t="s">
        <v>1</v>
      </c>
      <c r="F250" s="252" t="s">
        <v>291</v>
      </c>
      <c r="G250" s="250"/>
      <c r="H250" s="253">
        <v>45.014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9" t="s">
        <v>150</v>
      </c>
      <c r="AU250" s="259" t="s">
        <v>85</v>
      </c>
      <c r="AV250" s="14" t="s">
        <v>85</v>
      </c>
      <c r="AW250" s="14" t="s">
        <v>32</v>
      </c>
      <c r="AX250" s="14" t="s">
        <v>75</v>
      </c>
      <c r="AY250" s="259" t="s">
        <v>140</v>
      </c>
    </row>
    <row r="251" spans="1:51" s="14" customFormat="1" ht="12">
      <c r="A251" s="14"/>
      <c r="B251" s="249"/>
      <c r="C251" s="250"/>
      <c r="D251" s="240" t="s">
        <v>150</v>
      </c>
      <c r="E251" s="251" t="s">
        <v>1</v>
      </c>
      <c r="F251" s="252" t="s">
        <v>292</v>
      </c>
      <c r="G251" s="250"/>
      <c r="H251" s="253">
        <v>1.673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9" t="s">
        <v>150</v>
      </c>
      <c r="AU251" s="259" t="s">
        <v>85</v>
      </c>
      <c r="AV251" s="14" t="s">
        <v>85</v>
      </c>
      <c r="AW251" s="14" t="s">
        <v>32</v>
      </c>
      <c r="AX251" s="14" t="s">
        <v>75</v>
      </c>
      <c r="AY251" s="259" t="s">
        <v>140</v>
      </c>
    </row>
    <row r="252" spans="1:51" s="15" customFormat="1" ht="12">
      <c r="A252" s="15"/>
      <c r="B252" s="260"/>
      <c r="C252" s="261"/>
      <c r="D252" s="240" t="s">
        <v>150</v>
      </c>
      <c r="E252" s="262" t="s">
        <v>1</v>
      </c>
      <c r="F252" s="263" t="s">
        <v>154</v>
      </c>
      <c r="G252" s="261"/>
      <c r="H252" s="264">
        <v>61.56400000000001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9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0" t="s">
        <v>150</v>
      </c>
      <c r="AU252" s="270" t="s">
        <v>85</v>
      </c>
      <c r="AV252" s="15" t="s">
        <v>146</v>
      </c>
      <c r="AW252" s="15" t="s">
        <v>32</v>
      </c>
      <c r="AX252" s="15" t="s">
        <v>83</v>
      </c>
      <c r="AY252" s="270" t="s">
        <v>140</v>
      </c>
    </row>
    <row r="253" spans="1:65" s="2" customFormat="1" ht="16.5" customHeight="1">
      <c r="A253" s="38"/>
      <c r="B253" s="39"/>
      <c r="C253" s="219" t="s">
        <v>7</v>
      </c>
      <c r="D253" s="219" t="s">
        <v>142</v>
      </c>
      <c r="E253" s="220" t="s">
        <v>293</v>
      </c>
      <c r="F253" s="221" t="s">
        <v>294</v>
      </c>
      <c r="G253" s="222" t="s">
        <v>145</v>
      </c>
      <c r="H253" s="223">
        <v>61.564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40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146</v>
      </c>
      <c r="AT253" s="231" t="s">
        <v>142</v>
      </c>
      <c r="AU253" s="231" t="s">
        <v>85</v>
      </c>
      <c r="AY253" s="17" t="s">
        <v>140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83</v>
      </c>
      <c r="BK253" s="232">
        <f>ROUND(I253*H253,2)</f>
        <v>0</v>
      </c>
      <c r="BL253" s="17" t="s">
        <v>146</v>
      </c>
      <c r="BM253" s="231" t="s">
        <v>295</v>
      </c>
    </row>
    <row r="254" spans="1:47" s="2" customFormat="1" ht="12">
      <c r="A254" s="38"/>
      <c r="B254" s="39"/>
      <c r="C254" s="40"/>
      <c r="D254" s="233" t="s">
        <v>148</v>
      </c>
      <c r="E254" s="40"/>
      <c r="F254" s="234" t="s">
        <v>296</v>
      </c>
      <c r="G254" s="40"/>
      <c r="H254" s="40"/>
      <c r="I254" s="235"/>
      <c r="J254" s="40"/>
      <c r="K254" s="40"/>
      <c r="L254" s="44"/>
      <c r="M254" s="236"/>
      <c r="N254" s="237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148</v>
      </c>
      <c r="AU254" s="17" t="s">
        <v>85</v>
      </c>
    </row>
    <row r="255" spans="1:65" s="2" customFormat="1" ht="24.15" customHeight="1">
      <c r="A255" s="38"/>
      <c r="B255" s="39"/>
      <c r="C255" s="219" t="s">
        <v>297</v>
      </c>
      <c r="D255" s="219" t="s">
        <v>142</v>
      </c>
      <c r="E255" s="220" t="s">
        <v>298</v>
      </c>
      <c r="F255" s="221" t="s">
        <v>299</v>
      </c>
      <c r="G255" s="222" t="s">
        <v>218</v>
      </c>
      <c r="H255" s="223">
        <v>51.25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40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146</v>
      </c>
      <c r="AT255" s="231" t="s">
        <v>142</v>
      </c>
      <c r="AU255" s="231" t="s">
        <v>85</v>
      </c>
      <c r="AY255" s="17" t="s">
        <v>140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83</v>
      </c>
      <c r="BK255" s="232">
        <f>ROUND(I255*H255,2)</f>
        <v>0</v>
      </c>
      <c r="BL255" s="17" t="s">
        <v>146</v>
      </c>
      <c r="BM255" s="231" t="s">
        <v>300</v>
      </c>
    </row>
    <row r="256" spans="1:51" s="13" customFormat="1" ht="12">
      <c r="A256" s="13"/>
      <c r="B256" s="238"/>
      <c r="C256" s="239"/>
      <c r="D256" s="240" t="s">
        <v>150</v>
      </c>
      <c r="E256" s="241" t="s">
        <v>1</v>
      </c>
      <c r="F256" s="242" t="s">
        <v>212</v>
      </c>
      <c r="G256" s="239"/>
      <c r="H256" s="241" t="s">
        <v>1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8" t="s">
        <v>150</v>
      </c>
      <c r="AU256" s="248" t="s">
        <v>85</v>
      </c>
      <c r="AV256" s="13" t="s">
        <v>83</v>
      </c>
      <c r="AW256" s="13" t="s">
        <v>32</v>
      </c>
      <c r="AX256" s="13" t="s">
        <v>75</v>
      </c>
      <c r="AY256" s="248" t="s">
        <v>140</v>
      </c>
    </row>
    <row r="257" spans="1:51" s="13" customFormat="1" ht="12">
      <c r="A257" s="13"/>
      <c r="B257" s="238"/>
      <c r="C257" s="239"/>
      <c r="D257" s="240" t="s">
        <v>150</v>
      </c>
      <c r="E257" s="241" t="s">
        <v>1</v>
      </c>
      <c r="F257" s="242" t="s">
        <v>279</v>
      </c>
      <c r="G257" s="239"/>
      <c r="H257" s="241" t="s">
        <v>1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150</v>
      </c>
      <c r="AU257" s="248" t="s">
        <v>85</v>
      </c>
      <c r="AV257" s="13" t="s">
        <v>83</v>
      </c>
      <c r="AW257" s="13" t="s">
        <v>32</v>
      </c>
      <c r="AX257" s="13" t="s">
        <v>75</v>
      </c>
      <c r="AY257" s="248" t="s">
        <v>140</v>
      </c>
    </row>
    <row r="258" spans="1:51" s="14" customFormat="1" ht="12">
      <c r="A258" s="14"/>
      <c r="B258" s="249"/>
      <c r="C258" s="250"/>
      <c r="D258" s="240" t="s">
        <v>150</v>
      </c>
      <c r="E258" s="251" t="s">
        <v>1</v>
      </c>
      <c r="F258" s="252" t="s">
        <v>301</v>
      </c>
      <c r="G258" s="250"/>
      <c r="H258" s="253">
        <v>11.4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9" t="s">
        <v>150</v>
      </c>
      <c r="AU258" s="259" t="s">
        <v>85</v>
      </c>
      <c r="AV258" s="14" t="s">
        <v>85</v>
      </c>
      <c r="AW258" s="14" t="s">
        <v>32</v>
      </c>
      <c r="AX258" s="14" t="s">
        <v>75</v>
      </c>
      <c r="AY258" s="259" t="s">
        <v>140</v>
      </c>
    </row>
    <row r="259" spans="1:51" s="14" customFormat="1" ht="12">
      <c r="A259" s="14"/>
      <c r="B259" s="249"/>
      <c r="C259" s="250"/>
      <c r="D259" s="240" t="s">
        <v>150</v>
      </c>
      <c r="E259" s="251" t="s">
        <v>1</v>
      </c>
      <c r="F259" s="252" t="s">
        <v>302</v>
      </c>
      <c r="G259" s="250"/>
      <c r="H259" s="253">
        <v>14.5</v>
      </c>
      <c r="I259" s="254"/>
      <c r="J259" s="250"/>
      <c r="K259" s="250"/>
      <c r="L259" s="255"/>
      <c r="M259" s="256"/>
      <c r="N259" s="257"/>
      <c r="O259" s="257"/>
      <c r="P259" s="257"/>
      <c r="Q259" s="257"/>
      <c r="R259" s="257"/>
      <c r="S259" s="257"/>
      <c r="T259" s="25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9" t="s">
        <v>150</v>
      </c>
      <c r="AU259" s="259" t="s">
        <v>85</v>
      </c>
      <c r="AV259" s="14" t="s">
        <v>85</v>
      </c>
      <c r="AW259" s="14" t="s">
        <v>32</v>
      </c>
      <c r="AX259" s="14" t="s">
        <v>75</v>
      </c>
      <c r="AY259" s="259" t="s">
        <v>140</v>
      </c>
    </row>
    <row r="260" spans="1:51" s="14" customFormat="1" ht="12">
      <c r="A260" s="14"/>
      <c r="B260" s="249"/>
      <c r="C260" s="250"/>
      <c r="D260" s="240" t="s">
        <v>150</v>
      </c>
      <c r="E260" s="251" t="s">
        <v>1</v>
      </c>
      <c r="F260" s="252" t="s">
        <v>303</v>
      </c>
      <c r="G260" s="250"/>
      <c r="H260" s="253">
        <v>14.2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9" t="s">
        <v>150</v>
      </c>
      <c r="AU260" s="259" t="s">
        <v>85</v>
      </c>
      <c r="AV260" s="14" t="s">
        <v>85</v>
      </c>
      <c r="AW260" s="14" t="s">
        <v>32</v>
      </c>
      <c r="AX260" s="14" t="s">
        <v>75</v>
      </c>
      <c r="AY260" s="259" t="s">
        <v>140</v>
      </c>
    </row>
    <row r="261" spans="1:51" s="14" customFormat="1" ht="12">
      <c r="A261" s="14"/>
      <c r="B261" s="249"/>
      <c r="C261" s="250"/>
      <c r="D261" s="240" t="s">
        <v>150</v>
      </c>
      <c r="E261" s="251" t="s">
        <v>1</v>
      </c>
      <c r="F261" s="252" t="s">
        <v>304</v>
      </c>
      <c r="G261" s="250"/>
      <c r="H261" s="253">
        <v>11.15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9" t="s">
        <v>150</v>
      </c>
      <c r="AU261" s="259" t="s">
        <v>85</v>
      </c>
      <c r="AV261" s="14" t="s">
        <v>85</v>
      </c>
      <c r="AW261" s="14" t="s">
        <v>32</v>
      </c>
      <c r="AX261" s="14" t="s">
        <v>75</v>
      </c>
      <c r="AY261" s="259" t="s">
        <v>140</v>
      </c>
    </row>
    <row r="262" spans="1:51" s="15" customFormat="1" ht="12">
      <c r="A262" s="15"/>
      <c r="B262" s="260"/>
      <c r="C262" s="261"/>
      <c r="D262" s="240" t="s">
        <v>150</v>
      </c>
      <c r="E262" s="262" t="s">
        <v>1</v>
      </c>
      <c r="F262" s="263" t="s">
        <v>154</v>
      </c>
      <c r="G262" s="261"/>
      <c r="H262" s="264">
        <v>51.24999999999999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0" t="s">
        <v>150</v>
      </c>
      <c r="AU262" s="270" t="s">
        <v>85</v>
      </c>
      <c r="AV262" s="15" t="s">
        <v>146</v>
      </c>
      <c r="AW262" s="15" t="s">
        <v>32</v>
      </c>
      <c r="AX262" s="15" t="s">
        <v>83</v>
      </c>
      <c r="AY262" s="270" t="s">
        <v>140</v>
      </c>
    </row>
    <row r="263" spans="1:65" s="2" customFormat="1" ht="24.15" customHeight="1">
      <c r="A263" s="38"/>
      <c r="B263" s="39"/>
      <c r="C263" s="219" t="s">
        <v>305</v>
      </c>
      <c r="D263" s="219" t="s">
        <v>142</v>
      </c>
      <c r="E263" s="220" t="s">
        <v>306</v>
      </c>
      <c r="F263" s="221" t="s">
        <v>307</v>
      </c>
      <c r="G263" s="222" t="s">
        <v>187</v>
      </c>
      <c r="H263" s="223">
        <v>0.316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40</v>
      </c>
      <c r="O263" s="91"/>
      <c r="P263" s="229">
        <f>O263*H263</f>
        <v>0</v>
      </c>
      <c r="Q263" s="229">
        <v>1.05291</v>
      </c>
      <c r="R263" s="229">
        <f>Q263*H263</f>
        <v>0.33271956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146</v>
      </c>
      <c r="AT263" s="231" t="s">
        <v>142</v>
      </c>
      <c r="AU263" s="231" t="s">
        <v>85</v>
      </c>
      <c r="AY263" s="17" t="s">
        <v>140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83</v>
      </c>
      <c r="BK263" s="232">
        <f>ROUND(I263*H263,2)</f>
        <v>0</v>
      </c>
      <c r="BL263" s="17" t="s">
        <v>146</v>
      </c>
      <c r="BM263" s="231" t="s">
        <v>308</v>
      </c>
    </row>
    <row r="264" spans="1:47" s="2" customFormat="1" ht="12">
      <c r="A264" s="38"/>
      <c r="B264" s="39"/>
      <c r="C264" s="40"/>
      <c r="D264" s="233" t="s">
        <v>148</v>
      </c>
      <c r="E264" s="40"/>
      <c r="F264" s="234" t="s">
        <v>309</v>
      </c>
      <c r="G264" s="40"/>
      <c r="H264" s="40"/>
      <c r="I264" s="235"/>
      <c r="J264" s="40"/>
      <c r="K264" s="40"/>
      <c r="L264" s="44"/>
      <c r="M264" s="236"/>
      <c r="N264" s="237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148</v>
      </c>
      <c r="AU264" s="17" t="s">
        <v>85</v>
      </c>
    </row>
    <row r="265" spans="1:51" s="13" customFormat="1" ht="12">
      <c r="A265" s="13"/>
      <c r="B265" s="238"/>
      <c r="C265" s="239"/>
      <c r="D265" s="240" t="s">
        <v>150</v>
      </c>
      <c r="E265" s="241" t="s">
        <v>1</v>
      </c>
      <c r="F265" s="242" t="s">
        <v>212</v>
      </c>
      <c r="G265" s="239"/>
      <c r="H265" s="241" t="s">
        <v>1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8" t="s">
        <v>150</v>
      </c>
      <c r="AU265" s="248" t="s">
        <v>85</v>
      </c>
      <c r="AV265" s="13" t="s">
        <v>83</v>
      </c>
      <c r="AW265" s="13" t="s">
        <v>32</v>
      </c>
      <c r="AX265" s="13" t="s">
        <v>75</v>
      </c>
      <c r="AY265" s="248" t="s">
        <v>140</v>
      </c>
    </row>
    <row r="266" spans="1:51" s="13" customFormat="1" ht="12">
      <c r="A266" s="13"/>
      <c r="B266" s="238"/>
      <c r="C266" s="239"/>
      <c r="D266" s="240" t="s">
        <v>150</v>
      </c>
      <c r="E266" s="241" t="s">
        <v>1</v>
      </c>
      <c r="F266" s="242" t="s">
        <v>279</v>
      </c>
      <c r="G266" s="239"/>
      <c r="H266" s="241" t="s">
        <v>1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150</v>
      </c>
      <c r="AU266" s="248" t="s">
        <v>85</v>
      </c>
      <c r="AV266" s="13" t="s">
        <v>83</v>
      </c>
      <c r="AW266" s="13" t="s">
        <v>32</v>
      </c>
      <c r="AX266" s="13" t="s">
        <v>75</v>
      </c>
      <c r="AY266" s="248" t="s">
        <v>140</v>
      </c>
    </row>
    <row r="267" spans="1:51" s="14" customFormat="1" ht="12">
      <c r="A267" s="14"/>
      <c r="B267" s="249"/>
      <c r="C267" s="250"/>
      <c r="D267" s="240" t="s">
        <v>150</v>
      </c>
      <c r="E267" s="251" t="s">
        <v>1</v>
      </c>
      <c r="F267" s="252" t="s">
        <v>310</v>
      </c>
      <c r="G267" s="250"/>
      <c r="H267" s="253">
        <v>0.316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9" t="s">
        <v>150</v>
      </c>
      <c r="AU267" s="259" t="s">
        <v>85</v>
      </c>
      <c r="AV267" s="14" t="s">
        <v>85</v>
      </c>
      <c r="AW267" s="14" t="s">
        <v>32</v>
      </c>
      <c r="AX267" s="14" t="s">
        <v>75</v>
      </c>
      <c r="AY267" s="259" t="s">
        <v>140</v>
      </c>
    </row>
    <row r="268" spans="1:51" s="15" customFormat="1" ht="12">
      <c r="A268" s="15"/>
      <c r="B268" s="260"/>
      <c r="C268" s="261"/>
      <c r="D268" s="240" t="s">
        <v>150</v>
      </c>
      <c r="E268" s="262" t="s">
        <v>1</v>
      </c>
      <c r="F268" s="263" t="s">
        <v>154</v>
      </c>
      <c r="G268" s="261"/>
      <c r="H268" s="264">
        <v>0.316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0" t="s">
        <v>150</v>
      </c>
      <c r="AU268" s="270" t="s">
        <v>85</v>
      </c>
      <c r="AV268" s="15" t="s">
        <v>146</v>
      </c>
      <c r="AW268" s="15" t="s">
        <v>32</v>
      </c>
      <c r="AX268" s="15" t="s">
        <v>83</v>
      </c>
      <c r="AY268" s="270" t="s">
        <v>140</v>
      </c>
    </row>
    <row r="269" spans="1:65" s="2" customFormat="1" ht="33" customHeight="1">
      <c r="A269" s="38"/>
      <c r="B269" s="39"/>
      <c r="C269" s="219" t="s">
        <v>311</v>
      </c>
      <c r="D269" s="219" t="s">
        <v>142</v>
      </c>
      <c r="E269" s="220" t="s">
        <v>312</v>
      </c>
      <c r="F269" s="221" t="s">
        <v>313</v>
      </c>
      <c r="G269" s="222" t="s">
        <v>145</v>
      </c>
      <c r="H269" s="223">
        <v>57.915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40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146</v>
      </c>
      <c r="AT269" s="231" t="s">
        <v>142</v>
      </c>
      <c r="AU269" s="231" t="s">
        <v>85</v>
      </c>
      <c r="AY269" s="17" t="s">
        <v>140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83</v>
      </c>
      <c r="BK269" s="232">
        <f>ROUND(I269*H269,2)</f>
        <v>0</v>
      </c>
      <c r="BL269" s="17" t="s">
        <v>146</v>
      </c>
      <c r="BM269" s="231" t="s">
        <v>314</v>
      </c>
    </row>
    <row r="270" spans="1:47" s="2" customFormat="1" ht="12">
      <c r="A270" s="38"/>
      <c r="B270" s="39"/>
      <c r="C270" s="40"/>
      <c r="D270" s="233" t="s">
        <v>148</v>
      </c>
      <c r="E270" s="40"/>
      <c r="F270" s="234" t="s">
        <v>315</v>
      </c>
      <c r="G270" s="40"/>
      <c r="H270" s="40"/>
      <c r="I270" s="235"/>
      <c r="J270" s="40"/>
      <c r="K270" s="40"/>
      <c r="L270" s="44"/>
      <c r="M270" s="236"/>
      <c r="N270" s="237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148</v>
      </c>
      <c r="AU270" s="17" t="s">
        <v>85</v>
      </c>
    </row>
    <row r="271" spans="1:51" s="13" customFormat="1" ht="12">
      <c r="A271" s="13"/>
      <c r="B271" s="238"/>
      <c r="C271" s="239"/>
      <c r="D271" s="240" t="s">
        <v>150</v>
      </c>
      <c r="E271" s="241" t="s">
        <v>1</v>
      </c>
      <c r="F271" s="242" t="s">
        <v>316</v>
      </c>
      <c r="G271" s="239"/>
      <c r="H271" s="241" t="s">
        <v>1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150</v>
      </c>
      <c r="AU271" s="248" t="s">
        <v>85</v>
      </c>
      <c r="AV271" s="13" t="s">
        <v>83</v>
      </c>
      <c r="AW271" s="13" t="s">
        <v>32</v>
      </c>
      <c r="AX271" s="13" t="s">
        <v>75</v>
      </c>
      <c r="AY271" s="248" t="s">
        <v>140</v>
      </c>
    </row>
    <row r="272" spans="1:51" s="13" customFormat="1" ht="12">
      <c r="A272" s="13"/>
      <c r="B272" s="238"/>
      <c r="C272" s="239"/>
      <c r="D272" s="240" t="s">
        <v>150</v>
      </c>
      <c r="E272" s="241" t="s">
        <v>1</v>
      </c>
      <c r="F272" s="242" t="s">
        <v>317</v>
      </c>
      <c r="G272" s="239"/>
      <c r="H272" s="241" t="s">
        <v>1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8" t="s">
        <v>150</v>
      </c>
      <c r="AU272" s="248" t="s">
        <v>85</v>
      </c>
      <c r="AV272" s="13" t="s">
        <v>83</v>
      </c>
      <c r="AW272" s="13" t="s">
        <v>32</v>
      </c>
      <c r="AX272" s="13" t="s">
        <v>75</v>
      </c>
      <c r="AY272" s="248" t="s">
        <v>140</v>
      </c>
    </row>
    <row r="273" spans="1:51" s="13" customFormat="1" ht="12">
      <c r="A273" s="13"/>
      <c r="B273" s="238"/>
      <c r="C273" s="239"/>
      <c r="D273" s="240" t="s">
        <v>150</v>
      </c>
      <c r="E273" s="241" t="s">
        <v>1</v>
      </c>
      <c r="F273" s="242" t="s">
        <v>318</v>
      </c>
      <c r="G273" s="239"/>
      <c r="H273" s="241" t="s">
        <v>1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150</v>
      </c>
      <c r="AU273" s="248" t="s">
        <v>85</v>
      </c>
      <c r="AV273" s="13" t="s">
        <v>83</v>
      </c>
      <c r="AW273" s="13" t="s">
        <v>32</v>
      </c>
      <c r="AX273" s="13" t="s">
        <v>75</v>
      </c>
      <c r="AY273" s="248" t="s">
        <v>140</v>
      </c>
    </row>
    <row r="274" spans="1:51" s="14" customFormat="1" ht="12">
      <c r="A274" s="14"/>
      <c r="B274" s="249"/>
      <c r="C274" s="250"/>
      <c r="D274" s="240" t="s">
        <v>150</v>
      </c>
      <c r="E274" s="251" t="s">
        <v>1</v>
      </c>
      <c r="F274" s="252" t="s">
        <v>153</v>
      </c>
      <c r="G274" s="250"/>
      <c r="H274" s="253">
        <v>57.915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9" t="s">
        <v>150</v>
      </c>
      <c r="AU274" s="259" t="s">
        <v>85</v>
      </c>
      <c r="AV274" s="14" t="s">
        <v>85</v>
      </c>
      <c r="AW274" s="14" t="s">
        <v>32</v>
      </c>
      <c r="AX274" s="14" t="s">
        <v>75</v>
      </c>
      <c r="AY274" s="259" t="s">
        <v>140</v>
      </c>
    </row>
    <row r="275" spans="1:51" s="15" customFormat="1" ht="12">
      <c r="A275" s="15"/>
      <c r="B275" s="260"/>
      <c r="C275" s="261"/>
      <c r="D275" s="240" t="s">
        <v>150</v>
      </c>
      <c r="E275" s="262" t="s">
        <v>1</v>
      </c>
      <c r="F275" s="263" t="s">
        <v>154</v>
      </c>
      <c r="G275" s="261"/>
      <c r="H275" s="264">
        <v>57.915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0" t="s">
        <v>150</v>
      </c>
      <c r="AU275" s="270" t="s">
        <v>85</v>
      </c>
      <c r="AV275" s="15" t="s">
        <v>146</v>
      </c>
      <c r="AW275" s="15" t="s">
        <v>32</v>
      </c>
      <c r="AX275" s="15" t="s">
        <v>83</v>
      </c>
      <c r="AY275" s="270" t="s">
        <v>140</v>
      </c>
    </row>
    <row r="276" spans="1:63" s="12" customFormat="1" ht="22.8" customHeight="1">
      <c r="A276" s="12"/>
      <c r="B276" s="203"/>
      <c r="C276" s="204"/>
      <c r="D276" s="205" t="s">
        <v>74</v>
      </c>
      <c r="E276" s="217" t="s">
        <v>177</v>
      </c>
      <c r="F276" s="217" t="s">
        <v>319</v>
      </c>
      <c r="G276" s="204"/>
      <c r="H276" s="204"/>
      <c r="I276" s="207"/>
      <c r="J276" s="218">
        <f>BK276</f>
        <v>0</v>
      </c>
      <c r="K276" s="204"/>
      <c r="L276" s="209"/>
      <c r="M276" s="210"/>
      <c r="N276" s="211"/>
      <c r="O276" s="211"/>
      <c r="P276" s="212">
        <f>SUM(P277:P290)</f>
        <v>0</v>
      </c>
      <c r="Q276" s="211"/>
      <c r="R276" s="212">
        <f>SUM(R277:R290)</f>
        <v>10.6389855</v>
      </c>
      <c r="S276" s="211"/>
      <c r="T276" s="213">
        <f>SUM(T277:T290)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4" t="s">
        <v>83</v>
      </c>
      <c r="AT276" s="215" t="s">
        <v>74</v>
      </c>
      <c r="AU276" s="215" t="s">
        <v>83</v>
      </c>
      <c r="AY276" s="214" t="s">
        <v>140</v>
      </c>
      <c r="BK276" s="216">
        <f>SUM(BK277:BK290)</f>
        <v>0</v>
      </c>
    </row>
    <row r="277" spans="1:65" s="2" customFormat="1" ht="21.75" customHeight="1">
      <c r="A277" s="38"/>
      <c r="B277" s="39"/>
      <c r="C277" s="219" t="s">
        <v>320</v>
      </c>
      <c r="D277" s="219" t="s">
        <v>142</v>
      </c>
      <c r="E277" s="220" t="s">
        <v>321</v>
      </c>
      <c r="F277" s="221" t="s">
        <v>322</v>
      </c>
      <c r="G277" s="222" t="s">
        <v>145</v>
      </c>
      <c r="H277" s="223">
        <v>57.915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40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146</v>
      </c>
      <c r="AT277" s="231" t="s">
        <v>142</v>
      </c>
      <c r="AU277" s="231" t="s">
        <v>85</v>
      </c>
      <c r="AY277" s="17" t="s">
        <v>140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83</v>
      </c>
      <c r="BK277" s="232">
        <f>ROUND(I277*H277,2)</f>
        <v>0</v>
      </c>
      <c r="BL277" s="17" t="s">
        <v>146</v>
      </c>
      <c r="BM277" s="231" t="s">
        <v>323</v>
      </c>
    </row>
    <row r="278" spans="1:47" s="2" customFormat="1" ht="12">
      <c r="A278" s="38"/>
      <c r="B278" s="39"/>
      <c r="C278" s="40"/>
      <c r="D278" s="233" t="s">
        <v>148</v>
      </c>
      <c r="E278" s="40"/>
      <c r="F278" s="234" t="s">
        <v>324</v>
      </c>
      <c r="G278" s="40"/>
      <c r="H278" s="40"/>
      <c r="I278" s="235"/>
      <c r="J278" s="40"/>
      <c r="K278" s="40"/>
      <c r="L278" s="44"/>
      <c r="M278" s="236"/>
      <c r="N278" s="237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148</v>
      </c>
      <c r="AU278" s="17" t="s">
        <v>85</v>
      </c>
    </row>
    <row r="279" spans="1:51" s="13" customFormat="1" ht="12">
      <c r="A279" s="13"/>
      <c r="B279" s="238"/>
      <c r="C279" s="239"/>
      <c r="D279" s="240" t="s">
        <v>150</v>
      </c>
      <c r="E279" s="241" t="s">
        <v>1</v>
      </c>
      <c r="F279" s="242" t="s">
        <v>316</v>
      </c>
      <c r="G279" s="239"/>
      <c r="H279" s="241" t="s">
        <v>1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150</v>
      </c>
      <c r="AU279" s="248" t="s">
        <v>85</v>
      </c>
      <c r="AV279" s="13" t="s">
        <v>83</v>
      </c>
      <c r="AW279" s="13" t="s">
        <v>32</v>
      </c>
      <c r="AX279" s="13" t="s">
        <v>75</v>
      </c>
      <c r="AY279" s="248" t="s">
        <v>140</v>
      </c>
    </row>
    <row r="280" spans="1:51" s="13" customFormat="1" ht="12">
      <c r="A280" s="13"/>
      <c r="B280" s="238"/>
      <c r="C280" s="239"/>
      <c r="D280" s="240" t="s">
        <v>150</v>
      </c>
      <c r="E280" s="241" t="s">
        <v>1</v>
      </c>
      <c r="F280" s="242" t="s">
        <v>317</v>
      </c>
      <c r="G280" s="239"/>
      <c r="H280" s="241" t="s">
        <v>1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150</v>
      </c>
      <c r="AU280" s="248" t="s">
        <v>85</v>
      </c>
      <c r="AV280" s="13" t="s">
        <v>83</v>
      </c>
      <c r="AW280" s="13" t="s">
        <v>32</v>
      </c>
      <c r="AX280" s="13" t="s">
        <v>75</v>
      </c>
      <c r="AY280" s="248" t="s">
        <v>140</v>
      </c>
    </row>
    <row r="281" spans="1:51" s="13" customFormat="1" ht="12">
      <c r="A281" s="13"/>
      <c r="B281" s="238"/>
      <c r="C281" s="239"/>
      <c r="D281" s="240" t="s">
        <v>150</v>
      </c>
      <c r="E281" s="241" t="s">
        <v>1</v>
      </c>
      <c r="F281" s="242" t="s">
        <v>325</v>
      </c>
      <c r="G281" s="239"/>
      <c r="H281" s="241" t="s">
        <v>1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150</v>
      </c>
      <c r="AU281" s="248" t="s">
        <v>85</v>
      </c>
      <c r="AV281" s="13" t="s">
        <v>83</v>
      </c>
      <c r="AW281" s="13" t="s">
        <v>32</v>
      </c>
      <c r="AX281" s="13" t="s">
        <v>75</v>
      </c>
      <c r="AY281" s="248" t="s">
        <v>140</v>
      </c>
    </row>
    <row r="282" spans="1:51" s="14" customFormat="1" ht="12">
      <c r="A282" s="14"/>
      <c r="B282" s="249"/>
      <c r="C282" s="250"/>
      <c r="D282" s="240" t="s">
        <v>150</v>
      </c>
      <c r="E282" s="251" t="s">
        <v>1</v>
      </c>
      <c r="F282" s="252" t="s">
        <v>153</v>
      </c>
      <c r="G282" s="250"/>
      <c r="H282" s="253">
        <v>57.915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9" t="s">
        <v>150</v>
      </c>
      <c r="AU282" s="259" t="s">
        <v>85</v>
      </c>
      <c r="AV282" s="14" t="s">
        <v>85</v>
      </c>
      <c r="AW282" s="14" t="s">
        <v>32</v>
      </c>
      <c r="AX282" s="14" t="s">
        <v>75</v>
      </c>
      <c r="AY282" s="259" t="s">
        <v>140</v>
      </c>
    </row>
    <row r="283" spans="1:51" s="15" customFormat="1" ht="12">
      <c r="A283" s="15"/>
      <c r="B283" s="260"/>
      <c r="C283" s="261"/>
      <c r="D283" s="240" t="s">
        <v>150</v>
      </c>
      <c r="E283" s="262" t="s">
        <v>1</v>
      </c>
      <c r="F283" s="263" t="s">
        <v>154</v>
      </c>
      <c r="G283" s="261"/>
      <c r="H283" s="264">
        <v>57.915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0" t="s">
        <v>150</v>
      </c>
      <c r="AU283" s="270" t="s">
        <v>85</v>
      </c>
      <c r="AV283" s="15" t="s">
        <v>146</v>
      </c>
      <c r="AW283" s="15" t="s">
        <v>32</v>
      </c>
      <c r="AX283" s="15" t="s">
        <v>83</v>
      </c>
      <c r="AY283" s="270" t="s">
        <v>140</v>
      </c>
    </row>
    <row r="284" spans="1:65" s="2" customFormat="1" ht="24.15" customHeight="1">
      <c r="A284" s="38"/>
      <c r="B284" s="39"/>
      <c r="C284" s="219" t="s">
        <v>326</v>
      </c>
      <c r="D284" s="219" t="s">
        <v>142</v>
      </c>
      <c r="E284" s="220" t="s">
        <v>327</v>
      </c>
      <c r="F284" s="221" t="s">
        <v>328</v>
      </c>
      <c r="G284" s="222" t="s">
        <v>145</v>
      </c>
      <c r="H284" s="223">
        <v>57.915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40</v>
      </c>
      <c r="O284" s="91"/>
      <c r="P284" s="229">
        <f>O284*H284</f>
        <v>0</v>
      </c>
      <c r="Q284" s="229">
        <v>0.1837</v>
      </c>
      <c r="R284" s="229">
        <f>Q284*H284</f>
        <v>10.6389855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146</v>
      </c>
      <c r="AT284" s="231" t="s">
        <v>142</v>
      </c>
      <c r="AU284" s="231" t="s">
        <v>85</v>
      </c>
      <c r="AY284" s="17" t="s">
        <v>140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83</v>
      </c>
      <c r="BK284" s="232">
        <f>ROUND(I284*H284,2)</f>
        <v>0</v>
      </c>
      <c r="BL284" s="17" t="s">
        <v>146</v>
      </c>
      <c r="BM284" s="231" t="s">
        <v>329</v>
      </c>
    </row>
    <row r="285" spans="1:47" s="2" customFormat="1" ht="12">
      <c r="A285" s="38"/>
      <c r="B285" s="39"/>
      <c r="C285" s="40"/>
      <c r="D285" s="233" t="s">
        <v>148</v>
      </c>
      <c r="E285" s="40"/>
      <c r="F285" s="234" t="s">
        <v>330</v>
      </c>
      <c r="G285" s="40"/>
      <c r="H285" s="40"/>
      <c r="I285" s="235"/>
      <c r="J285" s="40"/>
      <c r="K285" s="40"/>
      <c r="L285" s="44"/>
      <c r="M285" s="236"/>
      <c r="N285" s="237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148</v>
      </c>
      <c r="AU285" s="17" t="s">
        <v>85</v>
      </c>
    </row>
    <row r="286" spans="1:51" s="13" customFormat="1" ht="12">
      <c r="A286" s="13"/>
      <c r="B286" s="238"/>
      <c r="C286" s="239"/>
      <c r="D286" s="240" t="s">
        <v>150</v>
      </c>
      <c r="E286" s="241" t="s">
        <v>1</v>
      </c>
      <c r="F286" s="242" t="s">
        <v>316</v>
      </c>
      <c r="G286" s="239"/>
      <c r="H286" s="241" t="s">
        <v>1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150</v>
      </c>
      <c r="AU286" s="248" t="s">
        <v>85</v>
      </c>
      <c r="AV286" s="13" t="s">
        <v>83</v>
      </c>
      <c r="AW286" s="13" t="s">
        <v>32</v>
      </c>
      <c r="AX286" s="13" t="s">
        <v>75</v>
      </c>
      <c r="AY286" s="248" t="s">
        <v>140</v>
      </c>
    </row>
    <row r="287" spans="1:51" s="13" customFormat="1" ht="12">
      <c r="A287" s="13"/>
      <c r="B287" s="238"/>
      <c r="C287" s="239"/>
      <c r="D287" s="240" t="s">
        <v>150</v>
      </c>
      <c r="E287" s="241" t="s">
        <v>1</v>
      </c>
      <c r="F287" s="242" t="s">
        <v>317</v>
      </c>
      <c r="G287" s="239"/>
      <c r="H287" s="241" t="s">
        <v>1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150</v>
      </c>
      <c r="AU287" s="248" t="s">
        <v>85</v>
      </c>
      <c r="AV287" s="13" t="s">
        <v>83</v>
      </c>
      <c r="AW287" s="13" t="s">
        <v>32</v>
      </c>
      <c r="AX287" s="13" t="s">
        <v>75</v>
      </c>
      <c r="AY287" s="248" t="s">
        <v>140</v>
      </c>
    </row>
    <row r="288" spans="1:51" s="13" customFormat="1" ht="12">
      <c r="A288" s="13"/>
      <c r="B288" s="238"/>
      <c r="C288" s="239"/>
      <c r="D288" s="240" t="s">
        <v>150</v>
      </c>
      <c r="E288" s="241" t="s">
        <v>1</v>
      </c>
      <c r="F288" s="242" t="s">
        <v>331</v>
      </c>
      <c r="G288" s="239"/>
      <c r="H288" s="241" t="s">
        <v>1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8" t="s">
        <v>150</v>
      </c>
      <c r="AU288" s="248" t="s">
        <v>85</v>
      </c>
      <c r="AV288" s="13" t="s">
        <v>83</v>
      </c>
      <c r="AW288" s="13" t="s">
        <v>32</v>
      </c>
      <c r="AX288" s="13" t="s">
        <v>75</v>
      </c>
      <c r="AY288" s="248" t="s">
        <v>140</v>
      </c>
    </row>
    <row r="289" spans="1:51" s="14" customFormat="1" ht="12">
      <c r="A289" s="14"/>
      <c r="B289" s="249"/>
      <c r="C289" s="250"/>
      <c r="D289" s="240" t="s">
        <v>150</v>
      </c>
      <c r="E289" s="251" t="s">
        <v>1</v>
      </c>
      <c r="F289" s="252" t="s">
        <v>153</v>
      </c>
      <c r="G289" s="250"/>
      <c r="H289" s="253">
        <v>57.915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9" t="s">
        <v>150</v>
      </c>
      <c r="AU289" s="259" t="s">
        <v>85</v>
      </c>
      <c r="AV289" s="14" t="s">
        <v>85</v>
      </c>
      <c r="AW289" s="14" t="s">
        <v>32</v>
      </c>
      <c r="AX289" s="14" t="s">
        <v>75</v>
      </c>
      <c r="AY289" s="259" t="s">
        <v>140</v>
      </c>
    </row>
    <row r="290" spans="1:51" s="15" customFormat="1" ht="12">
      <c r="A290" s="15"/>
      <c r="B290" s="260"/>
      <c r="C290" s="261"/>
      <c r="D290" s="240" t="s">
        <v>150</v>
      </c>
      <c r="E290" s="262" t="s">
        <v>1</v>
      </c>
      <c r="F290" s="263" t="s">
        <v>154</v>
      </c>
      <c r="G290" s="261"/>
      <c r="H290" s="264">
        <v>57.915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0" t="s">
        <v>150</v>
      </c>
      <c r="AU290" s="270" t="s">
        <v>85</v>
      </c>
      <c r="AV290" s="15" t="s">
        <v>146</v>
      </c>
      <c r="AW290" s="15" t="s">
        <v>32</v>
      </c>
      <c r="AX290" s="15" t="s">
        <v>83</v>
      </c>
      <c r="AY290" s="270" t="s">
        <v>140</v>
      </c>
    </row>
    <row r="291" spans="1:63" s="12" customFormat="1" ht="22.8" customHeight="1">
      <c r="A291" s="12"/>
      <c r="B291" s="203"/>
      <c r="C291" s="204"/>
      <c r="D291" s="205" t="s">
        <v>74</v>
      </c>
      <c r="E291" s="217" t="s">
        <v>184</v>
      </c>
      <c r="F291" s="217" t="s">
        <v>332</v>
      </c>
      <c r="G291" s="204"/>
      <c r="H291" s="204"/>
      <c r="I291" s="207"/>
      <c r="J291" s="218">
        <f>BK291</f>
        <v>0</v>
      </c>
      <c r="K291" s="204"/>
      <c r="L291" s="209"/>
      <c r="M291" s="210"/>
      <c r="N291" s="211"/>
      <c r="O291" s="211"/>
      <c r="P291" s="212">
        <f>SUM(P292:P352)</f>
        <v>0</v>
      </c>
      <c r="Q291" s="211"/>
      <c r="R291" s="212">
        <f>SUM(R292:R352)</f>
        <v>14.971633820000001</v>
      </c>
      <c r="S291" s="211"/>
      <c r="T291" s="213">
        <f>SUM(T292:T352)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83</v>
      </c>
      <c r="AT291" s="215" t="s">
        <v>74</v>
      </c>
      <c r="AU291" s="215" t="s">
        <v>83</v>
      </c>
      <c r="AY291" s="214" t="s">
        <v>140</v>
      </c>
      <c r="BK291" s="216">
        <f>SUM(BK292:BK352)</f>
        <v>0</v>
      </c>
    </row>
    <row r="292" spans="1:65" s="2" customFormat="1" ht="24.15" customHeight="1">
      <c r="A292" s="38"/>
      <c r="B292" s="39"/>
      <c r="C292" s="219" t="s">
        <v>333</v>
      </c>
      <c r="D292" s="219" t="s">
        <v>142</v>
      </c>
      <c r="E292" s="220" t="s">
        <v>334</v>
      </c>
      <c r="F292" s="221" t="s">
        <v>335</v>
      </c>
      <c r="G292" s="222" t="s">
        <v>145</v>
      </c>
      <c r="H292" s="223">
        <v>31.735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40</v>
      </c>
      <c r="O292" s="91"/>
      <c r="P292" s="229">
        <f>O292*H292</f>
        <v>0</v>
      </c>
      <c r="Q292" s="229">
        <v>0.00026</v>
      </c>
      <c r="R292" s="229">
        <f>Q292*H292</f>
        <v>0.008251099999999999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146</v>
      </c>
      <c r="AT292" s="231" t="s">
        <v>142</v>
      </c>
      <c r="AU292" s="231" t="s">
        <v>85</v>
      </c>
      <c r="AY292" s="17" t="s">
        <v>140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83</v>
      </c>
      <c r="BK292" s="232">
        <f>ROUND(I292*H292,2)</f>
        <v>0</v>
      </c>
      <c r="BL292" s="17" t="s">
        <v>146</v>
      </c>
      <c r="BM292" s="231" t="s">
        <v>336</v>
      </c>
    </row>
    <row r="293" spans="1:47" s="2" customFormat="1" ht="12">
      <c r="A293" s="38"/>
      <c r="B293" s="39"/>
      <c r="C293" s="40"/>
      <c r="D293" s="233" t="s">
        <v>148</v>
      </c>
      <c r="E293" s="40"/>
      <c r="F293" s="234" t="s">
        <v>337</v>
      </c>
      <c r="G293" s="40"/>
      <c r="H293" s="40"/>
      <c r="I293" s="235"/>
      <c r="J293" s="40"/>
      <c r="K293" s="40"/>
      <c r="L293" s="44"/>
      <c r="M293" s="236"/>
      <c r="N293" s="237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148</v>
      </c>
      <c r="AU293" s="17" t="s">
        <v>85</v>
      </c>
    </row>
    <row r="294" spans="1:51" s="13" customFormat="1" ht="12">
      <c r="A294" s="13"/>
      <c r="B294" s="238"/>
      <c r="C294" s="239"/>
      <c r="D294" s="240" t="s">
        <v>150</v>
      </c>
      <c r="E294" s="241" t="s">
        <v>1</v>
      </c>
      <c r="F294" s="242" t="s">
        <v>151</v>
      </c>
      <c r="G294" s="239"/>
      <c r="H294" s="241" t="s">
        <v>1</v>
      </c>
      <c r="I294" s="243"/>
      <c r="J294" s="239"/>
      <c r="K294" s="239"/>
      <c r="L294" s="244"/>
      <c r="M294" s="245"/>
      <c r="N294" s="246"/>
      <c r="O294" s="246"/>
      <c r="P294" s="246"/>
      <c r="Q294" s="246"/>
      <c r="R294" s="246"/>
      <c r="S294" s="246"/>
      <c r="T294" s="24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8" t="s">
        <v>150</v>
      </c>
      <c r="AU294" s="248" t="s">
        <v>85</v>
      </c>
      <c r="AV294" s="13" t="s">
        <v>83</v>
      </c>
      <c r="AW294" s="13" t="s">
        <v>32</v>
      </c>
      <c r="AX294" s="13" t="s">
        <v>75</v>
      </c>
      <c r="AY294" s="248" t="s">
        <v>140</v>
      </c>
    </row>
    <row r="295" spans="1:51" s="13" customFormat="1" ht="12">
      <c r="A295" s="13"/>
      <c r="B295" s="238"/>
      <c r="C295" s="239"/>
      <c r="D295" s="240" t="s">
        <v>150</v>
      </c>
      <c r="E295" s="241" t="s">
        <v>1</v>
      </c>
      <c r="F295" s="242" t="s">
        <v>338</v>
      </c>
      <c r="G295" s="239"/>
      <c r="H295" s="241" t="s">
        <v>1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150</v>
      </c>
      <c r="AU295" s="248" t="s">
        <v>85</v>
      </c>
      <c r="AV295" s="13" t="s">
        <v>83</v>
      </c>
      <c r="AW295" s="13" t="s">
        <v>32</v>
      </c>
      <c r="AX295" s="13" t="s">
        <v>75</v>
      </c>
      <c r="AY295" s="248" t="s">
        <v>140</v>
      </c>
    </row>
    <row r="296" spans="1:51" s="13" customFormat="1" ht="12">
      <c r="A296" s="13"/>
      <c r="B296" s="238"/>
      <c r="C296" s="239"/>
      <c r="D296" s="240" t="s">
        <v>150</v>
      </c>
      <c r="E296" s="241" t="s">
        <v>1</v>
      </c>
      <c r="F296" s="242" t="s">
        <v>339</v>
      </c>
      <c r="G296" s="239"/>
      <c r="H296" s="241" t="s">
        <v>1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150</v>
      </c>
      <c r="AU296" s="248" t="s">
        <v>85</v>
      </c>
      <c r="AV296" s="13" t="s">
        <v>83</v>
      </c>
      <c r="AW296" s="13" t="s">
        <v>32</v>
      </c>
      <c r="AX296" s="13" t="s">
        <v>75</v>
      </c>
      <c r="AY296" s="248" t="s">
        <v>140</v>
      </c>
    </row>
    <row r="297" spans="1:51" s="14" customFormat="1" ht="12">
      <c r="A297" s="14"/>
      <c r="B297" s="249"/>
      <c r="C297" s="250"/>
      <c r="D297" s="240" t="s">
        <v>150</v>
      </c>
      <c r="E297" s="251" t="s">
        <v>1</v>
      </c>
      <c r="F297" s="252" t="s">
        <v>340</v>
      </c>
      <c r="G297" s="250"/>
      <c r="H297" s="253">
        <v>30.597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150</v>
      </c>
      <c r="AU297" s="259" t="s">
        <v>85</v>
      </c>
      <c r="AV297" s="14" t="s">
        <v>85</v>
      </c>
      <c r="AW297" s="14" t="s">
        <v>32</v>
      </c>
      <c r="AX297" s="14" t="s">
        <v>75</v>
      </c>
      <c r="AY297" s="259" t="s">
        <v>140</v>
      </c>
    </row>
    <row r="298" spans="1:51" s="13" customFormat="1" ht="12">
      <c r="A298" s="13"/>
      <c r="B298" s="238"/>
      <c r="C298" s="239"/>
      <c r="D298" s="240" t="s">
        <v>150</v>
      </c>
      <c r="E298" s="241" t="s">
        <v>1</v>
      </c>
      <c r="F298" s="242" t="s">
        <v>341</v>
      </c>
      <c r="G298" s="239"/>
      <c r="H298" s="241" t="s">
        <v>1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150</v>
      </c>
      <c r="AU298" s="248" t="s">
        <v>85</v>
      </c>
      <c r="AV298" s="13" t="s">
        <v>83</v>
      </c>
      <c r="AW298" s="13" t="s">
        <v>32</v>
      </c>
      <c r="AX298" s="13" t="s">
        <v>75</v>
      </c>
      <c r="AY298" s="248" t="s">
        <v>140</v>
      </c>
    </row>
    <row r="299" spans="1:51" s="14" customFormat="1" ht="12">
      <c r="A299" s="14"/>
      <c r="B299" s="249"/>
      <c r="C299" s="250"/>
      <c r="D299" s="240" t="s">
        <v>150</v>
      </c>
      <c r="E299" s="251" t="s">
        <v>1</v>
      </c>
      <c r="F299" s="252" t="s">
        <v>342</v>
      </c>
      <c r="G299" s="250"/>
      <c r="H299" s="253">
        <v>1.138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9" t="s">
        <v>150</v>
      </c>
      <c r="AU299" s="259" t="s">
        <v>85</v>
      </c>
      <c r="AV299" s="14" t="s">
        <v>85</v>
      </c>
      <c r="AW299" s="14" t="s">
        <v>32</v>
      </c>
      <c r="AX299" s="14" t="s">
        <v>75</v>
      </c>
      <c r="AY299" s="259" t="s">
        <v>140</v>
      </c>
    </row>
    <row r="300" spans="1:51" s="15" customFormat="1" ht="12">
      <c r="A300" s="15"/>
      <c r="B300" s="260"/>
      <c r="C300" s="261"/>
      <c r="D300" s="240" t="s">
        <v>150</v>
      </c>
      <c r="E300" s="262" t="s">
        <v>1</v>
      </c>
      <c r="F300" s="263" t="s">
        <v>154</v>
      </c>
      <c r="G300" s="261"/>
      <c r="H300" s="264">
        <v>31.735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0" t="s">
        <v>150</v>
      </c>
      <c r="AU300" s="270" t="s">
        <v>85</v>
      </c>
      <c r="AV300" s="15" t="s">
        <v>146</v>
      </c>
      <c r="AW300" s="15" t="s">
        <v>32</v>
      </c>
      <c r="AX300" s="15" t="s">
        <v>83</v>
      </c>
      <c r="AY300" s="270" t="s">
        <v>140</v>
      </c>
    </row>
    <row r="301" spans="1:65" s="2" customFormat="1" ht="24.15" customHeight="1">
      <c r="A301" s="38"/>
      <c r="B301" s="39"/>
      <c r="C301" s="219" t="s">
        <v>343</v>
      </c>
      <c r="D301" s="219" t="s">
        <v>142</v>
      </c>
      <c r="E301" s="220" t="s">
        <v>344</v>
      </c>
      <c r="F301" s="221" t="s">
        <v>345</v>
      </c>
      <c r="G301" s="222" t="s">
        <v>145</v>
      </c>
      <c r="H301" s="223">
        <v>18.662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40</v>
      </c>
      <c r="O301" s="91"/>
      <c r="P301" s="229">
        <f>O301*H301</f>
        <v>0</v>
      </c>
      <c r="Q301" s="229">
        <v>0.0247</v>
      </c>
      <c r="R301" s="229">
        <f>Q301*H301</f>
        <v>0.46095139999999996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146</v>
      </c>
      <c r="AT301" s="231" t="s">
        <v>142</v>
      </c>
      <c r="AU301" s="231" t="s">
        <v>85</v>
      </c>
      <c r="AY301" s="17" t="s">
        <v>140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83</v>
      </c>
      <c r="BK301" s="232">
        <f>ROUND(I301*H301,2)</f>
        <v>0</v>
      </c>
      <c r="BL301" s="17" t="s">
        <v>146</v>
      </c>
      <c r="BM301" s="231" t="s">
        <v>346</v>
      </c>
    </row>
    <row r="302" spans="1:47" s="2" customFormat="1" ht="12">
      <c r="A302" s="38"/>
      <c r="B302" s="39"/>
      <c r="C302" s="40"/>
      <c r="D302" s="233" t="s">
        <v>148</v>
      </c>
      <c r="E302" s="40"/>
      <c r="F302" s="234" t="s">
        <v>347</v>
      </c>
      <c r="G302" s="40"/>
      <c r="H302" s="40"/>
      <c r="I302" s="235"/>
      <c r="J302" s="40"/>
      <c r="K302" s="40"/>
      <c r="L302" s="44"/>
      <c r="M302" s="236"/>
      <c r="N302" s="237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148</v>
      </c>
      <c r="AU302" s="17" t="s">
        <v>85</v>
      </c>
    </row>
    <row r="303" spans="1:51" s="13" customFormat="1" ht="12">
      <c r="A303" s="13"/>
      <c r="B303" s="238"/>
      <c r="C303" s="239"/>
      <c r="D303" s="240" t="s">
        <v>150</v>
      </c>
      <c r="E303" s="241" t="s">
        <v>1</v>
      </c>
      <c r="F303" s="242" t="s">
        <v>151</v>
      </c>
      <c r="G303" s="239"/>
      <c r="H303" s="241" t="s">
        <v>1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8" t="s">
        <v>150</v>
      </c>
      <c r="AU303" s="248" t="s">
        <v>85</v>
      </c>
      <c r="AV303" s="13" t="s">
        <v>83</v>
      </c>
      <c r="AW303" s="13" t="s">
        <v>32</v>
      </c>
      <c r="AX303" s="13" t="s">
        <v>75</v>
      </c>
      <c r="AY303" s="248" t="s">
        <v>140</v>
      </c>
    </row>
    <row r="304" spans="1:51" s="13" customFormat="1" ht="12">
      <c r="A304" s="13"/>
      <c r="B304" s="238"/>
      <c r="C304" s="239"/>
      <c r="D304" s="240" t="s">
        <v>150</v>
      </c>
      <c r="E304" s="241" t="s">
        <v>1</v>
      </c>
      <c r="F304" s="242" t="s">
        <v>265</v>
      </c>
      <c r="G304" s="239"/>
      <c r="H304" s="241" t="s">
        <v>1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8" t="s">
        <v>150</v>
      </c>
      <c r="AU304" s="248" t="s">
        <v>85</v>
      </c>
      <c r="AV304" s="13" t="s">
        <v>83</v>
      </c>
      <c r="AW304" s="13" t="s">
        <v>32</v>
      </c>
      <c r="AX304" s="13" t="s">
        <v>75</v>
      </c>
      <c r="AY304" s="248" t="s">
        <v>140</v>
      </c>
    </row>
    <row r="305" spans="1:51" s="14" customFormat="1" ht="12">
      <c r="A305" s="14"/>
      <c r="B305" s="249"/>
      <c r="C305" s="250"/>
      <c r="D305" s="240" t="s">
        <v>150</v>
      </c>
      <c r="E305" s="251" t="s">
        <v>1</v>
      </c>
      <c r="F305" s="252" t="s">
        <v>348</v>
      </c>
      <c r="G305" s="250"/>
      <c r="H305" s="253">
        <v>18.662</v>
      </c>
      <c r="I305" s="254"/>
      <c r="J305" s="250"/>
      <c r="K305" s="250"/>
      <c r="L305" s="255"/>
      <c r="M305" s="256"/>
      <c r="N305" s="257"/>
      <c r="O305" s="257"/>
      <c r="P305" s="257"/>
      <c r="Q305" s="257"/>
      <c r="R305" s="257"/>
      <c r="S305" s="257"/>
      <c r="T305" s="25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9" t="s">
        <v>150</v>
      </c>
      <c r="AU305" s="259" t="s">
        <v>85</v>
      </c>
      <c r="AV305" s="14" t="s">
        <v>85</v>
      </c>
      <c r="AW305" s="14" t="s">
        <v>32</v>
      </c>
      <c r="AX305" s="14" t="s">
        <v>75</v>
      </c>
      <c r="AY305" s="259" t="s">
        <v>140</v>
      </c>
    </row>
    <row r="306" spans="1:51" s="15" customFormat="1" ht="12">
      <c r="A306" s="15"/>
      <c r="B306" s="260"/>
      <c r="C306" s="261"/>
      <c r="D306" s="240" t="s">
        <v>150</v>
      </c>
      <c r="E306" s="262" t="s">
        <v>1</v>
      </c>
      <c r="F306" s="263" t="s">
        <v>154</v>
      </c>
      <c r="G306" s="261"/>
      <c r="H306" s="264">
        <v>18.662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0" t="s">
        <v>150</v>
      </c>
      <c r="AU306" s="270" t="s">
        <v>85</v>
      </c>
      <c r="AV306" s="15" t="s">
        <v>146</v>
      </c>
      <c r="AW306" s="15" t="s">
        <v>32</v>
      </c>
      <c r="AX306" s="15" t="s">
        <v>83</v>
      </c>
      <c r="AY306" s="270" t="s">
        <v>140</v>
      </c>
    </row>
    <row r="307" spans="1:65" s="2" customFormat="1" ht="24.15" customHeight="1">
      <c r="A307" s="38"/>
      <c r="B307" s="39"/>
      <c r="C307" s="219" t="s">
        <v>349</v>
      </c>
      <c r="D307" s="219" t="s">
        <v>142</v>
      </c>
      <c r="E307" s="220" t="s">
        <v>350</v>
      </c>
      <c r="F307" s="221" t="s">
        <v>351</v>
      </c>
      <c r="G307" s="222" t="s">
        <v>145</v>
      </c>
      <c r="H307" s="223">
        <v>63.469</v>
      </c>
      <c r="I307" s="224"/>
      <c r="J307" s="225">
        <f>ROUND(I307*H307,2)</f>
        <v>0</v>
      </c>
      <c r="K307" s="226"/>
      <c r="L307" s="44"/>
      <c r="M307" s="227" t="s">
        <v>1</v>
      </c>
      <c r="N307" s="228" t="s">
        <v>40</v>
      </c>
      <c r="O307" s="91"/>
      <c r="P307" s="229">
        <f>O307*H307</f>
        <v>0</v>
      </c>
      <c r="Q307" s="229">
        <v>0.03425</v>
      </c>
      <c r="R307" s="229">
        <f>Q307*H307</f>
        <v>2.1738132500000003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146</v>
      </c>
      <c r="AT307" s="231" t="s">
        <v>142</v>
      </c>
      <c r="AU307" s="231" t="s">
        <v>85</v>
      </c>
      <c r="AY307" s="17" t="s">
        <v>140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83</v>
      </c>
      <c r="BK307" s="232">
        <f>ROUND(I307*H307,2)</f>
        <v>0</v>
      </c>
      <c r="BL307" s="17" t="s">
        <v>146</v>
      </c>
      <c r="BM307" s="231" t="s">
        <v>352</v>
      </c>
    </row>
    <row r="308" spans="1:47" s="2" customFormat="1" ht="12">
      <c r="A308" s="38"/>
      <c r="B308" s="39"/>
      <c r="C308" s="40"/>
      <c r="D308" s="233" t="s">
        <v>148</v>
      </c>
      <c r="E308" s="40"/>
      <c r="F308" s="234" t="s">
        <v>353</v>
      </c>
      <c r="G308" s="40"/>
      <c r="H308" s="40"/>
      <c r="I308" s="235"/>
      <c r="J308" s="40"/>
      <c r="K308" s="40"/>
      <c r="L308" s="44"/>
      <c r="M308" s="236"/>
      <c r="N308" s="237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148</v>
      </c>
      <c r="AU308" s="17" t="s">
        <v>85</v>
      </c>
    </row>
    <row r="309" spans="1:51" s="13" customFormat="1" ht="12">
      <c r="A309" s="13"/>
      <c r="B309" s="238"/>
      <c r="C309" s="239"/>
      <c r="D309" s="240" t="s">
        <v>150</v>
      </c>
      <c r="E309" s="241" t="s">
        <v>1</v>
      </c>
      <c r="F309" s="242" t="s">
        <v>151</v>
      </c>
      <c r="G309" s="239"/>
      <c r="H309" s="241" t="s">
        <v>1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150</v>
      </c>
      <c r="AU309" s="248" t="s">
        <v>85</v>
      </c>
      <c r="AV309" s="13" t="s">
        <v>83</v>
      </c>
      <c r="AW309" s="13" t="s">
        <v>32</v>
      </c>
      <c r="AX309" s="13" t="s">
        <v>75</v>
      </c>
      <c r="AY309" s="248" t="s">
        <v>140</v>
      </c>
    </row>
    <row r="310" spans="1:51" s="13" customFormat="1" ht="12">
      <c r="A310" s="13"/>
      <c r="B310" s="238"/>
      <c r="C310" s="239"/>
      <c r="D310" s="240" t="s">
        <v>150</v>
      </c>
      <c r="E310" s="241" t="s">
        <v>1</v>
      </c>
      <c r="F310" s="242" t="s">
        <v>339</v>
      </c>
      <c r="G310" s="239"/>
      <c r="H310" s="241" t="s">
        <v>1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8" t="s">
        <v>150</v>
      </c>
      <c r="AU310" s="248" t="s">
        <v>85</v>
      </c>
      <c r="AV310" s="13" t="s">
        <v>83</v>
      </c>
      <c r="AW310" s="13" t="s">
        <v>32</v>
      </c>
      <c r="AX310" s="13" t="s">
        <v>75</v>
      </c>
      <c r="AY310" s="248" t="s">
        <v>140</v>
      </c>
    </row>
    <row r="311" spans="1:51" s="14" customFormat="1" ht="12">
      <c r="A311" s="14"/>
      <c r="B311" s="249"/>
      <c r="C311" s="250"/>
      <c r="D311" s="240" t="s">
        <v>150</v>
      </c>
      <c r="E311" s="251" t="s">
        <v>1</v>
      </c>
      <c r="F311" s="252" t="s">
        <v>354</v>
      </c>
      <c r="G311" s="250"/>
      <c r="H311" s="253">
        <v>61.194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9" t="s">
        <v>150</v>
      </c>
      <c r="AU311" s="259" t="s">
        <v>85</v>
      </c>
      <c r="AV311" s="14" t="s">
        <v>85</v>
      </c>
      <c r="AW311" s="14" t="s">
        <v>32</v>
      </c>
      <c r="AX311" s="14" t="s">
        <v>75</v>
      </c>
      <c r="AY311" s="259" t="s">
        <v>140</v>
      </c>
    </row>
    <row r="312" spans="1:51" s="13" customFormat="1" ht="12">
      <c r="A312" s="13"/>
      <c r="B312" s="238"/>
      <c r="C312" s="239"/>
      <c r="D312" s="240" t="s">
        <v>150</v>
      </c>
      <c r="E312" s="241" t="s">
        <v>1</v>
      </c>
      <c r="F312" s="242" t="s">
        <v>341</v>
      </c>
      <c r="G312" s="239"/>
      <c r="H312" s="241" t="s">
        <v>1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8" t="s">
        <v>150</v>
      </c>
      <c r="AU312" s="248" t="s">
        <v>85</v>
      </c>
      <c r="AV312" s="13" t="s">
        <v>83</v>
      </c>
      <c r="AW312" s="13" t="s">
        <v>32</v>
      </c>
      <c r="AX312" s="13" t="s">
        <v>75</v>
      </c>
      <c r="AY312" s="248" t="s">
        <v>140</v>
      </c>
    </row>
    <row r="313" spans="1:51" s="14" customFormat="1" ht="12">
      <c r="A313" s="14"/>
      <c r="B313" s="249"/>
      <c r="C313" s="250"/>
      <c r="D313" s="240" t="s">
        <v>150</v>
      </c>
      <c r="E313" s="251" t="s">
        <v>1</v>
      </c>
      <c r="F313" s="252" t="s">
        <v>355</v>
      </c>
      <c r="G313" s="250"/>
      <c r="H313" s="253">
        <v>2.275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9" t="s">
        <v>150</v>
      </c>
      <c r="AU313" s="259" t="s">
        <v>85</v>
      </c>
      <c r="AV313" s="14" t="s">
        <v>85</v>
      </c>
      <c r="AW313" s="14" t="s">
        <v>32</v>
      </c>
      <c r="AX313" s="14" t="s">
        <v>75</v>
      </c>
      <c r="AY313" s="259" t="s">
        <v>140</v>
      </c>
    </row>
    <row r="314" spans="1:51" s="15" customFormat="1" ht="12">
      <c r="A314" s="15"/>
      <c r="B314" s="260"/>
      <c r="C314" s="261"/>
      <c r="D314" s="240" t="s">
        <v>150</v>
      </c>
      <c r="E314" s="262" t="s">
        <v>1</v>
      </c>
      <c r="F314" s="263" t="s">
        <v>154</v>
      </c>
      <c r="G314" s="261"/>
      <c r="H314" s="264">
        <v>63.469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0" t="s">
        <v>150</v>
      </c>
      <c r="AU314" s="270" t="s">
        <v>85</v>
      </c>
      <c r="AV314" s="15" t="s">
        <v>146</v>
      </c>
      <c r="AW314" s="15" t="s">
        <v>32</v>
      </c>
      <c r="AX314" s="15" t="s">
        <v>83</v>
      </c>
      <c r="AY314" s="270" t="s">
        <v>140</v>
      </c>
    </row>
    <row r="315" spans="1:65" s="2" customFormat="1" ht="16.5" customHeight="1">
      <c r="A315" s="38"/>
      <c r="B315" s="39"/>
      <c r="C315" s="219" t="s">
        <v>356</v>
      </c>
      <c r="D315" s="219" t="s">
        <v>142</v>
      </c>
      <c r="E315" s="220" t="s">
        <v>357</v>
      </c>
      <c r="F315" s="221" t="s">
        <v>358</v>
      </c>
      <c r="G315" s="222" t="s">
        <v>145</v>
      </c>
      <c r="H315" s="223">
        <v>36.969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40</v>
      </c>
      <c r="O315" s="91"/>
      <c r="P315" s="229">
        <f>O315*H315</f>
        <v>0</v>
      </c>
      <c r="Q315" s="229">
        <v>0.00026</v>
      </c>
      <c r="R315" s="229">
        <f>Q315*H315</f>
        <v>0.00961194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146</v>
      </c>
      <c r="AT315" s="231" t="s">
        <v>142</v>
      </c>
      <c r="AU315" s="231" t="s">
        <v>85</v>
      </c>
      <c r="AY315" s="17" t="s">
        <v>140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83</v>
      </c>
      <c r="BK315" s="232">
        <f>ROUND(I315*H315,2)</f>
        <v>0</v>
      </c>
      <c r="BL315" s="17" t="s">
        <v>146</v>
      </c>
      <c r="BM315" s="231" t="s">
        <v>359</v>
      </c>
    </row>
    <row r="316" spans="1:47" s="2" customFormat="1" ht="12">
      <c r="A316" s="38"/>
      <c r="B316" s="39"/>
      <c r="C316" s="40"/>
      <c r="D316" s="233" t="s">
        <v>148</v>
      </c>
      <c r="E316" s="40"/>
      <c r="F316" s="234" t="s">
        <v>360</v>
      </c>
      <c r="G316" s="40"/>
      <c r="H316" s="40"/>
      <c r="I316" s="235"/>
      <c r="J316" s="40"/>
      <c r="K316" s="40"/>
      <c r="L316" s="44"/>
      <c r="M316" s="236"/>
      <c r="N316" s="237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148</v>
      </c>
      <c r="AU316" s="17" t="s">
        <v>85</v>
      </c>
    </row>
    <row r="317" spans="1:51" s="13" customFormat="1" ht="12">
      <c r="A317" s="13"/>
      <c r="B317" s="238"/>
      <c r="C317" s="239"/>
      <c r="D317" s="240" t="s">
        <v>150</v>
      </c>
      <c r="E317" s="241" t="s">
        <v>1</v>
      </c>
      <c r="F317" s="242" t="s">
        <v>151</v>
      </c>
      <c r="G317" s="239"/>
      <c r="H317" s="241" t="s">
        <v>1</v>
      </c>
      <c r="I317" s="243"/>
      <c r="J317" s="239"/>
      <c r="K317" s="239"/>
      <c r="L317" s="244"/>
      <c r="M317" s="245"/>
      <c r="N317" s="246"/>
      <c r="O317" s="246"/>
      <c r="P317" s="246"/>
      <c r="Q317" s="246"/>
      <c r="R317" s="246"/>
      <c r="S317" s="246"/>
      <c r="T317" s="24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8" t="s">
        <v>150</v>
      </c>
      <c r="AU317" s="248" t="s">
        <v>85</v>
      </c>
      <c r="AV317" s="13" t="s">
        <v>83</v>
      </c>
      <c r="AW317" s="13" t="s">
        <v>32</v>
      </c>
      <c r="AX317" s="13" t="s">
        <v>75</v>
      </c>
      <c r="AY317" s="248" t="s">
        <v>140</v>
      </c>
    </row>
    <row r="318" spans="1:51" s="13" customFormat="1" ht="12">
      <c r="A318" s="13"/>
      <c r="B318" s="238"/>
      <c r="C318" s="239"/>
      <c r="D318" s="240" t="s">
        <v>150</v>
      </c>
      <c r="E318" s="241" t="s">
        <v>1</v>
      </c>
      <c r="F318" s="242" t="s">
        <v>361</v>
      </c>
      <c r="G318" s="239"/>
      <c r="H318" s="241" t="s">
        <v>1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8" t="s">
        <v>150</v>
      </c>
      <c r="AU318" s="248" t="s">
        <v>85</v>
      </c>
      <c r="AV318" s="13" t="s">
        <v>83</v>
      </c>
      <c r="AW318" s="13" t="s">
        <v>32</v>
      </c>
      <c r="AX318" s="13" t="s">
        <v>75</v>
      </c>
      <c r="AY318" s="248" t="s">
        <v>140</v>
      </c>
    </row>
    <row r="319" spans="1:51" s="14" customFormat="1" ht="12">
      <c r="A319" s="14"/>
      <c r="B319" s="249"/>
      <c r="C319" s="250"/>
      <c r="D319" s="240" t="s">
        <v>150</v>
      </c>
      <c r="E319" s="251" t="s">
        <v>1</v>
      </c>
      <c r="F319" s="252" t="s">
        <v>362</v>
      </c>
      <c r="G319" s="250"/>
      <c r="H319" s="253">
        <v>2.622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9" t="s">
        <v>150</v>
      </c>
      <c r="AU319" s="259" t="s">
        <v>85</v>
      </c>
      <c r="AV319" s="14" t="s">
        <v>85</v>
      </c>
      <c r="AW319" s="14" t="s">
        <v>32</v>
      </c>
      <c r="AX319" s="14" t="s">
        <v>75</v>
      </c>
      <c r="AY319" s="259" t="s">
        <v>140</v>
      </c>
    </row>
    <row r="320" spans="1:51" s="14" customFormat="1" ht="12">
      <c r="A320" s="14"/>
      <c r="B320" s="249"/>
      <c r="C320" s="250"/>
      <c r="D320" s="240" t="s">
        <v>150</v>
      </c>
      <c r="E320" s="251" t="s">
        <v>1</v>
      </c>
      <c r="F320" s="252" t="s">
        <v>363</v>
      </c>
      <c r="G320" s="250"/>
      <c r="H320" s="253">
        <v>1.076</v>
      </c>
      <c r="I320" s="254"/>
      <c r="J320" s="250"/>
      <c r="K320" s="250"/>
      <c r="L320" s="255"/>
      <c r="M320" s="256"/>
      <c r="N320" s="257"/>
      <c r="O320" s="257"/>
      <c r="P320" s="257"/>
      <c r="Q320" s="257"/>
      <c r="R320" s="257"/>
      <c r="S320" s="257"/>
      <c r="T320" s="25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9" t="s">
        <v>150</v>
      </c>
      <c r="AU320" s="259" t="s">
        <v>85</v>
      </c>
      <c r="AV320" s="14" t="s">
        <v>85</v>
      </c>
      <c r="AW320" s="14" t="s">
        <v>32</v>
      </c>
      <c r="AX320" s="14" t="s">
        <v>75</v>
      </c>
      <c r="AY320" s="259" t="s">
        <v>140</v>
      </c>
    </row>
    <row r="321" spans="1:51" s="14" customFormat="1" ht="12">
      <c r="A321" s="14"/>
      <c r="B321" s="249"/>
      <c r="C321" s="250"/>
      <c r="D321" s="240" t="s">
        <v>150</v>
      </c>
      <c r="E321" s="251" t="s">
        <v>1</v>
      </c>
      <c r="F321" s="252" t="s">
        <v>364</v>
      </c>
      <c r="G321" s="250"/>
      <c r="H321" s="253">
        <v>1.536</v>
      </c>
      <c r="I321" s="254"/>
      <c r="J321" s="250"/>
      <c r="K321" s="250"/>
      <c r="L321" s="255"/>
      <c r="M321" s="256"/>
      <c r="N321" s="257"/>
      <c r="O321" s="257"/>
      <c r="P321" s="257"/>
      <c r="Q321" s="257"/>
      <c r="R321" s="257"/>
      <c r="S321" s="257"/>
      <c r="T321" s="25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9" t="s">
        <v>150</v>
      </c>
      <c r="AU321" s="259" t="s">
        <v>85</v>
      </c>
      <c r="AV321" s="14" t="s">
        <v>85</v>
      </c>
      <c r="AW321" s="14" t="s">
        <v>32</v>
      </c>
      <c r="AX321" s="14" t="s">
        <v>75</v>
      </c>
      <c r="AY321" s="259" t="s">
        <v>140</v>
      </c>
    </row>
    <row r="322" spans="1:51" s="13" customFormat="1" ht="12">
      <c r="A322" s="13"/>
      <c r="B322" s="238"/>
      <c r="C322" s="239"/>
      <c r="D322" s="240" t="s">
        <v>150</v>
      </c>
      <c r="E322" s="241" t="s">
        <v>1</v>
      </c>
      <c r="F322" s="242" t="s">
        <v>365</v>
      </c>
      <c r="G322" s="239"/>
      <c r="H322" s="241" t="s">
        <v>1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150</v>
      </c>
      <c r="AU322" s="248" t="s">
        <v>85</v>
      </c>
      <c r="AV322" s="13" t="s">
        <v>83</v>
      </c>
      <c r="AW322" s="13" t="s">
        <v>32</v>
      </c>
      <c r="AX322" s="13" t="s">
        <v>75</v>
      </c>
      <c r="AY322" s="248" t="s">
        <v>140</v>
      </c>
    </row>
    <row r="323" spans="1:51" s="14" customFormat="1" ht="12">
      <c r="A323" s="14"/>
      <c r="B323" s="249"/>
      <c r="C323" s="250"/>
      <c r="D323" s="240" t="s">
        <v>150</v>
      </c>
      <c r="E323" s="251" t="s">
        <v>1</v>
      </c>
      <c r="F323" s="252" t="s">
        <v>340</v>
      </c>
      <c r="G323" s="250"/>
      <c r="H323" s="253">
        <v>30.597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9" t="s">
        <v>150</v>
      </c>
      <c r="AU323" s="259" t="s">
        <v>85</v>
      </c>
      <c r="AV323" s="14" t="s">
        <v>85</v>
      </c>
      <c r="AW323" s="14" t="s">
        <v>32</v>
      </c>
      <c r="AX323" s="14" t="s">
        <v>75</v>
      </c>
      <c r="AY323" s="259" t="s">
        <v>140</v>
      </c>
    </row>
    <row r="324" spans="1:51" s="13" customFormat="1" ht="12">
      <c r="A324" s="13"/>
      <c r="B324" s="238"/>
      <c r="C324" s="239"/>
      <c r="D324" s="240" t="s">
        <v>150</v>
      </c>
      <c r="E324" s="241" t="s">
        <v>1</v>
      </c>
      <c r="F324" s="242" t="s">
        <v>366</v>
      </c>
      <c r="G324" s="239"/>
      <c r="H324" s="241" t="s">
        <v>1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8" t="s">
        <v>150</v>
      </c>
      <c r="AU324" s="248" t="s">
        <v>85</v>
      </c>
      <c r="AV324" s="13" t="s">
        <v>83</v>
      </c>
      <c r="AW324" s="13" t="s">
        <v>32</v>
      </c>
      <c r="AX324" s="13" t="s">
        <v>75</v>
      </c>
      <c r="AY324" s="248" t="s">
        <v>140</v>
      </c>
    </row>
    <row r="325" spans="1:51" s="14" customFormat="1" ht="12">
      <c r="A325" s="14"/>
      <c r="B325" s="249"/>
      <c r="C325" s="250"/>
      <c r="D325" s="240" t="s">
        <v>150</v>
      </c>
      <c r="E325" s="251" t="s">
        <v>1</v>
      </c>
      <c r="F325" s="252" t="s">
        <v>342</v>
      </c>
      <c r="G325" s="250"/>
      <c r="H325" s="253">
        <v>1.138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9" t="s">
        <v>150</v>
      </c>
      <c r="AU325" s="259" t="s">
        <v>85</v>
      </c>
      <c r="AV325" s="14" t="s">
        <v>85</v>
      </c>
      <c r="AW325" s="14" t="s">
        <v>32</v>
      </c>
      <c r="AX325" s="14" t="s">
        <v>75</v>
      </c>
      <c r="AY325" s="259" t="s">
        <v>140</v>
      </c>
    </row>
    <row r="326" spans="1:51" s="15" customFormat="1" ht="12">
      <c r="A326" s="15"/>
      <c r="B326" s="260"/>
      <c r="C326" s="261"/>
      <c r="D326" s="240" t="s">
        <v>150</v>
      </c>
      <c r="E326" s="262" t="s">
        <v>1</v>
      </c>
      <c r="F326" s="263" t="s">
        <v>154</v>
      </c>
      <c r="G326" s="261"/>
      <c r="H326" s="264">
        <v>36.969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0" t="s">
        <v>150</v>
      </c>
      <c r="AU326" s="270" t="s">
        <v>85</v>
      </c>
      <c r="AV326" s="15" t="s">
        <v>146</v>
      </c>
      <c r="AW326" s="15" t="s">
        <v>32</v>
      </c>
      <c r="AX326" s="15" t="s">
        <v>83</v>
      </c>
      <c r="AY326" s="270" t="s">
        <v>140</v>
      </c>
    </row>
    <row r="327" spans="1:65" s="2" customFormat="1" ht="24.15" customHeight="1">
      <c r="A327" s="38"/>
      <c r="B327" s="39"/>
      <c r="C327" s="219" t="s">
        <v>367</v>
      </c>
      <c r="D327" s="219" t="s">
        <v>142</v>
      </c>
      <c r="E327" s="220" t="s">
        <v>368</v>
      </c>
      <c r="F327" s="221" t="s">
        <v>369</v>
      </c>
      <c r="G327" s="222" t="s">
        <v>145</v>
      </c>
      <c r="H327" s="223">
        <v>78.423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40</v>
      </c>
      <c r="O327" s="91"/>
      <c r="P327" s="229">
        <f>O327*H327</f>
        <v>0</v>
      </c>
      <c r="Q327" s="229">
        <v>0.02659</v>
      </c>
      <c r="R327" s="229">
        <f>Q327*H327</f>
        <v>2.08526757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146</v>
      </c>
      <c r="AT327" s="231" t="s">
        <v>142</v>
      </c>
      <c r="AU327" s="231" t="s">
        <v>85</v>
      </c>
      <c r="AY327" s="17" t="s">
        <v>140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83</v>
      </c>
      <c r="BK327" s="232">
        <f>ROUND(I327*H327,2)</f>
        <v>0</v>
      </c>
      <c r="BL327" s="17" t="s">
        <v>146</v>
      </c>
      <c r="BM327" s="231" t="s">
        <v>370</v>
      </c>
    </row>
    <row r="328" spans="1:47" s="2" customFormat="1" ht="12">
      <c r="A328" s="38"/>
      <c r="B328" s="39"/>
      <c r="C328" s="40"/>
      <c r="D328" s="233" t="s">
        <v>148</v>
      </c>
      <c r="E328" s="40"/>
      <c r="F328" s="234" t="s">
        <v>371</v>
      </c>
      <c r="G328" s="40"/>
      <c r="H328" s="40"/>
      <c r="I328" s="235"/>
      <c r="J328" s="40"/>
      <c r="K328" s="40"/>
      <c r="L328" s="44"/>
      <c r="M328" s="236"/>
      <c r="N328" s="237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148</v>
      </c>
      <c r="AU328" s="17" t="s">
        <v>85</v>
      </c>
    </row>
    <row r="329" spans="1:51" s="13" customFormat="1" ht="12">
      <c r="A329" s="13"/>
      <c r="B329" s="238"/>
      <c r="C329" s="239"/>
      <c r="D329" s="240" t="s">
        <v>150</v>
      </c>
      <c r="E329" s="241" t="s">
        <v>1</v>
      </c>
      <c r="F329" s="242" t="s">
        <v>151</v>
      </c>
      <c r="G329" s="239"/>
      <c r="H329" s="241" t="s">
        <v>1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8" t="s">
        <v>150</v>
      </c>
      <c r="AU329" s="248" t="s">
        <v>85</v>
      </c>
      <c r="AV329" s="13" t="s">
        <v>83</v>
      </c>
      <c r="AW329" s="13" t="s">
        <v>32</v>
      </c>
      <c r="AX329" s="13" t="s">
        <v>75</v>
      </c>
      <c r="AY329" s="248" t="s">
        <v>140</v>
      </c>
    </row>
    <row r="330" spans="1:51" s="13" customFormat="1" ht="12">
      <c r="A330" s="13"/>
      <c r="B330" s="238"/>
      <c r="C330" s="239"/>
      <c r="D330" s="240" t="s">
        <v>150</v>
      </c>
      <c r="E330" s="241" t="s">
        <v>1</v>
      </c>
      <c r="F330" s="242" t="s">
        <v>361</v>
      </c>
      <c r="G330" s="239"/>
      <c r="H330" s="241" t="s">
        <v>1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150</v>
      </c>
      <c r="AU330" s="248" t="s">
        <v>85</v>
      </c>
      <c r="AV330" s="13" t="s">
        <v>83</v>
      </c>
      <c r="AW330" s="13" t="s">
        <v>32</v>
      </c>
      <c r="AX330" s="13" t="s">
        <v>75</v>
      </c>
      <c r="AY330" s="248" t="s">
        <v>140</v>
      </c>
    </row>
    <row r="331" spans="1:51" s="14" customFormat="1" ht="12">
      <c r="A331" s="14"/>
      <c r="B331" s="249"/>
      <c r="C331" s="250"/>
      <c r="D331" s="240" t="s">
        <v>150</v>
      </c>
      <c r="E331" s="251" t="s">
        <v>1</v>
      </c>
      <c r="F331" s="252" t="s">
        <v>372</v>
      </c>
      <c r="G331" s="250"/>
      <c r="H331" s="253">
        <v>7.49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9" t="s">
        <v>150</v>
      </c>
      <c r="AU331" s="259" t="s">
        <v>85</v>
      </c>
      <c r="AV331" s="14" t="s">
        <v>85</v>
      </c>
      <c r="AW331" s="14" t="s">
        <v>32</v>
      </c>
      <c r="AX331" s="14" t="s">
        <v>75</v>
      </c>
      <c r="AY331" s="259" t="s">
        <v>140</v>
      </c>
    </row>
    <row r="332" spans="1:51" s="14" customFormat="1" ht="12">
      <c r="A332" s="14"/>
      <c r="B332" s="249"/>
      <c r="C332" s="250"/>
      <c r="D332" s="240" t="s">
        <v>150</v>
      </c>
      <c r="E332" s="251" t="s">
        <v>1</v>
      </c>
      <c r="F332" s="252" t="s">
        <v>373</v>
      </c>
      <c r="G332" s="250"/>
      <c r="H332" s="253">
        <v>3.075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9" t="s">
        <v>150</v>
      </c>
      <c r="AU332" s="259" t="s">
        <v>85</v>
      </c>
      <c r="AV332" s="14" t="s">
        <v>85</v>
      </c>
      <c r="AW332" s="14" t="s">
        <v>32</v>
      </c>
      <c r="AX332" s="14" t="s">
        <v>75</v>
      </c>
      <c r="AY332" s="259" t="s">
        <v>140</v>
      </c>
    </row>
    <row r="333" spans="1:51" s="14" customFormat="1" ht="12">
      <c r="A333" s="14"/>
      <c r="B333" s="249"/>
      <c r="C333" s="250"/>
      <c r="D333" s="240" t="s">
        <v>150</v>
      </c>
      <c r="E333" s="251" t="s">
        <v>1</v>
      </c>
      <c r="F333" s="252" t="s">
        <v>374</v>
      </c>
      <c r="G333" s="250"/>
      <c r="H333" s="253">
        <v>4.389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9" t="s">
        <v>150</v>
      </c>
      <c r="AU333" s="259" t="s">
        <v>85</v>
      </c>
      <c r="AV333" s="14" t="s">
        <v>85</v>
      </c>
      <c r="AW333" s="14" t="s">
        <v>32</v>
      </c>
      <c r="AX333" s="14" t="s">
        <v>75</v>
      </c>
      <c r="AY333" s="259" t="s">
        <v>140</v>
      </c>
    </row>
    <row r="334" spans="1:51" s="13" customFormat="1" ht="12">
      <c r="A334" s="13"/>
      <c r="B334" s="238"/>
      <c r="C334" s="239"/>
      <c r="D334" s="240" t="s">
        <v>150</v>
      </c>
      <c r="E334" s="241" t="s">
        <v>1</v>
      </c>
      <c r="F334" s="242" t="s">
        <v>365</v>
      </c>
      <c r="G334" s="239"/>
      <c r="H334" s="241" t="s">
        <v>1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8" t="s">
        <v>150</v>
      </c>
      <c r="AU334" s="248" t="s">
        <v>85</v>
      </c>
      <c r="AV334" s="13" t="s">
        <v>83</v>
      </c>
      <c r="AW334" s="13" t="s">
        <v>32</v>
      </c>
      <c r="AX334" s="13" t="s">
        <v>75</v>
      </c>
      <c r="AY334" s="248" t="s">
        <v>140</v>
      </c>
    </row>
    <row r="335" spans="1:51" s="14" customFormat="1" ht="12">
      <c r="A335" s="14"/>
      <c r="B335" s="249"/>
      <c r="C335" s="250"/>
      <c r="D335" s="240" t="s">
        <v>150</v>
      </c>
      <c r="E335" s="251" t="s">
        <v>1</v>
      </c>
      <c r="F335" s="252" t="s">
        <v>354</v>
      </c>
      <c r="G335" s="250"/>
      <c r="H335" s="253">
        <v>61.194</v>
      </c>
      <c r="I335" s="254"/>
      <c r="J335" s="250"/>
      <c r="K335" s="250"/>
      <c r="L335" s="255"/>
      <c r="M335" s="256"/>
      <c r="N335" s="257"/>
      <c r="O335" s="257"/>
      <c r="P335" s="257"/>
      <c r="Q335" s="257"/>
      <c r="R335" s="257"/>
      <c r="S335" s="257"/>
      <c r="T335" s="25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9" t="s">
        <v>150</v>
      </c>
      <c r="AU335" s="259" t="s">
        <v>85</v>
      </c>
      <c r="AV335" s="14" t="s">
        <v>85</v>
      </c>
      <c r="AW335" s="14" t="s">
        <v>32</v>
      </c>
      <c r="AX335" s="14" t="s">
        <v>75</v>
      </c>
      <c r="AY335" s="259" t="s">
        <v>140</v>
      </c>
    </row>
    <row r="336" spans="1:51" s="13" customFormat="1" ht="12">
      <c r="A336" s="13"/>
      <c r="B336" s="238"/>
      <c r="C336" s="239"/>
      <c r="D336" s="240" t="s">
        <v>150</v>
      </c>
      <c r="E336" s="241" t="s">
        <v>1</v>
      </c>
      <c r="F336" s="242" t="s">
        <v>366</v>
      </c>
      <c r="G336" s="239"/>
      <c r="H336" s="241" t="s">
        <v>1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150</v>
      </c>
      <c r="AU336" s="248" t="s">
        <v>85</v>
      </c>
      <c r="AV336" s="13" t="s">
        <v>83</v>
      </c>
      <c r="AW336" s="13" t="s">
        <v>32</v>
      </c>
      <c r="AX336" s="13" t="s">
        <v>75</v>
      </c>
      <c r="AY336" s="248" t="s">
        <v>140</v>
      </c>
    </row>
    <row r="337" spans="1:51" s="14" customFormat="1" ht="12">
      <c r="A337" s="14"/>
      <c r="B337" s="249"/>
      <c r="C337" s="250"/>
      <c r="D337" s="240" t="s">
        <v>150</v>
      </c>
      <c r="E337" s="251" t="s">
        <v>1</v>
      </c>
      <c r="F337" s="252" t="s">
        <v>355</v>
      </c>
      <c r="G337" s="250"/>
      <c r="H337" s="253">
        <v>2.275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9" t="s">
        <v>150</v>
      </c>
      <c r="AU337" s="259" t="s">
        <v>85</v>
      </c>
      <c r="AV337" s="14" t="s">
        <v>85</v>
      </c>
      <c r="AW337" s="14" t="s">
        <v>32</v>
      </c>
      <c r="AX337" s="14" t="s">
        <v>75</v>
      </c>
      <c r="AY337" s="259" t="s">
        <v>140</v>
      </c>
    </row>
    <row r="338" spans="1:51" s="15" customFormat="1" ht="12">
      <c r="A338" s="15"/>
      <c r="B338" s="260"/>
      <c r="C338" s="261"/>
      <c r="D338" s="240" t="s">
        <v>150</v>
      </c>
      <c r="E338" s="262" t="s">
        <v>1</v>
      </c>
      <c r="F338" s="263" t="s">
        <v>154</v>
      </c>
      <c r="G338" s="261"/>
      <c r="H338" s="264">
        <v>78.423</v>
      </c>
      <c r="I338" s="265"/>
      <c r="J338" s="261"/>
      <c r="K338" s="261"/>
      <c r="L338" s="266"/>
      <c r="M338" s="267"/>
      <c r="N338" s="268"/>
      <c r="O338" s="268"/>
      <c r="P338" s="268"/>
      <c r="Q338" s="268"/>
      <c r="R338" s="268"/>
      <c r="S338" s="268"/>
      <c r="T338" s="269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0" t="s">
        <v>150</v>
      </c>
      <c r="AU338" s="270" t="s">
        <v>85</v>
      </c>
      <c r="AV338" s="15" t="s">
        <v>146</v>
      </c>
      <c r="AW338" s="15" t="s">
        <v>32</v>
      </c>
      <c r="AX338" s="15" t="s">
        <v>83</v>
      </c>
      <c r="AY338" s="270" t="s">
        <v>140</v>
      </c>
    </row>
    <row r="339" spans="1:65" s="2" customFormat="1" ht="33" customHeight="1">
      <c r="A339" s="38"/>
      <c r="B339" s="39"/>
      <c r="C339" s="219" t="s">
        <v>375</v>
      </c>
      <c r="D339" s="219" t="s">
        <v>142</v>
      </c>
      <c r="E339" s="220" t="s">
        <v>376</v>
      </c>
      <c r="F339" s="221" t="s">
        <v>377</v>
      </c>
      <c r="G339" s="222" t="s">
        <v>169</v>
      </c>
      <c r="H339" s="223">
        <v>4.011</v>
      </c>
      <c r="I339" s="224"/>
      <c r="J339" s="225">
        <f>ROUND(I339*H339,2)</f>
        <v>0</v>
      </c>
      <c r="K339" s="226"/>
      <c r="L339" s="44"/>
      <c r="M339" s="227" t="s">
        <v>1</v>
      </c>
      <c r="N339" s="228" t="s">
        <v>40</v>
      </c>
      <c r="O339" s="91"/>
      <c r="P339" s="229">
        <f>O339*H339</f>
        <v>0</v>
      </c>
      <c r="Q339" s="229">
        <v>2.50187</v>
      </c>
      <c r="R339" s="229">
        <f>Q339*H339</f>
        <v>10.03500057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146</v>
      </c>
      <c r="AT339" s="231" t="s">
        <v>142</v>
      </c>
      <c r="AU339" s="231" t="s">
        <v>85</v>
      </c>
      <c r="AY339" s="17" t="s">
        <v>140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83</v>
      </c>
      <c r="BK339" s="232">
        <f>ROUND(I339*H339,2)</f>
        <v>0</v>
      </c>
      <c r="BL339" s="17" t="s">
        <v>146</v>
      </c>
      <c r="BM339" s="231" t="s">
        <v>378</v>
      </c>
    </row>
    <row r="340" spans="1:47" s="2" customFormat="1" ht="12">
      <c r="A340" s="38"/>
      <c r="B340" s="39"/>
      <c r="C340" s="40"/>
      <c r="D340" s="233" t="s">
        <v>148</v>
      </c>
      <c r="E340" s="40"/>
      <c r="F340" s="234" t="s">
        <v>379</v>
      </c>
      <c r="G340" s="40"/>
      <c r="H340" s="40"/>
      <c r="I340" s="235"/>
      <c r="J340" s="40"/>
      <c r="K340" s="40"/>
      <c r="L340" s="44"/>
      <c r="M340" s="236"/>
      <c r="N340" s="237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148</v>
      </c>
      <c r="AU340" s="17" t="s">
        <v>85</v>
      </c>
    </row>
    <row r="341" spans="1:51" s="13" customFormat="1" ht="12">
      <c r="A341" s="13"/>
      <c r="B341" s="238"/>
      <c r="C341" s="239"/>
      <c r="D341" s="240" t="s">
        <v>150</v>
      </c>
      <c r="E341" s="241" t="s">
        <v>1</v>
      </c>
      <c r="F341" s="242" t="s">
        <v>380</v>
      </c>
      <c r="G341" s="239"/>
      <c r="H341" s="241" t="s">
        <v>1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8" t="s">
        <v>150</v>
      </c>
      <c r="AU341" s="248" t="s">
        <v>85</v>
      </c>
      <c r="AV341" s="13" t="s">
        <v>83</v>
      </c>
      <c r="AW341" s="13" t="s">
        <v>32</v>
      </c>
      <c r="AX341" s="13" t="s">
        <v>75</v>
      </c>
      <c r="AY341" s="248" t="s">
        <v>140</v>
      </c>
    </row>
    <row r="342" spans="1:51" s="13" customFormat="1" ht="12">
      <c r="A342" s="13"/>
      <c r="B342" s="238"/>
      <c r="C342" s="239"/>
      <c r="D342" s="240" t="s">
        <v>150</v>
      </c>
      <c r="E342" s="241" t="s">
        <v>1</v>
      </c>
      <c r="F342" s="242" t="s">
        <v>381</v>
      </c>
      <c r="G342" s="239"/>
      <c r="H342" s="241" t="s">
        <v>1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150</v>
      </c>
      <c r="AU342" s="248" t="s">
        <v>85</v>
      </c>
      <c r="AV342" s="13" t="s">
        <v>83</v>
      </c>
      <c r="AW342" s="13" t="s">
        <v>32</v>
      </c>
      <c r="AX342" s="13" t="s">
        <v>75</v>
      </c>
      <c r="AY342" s="248" t="s">
        <v>140</v>
      </c>
    </row>
    <row r="343" spans="1:51" s="14" customFormat="1" ht="12">
      <c r="A343" s="14"/>
      <c r="B343" s="249"/>
      <c r="C343" s="250"/>
      <c r="D343" s="240" t="s">
        <v>150</v>
      </c>
      <c r="E343" s="251" t="s">
        <v>1</v>
      </c>
      <c r="F343" s="252" t="s">
        <v>382</v>
      </c>
      <c r="G343" s="250"/>
      <c r="H343" s="253">
        <v>4.011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9" t="s">
        <v>150</v>
      </c>
      <c r="AU343" s="259" t="s">
        <v>85</v>
      </c>
      <c r="AV343" s="14" t="s">
        <v>85</v>
      </c>
      <c r="AW343" s="14" t="s">
        <v>32</v>
      </c>
      <c r="AX343" s="14" t="s">
        <v>75</v>
      </c>
      <c r="AY343" s="259" t="s">
        <v>140</v>
      </c>
    </row>
    <row r="344" spans="1:51" s="15" customFormat="1" ht="12">
      <c r="A344" s="15"/>
      <c r="B344" s="260"/>
      <c r="C344" s="261"/>
      <c r="D344" s="240" t="s">
        <v>150</v>
      </c>
      <c r="E344" s="262" t="s">
        <v>1</v>
      </c>
      <c r="F344" s="263" t="s">
        <v>154</v>
      </c>
      <c r="G344" s="261"/>
      <c r="H344" s="264">
        <v>4.011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0" t="s">
        <v>150</v>
      </c>
      <c r="AU344" s="270" t="s">
        <v>85</v>
      </c>
      <c r="AV344" s="15" t="s">
        <v>146</v>
      </c>
      <c r="AW344" s="15" t="s">
        <v>32</v>
      </c>
      <c r="AX344" s="15" t="s">
        <v>83</v>
      </c>
      <c r="AY344" s="270" t="s">
        <v>140</v>
      </c>
    </row>
    <row r="345" spans="1:65" s="2" customFormat="1" ht="33" customHeight="1">
      <c r="A345" s="38"/>
      <c r="B345" s="39"/>
      <c r="C345" s="219" t="s">
        <v>383</v>
      </c>
      <c r="D345" s="219" t="s">
        <v>142</v>
      </c>
      <c r="E345" s="220" t="s">
        <v>384</v>
      </c>
      <c r="F345" s="221" t="s">
        <v>385</v>
      </c>
      <c r="G345" s="222" t="s">
        <v>169</v>
      </c>
      <c r="H345" s="223">
        <v>4.011</v>
      </c>
      <c r="I345" s="224"/>
      <c r="J345" s="225">
        <f>ROUND(I345*H345,2)</f>
        <v>0</v>
      </c>
      <c r="K345" s="226"/>
      <c r="L345" s="44"/>
      <c r="M345" s="227" t="s">
        <v>1</v>
      </c>
      <c r="N345" s="228" t="s">
        <v>40</v>
      </c>
      <c r="O345" s="91"/>
      <c r="P345" s="229">
        <f>O345*H345</f>
        <v>0</v>
      </c>
      <c r="Q345" s="229">
        <v>0</v>
      </c>
      <c r="R345" s="229">
        <f>Q345*H345</f>
        <v>0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146</v>
      </c>
      <c r="AT345" s="231" t="s">
        <v>142</v>
      </c>
      <c r="AU345" s="231" t="s">
        <v>85</v>
      </c>
      <c r="AY345" s="17" t="s">
        <v>140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83</v>
      </c>
      <c r="BK345" s="232">
        <f>ROUND(I345*H345,2)</f>
        <v>0</v>
      </c>
      <c r="BL345" s="17" t="s">
        <v>146</v>
      </c>
      <c r="BM345" s="231" t="s">
        <v>386</v>
      </c>
    </row>
    <row r="346" spans="1:47" s="2" customFormat="1" ht="12">
      <c r="A346" s="38"/>
      <c r="B346" s="39"/>
      <c r="C346" s="40"/>
      <c r="D346" s="233" t="s">
        <v>148</v>
      </c>
      <c r="E346" s="40"/>
      <c r="F346" s="234" t="s">
        <v>387</v>
      </c>
      <c r="G346" s="40"/>
      <c r="H346" s="40"/>
      <c r="I346" s="235"/>
      <c r="J346" s="40"/>
      <c r="K346" s="40"/>
      <c r="L346" s="44"/>
      <c r="M346" s="236"/>
      <c r="N346" s="237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148</v>
      </c>
      <c r="AU346" s="17" t="s">
        <v>85</v>
      </c>
    </row>
    <row r="347" spans="1:65" s="2" customFormat="1" ht="16.5" customHeight="1">
      <c r="A347" s="38"/>
      <c r="B347" s="39"/>
      <c r="C347" s="219" t="s">
        <v>388</v>
      </c>
      <c r="D347" s="219" t="s">
        <v>142</v>
      </c>
      <c r="E347" s="220" t="s">
        <v>389</v>
      </c>
      <c r="F347" s="221" t="s">
        <v>390</v>
      </c>
      <c r="G347" s="222" t="s">
        <v>187</v>
      </c>
      <c r="H347" s="223">
        <v>0.187</v>
      </c>
      <c r="I347" s="224"/>
      <c r="J347" s="225">
        <f>ROUND(I347*H347,2)</f>
        <v>0</v>
      </c>
      <c r="K347" s="226"/>
      <c r="L347" s="44"/>
      <c r="M347" s="227" t="s">
        <v>1</v>
      </c>
      <c r="N347" s="228" t="s">
        <v>40</v>
      </c>
      <c r="O347" s="91"/>
      <c r="P347" s="229">
        <f>O347*H347</f>
        <v>0</v>
      </c>
      <c r="Q347" s="229">
        <v>1.06277</v>
      </c>
      <c r="R347" s="229">
        <f>Q347*H347</f>
        <v>0.19873799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146</v>
      </c>
      <c r="AT347" s="231" t="s">
        <v>142</v>
      </c>
      <c r="AU347" s="231" t="s">
        <v>85</v>
      </c>
      <c r="AY347" s="17" t="s">
        <v>140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83</v>
      </c>
      <c r="BK347" s="232">
        <f>ROUND(I347*H347,2)</f>
        <v>0</v>
      </c>
      <c r="BL347" s="17" t="s">
        <v>146</v>
      </c>
      <c r="BM347" s="231" t="s">
        <v>391</v>
      </c>
    </row>
    <row r="348" spans="1:47" s="2" customFormat="1" ht="12">
      <c r="A348" s="38"/>
      <c r="B348" s="39"/>
      <c r="C348" s="40"/>
      <c r="D348" s="233" t="s">
        <v>148</v>
      </c>
      <c r="E348" s="40"/>
      <c r="F348" s="234" t="s">
        <v>392</v>
      </c>
      <c r="G348" s="40"/>
      <c r="H348" s="40"/>
      <c r="I348" s="235"/>
      <c r="J348" s="40"/>
      <c r="K348" s="40"/>
      <c r="L348" s="44"/>
      <c r="M348" s="236"/>
      <c r="N348" s="237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148</v>
      </c>
      <c r="AU348" s="17" t="s">
        <v>85</v>
      </c>
    </row>
    <row r="349" spans="1:51" s="13" customFormat="1" ht="12">
      <c r="A349" s="13"/>
      <c r="B349" s="238"/>
      <c r="C349" s="239"/>
      <c r="D349" s="240" t="s">
        <v>150</v>
      </c>
      <c r="E349" s="241" t="s">
        <v>1</v>
      </c>
      <c r="F349" s="242" t="s">
        <v>380</v>
      </c>
      <c r="G349" s="239"/>
      <c r="H349" s="241" t="s">
        <v>1</v>
      </c>
      <c r="I349" s="243"/>
      <c r="J349" s="239"/>
      <c r="K349" s="239"/>
      <c r="L349" s="244"/>
      <c r="M349" s="245"/>
      <c r="N349" s="246"/>
      <c r="O349" s="246"/>
      <c r="P349" s="246"/>
      <c r="Q349" s="246"/>
      <c r="R349" s="246"/>
      <c r="S349" s="246"/>
      <c r="T349" s="24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8" t="s">
        <v>150</v>
      </c>
      <c r="AU349" s="248" t="s">
        <v>85</v>
      </c>
      <c r="AV349" s="13" t="s">
        <v>83</v>
      </c>
      <c r="AW349" s="13" t="s">
        <v>32</v>
      </c>
      <c r="AX349" s="13" t="s">
        <v>75</v>
      </c>
      <c r="AY349" s="248" t="s">
        <v>140</v>
      </c>
    </row>
    <row r="350" spans="1:51" s="13" customFormat="1" ht="12">
      <c r="A350" s="13"/>
      <c r="B350" s="238"/>
      <c r="C350" s="239"/>
      <c r="D350" s="240" t="s">
        <v>150</v>
      </c>
      <c r="E350" s="241" t="s">
        <v>1</v>
      </c>
      <c r="F350" s="242" t="s">
        <v>393</v>
      </c>
      <c r="G350" s="239"/>
      <c r="H350" s="241" t="s">
        <v>1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150</v>
      </c>
      <c r="AU350" s="248" t="s">
        <v>85</v>
      </c>
      <c r="AV350" s="13" t="s">
        <v>83</v>
      </c>
      <c r="AW350" s="13" t="s">
        <v>32</v>
      </c>
      <c r="AX350" s="13" t="s">
        <v>75</v>
      </c>
      <c r="AY350" s="248" t="s">
        <v>140</v>
      </c>
    </row>
    <row r="351" spans="1:51" s="14" customFormat="1" ht="12">
      <c r="A351" s="14"/>
      <c r="B351" s="249"/>
      <c r="C351" s="250"/>
      <c r="D351" s="240" t="s">
        <v>150</v>
      </c>
      <c r="E351" s="251" t="s">
        <v>1</v>
      </c>
      <c r="F351" s="252" t="s">
        <v>394</v>
      </c>
      <c r="G351" s="250"/>
      <c r="H351" s="253">
        <v>0.187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150</v>
      </c>
      <c r="AU351" s="259" t="s">
        <v>85</v>
      </c>
      <c r="AV351" s="14" t="s">
        <v>85</v>
      </c>
      <c r="AW351" s="14" t="s">
        <v>32</v>
      </c>
      <c r="AX351" s="14" t="s">
        <v>75</v>
      </c>
      <c r="AY351" s="259" t="s">
        <v>140</v>
      </c>
    </row>
    <row r="352" spans="1:51" s="15" customFormat="1" ht="12">
      <c r="A352" s="15"/>
      <c r="B352" s="260"/>
      <c r="C352" s="261"/>
      <c r="D352" s="240" t="s">
        <v>150</v>
      </c>
      <c r="E352" s="262" t="s">
        <v>1</v>
      </c>
      <c r="F352" s="263" t="s">
        <v>154</v>
      </c>
      <c r="G352" s="261"/>
      <c r="H352" s="264">
        <v>0.187</v>
      </c>
      <c r="I352" s="265"/>
      <c r="J352" s="261"/>
      <c r="K352" s="261"/>
      <c r="L352" s="266"/>
      <c r="M352" s="267"/>
      <c r="N352" s="268"/>
      <c r="O352" s="268"/>
      <c r="P352" s="268"/>
      <c r="Q352" s="268"/>
      <c r="R352" s="268"/>
      <c r="S352" s="268"/>
      <c r="T352" s="269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0" t="s">
        <v>150</v>
      </c>
      <c r="AU352" s="270" t="s">
        <v>85</v>
      </c>
      <c r="AV352" s="15" t="s">
        <v>146</v>
      </c>
      <c r="AW352" s="15" t="s">
        <v>32</v>
      </c>
      <c r="AX352" s="15" t="s">
        <v>83</v>
      </c>
      <c r="AY352" s="270" t="s">
        <v>140</v>
      </c>
    </row>
    <row r="353" spans="1:63" s="12" customFormat="1" ht="22.8" customHeight="1">
      <c r="A353" s="12"/>
      <c r="B353" s="203"/>
      <c r="C353" s="204"/>
      <c r="D353" s="205" t="s">
        <v>74</v>
      </c>
      <c r="E353" s="217" t="s">
        <v>207</v>
      </c>
      <c r="F353" s="217" t="s">
        <v>395</v>
      </c>
      <c r="G353" s="204"/>
      <c r="H353" s="204"/>
      <c r="I353" s="207"/>
      <c r="J353" s="218">
        <f>BK353</f>
        <v>0</v>
      </c>
      <c r="K353" s="204"/>
      <c r="L353" s="209"/>
      <c r="M353" s="210"/>
      <c r="N353" s="211"/>
      <c r="O353" s="211"/>
      <c r="P353" s="212">
        <f>SUM(P354:P562)</f>
        <v>0</v>
      </c>
      <c r="Q353" s="211"/>
      <c r="R353" s="212">
        <f>SUM(R354:R562)</f>
        <v>17.392278969999996</v>
      </c>
      <c r="S353" s="211"/>
      <c r="T353" s="213">
        <f>SUM(T354:T562)</f>
        <v>65.942859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4" t="s">
        <v>83</v>
      </c>
      <c r="AT353" s="215" t="s">
        <v>74</v>
      </c>
      <c r="AU353" s="215" t="s">
        <v>83</v>
      </c>
      <c r="AY353" s="214" t="s">
        <v>140</v>
      </c>
      <c r="BK353" s="216">
        <f>SUM(BK354:BK562)</f>
        <v>0</v>
      </c>
    </row>
    <row r="354" spans="1:65" s="2" customFormat="1" ht="37.8" customHeight="1">
      <c r="A354" s="38"/>
      <c r="B354" s="39"/>
      <c r="C354" s="219" t="s">
        <v>396</v>
      </c>
      <c r="D354" s="219" t="s">
        <v>142</v>
      </c>
      <c r="E354" s="220" t="s">
        <v>397</v>
      </c>
      <c r="F354" s="221" t="s">
        <v>398</v>
      </c>
      <c r="G354" s="222" t="s">
        <v>145</v>
      </c>
      <c r="H354" s="223">
        <v>129.4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40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146</v>
      </c>
      <c r="AT354" s="231" t="s">
        <v>142</v>
      </c>
      <c r="AU354" s="231" t="s">
        <v>85</v>
      </c>
      <c r="AY354" s="17" t="s">
        <v>140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83</v>
      </c>
      <c r="BK354" s="232">
        <f>ROUND(I354*H354,2)</f>
        <v>0</v>
      </c>
      <c r="BL354" s="17" t="s">
        <v>146</v>
      </c>
      <c r="BM354" s="231" t="s">
        <v>399</v>
      </c>
    </row>
    <row r="355" spans="1:47" s="2" customFormat="1" ht="12">
      <c r="A355" s="38"/>
      <c r="B355" s="39"/>
      <c r="C355" s="40"/>
      <c r="D355" s="233" t="s">
        <v>148</v>
      </c>
      <c r="E355" s="40"/>
      <c r="F355" s="234" t="s">
        <v>400</v>
      </c>
      <c r="G355" s="40"/>
      <c r="H355" s="40"/>
      <c r="I355" s="235"/>
      <c r="J355" s="40"/>
      <c r="K355" s="40"/>
      <c r="L355" s="44"/>
      <c r="M355" s="236"/>
      <c r="N355" s="237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148</v>
      </c>
      <c r="AU355" s="17" t="s">
        <v>85</v>
      </c>
    </row>
    <row r="356" spans="1:51" s="13" customFormat="1" ht="12">
      <c r="A356" s="13"/>
      <c r="B356" s="238"/>
      <c r="C356" s="239"/>
      <c r="D356" s="240" t="s">
        <v>150</v>
      </c>
      <c r="E356" s="241" t="s">
        <v>1</v>
      </c>
      <c r="F356" s="242" t="s">
        <v>380</v>
      </c>
      <c r="G356" s="239"/>
      <c r="H356" s="241" t="s">
        <v>1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150</v>
      </c>
      <c r="AU356" s="248" t="s">
        <v>85</v>
      </c>
      <c r="AV356" s="13" t="s">
        <v>83</v>
      </c>
      <c r="AW356" s="13" t="s">
        <v>32</v>
      </c>
      <c r="AX356" s="13" t="s">
        <v>75</v>
      </c>
      <c r="AY356" s="248" t="s">
        <v>140</v>
      </c>
    </row>
    <row r="357" spans="1:51" s="13" customFormat="1" ht="12">
      <c r="A357" s="13"/>
      <c r="B357" s="238"/>
      <c r="C357" s="239"/>
      <c r="D357" s="240" t="s">
        <v>150</v>
      </c>
      <c r="E357" s="241" t="s">
        <v>1</v>
      </c>
      <c r="F357" s="242" t="s">
        <v>401</v>
      </c>
      <c r="G357" s="239"/>
      <c r="H357" s="241" t="s">
        <v>1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150</v>
      </c>
      <c r="AU357" s="248" t="s">
        <v>85</v>
      </c>
      <c r="AV357" s="13" t="s">
        <v>83</v>
      </c>
      <c r="AW357" s="13" t="s">
        <v>32</v>
      </c>
      <c r="AX357" s="13" t="s">
        <v>75</v>
      </c>
      <c r="AY357" s="248" t="s">
        <v>140</v>
      </c>
    </row>
    <row r="358" spans="1:51" s="14" customFormat="1" ht="12">
      <c r="A358" s="14"/>
      <c r="B358" s="249"/>
      <c r="C358" s="250"/>
      <c r="D358" s="240" t="s">
        <v>150</v>
      </c>
      <c r="E358" s="251" t="s">
        <v>1</v>
      </c>
      <c r="F358" s="252" t="s">
        <v>402</v>
      </c>
      <c r="G358" s="250"/>
      <c r="H358" s="253">
        <v>129.4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9" t="s">
        <v>150</v>
      </c>
      <c r="AU358" s="259" t="s">
        <v>85</v>
      </c>
      <c r="AV358" s="14" t="s">
        <v>85</v>
      </c>
      <c r="AW358" s="14" t="s">
        <v>32</v>
      </c>
      <c r="AX358" s="14" t="s">
        <v>75</v>
      </c>
      <c r="AY358" s="259" t="s">
        <v>140</v>
      </c>
    </row>
    <row r="359" spans="1:51" s="15" customFormat="1" ht="12">
      <c r="A359" s="15"/>
      <c r="B359" s="260"/>
      <c r="C359" s="261"/>
      <c r="D359" s="240" t="s">
        <v>150</v>
      </c>
      <c r="E359" s="262" t="s">
        <v>1</v>
      </c>
      <c r="F359" s="263" t="s">
        <v>154</v>
      </c>
      <c r="G359" s="261"/>
      <c r="H359" s="264">
        <v>129.4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0" t="s">
        <v>150</v>
      </c>
      <c r="AU359" s="270" t="s">
        <v>85</v>
      </c>
      <c r="AV359" s="15" t="s">
        <v>146</v>
      </c>
      <c r="AW359" s="15" t="s">
        <v>32</v>
      </c>
      <c r="AX359" s="15" t="s">
        <v>83</v>
      </c>
      <c r="AY359" s="270" t="s">
        <v>140</v>
      </c>
    </row>
    <row r="360" spans="1:65" s="2" customFormat="1" ht="33" customHeight="1">
      <c r="A360" s="38"/>
      <c r="B360" s="39"/>
      <c r="C360" s="219" t="s">
        <v>403</v>
      </c>
      <c r="D360" s="219" t="s">
        <v>142</v>
      </c>
      <c r="E360" s="220" t="s">
        <v>404</v>
      </c>
      <c r="F360" s="221" t="s">
        <v>405</v>
      </c>
      <c r="G360" s="222" t="s">
        <v>145</v>
      </c>
      <c r="H360" s="223">
        <v>7764</v>
      </c>
      <c r="I360" s="224"/>
      <c r="J360" s="225">
        <f>ROUND(I360*H360,2)</f>
        <v>0</v>
      </c>
      <c r="K360" s="226"/>
      <c r="L360" s="44"/>
      <c r="M360" s="227" t="s">
        <v>1</v>
      </c>
      <c r="N360" s="228" t="s">
        <v>40</v>
      </c>
      <c r="O360" s="91"/>
      <c r="P360" s="229">
        <f>O360*H360</f>
        <v>0</v>
      </c>
      <c r="Q360" s="229">
        <v>0</v>
      </c>
      <c r="R360" s="229">
        <f>Q360*H360</f>
        <v>0</v>
      </c>
      <c r="S360" s="229">
        <v>0</v>
      </c>
      <c r="T360" s="23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1" t="s">
        <v>146</v>
      </c>
      <c r="AT360" s="231" t="s">
        <v>142</v>
      </c>
      <c r="AU360" s="231" t="s">
        <v>85</v>
      </c>
      <c r="AY360" s="17" t="s">
        <v>140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7" t="s">
        <v>83</v>
      </c>
      <c r="BK360" s="232">
        <f>ROUND(I360*H360,2)</f>
        <v>0</v>
      </c>
      <c r="BL360" s="17" t="s">
        <v>146</v>
      </c>
      <c r="BM360" s="231" t="s">
        <v>406</v>
      </c>
    </row>
    <row r="361" spans="1:47" s="2" customFormat="1" ht="12">
      <c r="A361" s="38"/>
      <c r="B361" s="39"/>
      <c r="C361" s="40"/>
      <c r="D361" s="233" t="s">
        <v>148</v>
      </c>
      <c r="E361" s="40"/>
      <c r="F361" s="234" t="s">
        <v>407</v>
      </c>
      <c r="G361" s="40"/>
      <c r="H361" s="40"/>
      <c r="I361" s="235"/>
      <c r="J361" s="40"/>
      <c r="K361" s="40"/>
      <c r="L361" s="44"/>
      <c r="M361" s="236"/>
      <c r="N361" s="237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148</v>
      </c>
      <c r="AU361" s="17" t="s">
        <v>85</v>
      </c>
    </row>
    <row r="362" spans="1:51" s="14" customFormat="1" ht="12">
      <c r="A362" s="14"/>
      <c r="B362" s="249"/>
      <c r="C362" s="250"/>
      <c r="D362" s="240" t="s">
        <v>150</v>
      </c>
      <c r="E362" s="250"/>
      <c r="F362" s="252" t="s">
        <v>408</v>
      </c>
      <c r="G362" s="250"/>
      <c r="H362" s="253">
        <v>7764</v>
      </c>
      <c r="I362" s="254"/>
      <c r="J362" s="250"/>
      <c r="K362" s="250"/>
      <c r="L362" s="255"/>
      <c r="M362" s="256"/>
      <c r="N362" s="257"/>
      <c r="O362" s="257"/>
      <c r="P362" s="257"/>
      <c r="Q362" s="257"/>
      <c r="R362" s="257"/>
      <c r="S362" s="257"/>
      <c r="T362" s="25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9" t="s">
        <v>150</v>
      </c>
      <c r="AU362" s="259" t="s">
        <v>85</v>
      </c>
      <c r="AV362" s="14" t="s">
        <v>85</v>
      </c>
      <c r="AW362" s="14" t="s">
        <v>4</v>
      </c>
      <c r="AX362" s="14" t="s">
        <v>83</v>
      </c>
      <c r="AY362" s="259" t="s">
        <v>140</v>
      </c>
    </row>
    <row r="363" spans="1:65" s="2" customFormat="1" ht="37.8" customHeight="1">
      <c r="A363" s="38"/>
      <c r="B363" s="39"/>
      <c r="C363" s="219" t="s">
        <v>409</v>
      </c>
      <c r="D363" s="219" t="s">
        <v>142</v>
      </c>
      <c r="E363" s="220" t="s">
        <v>410</v>
      </c>
      <c r="F363" s="221" t="s">
        <v>411</v>
      </c>
      <c r="G363" s="222" t="s">
        <v>145</v>
      </c>
      <c r="H363" s="223">
        <v>129.4</v>
      </c>
      <c r="I363" s="224"/>
      <c r="J363" s="225">
        <f>ROUND(I363*H363,2)</f>
        <v>0</v>
      </c>
      <c r="K363" s="226"/>
      <c r="L363" s="44"/>
      <c r="M363" s="227" t="s">
        <v>1</v>
      </c>
      <c r="N363" s="228" t="s">
        <v>40</v>
      </c>
      <c r="O363" s="91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1" t="s">
        <v>146</v>
      </c>
      <c r="AT363" s="231" t="s">
        <v>142</v>
      </c>
      <c r="AU363" s="231" t="s">
        <v>85</v>
      </c>
      <c r="AY363" s="17" t="s">
        <v>140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7" t="s">
        <v>83</v>
      </c>
      <c r="BK363" s="232">
        <f>ROUND(I363*H363,2)</f>
        <v>0</v>
      </c>
      <c r="BL363" s="17" t="s">
        <v>146</v>
      </c>
      <c r="BM363" s="231" t="s">
        <v>412</v>
      </c>
    </row>
    <row r="364" spans="1:47" s="2" customFormat="1" ht="12">
      <c r="A364" s="38"/>
      <c r="B364" s="39"/>
      <c r="C364" s="40"/>
      <c r="D364" s="233" t="s">
        <v>148</v>
      </c>
      <c r="E364" s="40"/>
      <c r="F364" s="234" t="s">
        <v>413</v>
      </c>
      <c r="G364" s="40"/>
      <c r="H364" s="40"/>
      <c r="I364" s="235"/>
      <c r="J364" s="40"/>
      <c r="K364" s="40"/>
      <c r="L364" s="44"/>
      <c r="M364" s="236"/>
      <c r="N364" s="237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148</v>
      </c>
      <c r="AU364" s="17" t="s">
        <v>85</v>
      </c>
    </row>
    <row r="365" spans="1:65" s="2" customFormat="1" ht="33" customHeight="1">
      <c r="A365" s="38"/>
      <c r="B365" s="39"/>
      <c r="C365" s="219" t="s">
        <v>414</v>
      </c>
      <c r="D365" s="219" t="s">
        <v>142</v>
      </c>
      <c r="E365" s="220" t="s">
        <v>415</v>
      </c>
      <c r="F365" s="221" t="s">
        <v>416</v>
      </c>
      <c r="G365" s="222" t="s">
        <v>145</v>
      </c>
      <c r="H365" s="223">
        <v>46.54</v>
      </c>
      <c r="I365" s="224"/>
      <c r="J365" s="225">
        <f>ROUND(I365*H365,2)</f>
        <v>0</v>
      </c>
      <c r="K365" s="226"/>
      <c r="L365" s="44"/>
      <c r="M365" s="227" t="s">
        <v>1</v>
      </c>
      <c r="N365" s="228" t="s">
        <v>40</v>
      </c>
      <c r="O365" s="91"/>
      <c r="P365" s="229">
        <f>O365*H365</f>
        <v>0</v>
      </c>
      <c r="Q365" s="229">
        <v>0.00013</v>
      </c>
      <c r="R365" s="229">
        <f>Q365*H365</f>
        <v>0.0060501999999999995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146</v>
      </c>
      <c r="AT365" s="231" t="s">
        <v>142</v>
      </c>
      <c r="AU365" s="231" t="s">
        <v>85</v>
      </c>
      <c r="AY365" s="17" t="s">
        <v>140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83</v>
      </c>
      <c r="BK365" s="232">
        <f>ROUND(I365*H365,2)</f>
        <v>0</v>
      </c>
      <c r="BL365" s="17" t="s">
        <v>146</v>
      </c>
      <c r="BM365" s="231" t="s">
        <v>417</v>
      </c>
    </row>
    <row r="366" spans="1:47" s="2" customFormat="1" ht="12">
      <c r="A366" s="38"/>
      <c r="B366" s="39"/>
      <c r="C366" s="40"/>
      <c r="D366" s="233" t="s">
        <v>148</v>
      </c>
      <c r="E366" s="40"/>
      <c r="F366" s="234" t="s">
        <v>418</v>
      </c>
      <c r="G366" s="40"/>
      <c r="H366" s="40"/>
      <c r="I366" s="235"/>
      <c r="J366" s="40"/>
      <c r="K366" s="40"/>
      <c r="L366" s="44"/>
      <c r="M366" s="236"/>
      <c r="N366" s="237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148</v>
      </c>
      <c r="AU366" s="17" t="s">
        <v>85</v>
      </c>
    </row>
    <row r="367" spans="1:51" s="13" customFormat="1" ht="12">
      <c r="A367" s="13"/>
      <c r="B367" s="238"/>
      <c r="C367" s="239"/>
      <c r="D367" s="240" t="s">
        <v>150</v>
      </c>
      <c r="E367" s="241" t="s">
        <v>1</v>
      </c>
      <c r="F367" s="242" t="s">
        <v>380</v>
      </c>
      <c r="G367" s="239"/>
      <c r="H367" s="241" t="s">
        <v>1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150</v>
      </c>
      <c r="AU367" s="248" t="s">
        <v>85</v>
      </c>
      <c r="AV367" s="13" t="s">
        <v>83</v>
      </c>
      <c r="AW367" s="13" t="s">
        <v>32</v>
      </c>
      <c r="AX367" s="13" t="s">
        <v>75</v>
      </c>
      <c r="AY367" s="248" t="s">
        <v>140</v>
      </c>
    </row>
    <row r="368" spans="1:51" s="13" customFormat="1" ht="12">
      <c r="A368" s="13"/>
      <c r="B368" s="238"/>
      <c r="C368" s="239"/>
      <c r="D368" s="240" t="s">
        <v>150</v>
      </c>
      <c r="E368" s="241" t="s">
        <v>1</v>
      </c>
      <c r="F368" s="242" t="s">
        <v>419</v>
      </c>
      <c r="G368" s="239"/>
      <c r="H368" s="241" t="s">
        <v>1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150</v>
      </c>
      <c r="AU368" s="248" t="s">
        <v>85</v>
      </c>
      <c r="AV368" s="13" t="s">
        <v>83</v>
      </c>
      <c r="AW368" s="13" t="s">
        <v>32</v>
      </c>
      <c r="AX368" s="13" t="s">
        <v>75</v>
      </c>
      <c r="AY368" s="248" t="s">
        <v>140</v>
      </c>
    </row>
    <row r="369" spans="1:51" s="14" customFormat="1" ht="12">
      <c r="A369" s="14"/>
      <c r="B369" s="249"/>
      <c r="C369" s="250"/>
      <c r="D369" s="240" t="s">
        <v>150</v>
      </c>
      <c r="E369" s="251" t="s">
        <v>1</v>
      </c>
      <c r="F369" s="252" t="s">
        <v>420</v>
      </c>
      <c r="G369" s="250"/>
      <c r="H369" s="253">
        <v>46.54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9" t="s">
        <v>150</v>
      </c>
      <c r="AU369" s="259" t="s">
        <v>85</v>
      </c>
      <c r="AV369" s="14" t="s">
        <v>85</v>
      </c>
      <c r="AW369" s="14" t="s">
        <v>32</v>
      </c>
      <c r="AX369" s="14" t="s">
        <v>75</v>
      </c>
      <c r="AY369" s="259" t="s">
        <v>140</v>
      </c>
    </row>
    <row r="370" spans="1:51" s="15" customFormat="1" ht="12">
      <c r="A370" s="15"/>
      <c r="B370" s="260"/>
      <c r="C370" s="261"/>
      <c r="D370" s="240" t="s">
        <v>150</v>
      </c>
      <c r="E370" s="262" t="s">
        <v>1</v>
      </c>
      <c r="F370" s="263" t="s">
        <v>154</v>
      </c>
      <c r="G370" s="261"/>
      <c r="H370" s="264">
        <v>46.54</v>
      </c>
      <c r="I370" s="265"/>
      <c r="J370" s="261"/>
      <c r="K370" s="261"/>
      <c r="L370" s="266"/>
      <c r="M370" s="267"/>
      <c r="N370" s="268"/>
      <c r="O370" s="268"/>
      <c r="P370" s="268"/>
      <c r="Q370" s="268"/>
      <c r="R370" s="268"/>
      <c r="S370" s="268"/>
      <c r="T370" s="269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0" t="s">
        <v>150</v>
      </c>
      <c r="AU370" s="270" t="s">
        <v>85</v>
      </c>
      <c r="AV370" s="15" t="s">
        <v>146</v>
      </c>
      <c r="AW370" s="15" t="s">
        <v>32</v>
      </c>
      <c r="AX370" s="15" t="s">
        <v>83</v>
      </c>
      <c r="AY370" s="270" t="s">
        <v>140</v>
      </c>
    </row>
    <row r="371" spans="1:65" s="2" customFormat="1" ht="24.15" customHeight="1">
      <c r="A371" s="38"/>
      <c r="B371" s="39"/>
      <c r="C371" s="219" t="s">
        <v>421</v>
      </c>
      <c r="D371" s="219" t="s">
        <v>142</v>
      </c>
      <c r="E371" s="220" t="s">
        <v>422</v>
      </c>
      <c r="F371" s="221" t="s">
        <v>423</v>
      </c>
      <c r="G371" s="222" t="s">
        <v>145</v>
      </c>
      <c r="H371" s="223">
        <v>58.66</v>
      </c>
      <c r="I371" s="224"/>
      <c r="J371" s="225">
        <f>ROUND(I371*H371,2)</f>
        <v>0</v>
      </c>
      <c r="K371" s="226"/>
      <c r="L371" s="44"/>
      <c r="M371" s="227" t="s">
        <v>1</v>
      </c>
      <c r="N371" s="228" t="s">
        <v>40</v>
      </c>
      <c r="O371" s="91"/>
      <c r="P371" s="229">
        <f>O371*H371</f>
        <v>0</v>
      </c>
      <c r="Q371" s="229">
        <v>3E-05</v>
      </c>
      <c r="R371" s="229">
        <f>Q371*H371</f>
        <v>0.0017598</v>
      </c>
      <c r="S371" s="229">
        <v>0</v>
      </c>
      <c r="T371" s="23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1" t="s">
        <v>146</v>
      </c>
      <c r="AT371" s="231" t="s">
        <v>142</v>
      </c>
      <c r="AU371" s="231" t="s">
        <v>85</v>
      </c>
      <c r="AY371" s="17" t="s">
        <v>140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7" t="s">
        <v>83</v>
      </c>
      <c r="BK371" s="232">
        <f>ROUND(I371*H371,2)</f>
        <v>0</v>
      </c>
      <c r="BL371" s="17" t="s">
        <v>146</v>
      </c>
      <c r="BM371" s="231" t="s">
        <v>424</v>
      </c>
    </row>
    <row r="372" spans="1:47" s="2" customFormat="1" ht="12">
      <c r="A372" s="38"/>
      <c r="B372" s="39"/>
      <c r="C372" s="40"/>
      <c r="D372" s="233" t="s">
        <v>148</v>
      </c>
      <c r="E372" s="40"/>
      <c r="F372" s="234" t="s">
        <v>425</v>
      </c>
      <c r="G372" s="40"/>
      <c r="H372" s="40"/>
      <c r="I372" s="235"/>
      <c r="J372" s="40"/>
      <c r="K372" s="40"/>
      <c r="L372" s="44"/>
      <c r="M372" s="236"/>
      <c r="N372" s="237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148</v>
      </c>
      <c r="AU372" s="17" t="s">
        <v>85</v>
      </c>
    </row>
    <row r="373" spans="1:51" s="13" customFormat="1" ht="12">
      <c r="A373" s="13"/>
      <c r="B373" s="238"/>
      <c r="C373" s="239"/>
      <c r="D373" s="240" t="s">
        <v>150</v>
      </c>
      <c r="E373" s="241" t="s">
        <v>1</v>
      </c>
      <c r="F373" s="242" t="s">
        <v>380</v>
      </c>
      <c r="G373" s="239"/>
      <c r="H373" s="241" t="s">
        <v>1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150</v>
      </c>
      <c r="AU373" s="248" t="s">
        <v>85</v>
      </c>
      <c r="AV373" s="13" t="s">
        <v>83</v>
      </c>
      <c r="AW373" s="13" t="s">
        <v>32</v>
      </c>
      <c r="AX373" s="13" t="s">
        <v>75</v>
      </c>
      <c r="AY373" s="248" t="s">
        <v>140</v>
      </c>
    </row>
    <row r="374" spans="1:51" s="14" customFormat="1" ht="12">
      <c r="A374" s="14"/>
      <c r="B374" s="249"/>
      <c r="C374" s="250"/>
      <c r="D374" s="240" t="s">
        <v>150</v>
      </c>
      <c r="E374" s="251" t="s">
        <v>1</v>
      </c>
      <c r="F374" s="252" t="s">
        <v>426</v>
      </c>
      <c r="G374" s="250"/>
      <c r="H374" s="253">
        <v>58.66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9" t="s">
        <v>150</v>
      </c>
      <c r="AU374" s="259" t="s">
        <v>85</v>
      </c>
      <c r="AV374" s="14" t="s">
        <v>85</v>
      </c>
      <c r="AW374" s="14" t="s">
        <v>32</v>
      </c>
      <c r="AX374" s="14" t="s">
        <v>75</v>
      </c>
      <c r="AY374" s="259" t="s">
        <v>140</v>
      </c>
    </row>
    <row r="375" spans="1:51" s="15" customFormat="1" ht="12">
      <c r="A375" s="15"/>
      <c r="B375" s="260"/>
      <c r="C375" s="261"/>
      <c r="D375" s="240" t="s">
        <v>150</v>
      </c>
      <c r="E375" s="262" t="s">
        <v>1</v>
      </c>
      <c r="F375" s="263" t="s">
        <v>154</v>
      </c>
      <c r="G375" s="261"/>
      <c r="H375" s="264">
        <v>58.66</v>
      </c>
      <c r="I375" s="265"/>
      <c r="J375" s="261"/>
      <c r="K375" s="261"/>
      <c r="L375" s="266"/>
      <c r="M375" s="267"/>
      <c r="N375" s="268"/>
      <c r="O375" s="268"/>
      <c r="P375" s="268"/>
      <c r="Q375" s="268"/>
      <c r="R375" s="268"/>
      <c r="S375" s="268"/>
      <c r="T375" s="269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0" t="s">
        <v>150</v>
      </c>
      <c r="AU375" s="270" t="s">
        <v>85</v>
      </c>
      <c r="AV375" s="15" t="s">
        <v>146</v>
      </c>
      <c r="AW375" s="15" t="s">
        <v>32</v>
      </c>
      <c r="AX375" s="15" t="s">
        <v>83</v>
      </c>
      <c r="AY375" s="270" t="s">
        <v>140</v>
      </c>
    </row>
    <row r="376" spans="1:65" s="2" customFormat="1" ht="21.75" customHeight="1">
      <c r="A376" s="38"/>
      <c r="B376" s="39"/>
      <c r="C376" s="219" t="s">
        <v>427</v>
      </c>
      <c r="D376" s="219" t="s">
        <v>142</v>
      </c>
      <c r="E376" s="220" t="s">
        <v>428</v>
      </c>
      <c r="F376" s="221" t="s">
        <v>429</v>
      </c>
      <c r="G376" s="222" t="s">
        <v>145</v>
      </c>
      <c r="H376" s="223">
        <v>79.006</v>
      </c>
      <c r="I376" s="224"/>
      <c r="J376" s="225">
        <f>ROUND(I376*H376,2)</f>
        <v>0</v>
      </c>
      <c r="K376" s="226"/>
      <c r="L376" s="44"/>
      <c r="M376" s="227" t="s">
        <v>1</v>
      </c>
      <c r="N376" s="228" t="s">
        <v>40</v>
      </c>
      <c r="O376" s="91"/>
      <c r="P376" s="229">
        <f>O376*H376</f>
        <v>0</v>
      </c>
      <c r="Q376" s="229">
        <v>0</v>
      </c>
      <c r="R376" s="229">
        <f>Q376*H376</f>
        <v>0</v>
      </c>
      <c r="S376" s="229">
        <v>0.261</v>
      </c>
      <c r="T376" s="230">
        <f>S376*H376</f>
        <v>20.620566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1" t="s">
        <v>146</v>
      </c>
      <c r="AT376" s="231" t="s">
        <v>142</v>
      </c>
      <c r="AU376" s="231" t="s">
        <v>85</v>
      </c>
      <c r="AY376" s="17" t="s">
        <v>140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83</v>
      </c>
      <c r="BK376" s="232">
        <f>ROUND(I376*H376,2)</f>
        <v>0</v>
      </c>
      <c r="BL376" s="17" t="s">
        <v>146</v>
      </c>
      <c r="BM376" s="231" t="s">
        <v>430</v>
      </c>
    </row>
    <row r="377" spans="1:47" s="2" customFormat="1" ht="12">
      <c r="A377" s="38"/>
      <c r="B377" s="39"/>
      <c r="C377" s="40"/>
      <c r="D377" s="233" t="s">
        <v>148</v>
      </c>
      <c r="E377" s="40"/>
      <c r="F377" s="234" t="s">
        <v>431</v>
      </c>
      <c r="G377" s="40"/>
      <c r="H377" s="40"/>
      <c r="I377" s="235"/>
      <c r="J377" s="40"/>
      <c r="K377" s="40"/>
      <c r="L377" s="44"/>
      <c r="M377" s="236"/>
      <c r="N377" s="237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148</v>
      </c>
      <c r="AU377" s="17" t="s">
        <v>85</v>
      </c>
    </row>
    <row r="378" spans="1:51" s="13" customFormat="1" ht="12">
      <c r="A378" s="13"/>
      <c r="B378" s="238"/>
      <c r="C378" s="239"/>
      <c r="D378" s="240" t="s">
        <v>150</v>
      </c>
      <c r="E378" s="241" t="s">
        <v>1</v>
      </c>
      <c r="F378" s="242" t="s">
        <v>151</v>
      </c>
      <c r="G378" s="239"/>
      <c r="H378" s="241" t="s">
        <v>1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8" t="s">
        <v>150</v>
      </c>
      <c r="AU378" s="248" t="s">
        <v>85</v>
      </c>
      <c r="AV378" s="13" t="s">
        <v>83</v>
      </c>
      <c r="AW378" s="13" t="s">
        <v>32</v>
      </c>
      <c r="AX378" s="13" t="s">
        <v>75</v>
      </c>
      <c r="AY378" s="248" t="s">
        <v>140</v>
      </c>
    </row>
    <row r="379" spans="1:51" s="14" customFormat="1" ht="12">
      <c r="A379" s="14"/>
      <c r="B379" s="249"/>
      <c r="C379" s="250"/>
      <c r="D379" s="240" t="s">
        <v>150</v>
      </c>
      <c r="E379" s="251" t="s">
        <v>1</v>
      </c>
      <c r="F379" s="252" t="s">
        <v>432</v>
      </c>
      <c r="G379" s="250"/>
      <c r="H379" s="253">
        <v>73.318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9" t="s">
        <v>150</v>
      </c>
      <c r="AU379" s="259" t="s">
        <v>85</v>
      </c>
      <c r="AV379" s="14" t="s">
        <v>85</v>
      </c>
      <c r="AW379" s="14" t="s">
        <v>32</v>
      </c>
      <c r="AX379" s="14" t="s">
        <v>75</v>
      </c>
      <c r="AY379" s="259" t="s">
        <v>140</v>
      </c>
    </row>
    <row r="380" spans="1:51" s="13" customFormat="1" ht="12">
      <c r="A380" s="13"/>
      <c r="B380" s="238"/>
      <c r="C380" s="239"/>
      <c r="D380" s="240" t="s">
        <v>150</v>
      </c>
      <c r="E380" s="241" t="s">
        <v>1</v>
      </c>
      <c r="F380" s="242" t="s">
        <v>433</v>
      </c>
      <c r="G380" s="239"/>
      <c r="H380" s="241" t="s">
        <v>1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150</v>
      </c>
      <c r="AU380" s="248" t="s">
        <v>85</v>
      </c>
      <c r="AV380" s="13" t="s">
        <v>83</v>
      </c>
      <c r="AW380" s="13" t="s">
        <v>32</v>
      </c>
      <c r="AX380" s="13" t="s">
        <v>75</v>
      </c>
      <c r="AY380" s="248" t="s">
        <v>140</v>
      </c>
    </row>
    <row r="381" spans="1:51" s="14" customFormat="1" ht="12">
      <c r="A381" s="14"/>
      <c r="B381" s="249"/>
      <c r="C381" s="250"/>
      <c r="D381" s="240" t="s">
        <v>150</v>
      </c>
      <c r="E381" s="251" t="s">
        <v>1</v>
      </c>
      <c r="F381" s="252" t="s">
        <v>434</v>
      </c>
      <c r="G381" s="250"/>
      <c r="H381" s="253">
        <v>5.688</v>
      </c>
      <c r="I381" s="254"/>
      <c r="J381" s="250"/>
      <c r="K381" s="250"/>
      <c r="L381" s="255"/>
      <c r="M381" s="256"/>
      <c r="N381" s="257"/>
      <c r="O381" s="257"/>
      <c r="P381" s="257"/>
      <c r="Q381" s="257"/>
      <c r="R381" s="257"/>
      <c r="S381" s="257"/>
      <c r="T381" s="25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9" t="s">
        <v>150</v>
      </c>
      <c r="AU381" s="259" t="s">
        <v>85</v>
      </c>
      <c r="AV381" s="14" t="s">
        <v>85</v>
      </c>
      <c r="AW381" s="14" t="s">
        <v>32</v>
      </c>
      <c r="AX381" s="14" t="s">
        <v>75</v>
      </c>
      <c r="AY381" s="259" t="s">
        <v>140</v>
      </c>
    </row>
    <row r="382" spans="1:51" s="15" customFormat="1" ht="12">
      <c r="A382" s="15"/>
      <c r="B382" s="260"/>
      <c r="C382" s="261"/>
      <c r="D382" s="240" t="s">
        <v>150</v>
      </c>
      <c r="E382" s="262" t="s">
        <v>1</v>
      </c>
      <c r="F382" s="263" t="s">
        <v>154</v>
      </c>
      <c r="G382" s="261"/>
      <c r="H382" s="264">
        <v>79.006</v>
      </c>
      <c r="I382" s="265"/>
      <c r="J382" s="261"/>
      <c r="K382" s="261"/>
      <c r="L382" s="266"/>
      <c r="M382" s="267"/>
      <c r="N382" s="268"/>
      <c r="O382" s="268"/>
      <c r="P382" s="268"/>
      <c r="Q382" s="268"/>
      <c r="R382" s="268"/>
      <c r="S382" s="268"/>
      <c r="T382" s="269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0" t="s">
        <v>150</v>
      </c>
      <c r="AU382" s="270" t="s">
        <v>85</v>
      </c>
      <c r="AV382" s="15" t="s">
        <v>146</v>
      </c>
      <c r="AW382" s="15" t="s">
        <v>32</v>
      </c>
      <c r="AX382" s="15" t="s">
        <v>83</v>
      </c>
      <c r="AY382" s="270" t="s">
        <v>140</v>
      </c>
    </row>
    <row r="383" spans="1:65" s="2" customFormat="1" ht="24.15" customHeight="1">
      <c r="A383" s="38"/>
      <c r="B383" s="39"/>
      <c r="C383" s="219" t="s">
        <v>435</v>
      </c>
      <c r="D383" s="219" t="s">
        <v>142</v>
      </c>
      <c r="E383" s="220" t="s">
        <v>436</v>
      </c>
      <c r="F383" s="221" t="s">
        <v>437</v>
      </c>
      <c r="G383" s="222" t="s">
        <v>218</v>
      </c>
      <c r="H383" s="223">
        <v>26</v>
      </c>
      <c r="I383" s="224"/>
      <c r="J383" s="225">
        <f>ROUND(I383*H383,2)</f>
        <v>0</v>
      </c>
      <c r="K383" s="226"/>
      <c r="L383" s="44"/>
      <c r="M383" s="227" t="s">
        <v>1</v>
      </c>
      <c r="N383" s="228" t="s">
        <v>40</v>
      </c>
      <c r="O383" s="91"/>
      <c r="P383" s="229">
        <f>O383*H383</f>
        <v>0</v>
      </c>
      <c r="Q383" s="229">
        <v>0.338</v>
      </c>
      <c r="R383" s="229">
        <f>Q383*H383</f>
        <v>8.788</v>
      </c>
      <c r="S383" s="229">
        <v>0</v>
      </c>
      <c r="T383" s="23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1" t="s">
        <v>146</v>
      </c>
      <c r="AT383" s="231" t="s">
        <v>142</v>
      </c>
      <c r="AU383" s="231" t="s">
        <v>85</v>
      </c>
      <c r="AY383" s="17" t="s">
        <v>140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7" t="s">
        <v>83</v>
      </c>
      <c r="BK383" s="232">
        <f>ROUND(I383*H383,2)</f>
        <v>0</v>
      </c>
      <c r="BL383" s="17" t="s">
        <v>146</v>
      </c>
      <c r="BM383" s="231" t="s">
        <v>438</v>
      </c>
    </row>
    <row r="384" spans="1:47" s="2" customFormat="1" ht="12">
      <c r="A384" s="38"/>
      <c r="B384" s="39"/>
      <c r="C384" s="40"/>
      <c r="D384" s="233" t="s">
        <v>148</v>
      </c>
      <c r="E384" s="40"/>
      <c r="F384" s="234" t="s">
        <v>439</v>
      </c>
      <c r="G384" s="40"/>
      <c r="H384" s="40"/>
      <c r="I384" s="235"/>
      <c r="J384" s="40"/>
      <c r="K384" s="40"/>
      <c r="L384" s="44"/>
      <c r="M384" s="236"/>
      <c r="N384" s="237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148</v>
      </c>
      <c r="AU384" s="17" t="s">
        <v>85</v>
      </c>
    </row>
    <row r="385" spans="1:51" s="13" customFormat="1" ht="12">
      <c r="A385" s="13"/>
      <c r="B385" s="238"/>
      <c r="C385" s="239"/>
      <c r="D385" s="240" t="s">
        <v>150</v>
      </c>
      <c r="E385" s="241" t="s">
        <v>1</v>
      </c>
      <c r="F385" s="242" t="s">
        <v>151</v>
      </c>
      <c r="G385" s="239"/>
      <c r="H385" s="241" t="s">
        <v>1</v>
      </c>
      <c r="I385" s="243"/>
      <c r="J385" s="239"/>
      <c r="K385" s="239"/>
      <c r="L385" s="244"/>
      <c r="M385" s="245"/>
      <c r="N385" s="246"/>
      <c r="O385" s="246"/>
      <c r="P385" s="246"/>
      <c r="Q385" s="246"/>
      <c r="R385" s="246"/>
      <c r="S385" s="246"/>
      <c r="T385" s="24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8" t="s">
        <v>150</v>
      </c>
      <c r="AU385" s="248" t="s">
        <v>85</v>
      </c>
      <c r="AV385" s="13" t="s">
        <v>83</v>
      </c>
      <c r="AW385" s="13" t="s">
        <v>32</v>
      </c>
      <c r="AX385" s="13" t="s">
        <v>75</v>
      </c>
      <c r="AY385" s="248" t="s">
        <v>140</v>
      </c>
    </row>
    <row r="386" spans="1:51" s="13" customFormat="1" ht="12">
      <c r="A386" s="13"/>
      <c r="B386" s="238"/>
      <c r="C386" s="239"/>
      <c r="D386" s="240" t="s">
        <v>150</v>
      </c>
      <c r="E386" s="241" t="s">
        <v>1</v>
      </c>
      <c r="F386" s="242" t="s">
        <v>440</v>
      </c>
      <c r="G386" s="239"/>
      <c r="H386" s="241" t="s">
        <v>1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8" t="s">
        <v>150</v>
      </c>
      <c r="AU386" s="248" t="s">
        <v>85</v>
      </c>
      <c r="AV386" s="13" t="s">
        <v>83</v>
      </c>
      <c r="AW386" s="13" t="s">
        <v>32</v>
      </c>
      <c r="AX386" s="13" t="s">
        <v>75</v>
      </c>
      <c r="AY386" s="248" t="s">
        <v>140</v>
      </c>
    </row>
    <row r="387" spans="1:51" s="14" customFormat="1" ht="12">
      <c r="A387" s="14"/>
      <c r="B387" s="249"/>
      <c r="C387" s="250"/>
      <c r="D387" s="240" t="s">
        <v>150</v>
      </c>
      <c r="E387" s="251" t="s">
        <v>1</v>
      </c>
      <c r="F387" s="252" t="s">
        <v>441</v>
      </c>
      <c r="G387" s="250"/>
      <c r="H387" s="253">
        <v>26</v>
      </c>
      <c r="I387" s="254"/>
      <c r="J387" s="250"/>
      <c r="K387" s="250"/>
      <c r="L387" s="255"/>
      <c r="M387" s="256"/>
      <c r="N387" s="257"/>
      <c r="O387" s="257"/>
      <c r="P387" s="257"/>
      <c r="Q387" s="257"/>
      <c r="R387" s="257"/>
      <c r="S387" s="257"/>
      <c r="T387" s="25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9" t="s">
        <v>150</v>
      </c>
      <c r="AU387" s="259" t="s">
        <v>85</v>
      </c>
      <c r="AV387" s="14" t="s">
        <v>85</v>
      </c>
      <c r="AW387" s="14" t="s">
        <v>32</v>
      </c>
      <c r="AX387" s="14" t="s">
        <v>75</v>
      </c>
      <c r="AY387" s="259" t="s">
        <v>140</v>
      </c>
    </row>
    <row r="388" spans="1:51" s="15" customFormat="1" ht="12">
      <c r="A388" s="15"/>
      <c r="B388" s="260"/>
      <c r="C388" s="261"/>
      <c r="D388" s="240" t="s">
        <v>150</v>
      </c>
      <c r="E388" s="262" t="s">
        <v>1</v>
      </c>
      <c r="F388" s="263" t="s">
        <v>154</v>
      </c>
      <c r="G388" s="261"/>
      <c r="H388" s="264">
        <v>26</v>
      </c>
      <c r="I388" s="265"/>
      <c r="J388" s="261"/>
      <c r="K388" s="261"/>
      <c r="L388" s="266"/>
      <c r="M388" s="267"/>
      <c r="N388" s="268"/>
      <c r="O388" s="268"/>
      <c r="P388" s="268"/>
      <c r="Q388" s="268"/>
      <c r="R388" s="268"/>
      <c r="S388" s="268"/>
      <c r="T388" s="269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0" t="s">
        <v>150</v>
      </c>
      <c r="AU388" s="270" t="s">
        <v>85</v>
      </c>
      <c r="AV388" s="15" t="s">
        <v>146</v>
      </c>
      <c r="AW388" s="15" t="s">
        <v>32</v>
      </c>
      <c r="AX388" s="15" t="s">
        <v>83</v>
      </c>
      <c r="AY388" s="270" t="s">
        <v>140</v>
      </c>
    </row>
    <row r="389" spans="1:65" s="2" customFormat="1" ht="16.5" customHeight="1">
      <c r="A389" s="38"/>
      <c r="B389" s="39"/>
      <c r="C389" s="219" t="s">
        <v>442</v>
      </c>
      <c r="D389" s="219" t="s">
        <v>142</v>
      </c>
      <c r="E389" s="220" t="s">
        <v>443</v>
      </c>
      <c r="F389" s="221" t="s">
        <v>444</v>
      </c>
      <c r="G389" s="222" t="s">
        <v>169</v>
      </c>
      <c r="H389" s="223">
        <v>12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40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2.4</v>
      </c>
      <c r="T389" s="230">
        <f>S389*H389</f>
        <v>28.799999999999997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146</v>
      </c>
      <c r="AT389" s="231" t="s">
        <v>142</v>
      </c>
      <c r="AU389" s="231" t="s">
        <v>85</v>
      </c>
      <c r="AY389" s="17" t="s">
        <v>140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83</v>
      </c>
      <c r="BK389" s="232">
        <f>ROUND(I389*H389,2)</f>
        <v>0</v>
      </c>
      <c r="BL389" s="17" t="s">
        <v>146</v>
      </c>
      <c r="BM389" s="231" t="s">
        <v>445</v>
      </c>
    </row>
    <row r="390" spans="1:47" s="2" customFormat="1" ht="12">
      <c r="A390" s="38"/>
      <c r="B390" s="39"/>
      <c r="C390" s="40"/>
      <c r="D390" s="233" t="s">
        <v>148</v>
      </c>
      <c r="E390" s="40"/>
      <c r="F390" s="234" t="s">
        <v>446</v>
      </c>
      <c r="G390" s="40"/>
      <c r="H390" s="40"/>
      <c r="I390" s="235"/>
      <c r="J390" s="40"/>
      <c r="K390" s="40"/>
      <c r="L390" s="44"/>
      <c r="M390" s="236"/>
      <c r="N390" s="237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148</v>
      </c>
      <c r="AU390" s="17" t="s">
        <v>85</v>
      </c>
    </row>
    <row r="391" spans="1:51" s="13" customFormat="1" ht="12">
      <c r="A391" s="13"/>
      <c r="B391" s="238"/>
      <c r="C391" s="239"/>
      <c r="D391" s="240" t="s">
        <v>150</v>
      </c>
      <c r="E391" s="241" t="s">
        <v>1</v>
      </c>
      <c r="F391" s="242" t="s">
        <v>151</v>
      </c>
      <c r="G391" s="239"/>
      <c r="H391" s="241" t="s">
        <v>1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150</v>
      </c>
      <c r="AU391" s="248" t="s">
        <v>85</v>
      </c>
      <c r="AV391" s="13" t="s">
        <v>83</v>
      </c>
      <c r="AW391" s="13" t="s">
        <v>32</v>
      </c>
      <c r="AX391" s="13" t="s">
        <v>75</v>
      </c>
      <c r="AY391" s="248" t="s">
        <v>140</v>
      </c>
    </row>
    <row r="392" spans="1:51" s="14" customFormat="1" ht="12">
      <c r="A392" s="14"/>
      <c r="B392" s="249"/>
      <c r="C392" s="250"/>
      <c r="D392" s="240" t="s">
        <v>150</v>
      </c>
      <c r="E392" s="251" t="s">
        <v>1</v>
      </c>
      <c r="F392" s="252" t="s">
        <v>447</v>
      </c>
      <c r="G392" s="250"/>
      <c r="H392" s="253">
        <v>12</v>
      </c>
      <c r="I392" s="254"/>
      <c r="J392" s="250"/>
      <c r="K392" s="250"/>
      <c r="L392" s="255"/>
      <c r="M392" s="256"/>
      <c r="N392" s="257"/>
      <c r="O392" s="257"/>
      <c r="P392" s="257"/>
      <c r="Q392" s="257"/>
      <c r="R392" s="257"/>
      <c r="S392" s="257"/>
      <c r="T392" s="25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9" t="s">
        <v>150</v>
      </c>
      <c r="AU392" s="259" t="s">
        <v>85</v>
      </c>
      <c r="AV392" s="14" t="s">
        <v>85</v>
      </c>
      <c r="AW392" s="14" t="s">
        <v>32</v>
      </c>
      <c r="AX392" s="14" t="s">
        <v>75</v>
      </c>
      <c r="AY392" s="259" t="s">
        <v>140</v>
      </c>
    </row>
    <row r="393" spans="1:51" s="15" customFormat="1" ht="12">
      <c r="A393" s="15"/>
      <c r="B393" s="260"/>
      <c r="C393" s="261"/>
      <c r="D393" s="240" t="s">
        <v>150</v>
      </c>
      <c r="E393" s="262" t="s">
        <v>1</v>
      </c>
      <c r="F393" s="263" t="s">
        <v>154</v>
      </c>
      <c r="G393" s="261"/>
      <c r="H393" s="264">
        <v>12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0" t="s">
        <v>150</v>
      </c>
      <c r="AU393" s="270" t="s">
        <v>85</v>
      </c>
      <c r="AV393" s="15" t="s">
        <v>146</v>
      </c>
      <c r="AW393" s="15" t="s">
        <v>32</v>
      </c>
      <c r="AX393" s="15" t="s">
        <v>83</v>
      </c>
      <c r="AY393" s="270" t="s">
        <v>140</v>
      </c>
    </row>
    <row r="394" spans="1:65" s="2" customFormat="1" ht="33" customHeight="1">
      <c r="A394" s="38"/>
      <c r="B394" s="39"/>
      <c r="C394" s="219" t="s">
        <v>448</v>
      </c>
      <c r="D394" s="219" t="s">
        <v>142</v>
      </c>
      <c r="E394" s="220" t="s">
        <v>449</v>
      </c>
      <c r="F394" s="221" t="s">
        <v>450</v>
      </c>
      <c r="G394" s="222" t="s">
        <v>187</v>
      </c>
      <c r="H394" s="223">
        <v>0.314</v>
      </c>
      <c r="I394" s="224"/>
      <c r="J394" s="225">
        <f>ROUND(I394*H394,2)</f>
        <v>0</v>
      </c>
      <c r="K394" s="226"/>
      <c r="L394" s="44"/>
      <c r="M394" s="227" t="s">
        <v>1</v>
      </c>
      <c r="N394" s="228" t="s">
        <v>40</v>
      </c>
      <c r="O394" s="91"/>
      <c r="P394" s="229">
        <f>O394*H394</f>
        <v>0</v>
      </c>
      <c r="Q394" s="229">
        <v>0</v>
      </c>
      <c r="R394" s="229">
        <f>Q394*H394</f>
        <v>0</v>
      </c>
      <c r="S394" s="229">
        <v>1.253</v>
      </c>
      <c r="T394" s="230">
        <f>S394*H394</f>
        <v>0.39344199999999996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1" t="s">
        <v>146</v>
      </c>
      <c r="AT394" s="231" t="s">
        <v>142</v>
      </c>
      <c r="AU394" s="231" t="s">
        <v>85</v>
      </c>
      <c r="AY394" s="17" t="s">
        <v>140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7" t="s">
        <v>83</v>
      </c>
      <c r="BK394" s="232">
        <f>ROUND(I394*H394,2)</f>
        <v>0</v>
      </c>
      <c r="BL394" s="17" t="s">
        <v>146</v>
      </c>
      <c r="BM394" s="231" t="s">
        <v>451</v>
      </c>
    </row>
    <row r="395" spans="1:47" s="2" customFormat="1" ht="12">
      <c r="A395" s="38"/>
      <c r="B395" s="39"/>
      <c r="C395" s="40"/>
      <c r="D395" s="233" t="s">
        <v>148</v>
      </c>
      <c r="E395" s="40"/>
      <c r="F395" s="234" t="s">
        <v>452</v>
      </c>
      <c r="G395" s="40"/>
      <c r="H395" s="40"/>
      <c r="I395" s="235"/>
      <c r="J395" s="40"/>
      <c r="K395" s="40"/>
      <c r="L395" s="44"/>
      <c r="M395" s="236"/>
      <c r="N395" s="237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148</v>
      </c>
      <c r="AU395" s="17" t="s">
        <v>85</v>
      </c>
    </row>
    <row r="396" spans="1:51" s="13" customFormat="1" ht="12">
      <c r="A396" s="13"/>
      <c r="B396" s="238"/>
      <c r="C396" s="239"/>
      <c r="D396" s="240" t="s">
        <v>150</v>
      </c>
      <c r="E396" s="241" t="s">
        <v>1</v>
      </c>
      <c r="F396" s="242" t="s">
        <v>151</v>
      </c>
      <c r="G396" s="239"/>
      <c r="H396" s="241" t="s">
        <v>1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8" t="s">
        <v>150</v>
      </c>
      <c r="AU396" s="248" t="s">
        <v>85</v>
      </c>
      <c r="AV396" s="13" t="s">
        <v>83</v>
      </c>
      <c r="AW396" s="13" t="s">
        <v>32</v>
      </c>
      <c r="AX396" s="13" t="s">
        <v>75</v>
      </c>
      <c r="AY396" s="248" t="s">
        <v>140</v>
      </c>
    </row>
    <row r="397" spans="1:51" s="14" customFormat="1" ht="12">
      <c r="A397" s="14"/>
      <c r="B397" s="249"/>
      <c r="C397" s="250"/>
      <c r="D397" s="240" t="s">
        <v>150</v>
      </c>
      <c r="E397" s="251" t="s">
        <v>1</v>
      </c>
      <c r="F397" s="252" t="s">
        <v>453</v>
      </c>
      <c r="G397" s="250"/>
      <c r="H397" s="253">
        <v>0.314</v>
      </c>
      <c r="I397" s="254"/>
      <c r="J397" s="250"/>
      <c r="K397" s="250"/>
      <c r="L397" s="255"/>
      <c r="M397" s="256"/>
      <c r="N397" s="257"/>
      <c r="O397" s="257"/>
      <c r="P397" s="257"/>
      <c r="Q397" s="257"/>
      <c r="R397" s="257"/>
      <c r="S397" s="257"/>
      <c r="T397" s="25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9" t="s">
        <v>150</v>
      </c>
      <c r="AU397" s="259" t="s">
        <v>85</v>
      </c>
      <c r="AV397" s="14" t="s">
        <v>85</v>
      </c>
      <c r="AW397" s="14" t="s">
        <v>32</v>
      </c>
      <c r="AX397" s="14" t="s">
        <v>75</v>
      </c>
      <c r="AY397" s="259" t="s">
        <v>140</v>
      </c>
    </row>
    <row r="398" spans="1:51" s="15" customFormat="1" ht="12">
      <c r="A398" s="15"/>
      <c r="B398" s="260"/>
      <c r="C398" s="261"/>
      <c r="D398" s="240" t="s">
        <v>150</v>
      </c>
      <c r="E398" s="262" t="s">
        <v>1</v>
      </c>
      <c r="F398" s="263" t="s">
        <v>154</v>
      </c>
      <c r="G398" s="261"/>
      <c r="H398" s="264">
        <v>0.314</v>
      </c>
      <c r="I398" s="265"/>
      <c r="J398" s="261"/>
      <c r="K398" s="261"/>
      <c r="L398" s="266"/>
      <c r="M398" s="267"/>
      <c r="N398" s="268"/>
      <c r="O398" s="268"/>
      <c r="P398" s="268"/>
      <c r="Q398" s="268"/>
      <c r="R398" s="268"/>
      <c r="S398" s="268"/>
      <c r="T398" s="269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70" t="s">
        <v>150</v>
      </c>
      <c r="AU398" s="270" t="s">
        <v>85</v>
      </c>
      <c r="AV398" s="15" t="s">
        <v>146</v>
      </c>
      <c r="AW398" s="15" t="s">
        <v>32</v>
      </c>
      <c r="AX398" s="15" t="s">
        <v>83</v>
      </c>
      <c r="AY398" s="270" t="s">
        <v>140</v>
      </c>
    </row>
    <row r="399" spans="1:65" s="2" customFormat="1" ht="33" customHeight="1">
      <c r="A399" s="38"/>
      <c r="B399" s="39"/>
      <c r="C399" s="219" t="s">
        <v>454</v>
      </c>
      <c r="D399" s="219" t="s">
        <v>142</v>
      </c>
      <c r="E399" s="220" t="s">
        <v>455</v>
      </c>
      <c r="F399" s="221" t="s">
        <v>456</v>
      </c>
      <c r="G399" s="222" t="s">
        <v>187</v>
      </c>
      <c r="H399" s="223">
        <v>0.205</v>
      </c>
      <c r="I399" s="224"/>
      <c r="J399" s="225">
        <f>ROUND(I399*H399,2)</f>
        <v>0</v>
      </c>
      <c r="K399" s="226"/>
      <c r="L399" s="44"/>
      <c r="M399" s="227" t="s">
        <v>1</v>
      </c>
      <c r="N399" s="228" t="s">
        <v>40</v>
      </c>
      <c r="O399" s="91"/>
      <c r="P399" s="229">
        <f>O399*H399</f>
        <v>0</v>
      </c>
      <c r="Q399" s="229">
        <v>0</v>
      </c>
      <c r="R399" s="229">
        <f>Q399*H399</f>
        <v>0</v>
      </c>
      <c r="S399" s="229">
        <v>1.253</v>
      </c>
      <c r="T399" s="230">
        <f>S399*H399</f>
        <v>0.25686499999999995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1" t="s">
        <v>146</v>
      </c>
      <c r="AT399" s="231" t="s">
        <v>142</v>
      </c>
      <c r="AU399" s="231" t="s">
        <v>85</v>
      </c>
      <c r="AY399" s="17" t="s">
        <v>140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7" t="s">
        <v>83</v>
      </c>
      <c r="BK399" s="232">
        <f>ROUND(I399*H399,2)</f>
        <v>0</v>
      </c>
      <c r="BL399" s="17" t="s">
        <v>146</v>
      </c>
      <c r="BM399" s="231" t="s">
        <v>457</v>
      </c>
    </row>
    <row r="400" spans="1:47" s="2" customFormat="1" ht="12">
      <c r="A400" s="38"/>
      <c r="B400" s="39"/>
      <c r="C400" s="40"/>
      <c r="D400" s="233" t="s">
        <v>148</v>
      </c>
      <c r="E400" s="40"/>
      <c r="F400" s="234" t="s">
        <v>458</v>
      </c>
      <c r="G400" s="40"/>
      <c r="H400" s="40"/>
      <c r="I400" s="235"/>
      <c r="J400" s="40"/>
      <c r="K400" s="40"/>
      <c r="L400" s="44"/>
      <c r="M400" s="236"/>
      <c r="N400" s="237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148</v>
      </c>
      <c r="AU400" s="17" t="s">
        <v>85</v>
      </c>
    </row>
    <row r="401" spans="1:51" s="13" customFormat="1" ht="12">
      <c r="A401" s="13"/>
      <c r="B401" s="238"/>
      <c r="C401" s="239"/>
      <c r="D401" s="240" t="s">
        <v>150</v>
      </c>
      <c r="E401" s="241" t="s">
        <v>1</v>
      </c>
      <c r="F401" s="242" t="s">
        <v>151</v>
      </c>
      <c r="G401" s="239"/>
      <c r="H401" s="241" t="s">
        <v>1</v>
      </c>
      <c r="I401" s="243"/>
      <c r="J401" s="239"/>
      <c r="K401" s="239"/>
      <c r="L401" s="244"/>
      <c r="M401" s="245"/>
      <c r="N401" s="246"/>
      <c r="O401" s="246"/>
      <c r="P401" s="246"/>
      <c r="Q401" s="246"/>
      <c r="R401" s="246"/>
      <c r="S401" s="246"/>
      <c r="T401" s="24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8" t="s">
        <v>150</v>
      </c>
      <c r="AU401" s="248" t="s">
        <v>85</v>
      </c>
      <c r="AV401" s="13" t="s">
        <v>83</v>
      </c>
      <c r="AW401" s="13" t="s">
        <v>32</v>
      </c>
      <c r="AX401" s="13" t="s">
        <v>75</v>
      </c>
      <c r="AY401" s="248" t="s">
        <v>140</v>
      </c>
    </row>
    <row r="402" spans="1:51" s="14" customFormat="1" ht="12">
      <c r="A402" s="14"/>
      <c r="B402" s="249"/>
      <c r="C402" s="250"/>
      <c r="D402" s="240" t="s">
        <v>150</v>
      </c>
      <c r="E402" s="251" t="s">
        <v>1</v>
      </c>
      <c r="F402" s="252" t="s">
        <v>459</v>
      </c>
      <c r="G402" s="250"/>
      <c r="H402" s="253">
        <v>0.205</v>
      </c>
      <c r="I402" s="254"/>
      <c r="J402" s="250"/>
      <c r="K402" s="250"/>
      <c r="L402" s="255"/>
      <c r="M402" s="256"/>
      <c r="N402" s="257"/>
      <c r="O402" s="257"/>
      <c r="P402" s="257"/>
      <c r="Q402" s="257"/>
      <c r="R402" s="257"/>
      <c r="S402" s="257"/>
      <c r="T402" s="25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9" t="s">
        <v>150</v>
      </c>
      <c r="AU402" s="259" t="s">
        <v>85</v>
      </c>
      <c r="AV402" s="14" t="s">
        <v>85</v>
      </c>
      <c r="AW402" s="14" t="s">
        <v>32</v>
      </c>
      <c r="AX402" s="14" t="s">
        <v>75</v>
      </c>
      <c r="AY402" s="259" t="s">
        <v>140</v>
      </c>
    </row>
    <row r="403" spans="1:51" s="15" customFormat="1" ht="12">
      <c r="A403" s="15"/>
      <c r="B403" s="260"/>
      <c r="C403" s="261"/>
      <c r="D403" s="240" t="s">
        <v>150</v>
      </c>
      <c r="E403" s="262" t="s">
        <v>1</v>
      </c>
      <c r="F403" s="263" t="s">
        <v>154</v>
      </c>
      <c r="G403" s="261"/>
      <c r="H403" s="264">
        <v>0.205</v>
      </c>
      <c r="I403" s="265"/>
      <c r="J403" s="261"/>
      <c r="K403" s="261"/>
      <c r="L403" s="266"/>
      <c r="M403" s="267"/>
      <c r="N403" s="268"/>
      <c r="O403" s="268"/>
      <c r="P403" s="268"/>
      <c r="Q403" s="268"/>
      <c r="R403" s="268"/>
      <c r="S403" s="268"/>
      <c r="T403" s="269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70" t="s">
        <v>150</v>
      </c>
      <c r="AU403" s="270" t="s">
        <v>85</v>
      </c>
      <c r="AV403" s="15" t="s">
        <v>146</v>
      </c>
      <c r="AW403" s="15" t="s">
        <v>32</v>
      </c>
      <c r="AX403" s="15" t="s">
        <v>83</v>
      </c>
      <c r="AY403" s="270" t="s">
        <v>140</v>
      </c>
    </row>
    <row r="404" spans="1:65" s="2" customFormat="1" ht="37.8" customHeight="1">
      <c r="A404" s="38"/>
      <c r="B404" s="39"/>
      <c r="C404" s="219" t="s">
        <v>460</v>
      </c>
      <c r="D404" s="219" t="s">
        <v>142</v>
      </c>
      <c r="E404" s="220" t="s">
        <v>461</v>
      </c>
      <c r="F404" s="221" t="s">
        <v>462</v>
      </c>
      <c r="G404" s="222" t="s">
        <v>169</v>
      </c>
      <c r="H404" s="223">
        <v>4.8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40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2.2</v>
      </c>
      <c r="T404" s="230">
        <f>S404*H404</f>
        <v>10.56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146</v>
      </c>
      <c r="AT404" s="231" t="s">
        <v>142</v>
      </c>
      <c r="AU404" s="231" t="s">
        <v>85</v>
      </c>
      <c r="AY404" s="17" t="s">
        <v>140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83</v>
      </c>
      <c r="BK404" s="232">
        <f>ROUND(I404*H404,2)</f>
        <v>0</v>
      </c>
      <c r="BL404" s="17" t="s">
        <v>146</v>
      </c>
      <c r="BM404" s="231" t="s">
        <v>463</v>
      </c>
    </row>
    <row r="405" spans="1:47" s="2" customFormat="1" ht="12">
      <c r="A405" s="38"/>
      <c r="B405" s="39"/>
      <c r="C405" s="40"/>
      <c r="D405" s="233" t="s">
        <v>148</v>
      </c>
      <c r="E405" s="40"/>
      <c r="F405" s="234" t="s">
        <v>464</v>
      </c>
      <c r="G405" s="40"/>
      <c r="H405" s="40"/>
      <c r="I405" s="235"/>
      <c r="J405" s="40"/>
      <c r="K405" s="40"/>
      <c r="L405" s="44"/>
      <c r="M405" s="236"/>
      <c r="N405" s="237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148</v>
      </c>
      <c r="AU405" s="17" t="s">
        <v>85</v>
      </c>
    </row>
    <row r="406" spans="1:51" s="13" customFormat="1" ht="12">
      <c r="A406" s="13"/>
      <c r="B406" s="238"/>
      <c r="C406" s="239"/>
      <c r="D406" s="240" t="s">
        <v>150</v>
      </c>
      <c r="E406" s="241" t="s">
        <v>1</v>
      </c>
      <c r="F406" s="242" t="s">
        <v>151</v>
      </c>
      <c r="G406" s="239"/>
      <c r="H406" s="241" t="s">
        <v>1</v>
      </c>
      <c r="I406" s="243"/>
      <c r="J406" s="239"/>
      <c r="K406" s="239"/>
      <c r="L406" s="244"/>
      <c r="M406" s="245"/>
      <c r="N406" s="246"/>
      <c r="O406" s="246"/>
      <c r="P406" s="246"/>
      <c r="Q406" s="246"/>
      <c r="R406" s="246"/>
      <c r="S406" s="246"/>
      <c r="T406" s="24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8" t="s">
        <v>150</v>
      </c>
      <c r="AU406" s="248" t="s">
        <v>85</v>
      </c>
      <c r="AV406" s="13" t="s">
        <v>83</v>
      </c>
      <c r="AW406" s="13" t="s">
        <v>32</v>
      </c>
      <c r="AX406" s="13" t="s">
        <v>75</v>
      </c>
      <c r="AY406" s="248" t="s">
        <v>140</v>
      </c>
    </row>
    <row r="407" spans="1:51" s="13" customFormat="1" ht="12">
      <c r="A407" s="13"/>
      <c r="B407" s="238"/>
      <c r="C407" s="239"/>
      <c r="D407" s="240" t="s">
        <v>150</v>
      </c>
      <c r="E407" s="241" t="s">
        <v>1</v>
      </c>
      <c r="F407" s="242" t="s">
        <v>465</v>
      </c>
      <c r="G407" s="239"/>
      <c r="H407" s="241" t="s">
        <v>1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150</v>
      </c>
      <c r="AU407" s="248" t="s">
        <v>85</v>
      </c>
      <c r="AV407" s="13" t="s">
        <v>83</v>
      </c>
      <c r="AW407" s="13" t="s">
        <v>32</v>
      </c>
      <c r="AX407" s="13" t="s">
        <v>75</v>
      </c>
      <c r="AY407" s="248" t="s">
        <v>140</v>
      </c>
    </row>
    <row r="408" spans="1:51" s="14" customFormat="1" ht="12">
      <c r="A408" s="14"/>
      <c r="B408" s="249"/>
      <c r="C408" s="250"/>
      <c r="D408" s="240" t="s">
        <v>150</v>
      </c>
      <c r="E408" s="251" t="s">
        <v>1</v>
      </c>
      <c r="F408" s="252" t="s">
        <v>466</v>
      </c>
      <c r="G408" s="250"/>
      <c r="H408" s="253">
        <v>4.8</v>
      </c>
      <c r="I408" s="254"/>
      <c r="J408" s="250"/>
      <c r="K408" s="250"/>
      <c r="L408" s="255"/>
      <c r="M408" s="256"/>
      <c r="N408" s="257"/>
      <c r="O408" s="257"/>
      <c r="P408" s="257"/>
      <c r="Q408" s="257"/>
      <c r="R408" s="257"/>
      <c r="S408" s="257"/>
      <c r="T408" s="25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9" t="s">
        <v>150</v>
      </c>
      <c r="AU408" s="259" t="s">
        <v>85</v>
      </c>
      <c r="AV408" s="14" t="s">
        <v>85</v>
      </c>
      <c r="AW408" s="14" t="s">
        <v>32</v>
      </c>
      <c r="AX408" s="14" t="s">
        <v>75</v>
      </c>
      <c r="AY408" s="259" t="s">
        <v>140</v>
      </c>
    </row>
    <row r="409" spans="1:51" s="15" customFormat="1" ht="12">
      <c r="A409" s="15"/>
      <c r="B409" s="260"/>
      <c r="C409" s="261"/>
      <c r="D409" s="240" t="s">
        <v>150</v>
      </c>
      <c r="E409" s="262" t="s">
        <v>1</v>
      </c>
      <c r="F409" s="263" t="s">
        <v>154</v>
      </c>
      <c r="G409" s="261"/>
      <c r="H409" s="264">
        <v>4.8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70" t="s">
        <v>150</v>
      </c>
      <c r="AU409" s="270" t="s">
        <v>85</v>
      </c>
      <c r="AV409" s="15" t="s">
        <v>146</v>
      </c>
      <c r="AW409" s="15" t="s">
        <v>32</v>
      </c>
      <c r="AX409" s="15" t="s">
        <v>83</v>
      </c>
      <c r="AY409" s="270" t="s">
        <v>140</v>
      </c>
    </row>
    <row r="410" spans="1:65" s="2" customFormat="1" ht="21.75" customHeight="1">
      <c r="A410" s="38"/>
      <c r="B410" s="39"/>
      <c r="C410" s="219" t="s">
        <v>467</v>
      </c>
      <c r="D410" s="219" t="s">
        <v>142</v>
      </c>
      <c r="E410" s="220" t="s">
        <v>468</v>
      </c>
      <c r="F410" s="221" t="s">
        <v>469</v>
      </c>
      <c r="G410" s="222" t="s">
        <v>145</v>
      </c>
      <c r="H410" s="223">
        <v>6.2</v>
      </c>
      <c r="I410" s="224"/>
      <c r="J410" s="225">
        <f>ROUND(I410*H410,2)</f>
        <v>0</v>
      </c>
      <c r="K410" s="226"/>
      <c r="L410" s="44"/>
      <c r="M410" s="227" t="s">
        <v>1</v>
      </c>
      <c r="N410" s="228" t="s">
        <v>40</v>
      </c>
      <c r="O410" s="91"/>
      <c r="P410" s="229">
        <f>O410*H410</f>
        <v>0</v>
      </c>
      <c r="Q410" s="229">
        <v>0</v>
      </c>
      <c r="R410" s="229">
        <f>Q410*H410</f>
        <v>0</v>
      </c>
      <c r="S410" s="229">
        <v>0.076</v>
      </c>
      <c r="T410" s="230">
        <f>S410*H410</f>
        <v>0.4712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1" t="s">
        <v>146</v>
      </c>
      <c r="AT410" s="231" t="s">
        <v>142</v>
      </c>
      <c r="AU410" s="231" t="s">
        <v>85</v>
      </c>
      <c r="AY410" s="17" t="s">
        <v>140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7" t="s">
        <v>83</v>
      </c>
      <c r="BK410" s="232">
        <f>ROUND(I410*H410,2)</f>
        <v>0</v>
      </c>
      <c r="BL410" s="17" t="s">
        <v>146</v>
      </c>
      <c r="BM410" s="231" t="s">
        <v>470</v>
      </c>
    </row>
    <row r="411" spans="1:47" s="2" customFormat="1" ht="12">
      <c r="A411" s="38"/>
      <c r="B411" s="39"/>
      <c r="C411" s="40"/>
      <c r="D411" s="233" t="s">
        <v>148</v>
      </c>
      <c r="E411" s="40"/>
      <c r="F411" s="234" t="s">
        <v>471</v>
      </c>
      <c r="G411" s="40"/>
      <c r="H411" s="40"/>
      <c r="I411" s="235"/>
      <c r="J411" s="40"/>
      <c r="K411" s="40"/>
      <c r="L411" s="44"/>
      <c r="M411" s="236"/>
      <c r="N411" s="237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148</v>
      </c>
      <c r="AU411" s="17" t="s">
        <v>85</v>
      </c>
    </row>
    <row r="412" spans="1:51" s="13" customFormat="1" ht="12">
      <c r="A412" s="13"/>
      <c r="B412" s="238"/>
      <c r="C412" s="239"/>
      <c r="D412" s="240" t="s">
        <v>150</v>
      </c>
      <c r="E412" s="241" t="s">
        <v>1</v>
      </c>
      <c r="F412" s="242" t="s">
        <v>151</v>
      </c>
      <c r="G412" s="239"/>
      <c r="H412" s="241" t="s">
        <v>1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150</v>
      </c>
      <c r="AU412" s="248" t="s">
        <v>85</v>
      </c>
      <c r="AV412" s="13" t="s">
        <v>83</v>
      </c>
      <c r="AW412" s="13" t="s">
        <v>32</v>
      </c>
      <c r="AX412" s="13" t="s">
        <v>75</v>
      </c>
      <c r="AY412" s="248" t="s">
        <v>140</v>
      </c>
    </row>
    <row r="413" spans="1:51" s="14" customFormat="1" ht="12">
      <c r="A413" s="14"/>
      <c r="B413" s="249"/>
      <c r="C413" s="250"/>
      <c r="D413" s="240" t="s">
        <v>150</v>
      </c>
      <c r="E413" s="251" t="s">
        <v>1</v>
      </c>
      <c r="F413" s="252" t="s">
        <v>472</v>
      </c>
      <c r="G413" s="250"/>
      <c r="H413" s="253">
        <v>4.2</v>
      </c>
      <c r="I413" s="254"/>
      <c r="J413" s="250"/>
      <c r="K413" s="250"/>
      <c r="L413" s="255"/>
      <c r="M413" s="256"/>
      <c r="N413" s="257"/>
      <c r="O413" s="257"/>
      <c r="P413" s="257"/>
      <c r="Q413" s="257"/>
      <c r="R413" s="257"/>
      <c r="S413" s="257"/>
      <c r="T413" s="25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9" t="s">
        <v>150</v>
      </c>
      <c r="AU413" s="259" t="s">
        <v>85</v>
      </c>
      <c r="AV413" s="14" t="s">
        <v>85</v>
      </c>
      <c r="AW413" s="14" t="s">
        <v>32</v>
      </c>
      <c r="AX413" s="14" t="s">
        <v>75</v>
      </c>
      <c r="AY413" s="259" t="s">
        <v>140</v>
      </c>
    </row>
    <row r="414" spans="1:51" s="14" customFormat="1" ht="12">
      <c r="A414" s="14"/>
      <c r="B414" s="249"/>
      <c r="C414" s="250"/>
      <c r="D414" s="240" t="s">
        <v>150</v>
      </c>
      <c r="E414" s="251" t="s">
        <v>1</v>
      </c>
      <c r="F414" s="252" t="s">
        <v>473</v>
      </c>
      <c r="G414" s="250"/>
      <c r="H414" s="253">
        <v>2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9" t="s">
        <v>150</v>
      </c>
      <c r="AU414" s="259" t="s">
        <v>85</v>
      </c>
      <c r="AV414" s="14" t="s">
        <v>85</v>
      </c>
      <c r="AW414" s="14" t="s">
        <v>32</v>
      </c>
      <c r="AX414" s="14" t="s">
        <v>75</v>
      </c>
      <c r="AY414" s="259" t="s">
        <v>140</v>
      </c>
    </row>
    <row r="415" spans="1:51" s="15" customFormat="1" ht="12">
      <c r="A415" s="15"/>
      <c r="B415" s="260"/>
      <c r="C415" s="261"/>
      <c r="D415" s="240" t="s">
        <v>150</v>
      </c>
      <c r="E415" s="262" t="s">
        <v>1</v>
      </c>
      <c r="F415" s="263" t="s">
        <v>154</v>
      </c>
      <c r="G415" s="261"/>
      <c r="H415" s="264">
        <v>6.2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70" t="s">
        <v>150</v>
      </c>
      <c r="AU415" s="270" t="s">
        <v>85</v>
      </c>
      <c r="AV415" s="15" t="s">
        <v>146</v>
      </c>
      <c r="AW415" s="15" t="s">
        <v>32</v>
      </c>
      <c r="AX415" s="15" t="s">
        <v>83</v>
      </c>
      <c r="AY415" s="270" t="s">
        <v>140</v>
      </c>
    </row>
    <row r="416" spans="1:65" s="2" customFormat="1" ht="21.75" customHeight="1">
      <c r="A416" s="38"/>
      <c r="B416" s="39"/>
      <c r="C416" s="219" t="s">
        <v>474</v>
      </c>
      <c r="D416" s="219" t="s">
        <v>142</v>
      </c>
      <c r="E416" s="220" t="s">
        <v>475</v>
      </c>
      <c r="F416" s="221" t="s">
        <v>476</v>
      </c>
      <c r="G416" s="222" t="s">
        <v>145</v>
      </c>
      <c r="H416" s="223">
        <v>29.488</v>
      </c>
      <c r="I416" s="224"/>
      <c r="J416" s="225">
        <f>ROUND(I416*H416,2)</f>
        <v>0</v>
      </c>
      <c r="K416" s="226"/>
      <c r="L416" s="44"/>
      <c r="M416" s="227" t="s">
        <v>1</v>
      </c>
      <c r="N416" s="228" t="s">
        <v>40</v>
      </c>
      <c r="O416" s="91"/>
      <c r="P416" s="229">
        <f>O416*H416</f>
        <v>0</v>
      </c>
      <c r="Q416" s="229">
        <v>0</v>
      </c>
      <c r="R416" s="229">
        <f>Q416*H416</f>
        <v>0</v>
      </c>
      <c r="S416" s="229">
        <v>0.025</v>
      </c>
      <c r="T416" s="230">
        <f>S416*H416</f>
        <v>0.7372000000000001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1" t="s">
        <v>146</v>
      </c>
      <c r="AT416" s="231" t="s">
        <v>142</v>
      </c>
      <c r="AU416" s="231" t="s">
        <v>85</v>
      </c>
      <c r="AY416" s="17" t="s">
        <v>140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7" t="s">
        <v>83</v>
      </c>
      <c r="BK416" s="232">
        <f>ROUND(I416*H416,2)</f>
        <v>0</v>
      </c>
      <c r="BL416" s="17" t="s">
        <v>146</v>
      </c>
      <c r="BM416" s="231" t="s">
        <v>477</v>
      </c>
    </row>
    <row r="417" spans="1:51" s="13" customFormat="1" ht="12">
      <c r="A417" s="13"/>
      <c r="B417" s="238"/>
      <c r="C417" s="239"/>
      <c r="D417" s="240" t="s">
        <v>150</v>
      </c>
      <c r="E417" s="241" t="s">
        <v>1</v>
      </c>
      <c r="F417" s="242" t="s">
        <v>151</v>
      </c>
      <c r="G417" s="239"/>
      <c r="H417" s="241" t="s">
        <v>1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150</v>
      </c>
      <c r="AU417" s="248" t="s">
        <v>85</v>
      </c>
      <c r="AV417" s="13" t="s">
        <v>83</v>
      </c>
      <c r="AW417" s="13" t="s">
        <v>32</v>
      </c>
      <c r="AX417" s="13" t="s">
        <v>75</v>
      </c>
      <c r="AY417" s="248" t="s">
        <v>140</v>
      </c>
    </row>
    <row r="418" spans="1:51" s="14" customFormat="1" ht="12">
      <c r="A418" s="14"/>
      <c r="B418" s="249"/>
      <c r="C418" s="250"/>
      <c r="D418" s="240" t="s">
        <v>150</v>
      </c>
      <c r="E418" s="251" t="s">
        <v>1</v>
      </c>
      <c r="F418" s="252" t="s">
        <v>478</v>
      </c>
      <c r="G418" s="250"/>
      <c r="H418" s="253">
        <v>29.488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9" t="s">
        <v>150</v>
      </c>
      <c r="AU418" s="259" t="s">
        <v>85</v>
      </c>
      <c r="AV418" s="14" t="s">
        <v>85</v>
      </c>
      <c r="AW418" s="14" t="s">
        <v>32</v>
      </c>
      <c r="AX418" s="14" t="s">
        <v>75</v>
      </c>
      <c r="AY418" s="259" t="s">
        <v>140</v>
      </c>
    </row>
    <row r="419" spans="1:51" s="15" customFormat="1" ht="12">
      <c r="A419" s="15"/>
      <c r="B419" s="260"/>
      <c r="C419" s="261"/>
      <c r="D419" s="240" t="s">
        <v>150</v>
      </c>
      <c r="E419" s="262" t="s">
        <v>1</v>
      </c>
      <c r="F419" s="263" t="s">
        <v>154</v>
      </c>
      <c r="G419" s="261"/>
      <c r="H419" s="264">
        <v>29.488</v>
      </c>
      <c r="I419" s="265"/>
      <c r="J419" s="261"/>
      <c r="K419" s="261"/>
      <c r="L419" s="266"/>
      <c r="M419" s="267"/>
      <c r="N419" s="268"/>
      <c r="O419" s="268"/>
      <c r="P419" s="268"/>
      <c r="Q419" s="268"/>
      <c r="R419" s="268"/>
      <c r="S419" s="268"/>
      <c r="T419" s="269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70" t="s">
        <v>150</v>
      </c>
      <c r="AU419" s="270" t="s">
        <v>85</v>
      </c>
      <c r="AV419" s="15" t="s">
        <v>146</v>
      </c>
      <c r="AW419" s="15" t="s">
        <v>32</v>
      </c>
      <c r="AX419" s="15" t="s">
        <v>83</v>
      </c>
      <c r="AY419" s="270" t="s">
        <v>140</v>
      </c>
    </row>
    <row r="420" spans="1:65" s="2" customFormat="1" ht="21.75" customHeight="1">
      <c r="A420" s="38"/>
      <c r="B420" s="39"/>
      <c r="C420" s="219" t="s">
        <v>479</v>
      </c>
      <c r="D420" s="219" t="s">
        <v>142</v>
      </c>
      <c r="E420" s="220" t="s">
        <v>480</v>
      </c>
      <c r="F420" s="221" t="s">
        <v>481</v>
      </c>
      <c r="G420" s="222" t="s">
        <v>218</v>
      </c>
      <c r="H420" s="223">
        <v>6.5</v>
      </c>
      <c r="I420" s="224"/>
      <c r="J420" s="225">
        <f>ROUND(I420*H420,2)</f>
        <v>0</v>
      </c>
      <c r="K420" s="226"/>
      <c r="L420" s="44"/>
      <c r="M420" s="227" t="s">
        <v>1</v>
      </c>
      <c r="N420" s="228" t="s">
        <v>40</v>
      </c>
      <c r="O420" s="91"/>
      <c r="P420" s="229">
        <f>O420*H420</f>
        <v>0</v>
      </c>
      <c r="Q420" s="229">
        <v>0.04938</v>
      </c>
      <c r="R420" s="229">
        <f>Q420*H420</f>
        <v>0.32097</v>
      </c>
      <c r="S420" s="229">
        <v>0</v>
      </c>
      <c r="T420" s="230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1" t="s">
        <v>146</v>
      </c>
      <c r="AT420" s="231" t="s">
        <v>142</v>
      </c>
      <c r="AU420" s="231" t="s">
        <v>85</v>
      </c>
      <c r="AY420" s="17" t="s">
        <v>140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7" t="s">
        <v>83</v>
      </c>
      <c r="BK420" s="232">
        <f>ROUND(I420*H420,2)</f>
        <v>0</v>
      </c>
      <c r="BL420" s="17" t="s">
        <v>146</v>
      </c>
      <c r="BM420" s="231" t="s">
        <v>482</v>
      </c>
    </row>
    <row r="421" spans="1:47" s="2" customFormat="1" ht="12">
      <c r="A421" s="38"/>
      <c r="B421" s="39"/>
      <c r="C421" s="40"/>
      <c r="D421" s="233" t="s">
        <v>148</v>
      </c>
      <c r="E421" s="40"/>
      <c r="F421" s="234" t="s">
        <v>483</v>
      </c>
      <c r="G421" s="40"/>
      <c r="H421" s="40"/>
      <c r="I421" s="235"/>
      <c r="J421" s="40"/>
      <c r="K421" s="40"/>
      <c r="L421" s="44"/>
      <c r="M421" s="236"/>
      <c r="N421" s="237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148</v>
      </c>
      <c r="AU421" s="17" t="s">
        <v>85</v>
      </c>
    </row>
    <row r="422" spans="1:51" s="13" customFormat="1" ht="12">
      <c r="A422" s="13"/>
      <c r="B422" s="238"/>
      <c r="C422" s="239"/>
      <c r="D422" s="240" t="s">
        <v>150</v>
      </c>
      <c r="E422" s="241" t="s">
        <v>1</v>
      </c>
      <c r="F422" s="242" t="s">
        <v>151</v>
      </c>
      <c r="G422" s="239"/>
      <c r="H422" s="241" t="s">
        <v>1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8" t="s">
        <v>150</v>
      </c>
      <c r="AU422" s="248" t="s">
        <v>85</v>
      </c>
      <c r="AV422" s="13" t="s">
        <v>83</v>
      </c>
      <c r="AW422" s="13" t="s">
        <v>32</v>
      </c>
      <c r="AX422" s="13" t="s">
        <v>75</v>
      </c>
      <c r="AY422" s="248" t="s">
        <v>140</v>
      </c>
    </row>
    <row r="423" spans="1:51" s="14" customFormat="1" ht="12">
      <c r="A423" s="14"/>
      <c r="B423" s="249"/>
      <c r="C423" s="250"/>
      <c r="D423" s="240" t="s">
        <v>150</v>
      </c>
      <c r="E423" s="251" t="s">
        <v>1</v>
      </c>
      <c r="F423" s="252" t="s">
        <v>484</v>
      </c>
      <c r="G423" s="250"/>
      <c r="H423" s="253">
        <v>6.5</v>
      </c>
      <c r="I423" s="254"/>
      <c r="J423" s="250"/>
      <c r="K423" s="250"/>
      <c r="L423" s="255"/>
      <c r="M423" s="256"/>
      <c r="N423" s="257"/>
      <c r="O423" s="257"/>
      <c r="P423" s="257"/>
      <c r="Q423" s="257"/>
      <c r="R423" s="257"/>
      <c r="S423" s="257"/>
      <c r="T423" s="25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9" t="s">
        <v>150</v>
      </c>
      <c r="AU423" s="259" t="s">
        <v>85</v>
      </c>
      <c r="AV423" s="14" t="s">
        <v>85</v>
      </c>
      <c r="AW423" s="14" t="s">
        <v>32</v>
      </c>
      <c r="AX423" s="14" t="s">
        <v>75</v>
      </c>
      <c r="AY423" s="259" t="s">
        <v>140</v>
      </c>
    </row>
    <row r="424" spans="1:51" s="15" customFormat="1" ht="12">
      <c r="A424" s="15"/>
      <c r="B424" s="260"/>
      <c r="C424" s="261"/>
      <c r="D424" s="240" t="s">
        <v>150</v>
      </c>
      <c r="E424" s="262" t="s">
        <v>1</v>
      </c>
      <c r="F424" s="263" t="s">
        <v>154</v>
      </c>
      <c r="G424" s="261"/>
      <c r="H424" s="264">
        <v>6.5</v>
      </c>
      <c r="I424" s="265"/>
      <c r="J424" s="261"/>
      <c r="K424" s="261"/>
      <c r="L424" s="266"/>
      <c r="M424" s="267"/>
      <c r="N424" s="268"/>
      <c r="O424" s="268"/>
      <c r="P424" s="268"/>
      <c r="Q424" s="268"/>
      <c r="R424" s="268"/>
      <c r="S424" s="268"/>
      <c r="T424" s="269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0" t="s">
        <v>150</v>
      </c>
      <c r="AU424" s="270" t="s">
        <v>85</v>
      </c>
      <c r="AV424" s="15" t="s">
        <v>146</v>
      </c>
      <c r="AW424" s="15" t="s">
        <v>32</v>
      </c>
      <c r="AX424" s="15" t="s">
        <v>83</v>
      </c>
      <c r="AY424" s="270" t="s">
        <v>140</v>
      </c>
    </row>
    <row r="425" spans="1:65" s="2" customFormat="1" ht="24.15" customHeight="1">
      <c r="A425" s="38"/>
      <c r="B425" s="39"/>
      <c r="C425" s="219" t="s">
        <v>485</v>
      </c>
      <c r="D425" s="219" t="s">
        <v>142</v>
      </c>
      <c r="E425" s="220" t="s">
        <v>486</v>
      </c>
      <c r="F425" s="221" t="s">
        <v>487</v>
      </c>
      <c r="G425" s="222" t="s">
        <v>218</v>
      </c>
      <c r="H425" s="223">
        <v>0.75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40</v>
      </c>
      <c r="O425" s="91"/>
      <c r="P425" s="229">
        <f>O425*H425</f>
        <v>0</v>
      </c>
      <c r="Q425" s="229">
        <v>0.00128</v>
      </c>
      <c r="R425" s="229">
        <f>Q425*H425</f>
        <v>0.0009600000000000001</v>
      </c>
      <c r="S425" s="229">
        <v>0.021</v>
      </c>
      <c r="T425" s="230">
        <f>S425*H425</f>
        <v>0.01575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146</v>
      </c>
      <c r="AT425" s="231" t="s">
        <v>142</v>
      </c>
      <c r="AU425" s="231" t="s">
        <v>85</v>
      </c>
      <c r="AY425" s="17" t="s">
        <v>140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83</v>
      </c>
      <c r="BK425" s="232">
        <f>ROUND(I425*H425,2)</f>
        <v>0</v>
      </c>
      <c r="BL425" s="17" t="s">
        <v>146</v>
      </c>
      <c r="BM425" s="231" t="s">
        <v>488</v>
      </c>
    </row>
    <row r="426" spans="1:47" s="2" customFormat="1" ht="12">
      <c r="A426" s="38"/>
      <c r="B426" s="39"/>
      <c r="C426" s="40"/>
      <c r="D426" s="233" t="s">
        <v>148</v>
      </c>
      <c r="E426" s="40"/>
      <c r="F426" s="234" t="s">
        <v>489</v>
      </c>
      <c r="G426" s="40"/>
      <c r="H426" s="40"/>
      <c r="I426" s="235"/>
      <c r="J426" s="40"/>
      <c r="K426" s="40"/>
      <c r="L426" s="44"/>
      <c r="M426" s="236"/>
      <c r="N426" s="237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148</v>
      </c>
      <c r="AU426" s="17" t="s">
        <v>85</v>
      </c>
    </row>
    <row r="427" spans="1:51" s="13" customFormat="1" ht="12">
      <c r="A427" s="13"/>
      <c r="B427" s="238"/>
      <c r="C427" s="239"/>
      <c r="D427" s="240" t="s">
        <v>150</v>
      </c>
      <c r="E427" s="241" t="s">
        <v>1</v>
      </c>
      <c r="F427" s="242" t="s">
        <v>212</v>
      </c>
      <c r="G427" s="239"/>
      <c r="H427" s="241" t="s">
        <v>1</v>
      </c>
      <c r="I427" s="243"/>
      <c r="J427" s="239"/>
      <c r="K427" s="239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150</v>
      </c>
      <c r="AU427" s="248" t="s">
        <v>85</v>
      </c>
      <c r="AV427" s="13" t="s">
        <v>83</v>
      </c>
      <c r="AW427" s="13" t="s">
        <v>32</v>
      </c>
      <c r="AX427" s="13" t="s">
        <v>75</v>
      </c>
      <c r="AY427" s="248" t="s">
        <v>140</v>
      </c>
    </row>
    <row r="428" spans="1:51" s="13" customFormat="1" ht="12">
      <c r="A428" s="13"/>
      <c r="B428" s="238"/>
      <c r="C428" s="239"/>
      <c r="D428" s="240" t="s">
        <v>150</v>
      </c>
      <c r="E428" s="241" t="s">
        <v>1</v>
      </c>
      <c r="F428" s="242" t="s">
        <v>490</v>
      </c>
      <c r="G428" s="239"/>
      <c r="H428" s="241" t="s">
        <v>1</v>
      </c>
      <c r="I428" s="243"/>
      <c r="J428" s="239"/>
      <c r="K428" s="239"/>
      <c r="L428" s="244"/>
      <c r="M428" s="245"/>
      <c r="N428" s="246"/>
      <c r="O428" s="246"/>
      <c r="P428" s="246"/>
      <c r="Q428" s="246"/>
      <c r="R428" s="246"/>
      <c r="S428" s="246"/>
      <c r="T428" s="24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8" t="s">
        <v>150</v>
      </c>
      <c r="AU428" s="248" t="s">
        <v>85</v>
      </c>
      <c r="AV428" s="13" t="s">
        <v>83</v>
      </c>
      <c r="AW428" s="13" t="s">
        <v>32</v>
      </c>
      <c r="AX428" s="13" t="s">
        <v>75</v>
      </c>
      <c r="AY428" s="248" t="s">
        <v>140</v>
      </c>
    </row>
    <row r="429" spans="1:51" s="14" customFormat="1" ht="12">
      <c r="A429" s="14"/>
      <c r="B429" s="249"/>
      <c r="C429" s="250"/>
      <c r="D429" s="240" t="s">
        <v>150</v>
      </c>
      <c r="E429" s="251" t="s">
        <v>1</v>
      </c>
      <c r="F429" s="252" t="s">
        <v>491</v>
      </c>
      <c r="G429" s="250"/>
      <c r="H429" s="253">
        <v>0.75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9" t="s">
        <v>150</v>
      </c>
      <c r="AU429" s="259" t="s">
        <v>85</v>
      </c>
      <c r="AV429" s="14" t="s">
        <v>85</v>
      </c>
      <c r="AW429" s="14" t="s">
        <v>32</v>
      </c>
      <c r="AX429" s="14" t="s">
        <v>75</v>
      </c>
      <c r="AY429" s="259" t="s">
        <v>140</v>
      </c>
    </row>
    <row r="430" spans="1:51" s="15" customFormat="1" ht="12">
      <c r="A430" s="15"/>
      <c r="B430" s="260"/>
      <c r="C430" s="261"/>
      <c r="D430" s="240" t="s">
        <v>150</v>
      </c>
      <c r="E430" s="262" t="s">
        <v>1</v>
      </c>
      <c r="F430" s="263" t="s">
        <v>154</v>
      </c>
      <c r="G430" s="261"/>
      <c r="H430" s="264">
        <v>0.75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0" t="s">
        <v>150</v>
      </c>
      <c r="AU430" s="270" t="s">
        <v>85</v>
      </c>
      <c r="AV430" s="15" t="s">
        <v>146</v>
      </c>
      <c r="AW430" s="15" t="s">
        <v>32</v>
      </c>
      <c r="AX430" s="15" t="s">
        <v>83</v>
      </c>
      <c r="AY430" s="270" t="s">
        <v>140</v>
      </c>
    </row>
    <row r="431" spans="1:65" s="2" customFormat="1" ht="24.15" customHeight="1">
      <c r="A431" s="38"/>
      <c r="B431" s="39"/>
      <c r="C431" s="219" t="s">
        <v>492</v>
      </c>
      <c r="D431" s="219" t="s">
        <v>142</v>
      </c>
      <c r="E431" s="220" t="s">
        <v>493</v>
      </c>
      <c r="F431" s="221" t="s">
        <v>494</v>
      </c>
      <c r="G431" s="222" t="s">
        <v>145</v>
      </c>
      <c r="H431" s="223">
        <v>63.469</v>
      </c>
      <c r="I431" s="224"/>
      <c r="J431" s="225">
        <f>ROUND(I431*H431,2)</f>
        <v>0</v>
      </c>
      <c r="K431" s="226"/>
      <c r="L431" s="44"/>
      <c r="M431" s="227" t="s">
        <v>1</v>
      </c>
      <c r="N431" s="228" t="s">
        <v>40</v>
      </c>
      <c r="O431" s="91"/>
      <c r="P431" s="229">
        <f>O431*H431</f>
        <v>0</v>
      </c>
      <c r="Q431" s="229">
        <v>0</v>
      </c>
      <c r="R431" s="229">
        <f>Q431*H431</f>
        <v>0</v>
      </c>
      <c r="S431" s="229">
        <v>0.025</v>
      </c>
      <c r="T431" s="230">
        <f>S431*H431</f>
        <v>1.5867250000000002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1" t="s">
        <v>146</v>
      </c>
      <c r="AT431" s="231" t="s">
        <v>142</v>
      </c>
      <c r="AU431" s="231" t="s">
        <v>85</v>
      </c>
      <c r="AY431" s="17" t="s">
        <v>140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83</v>
      </c>
      <c r="BK431" s="232">
        <f>ROUND(I431*H431,2)</f>
        <v>0</v>
      </c>
      <c r="BL431" s="17" t="s">
        <v>146</v>
      </c>
      <c r="BM431" s="231" t="s">
        <v>495</v>
      </c>
    </row>
    <row r="432" spans="1:47" s="2" customFormat="1" ht="12">
      <c r="A432" s="38"/>
      <c r="B432" s="39"/>
      <c r="C432" s="40"/>
      <c r="D432" s="233" t="s">
        <v>148</v>
      </c>
      <c r="E432" s="40"/>
      <c r="F432" s="234" t="s">
        <v>496</v>
      </c>
      <c r="G432" s="40"/>
      <c r="H432" s="40"/>
      <c r="I432" s="235"/>
      <c r="J432" s="40"/>
      <c r="K432" s="40"/>
      <c r="L432" s="44"/>
      <c r="M432" s="236"/>
      <c r="N432" s="237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148</v>
      </c>
      <c r="AU432" s="17" t="s">
        <v>85</v>
      </c>
    </row>
    <row r="433" spans="1:51" s="13" customFormat="1" ht="12">
      <c r="A433" s="13"/>
      <c r="B433" s="238"/>
      <c r="C433" s="239"/>
      <c r="D433" s="240" t="s">
        <v>150</v>
      </c>
      <c r="E433" s="241" t="s">
        <v>1</v>
      </c>
      <c r="F433" s="242" t="s">
        <v>151</v>
      </c>
      <c r="G433" s="239"/>
      <c r="H433" s="241" t="s">
        <v>1</v>
      </c>
      <c r="I433" s="243"/>
      <c r="J433" s="239"/>
      <c r="K433" s="239"/>
      <c r="L433" s="244"/>
      <c r="M433" s="245"/>
      <c r="N433" s="246"/>
      <c r="O433" s="246"/>
      <c r="P433" s="246"/>
      <c r="Q433" s="246"/>
      <c r="R433" s="246"/>
      <c r="S433" s="246"/>
      <c r="T433" s="24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8" t="s">
        <v>150</v>
      </c>
      <c r="AU433" s="248" t="s">
        <v>85</v>
      </c>
      <c r="AV433" s="13" t="s">
        <v>83</v>
      </c>
      <c r="AW433" s="13" t="s">
        <v>32</v>
      </c>
      <c r="AX433" s="13" t="s">
        <v>75</v>
      </c>
      <c r="AY433" s="248" t="s">
        <v>140</v>
      </c>
    </row>
    <row r="434" spans="1:51" s="13" customFormat="1" ht="12">
      <c r="A434" s="13"/>
      <c r="B434" s="238"/>
      <c r="C434" s="239"/>
      <c r="D434" s="240" t="s">
        <v>150</v>
      </c>
      <c r="E434" s="241" t="s">
        <v>1</v>
      </c>
      <c r="F434" s="242" t="s">
        <v>339</v>
      </c>
      <c r="G434" s="239"/>
      <c r="H434" s="241" t="s">
        <v>1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8" t="s">
        <v>150</v>
      </c>
      <c r="AU434" s="248" t="s">
        <v>85</v>
      </c>
      <c r="AV434" s="13" t="s">
        <v>83</v>
      </c>
      <c r="AW434" s="13" t="s">
        <v>32</v>
      </c>
      <c r="AX434" s="13" t="s">
        <v>75</v>
      </c>
      <c r="AY434" s="248" t="s">
        <v>140</v>
      </c>
    </row>
    <row r="435" spans="1:51" s="14" customFormat="1" ht="12">
      <c r="A435" s="14"/>
      <c r="B435" s="249"/>
      <c r="C435" s="250"/>
      <c r="D435" s="240" t="s">
        <v>150</v>
      </c>
      <c r="E435" s="251" t="s">
        <v>1</v>
      </c>
      <c r="F435" s="252" t="s">
        <v>354</v>
      </c>
      <c r="G435" s="250"/>
      <c r="H435" s="253">
        <v>61.194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9" t="s">
        <v>150</v>
      </c>
      <c r="AU435" s="259" t="s">
        <v>85</v>
      </c>
      <c r="AV435" s="14" t="s">
        <v>85</v>
      </c>
      <c r="AW435" s="14" t="s">
        <v>32</v>
      </c>
      <c r="AX435" s="14" t="s">
        <v>75</v>
      </c>
      <c r="AY435" s="259" t="s">
        <v>140</v>
      </c>
    </row>
    <row r="436" spans="1:51" s="13" customFormat="1" ht="12">
      <c r="A436" s="13"/>
      <c r="B436" s="238"/>
      <c r="C436" s="239"/>
      <c r="D436" s="240" t="s">
        <v>150</v>
      </c>
      <c r="E436" s="241" t="s">
        <v>1</v>
      </c>
      <c r="F436" s="242" t="s">
        <v>341</v>
      </c>
      <c r="G436" s="239"/>
      <c r="H436" s="241" t="s">
        <v>1</v>
      </c>
      <c r="I436" s="243"/>
      <c r="J436" s="239"/>
      <c r="K436" s="239"/>
      <c r="L436" s="244"/>
      <c r="M436" s="245"/>
      <c r="N436" s="246"/>
      <c r="O436" s="246"/>
      <c r="P436" s="246"/>
      <c r="Q436" s="246"/>
      <c r="R436" s="246"/>
      <c r="S436" s="246"/>
      <c r="T436" s="24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8" t="s">
        <v>150</v>
      </c>
      <c r="AU436" s="248" t="s">
        <v>85</v>
      </c>
      <c r="AV436" s="13" t="s">
        <v>83</v>
      </c>
      <c r="AW436" s="13" t="s">
        <v>32</v>
      </c>
      <c r="AX436" s="13" t="s">
        <v>75</v>
      </c>
      <c r="AY436" s="248" t="s">
        <v>140</v>
      </c>
    </row>
    <row r="437" spans="1:51" s="14" customFormat="1" ht="12">
      <c r="A437" s="14"/>
      <c r="B437" s="249"/>
      <c r="C437" s="250"/>
      <c r="D437" s="240" t="s">
        <v>150</v>
      </c>
      <c r="E437" s="251" t="s">
        <v>1</v>
      </c>
      <c r="F437" s="252" t="s">
        <v>355</v>
      </c>
      <c r="G437" s="250"/>
      <c r="H437" s="253">
        <v>2.275</v>
      </c>
      <c r="I437" s="254"/>
      <c r="J437" s="250"/>
      <c r="K437" s="250"/>
      <c r="L437" s="255"/>
      <c r="M437" s="256"/>
      <c r="N437" s="257"/>
      <c r="O437" s="257"/>
      <c r="P437" s="257"/>
      <c r="Q437" s="257"/>
      <c r="R437" s="257"/>
      <c r="S437" s="257"/>
      <c r="T437" s="25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9" t="s">
        <v>150</v>
      </c>
      <c r="AU437" s="259" t="s">
        <v>85</v>
      </c>
      <c r="AV437" s="14" t="s">
        <v>85</v>
      </c>
      <c r="AW437" s="14" t="s">
        <v>32</v>
      </c>
      <c r="AX437" s="14" t="s">
        <v>75</v>
      </c>
      <c r="AY437" s="259" t="s">
        <v>140</v>
      </c>
    </row>
    <row r="438" spans="1:51" s="15" customFormat="1" ht="12">
      <c r="A438" s="15"/>
      <c r="B438" s="260"/>
      <c r="C438" s="261"/>
      <c r="D438" s="240" t="s">
        <v>150</v>
      </c>
      <c r="E438" s="262" t="s">
        <v>1</v>
      </c>
      <c r="F438" s="263" t="s">
        <v>154</v>
      </c>
      <c r="G438" s="261"/>
      <c r="H438" s="264">
        <v>63.469</v>
      </c>
      <c r="I438" s="265"/>
      <c r="J438" s="261"/>
      <c r="K438" s="261"/>
      <c r="L438" s="266"/>
      <c r="M438" s="267"/>
      <c r="N438" s="268"/>
      <c r="O438" s="268"/>
      <c r="P438" s="268"/>
      <c r="Q438" s="268"/>
      <c r="R438" s="268"/>
      <c r="S438" s="268"/>
      <c r="T438" s="269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0" t="s">
        <v>150</v>
      </c>
      <c r="AU438" s="270" t="s">
        <v>85</v>
      </c>
      <c r="AV438" s="15" t="s">
        <v>146</v>
      </c>
      <c r="AW438" s="15" t="s">
        <v>32</v>
      </c>
      <c r="AX438" s="15" t="s">
        <v>83</v>
      </c>
      <c r="AY438" s="270" t="s">
        <v>140</v>
      </c>
    </row>
    <row r="439" spans="1:65" s="2" customFormat="1" ht="24.15" customHeight="1">
      <c r="A439" s="38"/>
      <c r="B439" s="39"/>
      <c r="C439" s="219" t="s">
        <v>497</v>
      </c>
      <c r="D439" s="219" t="s">
        <v>142</v>
      </c>
      <c r="E439" s="220" t="s">
        <v>498</v>
      </c>
      <c r="F439" s="221" t="s">
        <v>499</v>
      </c>
      <c r="G439" s="222" t="s">
        <v>145</v>
      </c>
      <c r="H439" s="223">
        <v>14.954</v>
      </c>
      <c r="I439" s="224"/>
      <c r="J439" s="225">
        <f>ROUND(I439*H439,2)</f>
        <v>0</v>
      </c>
      <c r="K439" s="226"/>
      <c r="L439" s="44"/>
      <c r="M439" s="227" t="s">
        <v>1</v>
      </c>
      <c r="N439" s="228" t="s">
        <v>40</v>
      </c>
      <c r="O439" s="91"/>
      <c r="P439" s="229">
        <f>O439*H439</f>
        <v>0</v>
      </c>
      <c r="Q439" s="229">
        <v>0</v>
      </c>
      <c r="R439" s="229">
        <f>Q439*H439</f>
        <v>0</v>
      </c>
      <c r="S439" s="229">
        <v>0.016</v>
      </c>
      <c r="T439" s="230">
        <f>S439*H439</f>
        <v>0.239264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146</v>
      </c>
      <c r="AT439" s="231" t="s">
        <v>142</v>
      </c>
      <c r="AU439" s="231" t="s">
        <v>85</v>
      </c>
      <c r="AY439" s="17" t="s">
        <v>140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83</v>
      </c>
      <c r="BK439" s="232">
        <f>ROUND(I439*H439,2)</f>
        <v>0</v>
      </c>
      <c r="BL439" s="17" t="s">
        <v>146</v>
      </c>
      <c r="BM439" s="231" t="s">
        <v>500</v>
      </c>
    </row>
    <row r="440" spans="1:47" s="2" customFormat="1" ht="12">
      <c r="A440" s="38"/>
      <c r="B440" s="39"/>
      <c r="C440" s="40"/>
      <c r="D440" s="233" t="s">
        <v>148</v>
      </c>
      <c r="E440" s="40"/>
      <c r="F440" s="234" t="s">
        <v>501</v>
      </c>
      <c r="G440" s="40"/>
      <c r="H440" s="40"/>
      <c r="I440" s="235"/>
      <c r="J440" s="40"/>
      <c r="K440" s="40"/>
      <c r="L440" s="44"/>
      <c r="M440" s="236"/>
      <c r="N440" s="237"/>
      <c r="O440" s="91"/>
      <c r="P440" s="91"/>
      <c r="Q440" s="91"/>
      <c r="R440" s="91"/>
      <c r="S440" s="91"/>
      <c r="T440" s="92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148</v>
      </c>
      <c r="AU440" s="17" t="s">
        <v>85</v>
      </c>
    </row>
    <row r="441" spans="1:51" s="13" customFormat="1" ht="12">
      <c r="A441" s="13"/>
      <c r="B441" s="238"/>
      <c r="C441" s="239"/>
      <c r="D441" s="240" t="s">
        <v>150</v>
      </c>
      <c r="E441" s="241" t="s">
        <v>1</v>
      </c>
      <c r="F441" s="242" t="s">
        <v>151</v>
      </c>
      <c r="G441" s="239"/>
      <c r="H441" s="241" t="s">
        <v>1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150</v>
      </c>
      <c r="AU441" s="248" t="s">
        <v>85</v>
      </c>
      <c r="AV441" s="13" t="s">
        <v>83</v>
      </c>
      <c r="AW441" s="13" t="s">
        <v>32</v>
      </c>
      <c r="AX441" s="13" t="s">
        <v>75</v>
      </c>
      <c r="AY441" s="248" t="s">
        <v>140</v>
      </c>
    </row>
    <row r="442" spans="1:51" s="13" customFormat="1" ht="12">
      <c r="A442" s="13"/>
      <c r="B442" s="238"/>
      <c r="C442" s="239"/>
      <c r="D442" s="240" t="s">
        <v>150</v>
      </c>
      <c r="E442" s="241" t="s">
        <v>1</v>
      </c>
      <c r="F442" s="242" t="s">
        <v>502</v>
      </c>
      <c r="G442" s="239"/>
      <c r="H442" s="241" t="s">
        <v>1</v>
      </c>
      <c r="I442" s="243"/>
      <c r="J442" s="239"/>
      <c r="K442" s="239"/>
      <c r="L442" s="244"/>
      <c r="M442" s="245"/>
      <c r="N442" s="246"/>
      <c r="O442" s="246"/>
      <c r="P442" s="246"/>
      <c r="Q442" s="246"/>
      <c r="R442" s="246"/>
      <c r="S442" s="246"/>
      <c r="T442" s="24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8" t="s">
        <v>150</v>
      </c>
      <c r="AU442" s="248" t="s">
        <v>85</v>
      </c>
      <c r="AV442" s="13" t="s">
        <v>83</v>
      </c>
      <c r="AW442" s="13" t="s">
        <v>32</v>
      </c>
      <c r="AX442" s="13" t="s">
        <v>75</v>
      </c>
      <c r="AY442" s="248" t="s">
        <v>140</v>
      </c>
    </row>
    <row r="443" spans="1:51" s="14" customFormat="1" ht="12">
      <c r="A443" s="14"/>
      <c r="B443" s="249"/>
      <c r="C443" s="250"/>
      <c r="D443" s="240" t="s">
        <v>150</v>
      </c>
      <c r="E443" s="251" t="s">
        <v>1</v>
      </c>
      <c r="F443" s="252" t="s">
        <v>372</v>
      </c>
      <c r="G443" s="250"/>
      <c r="H443" s="253">
        <v>7.49</v>
      </c>
      <c r="I443" s="254"/>
      <c r="J443" s="250"/>
      <c r="K443" s="250"/>
      <c r="L443" s="255"/>
      <c r="M443" s="256"/>
      <c r="N443" s="257"/>
      <c r="O443" s="257"/>
      <c r="P443" s="257"/>
      <c r="Q443" s="257"/>
      <c r="R443" s="257"/>
      <c r="S443" s="257"/>
      <c r="T443" s="25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9" t="s">
        <v>150</v>
      </c>
      <c r="AU443" s="259" t="s">
        <v>85</v>
      </c>
      <c r="AV443" s="14" t="s">
        <v>85</v>
      </c>
      <c r="AW443" s="14" t="s">
        <v>32</v>
      </c>
      <c r="AX443" s="14" t="s">
        <v>75</v>
      </c>
      <c r="AY443" s="259" t="s">
        <v>140</v>
      </c>
    </row>
    <row r="444" spans="1:51" s="14" customFormat="1" ht="12">
      <c r="A444" s="14"/>
      <c r="B444" s="249"/>
      <c r="C444" s="250"/>
      <c r="D444" s="240" t="s">
        <v>150</v>
      </c>
      <c r="E444" s="251" t="s">
        <v>1</v>
      </c>
      <c r="F444" s="252" t="s">
        <v>373</v>
      </c>
      <c r="G444" s="250"/>
      <c r="H444" s="253">
        <v>3.075</v>
      </c>
      <c r="I444" s="254"/>
      <c r="J444" s="250"/>
      <c r="K444" s="250"/>
      <c r="L444" s="255"/>
      <c r="M444" s="256"/>
      <c r="N444" s="257"/>
      <c r="O444" s="257"/>
      <c r="P444" s="257"/>
      <c r="Q444" s="257"/>
      <c r="R444" s="257"/>
      <c r="S444" s="257"/>
      <c r="T444" s="25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9" t="s">
        <v>150</v>
      </c>
      <c r="AU444" s="259" t="s">
        <v>85</v>
      </c>
      <c r="AV444" s="14" t="s">
        <v>85</v>
      </c>
      <c r="AW444" s="14" t="s">
        <v>32</v>
      </c>
      <c r="AX444" s="14" t="s">
        <v>75</v>
      </c>
      <c r="AY444" s="259" t="s">
        <v>140</v>
      </c>
    </row>
    <row r="445" spans="1:51" s="14" customFormat="1" ht="12">
      <c r="A445" s="14"/>
      <c r="B445" s="249"/>
      <c r="C445" s="250"/>
      <c r="D445" s="240" t="s">
        <v>150</v>
      </c>
      <c r="E445" s="251" t="s">
        <v>1</v>
      </c>
      <c r="F445" s="252" t="s">
        <v>374</v>
      </c>
      <c r="G445" s="250"/>
      <c r="H445" s="253">
        <v>4.389</v>
      </c>
      <c r="I445" s="254"/>
      <c r="J445" s="250"/>
      <c r="K445" s="250"/>
      <c r="L445" s="255"/>
      <c r="M445" s="256"/>
      <c r="N445" s="257"/>
      <c r="O445" s="257"/>
      <c r="P445" s="257"/>
      <c r="Q445" s="257"/>
      <c r="R445" s="257"/>
      <c r="S445" s="257"/>
      <c r="T445" s="25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9" t="s">
        <v>150</v>
      </c>
      <c r="AU445" s="259" t="s">
        <v>85</v>
      </c>
      <c r="AV445" s="14" t="s">
        <v>85</v>
      </c>
      <c r="AW445" s="14" t="s">
        <v>32</v>
      </c>
      <c r="AX445" s="14" t="s">
        <v>75</v>
      </c>
      <c r="AY445" s="259" t="s">
        <v>140</v>
      </c>
    </row>
    <row r="446" spans="1:51" s="15" customFormat="1" ht="12">
      <c r="A446" s="15"/>
      <c r="B446" s="260"/>
      <c r="C446" s="261"/>
      <c r="D446" s="240" t="s">
        <v>150</v>
      </c>
      <c r="E446" s="262" t="s">
        <v>1</v>
      </c>
      <c r="F446" s="263" t="s">
        <v>154</v>
      </c>
      <c r="G446" s="261"/>
      <c r="H446" s="264">
        <v>14.954</v>
      </c>
      <c r="I446" s="265"/>
      <c r="J446" s="261"/>
      <c r="K446" s="261"/>
      <c r="L446" s="266"/>
      <c r="M446" s="267"/>
      <c r="N446" s="268"/>
      <c r="O446" s="268"/>
      <c r="P446" s="268"/>
      <c r="Q446" s="268"/>
      <c r="R446" s="268"/>
      <c r="S446" s="268"/>
      <c r="T446" s="269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70" t="s">
        <v>150</v>
      </c>
      <c r="AU446" s="270" t="s">
        <v>85</v>
      </c>
      <c r="AV446" s="15" t="s">
        <v>146</v>
      </c>
      <c r="AW446" s="15" t="s">
        <v>32</v>
      </c>
      <c r="AX446" s="15" t="s">
        <v>83</v>
      </c>
      <c r="AY446" s="270" t="s">
        <v>140</v>
      </c>
    </row>
    <row r="447" spans="1:65" s="2" customFormat="1" ht="24.15" customHeight="1">
      <c r="A447" s="38"/>
      <c r="B447" s="39"/>
      <c r="C447" s="219" t="s">
        <v>503</v>
      </c>
      <c r="D447" s="219" t="s">
        <v>142</v>
      </c>
      <c r="E447" s="220" t="s">
        <v>504</v>
      </c>
      <c r="F447" s="221" t="s">
        <v>505</v>
      </c>
      <c r="G447" s="222" t="s">
        <v>145</v>
      </c>
      <c r="H447" s="223">
        <v>57.915</v>
      </c>
      <c r="I447" s="224"/>
      <c r="J447" s="225">
        <f>ROUND(I447*H447,2)</f>
        <v>0</v>
      </c>
      <c r="K447" s="226"/>
      <c r="L447" s="44"/>
      <c r="M447" s="227" t="s">
        <v>1</v>
      </c>
      <c r="N447" s="228" t="s">
        <v>40</v>
      </c>
      <c r="O447" s="91"/>
      <c r="P447" s="229">
        <f>O447*H447</f>
        <v>0</v>
      </c>
      <c r="Q447" s="229">
        <v>0</v>
      </c>
      <c r="R447" s="229">
        <f>Q447*H447</f>
        <v>0</v>
      </c>
      <c r="S447" s="229">
        <v>0</v>
      </c>
      <c r="T447" s="230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31" t="s">
        <v>146</v>
      </c>
      <c r="AT447" s="231" t="s">
        <v>142</v>
      </c>
      <c r="AU447" s="231" t="s">
        <v>85</v>
      </c>
      <c r="AY447" s="17" t="s">
        <v>140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17" t="s">
        <v>83</v>
      </c>
      <c r="BK447" s="232">
        <f>ROUND(I447*H447,2)</f>
        <v>0</v>
      </c>
      <c r="BL447" s="17" t="s">
        <v>146</v>
      </c>
      <c r="BM447" s="231" t="s">
        <v>506</v>
      </c>
    </row>
    <row r="448" spans="1:47" s="2" customFormat="1" ht="12">
      <c r="A448" s="38"/>
      <c r="B448" s="39"/>
      <c r="C448" s="40"/>
      <c r="D448" s="233" t="s">
        <v>148</v>
      </c>
      <c r="E448" s="40"/>
      <c r="F448" s="234" t="s">
        <v>507</v>
      </c>
      <c r="G448" s="40"/>
      <c r="H448" s="40"/>
      <c r="I448" s="235"/>
      <c r="J448" s="40"/>
      <c r="K448" s="40"/>
      <c r="L448" s="44"/>
      <c r="M448" s="236"/>
      <c r="N448" s="237"/>
      <c r="O448" s="91"/>
      <c r="P448" s="91"/>
      <c r="Q448" s="91"/>
      <c r="R448" s="91"/>
      <c r="S448" s="91"/>
      <c r="T448" s="92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148</v>
      </c>
      <c r="AU448" s="17" t="s">
        <v>85</v>
      </c>
    </row>
    <row r="449" spans="1:51" s="13" customFormat="1" ht="12">
      <c r="A449" s="13"/>
      <c r="B449" s="238"/>
      <c r="C449" s="239"/>
      <c r="D449" s="240" t="s">
        <v>150</v>
      </c>
      <c r="E449" s="241" t="s">
        <v>1</v>
      </c>
      <c r="F449" s="242" t="s">
        <v>151</v>
      </c>
      <c r="G449" s="239"/>
      <c r="H449" s="241" t="s">
        <v>1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150</v>
      </c>
      <c r="AU449" s="248" t="s">
        <v>85</v>
      </c>
      <c r="AV449" s="13" t="s">
        <v>83</v>
      </c>
      <c r="AW449" s="13" t="s">
        <v>32</v>
      </c>
      <c r="AX449" s="13" t="s">
        <v>75</v>
      </c>
      <c r="AY449" s="248" t="s">
        <v>140</v>
      </c>
    </row>
    <row r="450" spans="1:51" s="13" customFormat="1" ht="12">
      <c r="A450" s="13"/>
      <c r="B450" s="238"/>
      <c r="C450" s="239"/>
      <c r="D450" s="240" t="s">
        <v>150</v>
      </c>
      <c r="E450" s="241" t="s">
        <v>1</v>
      </c>
      <c r="F450" s="242" t="s">
        <v>152</v>
      </c>
      <c r="G450" s="239"/>
      <c r="H450" s="241" t="s">
        <v>1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8" t="s">
        <v>150</v>
      </c>
      <c r="AU450" s="248" t="s">
        <v>85</v>
      </c>
      <c r="AV450" s="13" t="s">
        <v>83</v>
      </c>
      <c r="AW450" s="13" t="s">
        <v>32</v>
      </c>
      <c r="AX450" s="13" t="s">
        <v>75</v>
      </c>
      <c r="AY450" s="248" t="s">
        <v>140</v>
      </c>
    </row>
    <row r="451" spans="1:51" s="14" customFormat="1" ht="12">
      <c r="A451" s="14"/>
      <c r="B451" s="249"/>
      <c r="C451" s="250"/>
      <c r="D451" s="240" t="s">
        <v>150</v>
      </c>
      <c r="E451" s="251" t="s">
        <v>1</v>
      </c>
      <c r="F451" s="252" t="s">
        <v>153</v>
      </c>
      <c r="G451" s="250"/>
      <c r="H451" s="253">
        <v>57.915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9" t="s">
        <v>150</v>
      </c>
      <c r="AU451" s="259" t="s">
        <v>85</v>
      </c>
      <c r="AV451" s="14" t="s">
        <v>85</v>
      </c>
      <c r="AW451" s="14" t="s">
        <v>32</v>
      </c>
      <c r="AX451" s="14" t="s">
        <v>75</v>
      </c>
      <c r="AY451" s="259" t="s">
        <v>140</v>
      </c>
    </row>
    <row r="452" spans="1:51" s="15" customFormat="1" ht="12">
      <c r="A452" s="15"/>
      <c r="B452" s="260"/>
      <c r="C452" s="261"/>
      <c r="D452" s="240" t="s">
        <v>150</v>
      </c>
      <c r="E452" s="262" t="s">
        <v>1</v>
      </c>
      <c r="F452" s="263" t="s">
        <v>154</v>
      </c>
      <c r="G452" s="261"/>
      <c r="H452" s="264">
        <v>57.915</v>
      </c>
      <c r="I452" s="265"/>
      <c r="J452" s="261"/>
      <c r="K452" s="261"/>
      <c r="L452" s="266"/>
      <c r="M452" s="267"/>
      <c r="N452" s="268"/>
      <c r="O452" s="268"/>
      <c r="P452" s="268"/>
      <c r="Q452" s="268"/>
      <c r="R452" s="268"/>
      <c r="S452" s="268"/>
      <c r="T452" s="269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0" t="s">
        <v>150</v>
      </c>
      <c r="AU452" s="270" t="s">
        <v>85</v>
      </c>
      <c r="AV452" s="15" t="s">
        <v>146</v>
      </c>
      <c r="AW452" s="15" t="s">
        <v>32</v>
      </c>
      <c r="AX452" s="15" t="s">
        <v>83</v>
      </c>
      <c r="AY452" s="270" t="s">
        <v>140</v>
      </c>
    </row>
    <row r="453" spans="1:65" s="2" customFormat="1" ht="16.5" customHeight="1">
      <c r="A453" s="38"/>
      <c r="B453" s="39"/>
      <c r="C453" s="219" t="s">
        <v>508</v>
      </c>
      <c r="D453" s="219" t="s">
        <v>142</v>
      </c>
      <c r="E453" s="220" t="s">
        <v>509</v>
      </c>
      <c r="F453" s="221" t="s">
        <v>510</v>
      </c>
      <c r="G453" s="222" t="s">
        <v>145</v>
      </c>
      <c r="H453" s="223">
        <v>117.132</v>
      </c>
      <c r="I453" s="224"/>
      <c r="J453" s="225">
        <f>ROUND(I453*H453,2)</f>
        <v>0</v>
      </c>
      <c r="K453" s="226"/>
      <c r="L453" s="44"/>
      <c r="M453" s="227" t="s">
        <v>1</v>
      </c>
      <c r="N453" s="228" t="s">
        <v>40</v>
      </c>
      <c r="O453" s="91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1" t="s">
        <v>146</v>
      </c>
      <c r="AT453" s="231" t="s">
        <v>142</v>
      </c>
      <c r="AU453" s="231" t="s">
        <v>85</v>
      </c>
      <c r="AY453" s="17" t="s">
        <v>140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7" t="s">
        <v>83</v>
      </c>
      <c r="BK453" s="232">
        <f>ROUND(I453*H453,2)</f>
        <v>0</v>
      </c>
      <c r="BL453" s="17" t="s">
        <v>146</v>
      </c>
      <c r="BM453" s="231" t="s">
        <v>511</v>
      </c>
    </row>
    <row r="454" spans="1:51" s="13" customFormat="1" ht="12">
      <c r="A454" s="13"/>
      <c r="B454" s="238"/>
      <c r="C454" s="239"/>
      <c r="D454" s="240" t="s">
        <v>150</v>
      </c>
      <c r="E454" s="241" t="s">
        <v>1</v>
      </c>
      <c r="F454" s="242" t="s">
        <v>151</v>
      </c>
      <c r="G454" s="239"/>
      <c r="H454" s="241" t="s">
        <v>1</v>
      </c>
      <c r="I454" s="243"/>
      <c r="J454" s="239"/>
      <c r="K454" s="239"/>
      <c r="L454" s="244"/>
      <c r="M454" s="245"/>
      <c r="N454" s="246"/>
      <c r="O454" s="246"/>
      <c r="P454" s="246"/>
      <c r="Q454" s="246"/>
      <c r="R454" s="246"/>
      <c r="S454" s="246"/>
      <c r="T454" s="24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8" t="s">
        <v>150</v>
      </c>
      <c r="AU454" s="248" t="s">
        <v>85</v>
      </c>
      <c r="AV454" s="13" t="s">
        <v>83</v>
      </c>
      <c r="AW454" s="13" t="s">
        <v>32</v>
      </c>
      <c r="AX454" s="13" t="s">
        <v>75</v>
      </c>
      <c r="AY454" s="248" t="s">
        <v>140</v>
      </c>
    </row>
    <row r="455" spans="1:51" s="13" customFormat="1" ht="12">
      <c r="A455" s="13"/>
      <c r="B455" s="238"/>
      <c r="C455" s="239"/>
      <c r="D455" s="240" t="s">
        <v>150</v>
      </c>
      <c r="E455" s="241" t="s">
        <v>1</v>
      </c>
      <c r="F455" s="242" t="s">
        <v>512</v>
      </c>
      <c r="G455" s="239"/>
      <c r="H455" s="241" t="s">
        <v>1</v>
      </c>
      <c r="I455" s="243"/>
      <c r="J455" s="239"/>
      <c r="K455" s="239"/>
      <c r="L455" s="244"/>
      <c r="M455" s="245"/>
      <c r="N455" s="246"/>
      <c r="O455" s="246"/>
      <c r="P455" s="246"/>
      <c r="Q455" s="246"/>
      <c r="R455" s="246"/>
      <c r="S455" s="246"/>
      <c r="T455" s="24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8" t="s">
        <v>150</v>
      </c>
      <c r="AU455" s="248" t="s">
        <v>85</v>
      </c>
      <c r="AV455" s="13" t="s">
        <v>83</v>
      </c>
      <c r="AW455" s="13" t="s">
        <v>32</v>
      </c>
      <c r="AX455" s="13" t="s">
        <v>75</v>
      </c>
      <c r="AY455" s="248" t="s">
        <v>140</v>
      </c>
    </row>
    <row r="456" spans="1:51" s="14" customFormat="1" ht="12">
      <c r="A456" s="14"/>
      <c r="B456" s="249"/>
      <c r="C456" s="250"/>
      <c r="D456" s="240" t="s">
        <v>150</v>
      </c>
      <c r="E456" s="251" t="s">
        <v>1</v>
      </c>
      <c r="F456" s="252" t="s">
        <v>372</v>
      </c>
      <c r="G456" s="250"/>
      <c r="H456" s="253">
        <v>7.49</v>
      </c>
      <c r="I456" s="254"/>
      <c r="J456" s="250"/>
      <c r="K456" s="250"/>
      <c r="L456" s="255"/>
      <c r="M456" s="256"/>
      <c r="N456" s="257"/>
      <c r="O456" s="257"/>
      <c r="P456" s="257"/>
      <c r="Q456" s="257"/>
      <c r="R456" s="257"/>
      <c r="S456" s="257"/>
      <c r="T456" s="25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9" t="s">
        <v>150</v>
      </c>
      <c r="AU456" s="259" t="s">
        <v>85</v>
      </c>
      <c r="AV456" s="14" t="s">
        <v>85</v>
      </c>
      <c r="AW456" s="14" t="s">
        <v>32</v>
      </c>
      <c r="AX456" s="14" t="s">
        <v>75</v>
      </c>
      <c r="AY456" s="259" t="s">
        <v>140</v>
      </c>
    </row>
    <row r="457" spans="1:51" s="14" customFormat="1" ht="12">
      <c r="A457" s="14"/>
      <c r="B457" s="249"/>
      <c r="C457" s="250"/>
      <c r="D457" s="240" t="s">
        <v>150</v>
      </c>
      <c r="E457" s="251" t="s">
        <v>1</v>
      </c>
      <c r="F457" s="252" t="s">
        <v>373</v>
      </c>
      <c r="G457" s="250"/>
      <c r="H457" s="253">
        <v>3.075</v>
      </c>
      <c r="I457" s="254"/>
      <c r="J457" s="250"/>
      <c r="K457" s="250"/>
      <c r="L457" s="255"/>
      <c r="M457" s="256"/>
      <c r="N457" s="257"/>
      <c r="O457" s="257"/>
      <c r="P457" s="257"/>
      <c r="Q457" s="257"/>
      <c r="R457" s="257"/>
      <c r="S457" s="257"/>
      <c r="T457" s="25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9" t="s">
        <v>150</v>
      </c>
      <c r="AU457" s="259" t="s">
        <v>85</v>
      </c>
      <c r="AV457" s="14" t="s">
        <v>85</v>
      </c>
      <c r="AW457" s="14" t="s">
        <v>32</v>
      </c>
      <c r="AX457" s="14" t="s">
        <v>75</v>
      </c>
      <c r="AY457" s="259" t="s">
        <v>140</v>
      </c>
    </row>
    <row r="458" spans="1:51" s="14" customFormat="1" ht="12">
      <c r="A458" s="14"/>
      <c r="B458" s="249"/>
      <c r="C458" s="250"/>
      <c r="D458" s="240" t="s">
        <v>150</v>
      </c>
      <c r="E458" s="251" t="s">
        <v>1</v>
      </c>
      <c r="F458" s="252" t="s">
        <v>374</v>
      </c>
      <c r="G458" s="250"/>
      <c r="H458" s="253">
        <v>4.389</v>
      </c>
      <c r="I458" s="254"/>
      <c r="J458" s="250"/>
      <c r="K458" s="250"/>
      <c r="L458" s="255"/>
      <c r="M458" s="256"/>
      <c r="N458" s="257"/>
      <c r="O458" s="257"/>
      <c r="P458" s="257"/>
      <c r="Q458" s="257"/>
      <c r="R458" s="257"/>
      <c r="S458" s="257"/>
      <c r="T458" s="25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9" t="s">
        <v>150</v>
      </c>
      <c r="AU458" s="259" t="s">
        <v>85</v>
      </c>
      <c r="AV458" s="14" t="s">
        <v>85</v>
      </c>
      <c r="AW458" s="14" t="s">
        <v>32</v>
      </c>
      <c r="AX458" s="14" t="s">
        <v>75</v>
      </c>
      <c r="AY458" s="259" t="s">
        <v>140</v>
      </c>
    </row>
    <row r="459" spans="1:51" s="13" customFormat="1" ht="12">
      <c r="A459" s="13"/>
      <c r="B459" s="238"/>
      <c r="C459" s="239"/>
      <c r="D459" s="240" t="s">
        <v>150</v>
      </c>
      <c r="E459" s="241" t="s">
        <v>1</v>
      </c>
      <c r="F459" s="242" t="s">
        <v>513</v>
      </c>
      <c r="G459" s="239"/>
      <c r="H459" s="241" t="s">
        <v>1</v>
      </c>
      <c r="I459" s="243"/>
      <c r="J459" s="239"/>
      <c r="K459" s="239"/>
      <c r="L459" s="244"/>
      <c r="M459" s="245"/>
      <c r="N459" s="246"/>
      <c r="O459" s="246"/>
      <c r="P459" s="246"/>
      <c r="Q459" s="246"/>
      <c r="R459" s="246"/>
      <c r="S459" s="246"/>
      <c r="T459" s="24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8" t="s">
        <v>150</v>
      </c>
      <c r="AU459" s="248" t="s">
        <v>85</v>
      </c>
      <c r="AV459" s="13" t="s">
        <v>83</v>
      </c>
      <c r="AW459" s="13" t="s">
        <v>32</v>
      </c>
      <c r="AX459" s="13" t="s">
        <v>75</v>
      </c>
      <c r="AY459" s="248" t="s">
        <v>140</v>
      </c>
    </row>
    <row r="460" spans="1:51" s="14" customFormat="1" ht="12">
      <c r="A460" s="14"/>
      <c r="B460" s="249"/>
      <c r="C460" s="250"/>
      <c r="D460" s="240" t="s">
        <v>150</v>
      </c>
      <c r="E460" s="251" t="s">
        <v>1</v>
      </c>
      <c r="F460" s="252" t="s">
        <v>354</v>
      </c>
      <c r="G460" s="250"/>
      <c r="H460" s="253">
        <v>61.194</v>
      </c>
      <c r="I460" s="254"/>
      <c r="J460" s="250"/>
      <c r="K460" s="250"/>
      <c r="L460" s="255"/>
      <c r="M460" s="256"/>
      <c r="N460" s="257"/>
      <c r="O460" s="257"/>
      <c r="P460" s="257"/>
      <c r="Q460" s="257"/>
      <c r="R460" s="257"/>
      <c r="S460" s="257"/>
      <c r="T460" s="25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9" t="s">
        <v>150</v>
      </c>
      <c r="AU460" s="259" t="s">
        <v>85</v>
      </c>
      <c r="AV460" s="14" t="s">
        <v>85</v>
      </c>
      <c r="AW460" s="14" t="s">
        <v>32</v>
      </c>
      <c r="AX460" s="14" t="s">
        <v>75</v>
      </c>
      <c r="AY460" s="259" t="s">
        <v>140</v>
      </c>
    </row>
    <row r="461" spans="1:51" s="13" customFormat="1" ht="12">
      <c r="A461" s="13"/>
      <c r="B461" s="238"/>
      <c r="C461" s="239"/>
      <c r="D461" s="240" t="s">
        <v>150</v>
      </c>
      <c r="E461" s="241" t="s">
        <v>1</v>
      </c>
      <c r="F461" s="242" t="s">
        <v>514</v>
      </c>
      <c r="G461" s="239"/>
      <c r="H461" s="241" t="s">
        <v>1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8" t="s">
        <v>150</v>
      </c>
      <c r="AU461" s="248" t="s">
        <v>85</v>
      </c>
      <c r="AV461" s="13" t="s">
        <v>83</v>
      </c>
      <c r="AW461" s="13" t="s">
        <v>32</v>
      </c>
      <c r="AX461" s="13" t="s">
        <v>75</v>
      </c>
      <c r="AY461" s="248" t="s">
        <v>140</v>
      </c>
    </row>
    <row r="462" spans="1:51" s="14" customFormat="1" ht="12">
      <c r="A462" s="14"/>
      <c r="B462" s="249"/>
      <c r="C462" s="250"/>
      <c r="D462" s="240" t="s">
        <v>150</v>
      </c>
      <c r="E462" s="251" t="s">
        <v>1</v>
      </c>
      <c r="F462" s="252" t="s">
        <v>515</v>
      </c>
      <c r="G462" s="250"/>
      <c r="H462" s="253">
        <v>4.804</v>
      </c>
      <c r="I462" s="254"/>
      <c r="J462" s="250"/>
      <c r="K462" s="250"/>
      <c r="L462" s="255"/>
      <c r="M462" s="256"/>
      <c r="N462" s="257"/>
      <c r="O462" s="257"/>
      <c r="P462" s="257"/>
      <c r="Q462" s="257"/>
      <c r="R462" s="257"/>
      <c r="S462" s="257"/>
      <c r="T462" s="25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9" t="s">
        <v>150</v>
      </c>
      <c r="AU462" s="259" t="s">
        <v>85</v>
      </c>
      <c r="AV462" s="14" t="s">
        <v>85</v>
      </c>
      <c r="AW462" s="14" t="s">
        <v>32</v>
      </c>
      <c r="AX462" s="14" t="s">
        <v>75</v>
      </c>
      <c r="AY462" s="259" t="s">
        <v>140</v>
      </c>
    </row>
    <row r="463" spans="1:51" s="14" customFormat="1" ht="12">
      <c r="A463" s="14"/>
      <c r="B463" s="249"/>
      <c r="C463" s="250"/>
      <c r="D463" s="240" t="s">
        <v>150</v>
      </c>
      <c r="E463" s="251" t="s">
        <v>1</v>
      </c>
      <c r="F463" s="252" t="s">
        <v>516</v>
      </c>
      <c r="G463" s="250"/>
      <c r="H463" s="253">
        <v>17.46</v>
      </c>
      <c r="I463" s="254"/>
      <c r="J463" s="250"/>
      <c r="K463" s="250"/>
      <c r="L463" s="255"/>
      <c r="M463" s="256"/>
      <c r="N463" s="257"/>
      <c r="O463" s="257"/>
      <c r="P463" s="257"/>
      <c r="Q463" s="257"/>
      <c r="R463" s="257"/>
      <c r="S463" s="257"/>
      <c r="T463" s="25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9" t="s">
        <v>150</v>
      </c>
      <c r="AU463" s="259" t="s">
        <v>85</v>
      </c>
      <c r="AV463" s="14" t="s">
        <v>85</v>
      </c>
      <c r="AW463" s="14" t="s">
        <v>32</v>
      </c>
      <c r="AX463" s="14" t="s">
        <v>75</v>
      </c>
      <c r="AY463" s="259" t="s">
        <v>140</v>
      </c>
    </row>
    <row r="464" spans="1:51" s="14" customFormat="1" ht="12">
      <c r="A464" s="14"/>
      <c r="B464" s="249"/>
      <c r="C464" s="250"/>
      <c r="D464" s="240" t="s">
        <v>150</v>
      </c>
      <c r="E464" s="251" t="s">
        <v>1</v>
      </c>
      <c r="F464" s="252" t="s">
        <v>517</v>
      </c>
      <c r="G464" s="250"/>
      <c r="H464" s="253">
        <v>18.72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9" t="s">
        <v>150</v>
      </c>
      <c r="AU464" s="259" t="s">
        <v>85</v>
      </c>
      <c r="AV464" s="14" t="s">
        <v>85</v>
      </c>
      <c r="AW464" s="14" t="s">
        <v>32</v>
      </c>
      <c r="AX464" s="14" t="s">
        <v>75</v>
      </c>
      <c r="AY464" s="259" t="s">
        <v>140</v>
      </c>
    </row>
    <row r="465" spans="1:51" s="15" customFormat="1" ht="12">
      <c r="A465" s="15"/>
      <c r="B465" s="260"/>
      <c r="C465" s="261"/>
      <c r="D465" s="240" t="s">
        <v>150</v>
      </c>
      <c r="E465" s="262" t="s">
        <v>1</v>
      </c>
      <c r="F465" s="263" t="s">
        <v>154</v>
      </c>
      <c r="G465" s="261"/>
      <c r="H465" s="264">
        <v>117.132</v>
      </c>
      <c r="I465" s="265"/>
      <c r="J465" s="261"/>
      <c r="K465" s="261"/>
      <c r="L465" s="266"/>
      <c r="M465" s="267"/>
      <c r="N465" s="268"/>
      <c r="O465" s="268"/>
      <c r="P465" s="268"/>
      <c r="Q465" s="268"/>
      <c r="R465" s="268"/>
      <c r="S465" s="268"/>
      <c r="T465" s="269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70" t="s">
        <v>150</v>
      </c>
      <c r="AU465" s="270" t="s">
        <v>85</v>
      </c>
      <c r="AV465" s="15" t="s">
        <v>146</v>
      </c>
      <c r="AW465" s="15" t="s">
        <v>32</v>
      </c>
      <c r="AX465" s="15" t="s">
        <v>83</v>
      </c>
      <c r="AY465" s="270" t="s">
        <v>140</v>
      </c>
    </row>
    <row r="466" spans="1:65" s="2" customFormat="1" ht="37.8" customHeight="1">
      <c r="A466" s="38"/>
      <c r="B466" s="39"/>
      <c r="C466" s="219" t="s">
        <v>518</v>
      </c>
      <c r="D466" s="219" t="s">
        <v>142</v>
      </c>
      <c r="E466" s="220" t="s">
        <v>519</v>
      </c>
      <c r="F466" s="221" t="s">
        <v>520</v>
      </c>
      <c r="G466" s="222" t="s">
        <v>145</v>
      </c>
      <c r="H466" s="223">
        <v>8.733</v>
      </c>
      <c r="I466" s="224"/>
      <c r="J466" s="225">
        <f>ROUND(I466*H466,2)</f>
        <v>0</v>
      </c>
      <c r="K466" s="226"/>
      <c r="L466" s="44"/>
      <c r="M466" s="227" t="s">
        <v>1</v>
      </c>
      <c r="N466" s="228" t="s">
        <v>40</v>
      </c>
      <c r="O466" s="91"/>
      <c r="P466" s="229">
        <f>O466*H466</f>
        <v>0</v>
      </c>
      <c r="Q466" s="229">
        <v>0</v>
      </c>
      <c r="R466" s="229">
        <f>Q466*H466</f>
        <v>0</v>
      </c>
      <c r="S466" s="229">
        <v>0.188</v>
      </c>
      <c r="T466" s="230">
        <f>S466*H466</f>
        <v>1.641804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31" t="s">
        <v>146</v>
      </c>
      <c r="AT466" s="231" t="s">
        <v>142</v>
      </c>
      <c r="AU466" s="231" t="s">
        <v>85</v>
      </c>
      <c r="AY466" s="17" t="s">
        <v>140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17" t="s">
        <v>83</v>
      </c>
      <c r="BK466" s="232">
        <f>ROUND(I466*H466,2)</f>
        <v>0</v>
      </c>
      <c r="BL466" s="17" t="s">
        <v>146</v>
      </c>
      <c r="BM466" s="231" t="s">
        <v>521</v>
      </c>
    </row>
    <row r="467" spans="1:47" s="2" customFormat="1" ht="12">
      <c r="A467" s="38"/>
      <c r="B467" s="39"/>
      <c r="C467" s="40"/>
      <c r="D467" s="233" t="s">
        <v>148</v>
      </c>
      <c r="E467" s="40"/>
      <c r="F467" s="234" t="s">
        <v>522</v>
      </c>
      <c r="G467" s="40"/>
      <c r="H467" s="40"/>
      <c r="I467" s="235"/>
      <c r="J467" s="40"/>
      <c r="K467" s="40"/>
      <c r="L467" s="44"/>
      <c r="M467" s="236"/>
      <c r="N467" s="237"/>
      <c r="O467" s="91"/>
      <c r="P467" s="91"/>
      <c r="Q467" s="91"/>
      <c r="R467" s="91"/>
      <c r="S467" s="91"/>
      <c r="T467" s="92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148</v>
      </c>
      <c r="AU467" s="17" t="s">
        <v>85</v>
      </c>
    </row>
    <row r="468" spans="1:51" s="13" customFormat="1" ht="12">
      <c r="A468" s="13"/>
      <c r="B468" s="238"/>
      <c r="C468" s="239"/>
      <c r="D468" s="240" t="s">
        <v>150</v>
      </c>
      <c r="E468" s="241" t="s">
        <v>1</v>
      </c>
      <c r="F468" s="242" t="s">
        <v>316</v>
      </c>
      <c r="G468" s="239"/>
      <c r="H468" s="241" t="s">
        <v>1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8" t="s">
        <v>150</v>
      </c>
      <c r="AU468" s="248" t="s">
        <v>85</v>
      </c>
      <c r="AV468" s="13" t="s">
        <v>83</v>
      </c>
      <c r="AW468" s="13" t="s">
        <v>32</v>
      </c>
      <c r="AX468" s="13" t="s">
        <v>75</v>
      </c>
      <c r="AY468" s="248" t="s">
        <v>140</v>
      </c>
    </row>
    <row r="469" spans="1:51" s="13" customFormat="1" ht="12">
      <c r="A469" s="13"/>
      <c r="B469" s="238"/>
      <c r="C469" s="239"/>
      <c r="D469" s="240" t="s">
        <v>150</v>
      </c>
      <c r="E469" s="241" t="s">
        <v>1</v>
      </c>
      <c r="F469" s="242" t="s">
        <v>523</v>
      </c>
      <c r="G469" s="239"/>
      <c r="H469" s="241" t="s">
        <v>1</v>
      </c>
      <c r="I469" s="243"/>
      <c r="J469" s="239"/>
      <c r="K469" s="239"/>
      <c r="L469" s="244"/>
      <c r="M469" s="245"/>
      <c r="N469" s="246"/>
      <c r="O469" s="246"/>
      <c r="P469" s="246"/>
      <c r="Q469" s="246"/>
      <c r="R469" s="246"/>
      <c r="S469" s="246"/>
      <c r="T469" s="24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8" t="s">
        <v>150</v>
      </c>
      <c r="AU469" s="248" t="s">
        <v>85</v>
      </c>
      <c r="AV469" s="13" t="s">
        <v>83</v>
      </c>
      <c r="AW469" s="13" t="s">
        <v>32</v>
      </c>
      <c r="AX469" s="13" t="s">
        <v>75</v>
      </c>
      <c r="AY469" s="248" t="s">
        <v>140</v>
      </c>
    </row>
    <row r="470" spans="1:51" s="14" customFormat="1" ht="12">
      <c r="A470" s="14"/>
      <c r="B470" s="249"/>
      <c r="C470" s="250"/>
      <c r="D470" s="240" t="s">
        <v>150</v>
      </c>
      <c r="E470" s="251" t="s">
        <v>1</v>
      </c>
      <c r="F470" s="252" t="s">
        <v>524</v>
      </c>
      <c r="G470" s="250"/>
      <c r="H470" s="253">
        <v>8.733</v>
      </c>
      <c r="I470" s="254"/>
      <c r="J470" s="250"/>
      <c r="K470" s="250"/>
      <c r="L470" s="255"/>
      <c r="M470" s="256"/>
      <c r="N470" s="257"/>
      <c r="O470" s="257"/>
      <c r="P470" s="257"/>
      <c r="Q470" s="257"/>
      <c r="R470" s="257"/>
      <c r="S470" s="257"/>
      <c r="T470" s="25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9" t="s">
        <v>150</v>
      </c>
      <c r="AU470" s="259" t="s">
        <v>85</v>
      </c>
      <c r="AV470" s="14" t="s">
        <v>85</v>
      </c>
      <c r="AW470" s="14" t="s">
        <v>32</v>
      </c>
      <c r="AX470" s="14" t="s">
        <v>75</v>
      </c>
      <c r="AY470" s="259" t="s">
        <v>140</v>
      </c>
    </row>
    <row r="471" spans="1:51" s="15" customFormat="1" ht="12">
      <c r="A471" s="15"/>
      <c r="B471" s="260"/>
      <c r="C471" s="261"/>
      <c r="D471" s="240" t="s">
        <v>150</v>
      </c>
      <c r="E471" s="262" t="s">
        <v>1</v>
      </c>
      <c r="F471" s="263" t="s">
        <v>154</v>
      </c>
      <c r="G471" s="261"/>
      <c r="H471" s="264">
        <v>8.733</v>
      </c>
      <c r="I471" s="265"/>
      <c r="J471" s="261"/>
      <c r="K471" s="261"/>
      <c r="L471" s="266"/>
      <c r="M471" s="267"/>
      <c r="N471" s="268"/>
      <c r="O471" s="268"/>
      <c r="P471" s="268"/>
      <c r="Q471" s="268"/>
      <c r="R471" s="268"/>
      <c r="S471" s="268"/>
      <c r="T471" s="269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70" t="s">
        <v>150</v>
      </c>
      <c r="AU471" s="270" t="s">
        <v>85</v>
      </c>
      <c r="AV471" s="15" t="s">
        <v>146</v>
      </c>
      <c r="AW471" s="15" t="s">
        <v>32</v>
      </c>
      <c r="AX471" s="15" t="s">
        <v>83</v>
      </c>
      <c r="AY471" s="270" t="s">
        <v>140</v>
      </c>
    </row>
    <row r="472" spans="1:65" s="2" customFormat="1" ht="24.15" customHeight="1">
      <c r="A472" s="38"/>
      <c r="B472" s="39"/>
      <c r="C472" s="219" t="s">
        <v>525</v>
      </c>
      <c r="D472" s="219" t="s">
        <v>142</v>
      </c>
      <c r="E472" s="220" t="s">
        <v>526</v>
      </c>
      <c r="F472" s="221" t="s">
        <v>527</v>
      </c>
      <c r="G472" s="222" t="s">
        <v>145</v>
      </c>
      <c r="H472" s="223">
        <v>8.733</v>
      </c>
      <c r="I472" s="224"/>
      <c r="J472" s="225">
        <f>ROUND(I472*H472,2)</f>
        <v>0</v>
      </c>
      <c r="K472" s="226"/>
      <c r="L472" s="44"/>
      <c r="M472" s="227" t="s">
        <v>1</v>
      </c>
      <c r="N472" s="228" t="s">
        <v>40</v>
      </c>
      <c r="O472" s="91"/>
      <c r="P472" s="229">
        <f>O472*H472</f>
        <v>0</v>
      </c>
      <c r="Q472" s="229">
        <v>0</v>
      </c>
      <c r="R472" s="229">
        <f>Q472*H472</f>
        <v>0</v>
      </c>
      <c r="S472" s="229">
        <v>0</v>
      </c>
      <c r="T472" s="230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31" t="s">
        <v>146</v>
      </c>
      <c r="AT472" s="231" t="s">
        <v>142</v>
      </c>
      <c r="AU472" s="231" t="s">
        <v>85</v>
      </c>
      <c r="AY472" s="17" t="s">
        <v>140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17" t="s">
        <v>83</v>
      </c>
      <c r="BK472" s="232">
        <f>ROUND(I472*H472,2)</f>
        <v>0</v>
      </c>
      <c r="BL472" s="17" t="s">
        <v>146</v>
      </c>
      <c r="BM472" s="231" t="s">
        <v>528</v>
      </c>
    </row>
    <row r="473" spans="1:65" s="2" customFormat="1" ht="24.15" customHeight="1">
      <c r="A473" s="38"/>
      <c r="B473" s="39"/>
      <c r="C473" s="219" t="s">
        <v>529</v>
      </c>
      <c r="D473" s="219" t="s">
        <v>142</v>
      </c>
      <c r="E473" s="220" t="s">
        <v>530</v>
      </c>
      <c r="F473" s="221" t="s">
        <v>531</v>
      </c>
      <c r="G473" s="222" t="s">
        <v>145</v>
      </c>
      <c r="H473" s="223">
        <v>8.733</v>
      </c>
      <c r="I473" s="224"/>
      <c r="J473" s="225">
        <f>ROUND(I473*H473,2)</f>
        <v>0</v>
      </c>
      <c r="K473" s="226"/>
      <c r="L473" s="44"/>
      <c r="M473" s="227" t="s">
        <v>1</v>
      </c>
      <c r="N473" s="228" t="s">
        <v>40</v>
      </c>
      <c r="O473" s="91"/>
      <c r="P473" s="229">
        <f>O473*H473</f>
        <v>0</v>
      </c>
      <c r="Q473" s="229">
        <v>0</v>
      </c>
      <c r="R473" s="229">
        <f>Q473*H473</f>
        <v>0</v>
      </c>
      <c r="S473" s="229">
        <v>0.066</v>
      </c>
      <c r="T473" s="230">
        <f>S473*H473</f>
        <v>0.5763780000000001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1" t="s">
        <v>146</v>
      </c>
      <c r="AT473" s="231" t="s">
        <v>142</v>
      </c>
      <c r="AU473" s="231" t="s">
        <v>85</v>
      </c>
      <c r="AY473" s="17" t="s">
        <v>140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17" t="s">
        <v>83</v>
      </c>
      <c r="BK473" s="232">
        <f>ROUND(I473*H473,2)</f>
        <v>0</v>
      </c>
      <c r="BL473" s="17" t="s">
        <v>146</v>
      </c>
      <c r="BM473" s="231" t="s">
        <v>532</v>
      </c>
    </row>
    <row r="474" spans="1:47" s="2" customFormat="1" ht="12">
      <c r="A474" s="38"/>
      <c r="B474" s="39"/>
      <c r="C474" s="40"/>
      <c r="D474" s="233" t="s">
        <v>148</v>
      </c>
      <c r="E474" s="40"/>
      <c r="F474" s="234" t="s">
        <v>533</v>
      </c>
      <c r="G474" s="40"/>
      <c r="H474" s="40"/>
      <c r="I474" s="235"/>
      <c r="J474" s="40"/>
      <c r="K474" s="40"/>
      <c r="L474" s="44"/>
      <c r="M474" s="236"/>
      <c r="N474" s="237"/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148</v>
      </c>
      <c r="AU474" s="17" t="s">
        <v>85</v>
      </c>
    </row>
    <row r="475" spans="1:51" s="13" customFormat="1" ht="12">
      <c r="A475" s="13"/>
      <c r="B475" s="238"/>
      <c r="C475" s="239"/>
      <c r="D475" s="240" t="s">
        <v>150</v>
      </c>
      <c r="E475" s="241" t="s">
        <v>1</v>
      </c>
      <c r="F475" s="242" t="s">
        <v>316</v>
      </c>
      <c r="G475" s="239"/>
      <c r="H475" s="241" t="s">
        <v>1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8" t="s">
        <v>150</v>
      </c>
      <c r="AU475" s="248" t="s">
        <v>85</v>
      </c>
      <c r="AV475" s="13" t="s">
        <v>83</v>
      </c>
      <c r="AW475" s="13" t="s">
        <v>32</v>
      </c>
      <c r="AX475" s="13" t="s">
        <v>75</v>
      </c>
      <c r="AY475" s="248" t="s">
        <v>140</v>
      </c>
    </row>
    <row r="476" spans="1:51" s="13" customFormat="1" ht="12">
      <c r="A476" s="13"/>
      <c r="B476" s="238"/>
      <c r="C476" s="239"/>
      <c r="D476" s="240" t="s">
        <v>150</v>
      </c>
      <c r="E476" s="241" t="s">
        <v>1</v>
      </c>
      <c r="F476" s="242" t="s">
        <v>523</v>
      </c>
      <c r="G476" s="239"/>
      <c r="H476" s="241" t="s">
        <v>1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8" t="s">
        <v>150</v>
      </c>
      <c r="AU476" s="248" t="s">
        <v>85</v>
      </c>
      <c r="AV476" s="13" t="s">
        <v>83</v>
      </c>
      <c r="AW476" s="13" t="s">
        <v>32</v>
      </c>
      <c r="AX476" s="13" t="s">
        <v>75</v>
      </c>
      <c r="AY476" s="248" t="s">
        <v>140</v>
      </c>
    </row>
    <row r="477" spans="1:51" s="14" customFormat="1" ht="12">
      <c r="A477" s="14"/>
      <c r="B477" s="249"/>
      <c r="C477" s="250"/>
      <c r="D477" s="240" t="s">
        <v>150</v>
      </c>
      <c r="E477" s="251" t="s">
        <v>1</v>
      </c>
      <c r="F477" s="252" t="s">
        <v>524</v>
      </c>
      <c r="G477" s="250"/>
      <c r="H477" s="253">
        <v>8.733</v>
      </c>
      <c r="I477" s="254"/>
      <c r="J477" s="250"/>
      <c r="K477" s="250"/>
      <c r="L477" s="255"/>
      <c r="M477" s="256"/>
      <c r="N477" s="257"/>
      <c r="O477" s="257"/>
      <c r="P477" s="257"/>
      <c r="Q477" s="257"/>
      <c r="R477" s="257"/>
      <c r="S477" s="257"/>
      <c r="T477" s="25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9" t="s">
        <v>150</v>
      </c>
      <c r="AU477" s="259" t="s">
        <v>85</v>
      </c>
      <c r="AV477" s="14" t="s">
        <v>85</v>
      </c>
      <c r="AW477" s="14" t="s">
        <v>32</v>
      </c>
      <c r="AX477" s="14" t="s">
        <v>75</v>
      </c>
      <c r="AY477" s="259" t="s">
        <v>140</v>
      </c>
    </row>
    <row r="478" spans="1:51" s="15" customFormat="1" ht="12">
      <c r="A478" s="15"/>
      <c r="B478" s="260"/>
      <c r="C478" s="261"/>
      <c r="D478" s="240" t="s">
        <v>150</v>
      </c>
      <c r="E478" s="262" t="s">
        <v>1</v>
      </c>
      <c r="F478" s="263" t="s">
        <v>154</v>
      </c>
      <c r="G478" s="261"/>
      <c r="H478" s="264">
        <v>8.733</v>
      </c>
      <c r="I478" s="265"/>
      <c r="J478" s="261"/>
      <c r="K478" s="261"/>
      <c r="L478" s="266"/>
      <c r="M478" s="267"/>
      <c r="N478" s="268"/>
      <c r="O478" s="268"/>
      <c r="P478" s="268"/>
      <c r="Q478" s="268"/>
      <c r="R478" s="268"/>
      <c r="S478" s="268"/>
      <c r="T478" s="269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70" t="s">
        <v>150</v>
      </c>
      <c r="AU478" s="270" t="s">
        <v>85</v>
      </c>
      <c r="AV478" s="15" t="s">
        <v>146</v>
      </c>
      <c r="AW478" s="15" t="s">
        <v>32</v>
      </c>
      <c r="AX478" s="15" t="s">
        <v>83</v>
      </c>
      <c r="AY478" s="270" t="s">
        <v>140</v>
      </c>
    </row>
    <row r="479" spans="1:65" s="2" customFormat="1" ht="24.15" customHeight="1">
      <c r="A479" s="38"/>
      <c r="B479" s="39"/>
      <c r="C479" s="219" t="s">
        <v>534</v>
      </c>
      <c r="D479" s="219" t="s">
        <v>142</v>
      </c>
      <c r="E479" s="220" t="s">
        <v>535</v>
      </c>
      <c r="F479" s="221" t="s">
        <v>536</v>
      </c>
      <c r="G479" s="222" t="s">
        <v>145</v>
      </c>
      <c r="H479" s="223">
        <v>8.733</v>
      </c>
      <c r="I479" s="224"/>
      <c r="J479" s="225">
        <f>ROUND(I479*H479,2)</f>
        <v>0</v>
      </c>
      <c r="K479" s="226"/>
      <c r="L479" s="44"/>
      <c r="M479" s="227" t="s">
        <v>1</v>
      </c>
      <c r="N479" s="228" t="s">
        <v>40</v>
      </c>
      <c r="O479" s="91"/>
      <c r="P479" s="229">
        <f>O479*H479</f>
        <v>0</v>
      </c>
      <c r="Q479" s="229">
        <v>0</v>
      </c>
      <c r="R479" s="229">
        <f>Q479*H479</f>
        <v>0</v>
      </c>
      <c r="S479" s="229">
        <v>0</v>
      </c>
      <c r="T479" s="230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31" t="s">
        <v>146</v>
      </c>
      <c r="AT479" s="231" t="s">
        <v>142</v>
      </c>
      <c r="AU479" s="231" t="s">
        <v>85</v>
      </c>
      <c r="AY479" s="17" t="s">
        <v>140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17" t="s">
        <v>83</v>
      </c>
      <c r="BK479" s="232">
        <f>ROUND(I479*H479,2)</f>
        <v>0</v>
      </c>
      <c r="BL479" s="17" t="s">
        <v>146</v>
      </c>
      <c r="BM479" s="231" t="s">
        <v>537</v>
      </c>
    </row>
    <row r="480" spans="1:47" s="2" customFormat="1" ht="12">
      <c r="A480" s="38"/>
      <c r="B480" s="39"/>
      <c r="C480" s="40"/>
      <c r="D480" s="233" t="s">
        <v>148</v>
      </c>
      <c r="E480" s="40"/>
      <c r="F480" s="234" t="s">
        <v>538</v>
      </c>
      <c r="G480" s="40"/>
      <c r="H480" s="40"/>
      <c r="I480" s="235"/>
      <c r="J480" s="40"/>
      <c r="K480" s="40"/>
      <c r="L480" s="44"/>
      <c r="M480" s="236"/>
      <c r="N480" s="237"/>
      <c r="O480" s="91"/>
      <c r="P480" s="91"/>
      <c r="Q480" s="91"/>
      <c r="R480" s="91"/>
      <c r="S480" s="91"/>
      <c r="T480" s="92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148</v>
      </c>
      <c r="AU480" s="17" t="s">
        <v>85</v>
      </c>
    </row>
    <row r="481" spans="1:65" s="2" customFormat="1" ht="24.15" customHeight="1">
      <c r="A481" s="38"/>
      <c r="B481" s="39"/>
      <c r="C481" s="219" t="s">
        <v>539</v>
      </c>
      <c r="D481" s="219" t="s">
        <v>142</v>
      </c>
      <c r="E481" s="220" t="s">
        <v>540</v>
      </c>
      <c r="F481" s="221" t="s">
        <v>541</v>
      </c>
      <c r="G481" s="222" t="s">
        <v>145</v>
      </c>
      <c r="H481" s="223">
        <v>200.516</v>
      </c>
      <c r="I481" s="224"/>
      <c r="J481" s="225">
        <f>ROUND(I481*H481,2)</f>
        <v>0</v>
      </c>
      <c r="K481" s="226"/>
      <c r="L481" s="44"/>
      <c r="M481" s="227" t="s">
        <v>1</v>
      </c>
      <c r="N481" s="228" t="s">
        <v>40</v>
      </c>
      <c r="O481" s="91"/>
      <c r="P481" s="229">
        <f>O481*H481</f>
        <v>0</v>
      </c>
      <c r="Q481" s="229">
        <v>0</v>
      </c>
      <c r="R481" s="229">
        <f>Q481*H481</f>
        <v>0</v>
      </c>
      <c r="S481" s="229">
        <v>0</v>
      </c>
      <c r="T481" s="230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31" t="s">
        <v>146</v>
      </c>
      <c r="AT481" s="231" t="s">
        <v>142</v>
      </c>
      <c r="AU481" s="231" t="s">
        <v>85</v>
      </c>
      <c r="AY481" s="17" t="s">
        <v>140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17" t="s">
        <v>83</v>
      </c>
      <c r="BK481" s="232">
        <f>ROUND(I481*H481,2)</f>
        <v>0</v>
      </c>
      <c r="BL481" s="17" t="s">
        <v>146</v>
      </c>
      <c r="BM481" s="231" t="s">
        <v>542</v>
      </c>
    </row>
    <row r="482" spans="1:47" s="2" customFormat="1" ht="12">
      <c r="A482" s="38"/>
      <c r="B482" s="39"/>
      <c r="C482" s="40"/>
      <c r="D482" s="233" t="s">
        <v>148</v>
      </c>
      <c r="E482" s="40"/>
      <c r="F482" s="234" t="s">
        <v>543</v>
      </c>
      <c r="G482" s="40"/>
      <c r="H482" s="40"/>
      <c r="I482" s="235"/>
      <c r="J482" s="40"/>
      <c r="K482" s="40"/>
      <c r="L482" s="44"/>
      <c r="M482" s="236"/>
      <c r="N482" s="237"/>
      <c r="O482" s="91"/>
      <c r="P482" s="91"/>
      <c r="Q482" s="91"/>
      <c r="R482" s="91"/>
      <c r="S482" s="91"/>
      <c r="T482" s="92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148</v>
      </c>
      <c r="AU482" s="17" t="s">
        <v>85</v>
      </c>
    </row>
    <row r="483" spans="1:51" s="13" customFormat="1" ht="12">
      <c r="A483" s="13"/>
      <c r="B483" s="238"/>
      <c r="C483" s="239"/>
      <c r="D483" s="240" t="s">
        <v>150</v>
      </c>
      <c r="E483" s="241" t="s">
        <v>1</v>
      </c>
      <c r="F483" s="242" t="s">
        <v>316</v>
      </c>
      <c r="G483" s="239"/>
      <c r="H483" s="241" t="s">
        <v>1</v>
      </c>
      <c r="I483" s="243"/>
      <c r="J483" s="239"/>
      <c r="K483" s="239"/>
      <c r="L483" s="244"/>
      <c r="M483" s="245"/>
      <c r="N483" s="246"/>
      <c r="O483" s="246"/>
      <c r="P483" s="246"/>
      <c r="Q483" s="246"/>
      <c r="R483" s="246"/>
      <c r="S483" s="246"/>
      <c r="T483" s="247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8" t="s">
        <v>150</v>
      </c>
      <c r="AU483" s="248" t="s">
        <v>85</v>
      </c>
      <c r="AV483" s="13" t="s">
        <v>83</v>
      </c>
      <c r="AW483" s="13" t="s">
        <v>32</v>
      </c>
      <c r="AX483" s="13" t="s">
        <v>75</v>
      </c>
      <c r="AY483" s="248" t="s">
        <v>140</v>
      </c>
    </row>
    <row r="484" spans="1:51" s="13" customFormat="1" ht="12">
      <c r="A484" s="13"/>
      <c r="B484" s="238"/>
      <c r="C484" s="239"/>
      <c r="D484" s="240" t="s">
        <v>150</v>
      </c>
      <c r="E484" s="241" t="s">
        <v>1</v>
      </c>
      <c r="F484" s="242" t="s">
        <v>544</v>
      </c>
      <c r="G484" s="239"/>
      <c r="H484" s="241" t="s">
        <v>1</v>
      </c>
      <c r="I484" s="243"/>
      <c r="J484" s="239"/>
      <c r="K484" s="239"/>
      <c r="L484" s="244"/>
      <c r="M484" s="245"/>
      <c r="N484" s="246"/>
      <c r="O484" s="246"/>
      <c r="P484" s="246"/>
      <c r="Q484" s="246"/>
      <c r="R484" s="246"/>
      <c r="S484" s="246"/>
      <c r="T484" s="24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8" t="s">
        <v>150</v>
      </c>
      <c r="AU484" s="248" t="s">
        <v>85</v>
      </c>
      <c r="AV484" s="13" t="s">
        <v>83</v>
      </c>
      <c r="AW484" s="13" t="s">
        <v>32</v>
      </c>
      <c r="AX484" s="13" t="s">
        <v>75</v>
      </c>
      <c r="AY484" s="248" t="s">
        <v>140</v>
      </c>
    </row>
    <row r="485" spans="1:51" s="13" customFormat="1" ht="12">
      <c r="A485" s="13"/>
      <c r="B485" s="238"/>
      <c r="C485" s="239"/>
      <c r="D485" s="240" t="s">
        <v>150</v>
      </c>
      <c r="E485" s="241" t="s">
        <v>1</v>
      </c>
      <c r="F485" s="242" t="s">
        <v>545</v>
      </c>
      <c r="G485" s="239"/>
      <c r="H485" s="241" t="s">
        <v>1</v>
      </c>
      <c r="I485" s="243"/>
      <c r="J485" s="239"/>
      <c r="K485" s="239"/>
      <c r="L485" s="244"/>
      <c r="M485" s="245"/>
      <c r="N485" s="246"/>
      <c r="O485" s="246"/>
      <c r="P485" s="246"/>
      <c r="Q485" s="246"/>
      <c r="R485" s="246"/>
      <c r="S485" s="246"/>
      <c r="T485" s="24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8" t="s">
        <v>150</v>
      </c>
      <c r="AU485" s="248" t="s">
        <v>85</v>
      </c>
      <c r="AV485" s="13" t="s">
        <v>83</v>
      </c>
      <c r="AW485" s="13" t="s">
        <v>32</v>
      </c>
      <c r="AX485" s="13" t="s">
        <v>75</v>
      </c>
      <c r="AY485" s="248" t="s">
        <v>140</v>
      </c>
    </row>
    <row r="486" spans="1:51" s="14" customFormat="1" ht="12">
      <c r="A486" s="14"/>
      <c r="B486" s="249"/>
      <c r="C486" s="250"/>
      <c r="D486" s="240" t="s">
        <v>150</v>
      </c>
      <c r="E486" s="251" t="s">
        <v>1</v>
      </c>
      <c r="F486" s="252" t="s">
        <v>546</v>
      </c>
      <c r="G486" s="250"/>
      <c r="H486" s="253">
        <v>89.1</v>
      </c>
      <c r="I486" s="254"/>
      <c r="J486" s="250"/>
      <c r="K486" s="250"/>
      <c r="L486" s="255"/>
      <c r="M486" s="256"/>
      <c r="N486" s="257"/>
      <c r="O486" s="257"/>
      <c r="P486" s="257"/>
      <c r="Q486" s="257"/>
      <c r="R486" s="257"/>
      <c r="S486" s="257"/>
      <c r="T486" s="25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9" t="s">
        <v>150</v>
      </c>
      <c r="AU486" s="259" t="s">
        <v>85</v>
      </c>
      <c r="AV486" s="14" t="s">
        <v>85</v>
      </c>
      <c r="AW486" s="14" t="s">
        <v>32</v>
      </c>
      <c r="AX486" s="14" t="s">
        <v>75</v>
      </c>
      <c r="AY486" s="259" t="s">
        <v>140</v>
      </c>
    </row>
    <row r="487" spans="1:51" s="13" customFormat="1" ht="12">
      <c r="A487" s="13"/>
      <c r="B487" s="238"/>
      <c r="C487" s="239"/>
      <c r="D487" s="240" t="s">
        <v>150</v>
      </c>
      <c r="E487" s="241" t="s">
        <v>1</v>
      </c>
      <c r="F487" s="242" t="s">
        <v>547</v>
      </c>
      <c r="G487" s="239"/>
      <c r="H487" s="241" t="s">
        <v>1</v>
      </c>
      <c r="I487" s="243"/>
      <c r="J487" s="239"/>
      <c r="K487" s="239"/>
      <c r="L487" s="244"/>
      <c r="M487" s="245"/>
      <c r="N487" s="246"/>
      <c r="O487" s="246"/>
      <c r="P487" s="246"/>
      <c r="Q487" s="246"/>
      <c r="R487" s="246"/>
      <c r="S487" s="246"/>
      <c r="T487" s="24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8" t="s">
        <v>150</v>
      </c>
      <c r="AU487" s="248" t="s">
        <v>85</v>
      </c>
      <c r="AV487" s="13" t="s">
        <v>83</v>
      </c>
      <c r="AW487" s="13" t="s">
        <v>32</v>
      </c>
      <c r="AX487" s="13" t="s">
        <v>75</v>
      </c>
      <c r="AY487" s="248" t="s">
        <v>140</v>
      </c>
    </row>
    <row r="488" spans="1:51" s="14" customFormat="1" ht="12">
      <c r="A488" s="14"/>
      <c r="B488" s="249"/>
      <c r="C488" s="250"/>
      <c r="D488" s="240" t="s">
        <v>150</v>
      </c>
      <c r="E488" s="251" t="s">
        <v>1</v>
      </c>
      <c r="F488" s="252" t="s">
        <v>548</v>
      </c>
      <c r="G488" s="250"/>
      <c r="H488" s="253">
        <v>17.355</v>
      </c>
      <c r="I488" s="254"/>
      <c r="J488" s="250"/>
      <c r="K488" s="250"/>
      <c r="L488" s="255"/>
      <c r="M488" s="256"/>
      <c r="N488" s="257"/>
      <c r="O488" s="257"/>
      <c r="P488" s="257"/>
      <c r="Q488" s="257"/>
      <c r="R488" s="257"/>
      <c r="S488" s="257"/>
      <c r="T488" s="25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9" t="s">
        <v>150</v>
      </c>
      <c r="AU488" s="259" t="s">
        <v>85</v>
      </c>
      <c r="AV488" s="14" t="s">
        <v>85</v>
      </c>
      <c r="AW488" s="14" t="s">
        <v>32</v>
      </c>
      <c r="AX488" s="14" t="s">
        <v>75</v>
      </c>
      <c r="AY488" s="259" t="s">
        <v>140</v>
      </c>
    </row>
    <row r="489" spans="1:51" s="13" customFormat="1" ht="12">
      <c r="A489" s="13"/>
      <c r="B489" s="238"/>
      <c r="C489" s="239"/>
      <c r="D489" s="240" t="s">
        <v>150</v>
      </c>
      <c r="E489" s="241" t="s">
        <v>1</v>
      </c>
      <c r="F489" s="242" t="s">
        <v>549</v>
      </c>
      <c r="G489" s="239"/>
      <c r="H489" s="241" t="s">
        <v>1</v>
      </c>
      <c r="I489" s="243"/>
      <c r="J489" s="239"/>
      <c r="K489" s="239"/>
      <c r="L489" s="244"/>
      <c r="M489" s="245"/>
      <c r="N489" s="246"/>
      <c r="O489" s="246"/>
      <c r="P489" s="246"/>
      <c r="Q489" s="246"/>
      <c r="R489" s="246"/>
      <c r="S489" s="246"/>
      <c r="T489" s="24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8" t="s">
        <v>150</v>
      </c>
      <c r="AU489" s="248" t="s">
        <v>85</v>
      </c>
      <c r="AV489" s="13" t="s">
        <v>83</v>
      </c>
      <c r="AW489" s="13" t="s">
        <v>32</v>
      </c>
      <c r="AX489" s="13" t="s">
        <v>75</v>
      </c>
      <c r="AY489" s="248" t="s">
        <v>140</v>
      </c>
    </row>
    <row r="490" spans="1:51" s="14" customFormat="1" ht="12">
      <c r="A490" s="14"/>
      <c r="B490" s="249"/>
      <c r="C490" s="250"/>
      <c r="D490" s="240" t="s">
        <v>150</v>
      </c>
      <c r="E490" s="251" t="s">
        <v>1</v>
      </c>
      <c r="F490" s="252" t="s">
        <v>550</v>
      </c>
      <c r="G490" s="250"/>
      <c r="H490" s="253">
        <v>60.816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9" t="s">
        <v>150</v>
      </c>
      <c r="AU490" s="259" t="s">
        <v>85</v>
      </c>
      <c r="AV490" s="14" t="s">
        <v>85</v>
      </c>
      <c r="AW490" s="14" t="s">
        <v>32</v>
      </c>
      <c r="AX490" s="14" t="s">
        <v>75</v>
      </c>
      <c r="AY490" s="259" t="s">
        <v>140</v>
      </c>
    </row>
    <row r="491" spans="1:51" s="14" customFormat="1" ht="12">
      <c r="A491" s="14"/>
      <c r="B491" s="249"/>
      <c r="C491" s="250"/>
      <c r="D491" s="240" t="s">
        <v>150</v>
      </c>
      <c r="E491" s="251" t="s">
        <v>1</v>
      </c>
      <c r="F491" s="252" t="s">
        <v>551</v>
      </c>
      <c r="G491" s="250"/>
      <c r="H491" s="253">
        <v>18.69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9" t="s">
        <v>150</v>
      </c>
      <c r="AU491" s="259" t="s">
        <v>85</v>
      </c>
      <c r="AV491" s="14" t="s">
        <v>85</v>
      </c>
      <c r="AW491" s="14" t="s">
        <v>32</v>
      </c>
      <c r="AX491" s="14" t="s">
        <v>75</v>
      </c>
      <c r="AY491" s="259" t="s">
        <v>140</v>
      </c>
    </row>
    <row r="492" spans="1:51" s="13" customFormat="1" ht="12">
      <c r="A492" s="13"/>
      <c r="B492" s="238"/>
      <c r="C492" s="239"/>
      <c r="D492" s="240" t="s">
        <v>150</v>
      </c>
      <c r="E492" s="241" t="s">
        <v>1</v>
      </c>
      <c r="F492" s="242" t="s">
        <v>552</v>
      </c>
      <c r="G492" s="239"/>
      <c r="H492" s="241" t="s">
        <v>1</v>
      </c>
      <c r="I492" s="243"/>
      <c r="J492" s="239"/>
      <c r="K492" s="239"/>
      <c r="L492" s="244"/>
      <c r="M492" s="245"/>
      <c r="N492" s="246"/>
      <c r="O492" s="246"/>
      <c r="P492" s="246"/>
      <c r="Q492" s="246"/>
      <c r="R492" s="246"/>
      <c r="S492" s="246"/>
      <c r="T492" s="24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8" t="s">
        <v>150</v>
      </c>
      <c r="AU492" s="248" t="s">
        <v>85</v>
      </c>
      <c r="AV492" s="13" t="s">
        <v>83</v>
      </c>
      <c r="AW492" s="13" t="s">
        <v>32</v>
      </c>
      <c r="AX492" s="13" t="s">
        <v>75</v>
      </c>
      <c r="AY492" s="248" t="s">
        <v>140</v>
      </c>
    </row>
    <row r="493" spans="1:51" s="14" customFormat="1" ht="12">
      <c r="A493" s="14"/>
      <c r="B493" s="249"/>
      <c r="C493" s="250"/>
      <c r="D493" s="240" t="s">
        <v>150</v>
      </c>
      <c r="E493" s="251" t="s">
        <v>1</v>
      </c>
      <c r="F493" s="252" t="s">
        <v>553</v>
      </c>
      <c r="G493" s="250"/>
      <c r="H493" s="253">
        <v>14.555</v>
      </c>
      <c r="I493" s="254"/>
      <c r="J493" s="250"/>
      <c r="K493" s="250"/>
      <c r="L493" s="255"/>
      <c r="M493" s="256"/>
      <c r="N493" s="257"/>
      <c r="O493" s="257"/>
      <c r="P493" s="257"/>
      <c r="Q493" s="257"/>
      <c r="R493" s="257"/>
      <c r="S493" s="257"/>
      <c r="T493" s="258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9" t="s">
        <v>150</v>
      </c>
      <c r="AU493" s="259" t="s">
        <v>85</v>
      </c>
      <c r="AV493" s="14" t="s">
        <v>85</v>
      </c>
      <c r="AW493" s="14" t="s">
        <v>32</v>
      </c>
      <c r="AX493" s="14" t="s">
        <v>75</v>
      </c>
      <c r="AY493" s="259" t="s">
        <v>140</v>
      </c>
    </row>
    <row r="494" spans="1:51" s="15" customFormat="1" ht="12">
      <c r="A494" s="15"/>
      <c r="B494" s="260"/>
      <c r="C494" s="261"/>
      <c r="D494" s="240" t="s">
        <v>150</v>
      </c>
      <c r="E494" s="262" t="s">
        <v>1</v>
      </c>
      <c r="F494" s="263" t="s">
        <v>154</v>
      </c>
      <c r="G494" s="261"/>
      <c r="H494" s="264">
        <v>200.51600000000002</v>
      </c>
      <c r="I494" s="265"/>
      <c r="J494" s="261"/>
      <c r="K494" s="261"/>
      <c r="L494" s="266"/>
      <c r="M494" s="267"/>
      <c r="N494" s="268"/>
      <c r="O494" s="268"/>
      <c r="P494" s="268"/>
      <c r="Q494" s="268"/>
      <c r="R494" s="268"/>
      <c r="S494" s="268"/>
      <c r="T494" s="269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70" t="s">
        <v>150</v>
      </c>
      <c r="AU494" s="270" t="s">
        <v>85</v>
      </c>
      <c r="AV494" s="15" t="s">
        <v>146</v>
      </c>
      <c r="AW494" s="15" t="s">
        <v>32</v>
      </c>
      <c r="AX494" s="15" t="s">
        <v>83</v>
      </c>
      <c r="AY494" s="270" t="s">
        <v>140</v>
      </c>
    </row>
    <row r="495" spans="1:65" s="2" customFormat="1" ht="24.15" customHeight="1">
      <c r="A495" s="38"/>
      <c r="B495" s="39"/>
      <c r="C495" s="219" t="s">
        <v>554</v>
      </c>
      <c r="D495" s="219" t="s">
        <v>142</v>
      </c>
      <c r="E495" s="220" t="s">
        <v>555</v>
      </c>
      <c r="F495" s="221" t="s">
        <v>556</v>
      </c>
      <c r="G495" s="222" t="s">
        <v>145</v>
      </c>
      <c r="H495" s="223">
        <v>8.733</v>
      </c>
      <c r="I495" s="224"/>
      <c r="J495" s="225">
        <f>ROUND(I495*H495,2)</f>
        <v>0</v>
      </c>
      <c r="K495" s="226"/>
      <c r="L495" s="44"/>
      <c r="M495" s="227" t="s">
        <v>1</v>
      </c>
      <c r="N495" s="228" t="s">
        <v>40</v>
      </c>
      <c r="O495" s="91"/>
      <c r="P495" s="229">
        <f>O495*H495</f>
        <v>0</v>
      </c>
      <c r="Q495" s="229">
        <v>0.00506</v>
      </c>
      <c r="R495" s="229">
        <f>Q495*H495</f>
        <v>0.04418898</v>
      </c>
      <c r="S495" s="229">
        <v>0.005</v>
      </c>
      <c r="T495" s="230">
        <f>S495*H495</f>
        <v>0.043665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31" t="s">
        <v>146</v>
      </c>
      <c r="AT495" s="231" t="s">
        <v>142</v>
      </c>
      <c r="AU495" s="231" t="s">
        <v>85</v>
      </c>
      <c r="AY495" s="17" t="s">
        <v>140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7" t="s">
        <v>83</v>
      </c>
      <c r="BK495" s="232">
        <f>ROUND(I495*H495,2)</f>
        <v>0</v>
      </c>
      <c r="BL495" s="17" t="s">
        <v>146</v>
      </c>
      <c r="BM495" s="231" t="s">
        <v>557</v>
      </c>
    </row>
    <row r="496" spans="1:47" s="2" customFormat="1" ht="12">
      <c r="A496" s="38"/>
      <c r="B496" s="39"/>
      <c r="C496" s="40"/>
      <c r="D496" s="233" t="s">
        <v>148</v>
      </c>
      <c r="E496" s="40"/>
      <c r="F496" s="234" t="s">
        <v>558</v>
      </c>
      <c r="G496" s="40"/>
      <c r="H496" s="40"/>
      <c r="I496" s="235"/>
      <c r="J496" s="40"/>
      <c r="K496" s="40"/>
      <c r="L496" s="44"/>
      <c r="M496" s="236"/>
      <c r="N496" s="237"/>
      <c r="O496" s="91"/>
      <c r="P496" s="91"/>
      <c r="Q496" s="91"/>
      <c r="R496" s="91"/>
      <c r="S496" s="91"/>
      <c r="T496" s="92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148</v>
      </c>
      <c r="AU496" s="17" t="s">
        <v>85</v>
      </c>
    </row>
    <row r="497" spans="1:51" s="13" customFormat="1" ht="12">
      <c r="A497" s="13"/>
      <c r="B497" s="238"/>
      <c r="C497" s="239"/>
      <c r="D497" s="240" t="s">
        <v>150</v>
      </c>
      <c r="E497" s="241" t="s">
        <v>1</v>
      </c>
      <c r="F497" s="242" t="s">
        <v>316</v>
      </c>
      <c r="G497" s="239"/>
      <c r="H497" s="241" t="s">
        <v>1</v>
      </c>
      <c r="I497" s="243"/>
      <c r="J497" s="239"/>
      <c r="K497" s="239"/>
      <c r="L497" s="244"/>
      <c r="M497" s="245"/>
      <c r="N497" s="246"/>
      <c r="O497" s="246"/>
      <c r="P497" s="246"/>
      <c r="Q497" s="246"/>
      <c r="R497" s="246"/>
      <c r="S497" s="246"/>
      <c r="T497" s="24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8" t="s">
        <v>150</v>
      </c>
      <c r="AU497" s="248" t="s">
        <v>85</v>
      </c>
      <c r="AV497" s="13" t="s">
        <v>83</v>
      </c>
      <c r="AW497" s="13" t="s">
        <v>32</v>
      </c>
      <c r="AX497" s="13" t="s">
        <v>75</v>
      </c>
      <c r="AY497" s="248" t="s">
        <v>140</v>
      </c>
    </row>
    <row r="498" spans="1:51" s="13" customFormat="1" ht="12">
      <c r="A498" s="13"/>
      <c r="B498" s="238"/>
      <c r="C498" s="239"/>
      <c r="D498" s="240" t="s">
        <v>150</v>
      </c>
      <c r="E498" s="241" t="s">
        <v>1</v>
      </c>
      <c r="F498" s="242" t="s">
        <v>559</v>
      </c>
      <c r="G498" s="239"/>
      <c r="H498" s="241" t="s">
        <v>1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8" t="s">
        <v>150</v>
      </c>
      <c r="AU498" s="248" t="s">
        <v>85</v>
      </c>
      <c r="AV498" s="13" t="s">
        <v>83</v>
      </c>
      <c r="AW498" s="13" t="s">
        <v>32</v>
      </c>
      <c r="AX498" s="13" t="s">
        <v>75</v>
      </c>
      <c r="AY498" s="248" t="s">
        <v>140</v>
      </c>
    </row>
    <row r="499" spans="1:51" s="14" customFormat="1" ht="12">
      <c r="A499" s="14"/>
      <c r="B499" s="249"/>
      <c r="C499" s="250"/>
      <c r="D499" s="240" t="s">
        <v>150</v>
      </c>
      <c r="E499" s="251" t="s">
        <v>1</v>
      </c>
      <c r="F499" s="252" t="s">
        <v>524</v>
      </c>
      <c r="G499" s="250"/>
      <c r="H499" s="253">
        <v>8.733</v>
      </c>
      <c r="I499" s="254"/>
      <c r="J499" s="250"/>
      <c r="K499" s="250"/>
      <c r="L499" s="255"/>
      <c r="M499" s="256"/>
      <c r="N499" s="257"/>
      <c r="O499" s="257"/>
      <c r="P499" s="257"/>
      <c r="Q499" s="257"/>
      <c r="R499" s="257"/>
      <c r="S499" s="257"/>
      <c r="T499" s="258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9" t="s">
        <v>150</v>
      </c>
      <c r="AU499" s="259" t="s">
        <v>85</v>
      </c>
      <c r="AV499" s="14" t="s">
        <v>85</v>
      </c>
      <c r="AW499" s="14" t="s">
        <v>32</v>
      </c>
      <c r="AX499" s="14" t="s">
        <v>75</v>
      </c>
      <c r="AY499" s="259" t="s">
        <v>140</v>
      </c>
    </row>
    <row r="500" spans="1:51" s="15" customFormat="1" ht="12">
      <c r="A500" s="15"/>
      <c r="B500" s="260"/>
      <c r="C500" s="261"/>
      <c r="D500" s="240" t="s">
        <v>150</v>
      </c>
      <c r="E500" s="262" t="s">
        <v>1</v>
      </c>
      <c r="F500" s="263" t="s">
        <v>154</v>
      </c>
      <c r="G500" s="261"/>
      <c r="H500" s="264">
        <v>8.733</v>
      </c>
      <c r="I500" s="265"/>
      <c r="J500" s="261"/>
      <c r="K500" s="261"/>
      <c r="L500" s="266"/>
      <c r="M500" s="267"/>
      <c r="N500" s="268"/>
      <c r="O500" s="268"/>
      <c r="P500" s="268"/>
      <c r="Q500" s="268"/>
      <c r="R500" s="268"/>
      <c r="S500" s="268"/>
      <c r="T500" s="269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70" t="s">
        <v>150</v>
      </c>
      <c r="AU500" s="270" t="s">
        <v>85</v>
      </c>
      <c r="AV500" s="15" t="s">
        <v>146</v>
      </c>
      <c r="AW500" s="15" t="s">
        <v>32</v>
      </c>
      <c r="AX500" s="15" t="s">
        <v>83</v>
      </c>
      <c r="AY500" s="270" t="s">
        <v>140</v>
      </c>
    </row>
    <row r="501" spans="1:65" s="2" customFormat="1" ht="24.15" customHeight="1">
      <c r="A501" s="38"/>
      <c r="B501" s="39"/>
      <c r="C501" s="219" t="s">
        <v>560</v>
      </c>
      <c r="D501" s="219" t="s">
        <v>142</v>
      </c>
      <c r="E501" s="220" t="s">
        <v>561</v>
      </c>
      <c r="F501" s="221" t="s">
        <v>562</v>
      </c>
      <c r="G501" s="222" t="s">
        <v>145</v>
      </c>
      <c r="H501" s="223">
        <v>11.713</v>
      </c>
      <c r="I501" s="224"/>
      <c r="J501" s="225">
        <f>ROUND(I501*H501,2)</f>
        <v>0</v>
      </c>
      <c r="K501" s="226"/>
      <c r="L501" s="44"/>
      <c r="M501" s="227" t="s">
        <v>1</v>
      </c>
      <c r="N501" s="228" t="s">
        <v>40</v>
      </c>
      <c r="O501" s="91"/>
      <c r="P501" s="229">
        <f>O501*H501</f>
        <v>0</v>
      </c>
      <c r="Q501" s="229">
        <v>0</v>
      </c>
      <c r="R501" s="229">
        <f>Q501*H501</f>
        <v>0</v>
      </c>
      <c r="S501" s="229">
        <v>0</v>
      </c>
      <c r="T501" s="230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31" t="s">
        <v>146</v>
      </c>
      <c r="AT501" s="231" t="s">
        <v>142</v>
      </c>
      <c r="AU501" s="231" t="s">
        <v>85</v>
      </c>
      <c r="AY501" s="17" t="s">
        <v>140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17" t="s">
        <v>83</v>
      </c>
      <c r="BK501" s="232">
        <f>ROUND(I501*H501,2)</f>
        <v>0</v>
      </c>
      <c r="BL501" s="17" t="s">
        <v>146</v>
      </c>
      <c r="BM501" s="231" t="s">
        <v>563</v>
      </c>
    </row>
    <row r="502" spans="1:47" s="2" customFormat="1" ht="12">
      <c r="A502" s="38"/>
      <c r="B502" s="39"/>
      <c r="C502" s="40"/>
      <c r="D502" s="233" t="s">
        <v>148</v>
      </c>
      <c r="E502" s="40"/>
      <c r="F502" s="234" t="s">
        <v>564</v>
      </c>
      <c r="G502" s="40"/>
      <c r="H502" s="40"/>
      <c r="I502" s="235"/>
      <c r="J502" s="40"/>
      <c r="K502" s="40"/>
      <c r="L502" s="44"/>
      <c r="M502" s="236"/>
      <c r="N502" s="237"/>
      <c r="O502" s="91"/>
      <c r="P502" s="91"/>
      <c r="Q502" s="91"/>
      <c r="R502" s="91"/>
      <c r="S502" s="91"/>
      <c r="T502" s="92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148</v>
      </c>
      <c r="AU502" s="17" t="s">
        <v>85</v>
      </c>
    </row>
    <row r="503" spans="1:51" s="13" customFormat="1" ht="12">
      <c r="A503" s="13"/>
      <c r="B503" s="238"/>
      <c r="C503" s="239"/>
      <c r="D503" s="240" t="s">
        <v>150</v>
      </c>
      <c r="E503" s="241" t="s">
        <v>1</v>
      </c>
      <c r="F503" s="242" t="s">
        <v>151</v>
      </c>
      <c r="G503" s="239"/>
      <c r="H503" s="241" t="s">
        <v>1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8" t="s">
        <v>150</v>
      </c>
      <c r="AU503" s="248" t="s">
        <v>85</v>
      </c>
      <c r="AV503" s="13" t="s">
        <v>83</v>
      </c>
      <c r="AW503" s="13" t="s">
        <v>32</v>
      </c>
      <c r="AX503" s="13" t="s">
        <v>75</v>
      </c>
      <c r="AY503" s="248" t="s">
        <v>140</v>
      </c>
    </row>
    <row r="504" spans="1:51" s="13" customFormat="1" ht="12">
      <c r="A504" s="13"/>
      <c r="B504" s="238"/>
      <c r="C504" s="239"/>
      <c r="D504" s="240" t="s">
        <v>150</v>
      </c>
      <c r="E504" s="241" t="s">
        <v>1</v>
      </c>
      <c r="F504" s="242" t="s">
        <v>565</v>
      </c>
      <c r="G504" s="239"/>
      <c r="H504" s="241" t="s">
        <v>1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150</v>
      </c>
      <c r="AU504" s="248" t="s">
        <v>85</v>
      </c>
      <c r="AV504" s="13" t="s">
        <v>83</v>
      </c>
      <c r="AW504" s="13" t="s">
        <v>32</v>
      </c>
      <c r="AX504" s="13" t="s">
        <v>75</v>
      </c>
      <c r="AY504" s="248" t="s">
        <v>140</v>
      </c>
    </row>
    <row r="505" spans="1:51" s="14" customFormat="1" ht="12">
      <c r="A505" s="14"/>
      <c r="B505" s="249"/>
      <c r="C505" s="250"/>
      <c r="D505" s="240" t="s">
        <v>150</v>
      </c>
      <c r="E505" s="251" t="s">
        <v>1</v>
      </c>
      <c r="F505" s="252" t="s">
        <v>566</v>
      </c>
      <c r="G505" s="250"/>
      <c r="H505" s="253">
        <v>0.749</v>
      </c>
      <c r="I505" s="254"/>
      <c r="J505" s="250"/>
      <c r="K505" s="250"/>
      <c r="L505" s="255"/>
      <c r="M505" s="256"/>
      <c r="N505" s="257"/>
      <c r="O505" s="257"/>
      <c r="P505" s="257"/>
      <c r="Q505" s="257"/>
      <c r="R505" s="257"/>
      <c r="S505" s="257"/>
      <c r="T505" s="25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9" t="s">
        <v>150</v>
      </c>
      <c r="AU505" s="259" t="s">
        <v>85</v>
      </c>
      <c r="AV505" s="14" t="s">
        <v>85</v>
      </c>
      <c r="AW505" s="14" t="s">
        <v>32</v>
      </c>
      <c r="AX505" s="14" t="s">
        <v>75</v>
      </c>
      <c r="AY505" s="259" t="s">
        <v>140</v>
      </c>
    </row>
    <row r="506" spans="1:51" s="14" customFormat="1" ht="12">
      <c r="A506" s="14"/>
      <c r="B506" s="249"/>
      <c r="C506" s="250"/>
      <c r="D506" s="240" t="s">
        <v>150</v>
      </c>
      <c r="E506" s="251" t="s">
        <v>1</v>
      </c>
      <c r="F506" s="252" t="s">
        <v>567</v>
      </c>
      <c r="G506" s="250"/>
      <c r="H506" s="253">
        <v>0.308</v>
      </c>
      <c r="I506" s="254"/>
      <c r="J506" s="250"/>
      <c r="K506" s="250"/>
      <c r="L506" s="255"/>
      <c r="M506" s="256"/>
      <c r="N506" s="257"/>
      <c r="O506" s="257"/>
      <c r="P506" s="257"/>
      <c r="Q506" s="257"/>
      <c r="R506" s="257"/>
      <c r="S506" s="257"/>
      <c r="T506" s="25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9" t="s">
        <v>150</v>
      </c>
      <c r="AU506" s="259" t="s">
        <v>85</v>
      </c>
      <c r="AV506" s="14" t="s">
        <v>85</v>
      </c>
      <c r="AW506" s="14" t="s">
        <v>32</v>
      </c>
      <c r="AX506" s="14" t="s">
        <v>75</v>
      </c>
      <c r="AY506" s="259" t="s">
        <v>140</v>
      </c>
    </row>
    <row r="507" spans="1:51" s="14" customFormat="1" ht="12">
      <c r="A507" s="14"/>
      <c r="B507" s="249"/>
      <c r="C507" s="250"/>
      <c r="D507" s="240" t="s">
        <v>150</v>
      </c>
      <c r="E507" s="251" t="s">
        <v>1</v>
      </c>
      <c r="F507" s="252" t="s">
        <v>568</v>
      </c>
      <c r="G507" s="250"/>
      <c r="H507" s="253">
        <v>0.439</v>
      </c>
      <c r="I507" s="254"/>
      <c r="J507" s="250"/>
      <c r="K507" s="250"/>
      <c r="L507" s="255"/>
      <c r="M507" s="256"/>
      <c r="N507" s="257"/>
      <c r="O507" s="257"/>
      <c r="P507" s="257"/>
      <c r="Q507" s="257"/>
      <c r="R507" s="257"/>
      <c r="S507" s="257"/>
      <c r="T507" s="258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9" t="s">
        <v>150</v>
      </c>
      <c r="AU507" s="259" t="s">
        <v>85</v>
      </c>
      <c r="AV507" s="14" t="s">
        <v>85</v>
      </c>
      <c r="AW507" s="14" t="s">
        <v>32</v>
      </c>
      <c r="AX507" s="14" t="s">
        <v>75</v>
      </c>
      <c r="AY507" s="259" t="s">
        <v>140</v>
      </c>
    </row>
    <row r="508" spans="1:51" s="13" customFormat="1" ht="12">
      <c r="A508" s="13"/>
      <c r="B508" s="238"/>
      <c r="C508" s="239"/>
      <c r="D508" s="240" t="s">
        <v>150</v>
      </c>
      <c r="E508" s="241" t="s">
        <v>1</v>
      </c>
      <c r="F508" s="242" t="s">
        <v>569</v>
      </c>
      <c r="G508" s="239"/>
      <c r="H508" s="241" t="s">
        <v>1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8" t="s">
        <v>150</v>
      </c>
      <c r="AU508" s="248" t="s">
        <v>85</v>
      </c>
      <c r="AV508" s="13" t="s">
        <v>83</v>
      </c>
      <c r="AW508" s="13" t="s">
        <v>32</v>
      </c>
      <c r="AX508" s="13" t="s">
        <v>75</v>
      </c>
      <c r="AY508" s="248" t="s">
        <v>140</v>
      </c>
    </row>
    <row r="509" spans="1:51" s="14" customFormat="1" ht="12">
      <c r="A509" s="14"/>
      <c r="B509" s="249"/>
      <c r="C509" s="250"/>
      <c r="D509" s="240" t="s">
        <v>150</v>
      </c>
      <c r="E509" s="251" t="s">
        <v>1</v>
      </c>
      <c r="F509" s="252" t="s">
        <v>570</v>
      </c>
      <c r="G509" s="250"/>
      <c r="H509" s="253">
        <v>6.119</v>
      </c>
      <c r="I509" s="254"/>
      <c r="J509" s="250"/>
      <c r="K509" s="250"/>
      <c r="L509" s="255"/>
      <c r="M509" s="256"/>
      <c r="N509" s="257"/>
      <c r="O509" s="257"/>
      <c r="P509" s="257"/>
      <c r="Q509" s="257"/>
      <c r="R509" s="257"/>
      <c r="S509" s="257"/>
      <c r="T509" s="258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9" t="s">
        <v>150</v>
      </c>
      <c r="AU509" s="259" t="s">
        <v>85</v>
      </c>
      <c r="AV509" s="14" t="s">
        <v>85</v>
      </c>
      <c r="AW509" s="14" t="s">
        <v>32</v>
      </c>
      <c r="AX509" s="14" t="s">
        <v>75</v>
      </c>
      <c r="AY509" s="259" t="s">
        <v>140</v>
      </c>
    </row>
    <row r="510" spans="1:51" s="13" customFormat="1" ht="12">
      <c r="A510" s="13"/>
      <c r="B510" s="238"/>
      <c r="C510" s="239"/>
      <c r="D510" s="240" t="s">
        <v>150</v>
      </c>
      <c r="E510" s="241" t="s">
        <v>1</v>
      </c>
      <c r="F510" s="242" t="s">
        <v>571</v>
      </c>
      <c r="G510" s="239"/>
      <c r="H510" s="241" t="s">
        <v>1</v>
      </c>
      <c r="I510" s="243"/>
      <c r="J510" s="239"/>
      <c r="K510" s="239"/>
      <c r="L510" s="244"/>
      <c r="M510" s="245"/>
      <c r="N510" s="246"/>
      <c r="O510" s="246"/>
      <c r="P510" s="246"/>
      <c r="Q510" s="246"/>
      <c r="R510" s="246"/>
      <c r="S510" s="246"/>
      <c r="T510" s="24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8" t="s">
        <v>150</v>
      </c>
      <c r="AU510" s="248" t="s">
        <v>85</v>
      </c>
      <c r="AV510" s="13" t="s">
        <v>83</v>
      </c>
      <c r="AW510" s="13" t="s">
        <v>32</v>
      </c>
      <c r="AX510" s="13" t="s">
        <v>75</v>
      </c>
      <c r="AY510" s="248" t="s">
        <v>140</v>
      </c>
    </row>
    <row r="511" spans="1:51" s="14" customFormat="1" ht="12">
      <c r="A511" s="14"/>
      <c r="B511" s="249"/>
      <c r="C511" s="250"/>
      <c r="D511" s="240" t="s">
        <v>150</v>
      </c>
      <c r="E511" s="251" t="s">
        <v>1</v>
      </c>
      <c r="F511" s="252" t="s">
        <v>572</v>
      </c>
      <c r="G511" s="250"/>
      <c r="H511" s="253">
        <v>0.48</v>
      </c>
      <c r="I511" s="254"/>
      <c r="J511" s="250"/>
      <c r="K511" s="250"/>
      <c r="L511" s="255"/>
      <c r="M511" s="256"/>
      <c r="N511" s="257"/>
      <c r="O511" s="257"/>
      <c r="P511" s="257"/>
      <c r="Q511" s="257"/>
      <c r="R511" s="257"/>
      <c r="S511" s="257"/>
      <c r="T511" s="258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9" t="s">
        <v>150</v>
      </c>
      <c r="AU511" s="259" t="s">
        <v>85</v>
      </c>
      <c r="AV511" s="14" t="s">
        <v>85</v>
      </c>
      <c r="AW511" s="14" t="s">
        <v>32</v>
      </c>
      <c r="AX511" s="14" t="s">
        <v>75</v>
      </c>
      <c r="AY511" s="259" t="s">
        <v>140</v>
      </c>
    </row>
    <row r="512" spans="1:51" s="14" customFormat="1" ht="12">
      <c r="A512" s="14"/>
      <c r="B512" s="249"/>
      <c r="C512" s="250"/>
      <c r="D512" s="240" t="s">
        <v>150</v>
      </c>
      <c r="E512" s="251" t="s">
        <v>1</v>
      </c>
      <c r="F512" s="252" t="s">
        <v>573</v>
      </c>
      <c r="G512" s="250"/>
      <c r="H512" s="253">
        <v>1.746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9" t="s">
        <v>150</v>
      </c>
      <c r="AU512" s="259" t="s">
        <v>85</v>
      </c>
      <c r="AV512" s="14" t="s">
        <v>85</v>
      </c>
      <c r="AW512" s="14" t="s">
        <v>32</v>
      </c>
      <c r="AX512" s="14" t="s">
        <v>75</v>
      </c>
      <c r="AY512" s="259" t="s">
        <v>140</v>
      </c>
    </row>
    <row r="513" spans="1:51" s="14" customFormat="1" ht="12">
      <c r="A513" s="14"/>
      <c r="B513" s="249"/>
      <c r="C513" s="250"/>
      <c r="D513" s="240" t="s">
        <v>150</v>
      </c>
      <c r="E513" s="251" t="s">
        <v>1</v>
      </c>
      <c r="F513" s="252" t="s">
        <v>574</v>
      </c>
      <c r="G513" s="250"/>
      <c r="H513" s="253">
        <v>1.872</v>
      </c>
      <c r="I513" s="254"/>
      <c r="J513" s="250"/>
      <c r="K513" s="250"/>
      <c r="L513" s="255"/>
      <c r="M513" s="256"/>
      <c r="N513" s="257"/>
      <c r="O513" s="257"/>
      <c r="P513" s="257"/>
      <c r="Q513" s="257"/>
      <c r="R513" s="257"/>
      <c r="S513" s="257"/>
      <c r="T513" s="25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9" t="s">
        <v>150</v>
      </c>
      <c r="AU513" s="259" t="s">
        <v>85</v>
      </c>
      <c r="AV513" s="14" t="s">
        <v>85</v>
      </c>
      <c r="AW513" s="14" t="s">
        <v>32</v>
      </c>
      <c r="AX513" s="14" t="s">
        <v>75</v>
      </c>
      <c r="AY513" s="259" t="s">
        <v>140</v>
      </c>
    </row>
    <row r="514" spans="1:51" s="15" customFormat="1" ht="12">
      <c r="A514" s="15"/>
      <c r="B514" s="260"/>
      <c r="C514" s="261"/>
      <c r="D514" s="240" t="s">
        <v>150</v>
      </c>
      <c r="E514" s="262" t="s">
        <v>1</v>
      </c>
      <c r="F514" s="263" t="s">
        <v>154</v>
      </c>
      <c r="G514" s="261"/>
      <c r="H514" s="264">
        <v>11.713000000000001</v>
      </c>
      <c r="I514" s="265"/>
      <c r="J514" s="261"/>
      <c r="K514" s="261"/>
      <c r="L514" s="266"/>
      <c r="M514" s="267"/>
      <c r="N514" s="268"/>
      <c r="O514" s="268"/>
      <c r="P514" s="268"/>
      <c r="Q514" s="268"/>
      <c r="R514" s="268"/>
      <c r="S514" s="268"/>
      <c r="T514" s="269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70" t="s">
        <v>150</v>
      </c>
      <c r="AU514" s="270" t="s">
        <v>85</v>
      </c>
      <c r="AV514" s="15" t="s">
        <v>146</v>
      </c>
      <c r="AW514" s="15" t="s">
        <v>32</v>
      </c>
      <c r="AX514" s="15" t="s">
        <v>83</v>
      </c>
      <c r="AY514" s="270" t="s">
        <v>140</v>
      </c>
    </row>
    <row r="515" spans="1:65" s="2" customFormat="1" ht="24.15" customHeight="1">
      <c r="A515" s="38"/>
      <c r="B515" s="39"/>
      <c r="C515" s="219" t="s">
        <v>575</v>
      </c>
      <c r="D515" s="219" t="s">
        <v>142</v>
      </c>
      <c r="E515" s="220" t="s">
        <v>576</v>
      </c>
      <c r="F515" s="221" t="s">
        <v>577</v>
      </c>
      <c r="G515" s="222" t="s">
        <v>145</v>
      </c>
      <c r="H515" s="223">
        <v>18.574</v>
      </c>
      <c r="I515" s="224"/>
      <c r="J515" s="225">
        <f>ROUND(I515*H515,2)</f>
        <v>0</v>
      </c>
      <c r="K515" s="226"/>
      <c r="L515" s="44"/>
      <c r="M515" s="227" t="s">
        <v>1</v>
      </c>
      <c r="N515" s="228" t="s">
        <v>40</v>
      </c>
      <c r="O515" s="91"/>
      <c r="P515" s="229">
        <f>O515*H515</f>
        <v>0</v>
      </c>
      <c r="Q515" s="229">
        <v>0</v>
      </c>
      <c r="R515" s="229">
        <f>Q515*H515</f>
        <v>0</v>
      </c>
      <c r="S515" s="229">
        <v>0</v>
      </c>
      <c r="T515" s="230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31" t="s">
        <v>146</v>
      </c>
      <c r="AT515" s="231" t="s">
        <v>142</v>
      </c>
      <c r="AU515" s="231" t="s">
        <v>85</v>
      </c>
      <c r="AY515" s="17" t="s">
        <v>140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17" t="s">
        <v>83</v>
      </c>
      <c r="BK515" s="232">
        <f>ROUND(I515*H515,2)</f>
        <v>0</v>
      </c>
      <c r="BL515" s="17" t="s">
        <v>146</v>
      </c>
      <c r="BM515" s="231" t="s">
        <v>578</v>
      </c>
    </row>
    <row r="516" spans="1:47" s="2" customFormat="1" ht="12">
      <c r="A516" s="38"/>
      <c r="B516" s="39"/>
      <c r="C516" s="40"/>
      <c r="D516" s="233" t="s">
        <v>148</v>
      </c>
      <c r="E516" s="40"/>
      <c r="F516" s="234" t="s">
        <v>579</v>
      </c>
      <c r="G516" s="40"/>
      <c r="H516" s="40"/>
      <c r="I516" s="235"/>
      <c r="J516" s="40"/>
      <c r="K516" s="40"/>
      <c r="L516" s="44"/>
      <c r="M516" s="236"/>
      <c r="N516" s="237"/>
      <c r="O516" s="91"/>
      <c r="P516" s="91"/>
      <c r="Q516" s="91"/>
      <c r="R516" s="91"/>
      <c r="S516" s="91"/>
      <c r="T516" s="92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7" t="s">
        <v>148</v>
      </c>
      <c r="AU516" s="17" t="s">
        <v>85</v>
      </c>
    </row>
    <row r="517" spans="1:51" s="14" customFormat="1" ht="12">
      <c r="A517" s="14"/>
      <c r="B517" s="249"/>
      <c r="C517" s="250"/>
      <c r="D517" s="240" t="s">
        <v>150</v>
      </c>
      <c r="E517" s="251" t="s">
        <v>1</v>
      </c>
      <c r="F517" s="252" t="s">
        <v>580</v>
      </c>
      <c r="G517" s="250"/>
      <c r="H517" s="253">
        <v>18.574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9" t="s">
        <v>150</v>
      </c>
      <c r="AU517" s="259" t="s">
        <v>85</v>
      </c>
      <c r="AV517" s="14" t="s">
        <v>85</v>
      </c>
      <c r="AW517" s="14" t="s">
        <v>32</v>
      </c>
      <c r="AX517" s="14" t="s">
        <v>75</v>
      </c>
      <c r="AY517" s="259" t="s">
        <v>140</v>
      </c>
    </row>
    <row r="518" spans="1:51" s="15" customFormat="1" ht="12">
      <c r="A518" s="15"/>
      <c r="B518" s="260"/>
      <c r="C518" s="261"/>
      <c r="D518" s="240" t="s">
        <v>150</v>
      </c>
      <c r="E518" s="262" t="s">
        <v>1</v>
      </c>
      <c r="F518" s="263" t="s">
        <v>154</v>
      </c>
      <c r="G518" s="261"/>
      <c r="H518" s="264">
        <v>18.574</v>
      </c>
      <c r="I518" s="265"/>
      <c r="J518" s="261"/>
      <c r="K518" s="261"/>
      <c r="L518" s="266"/>
      <c r="M518" s="267"/>
      <c r="N518" s="268"/>
      <c r="O518" s="268"/>
      <c r="P518" s="268"/>
      <c r="Q518" s="268"/>
      <c r="R518" s="268"/>
      <c r="S518" s="268"/>
      <c r="T518" s="269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0" t="s">
        <v>150</v>
      </c>
      <c r="AU518" s="270" t="s">
        <v>85</v>
      </c>
      <c r="AV518" s="15" t="s">
        <v>146</v>
      </c>
      <c r="AW518" s="15" t="s">
        <v>32</v>
      </c>
      <c r="AX518" s="15" t="s">
        <v>83</v>
      </c>
      <c r="AY518" s="270" t="s">
        <v>140</v>
      </c>
    </row>
    <row r="519" spans="1:65" s="2" customFormat="1" ht="24.15" customHeight="1">
      <c r="A519" s="38"/>
      <c r="B519" s="39"/>
      <c r="C519" s="219" t="s">
        <v>581</v>
      </c>
      <c r="D519" s="219" t="s">
        <v>142</v>
      </c>
      <c r="E519" s="220" t="s">
        <v>582</v>
      </c>
      <c r="F519" s="221" t="s">
        <v>583</v>
      </c>
      <c r="G519" s="222" t="s">
        <v>145</v>
      </c>
      <c r="H519" s="223">
        <v>204.411</v>
      </c>
      <c r="I519" s="224"/>
      <c r="J519" s="225">
        <f>ROUND(I519*H519,2)</f>
        <v>0</v>
      </c>
      <c r="K519" s="226"/>
      <c r="L519" s="44"/>
      <c r="M519" s="227" t="s">
        <v>1</v>
      </c>
      <c r="N519" s="228" t="s">
        <v>40</v>
      </c>
      <c r="O519" s="91"/>
      <c r="P519" s="229">
        <f>O519*H519</f>
        <v>0</v>
      </c>
      <c r="Q519" s="229">
        <v>0.02324</v>
      </c>
      <c r="R519" s="229">
        <f>Q519*H519</f>
        <v>4.75051164</v>
      </c>
      <c r="S519" s="229">
        <v>0</v>
      </c>
      <c r="T519" s="230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31" t="s">
        <v>146</v>
      </c>
      <c r="AT519" s="231" t="s">
        <v>142</v>
      </c>
      <c r="AU519" s="231" t="s">
        <v>85</v>
      </c>
      <c r="AY519" s="17" t="s">
        <v>140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7" t="s">
        <v>83</v>
      </c>
      <c r="BK519" s="232">
        <f>ROUND(I519*H519,2)</f>
        <v>0</v>
      </c>
      <c r="BL519" s="17" t="s">
        <v>146</v>
      </c>
      <c r="BM519" s="231" t="s">
        <v>584</v>
      </c>
    </row>
    <row r="520" spans="1:47" s="2" customFormat="1" ht="12">
      <c r="A520" s="38"/>
      <c r="B520" s="39"/>
      <c r="C520" s="40"/>
      <c r="D520" s="233" t="s">
        <v>148</v>
      </c>
      <c r="E520" s="40"/>
      <c r="F520" s="234" t="s">
        <v>585</v>
      </c>
      <c r="G520" s="40"/>
      <c r="H520" s="40"/>
      <c r="I520" s="235"/>
      <c r="J520" s="40"/>
      <c r="K520" s="40"/>
      <c r="L520" s="44"/>
      <c r="M520" s="236"/>
      <c r="N520" s="237"/>
      <c r="O520" s="91"/>
      <c r="P520" s="91"/>
      <c r="Q520" s="91"/>
      <c r="R520" s="91"/>
      <c r="S520" s="91"/>
      <c r="T520" s="92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148</v>
      </c>
      <c r="AU520" s="17" t="s">
        <v>85</v>
      </c>
    </row>
    <row r="521" spans="1:51" s="13" customFormat="1" ht="12">
      <c r="A521" s="13"/>
      <c r="B521" s="238"/>
      <c r="C521" s="239"/>
      <c r="D521" s="240" t="s">
        <v>150</v>
      </c>
      <c r="E521" s="241" t="s">
        <v>1</v>
      </c>
      <c r="F521" s="242" t="s">
        <v>316</v>
      </c>
      <c r="G521" s="239"/>
      <c r="H521" s="241" t="s">
        <v>1</v>
      </c>
      <c r="I521" s="243"/>
      <c r="J521" s="239"/>
      <c r="K521" s="239"/>
      <c r="L521" s="244"/>
      <c r="M521" s="245"/>
      <c r="N521" s="246"/>
      <c r="O521" s="246"/>
      <c r="P521" s="246"/>
      <c r="Q521" s="246"/>
      <c r="R521" s="246"/>
      <c r="S521" s="246"/>
      <c r="T521" s="24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8" t="s">
        <v>150</v>
      </c>
      <c r="AU521" s="248" t="s">
        <v>85</v>
      </c>
      <c r="AV521" s="13" t="s">
        <v>83</v>
      </c>
      <c r="AW521" s="13" t="s">
        <v>32</v>
      </c>
      <c r="AX521" s="13" t="s">
        <v>75</v>
      </c>
      <c r="AY521" s="248" t="s">
        <v>140</v>
      </c>
    </row>
    <row r="522" spans="1:51" s="13" customFormat="1" ht="12">
      <c r="A522" s="13"/>
      <c r="B522" s="238"/>
      <c r="C522" s="239"/>
      <c r="D522" s="240" t="s">
        <v>150</v>
      </c>
      <c r="E522" s="241" t="s">
        <v>1</v>
      </c>
      <c r="F522" s="242" t="s">
        <v>544</v>
      </c>
      <c r="G522" s="239"/>
      <c r="H522" s="241" t="s">
        <v>1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8" t="s">
        <v>150</v>
      </c>
      <c r="AU522" s="248" t="s">
        <v>85</v>
      </c>
      <c r="AV522" s="13" t="s">
        <v>83</v>
      </c>
      <c r="AW522" s="13" t="s">
        <v>32</v>
      </c>
      <c r="AX522" s="13" t="s">
        <v>75</v>
      </c>
      <c r="AY522" s="248" t="s">
        <v>140</v>
      </c>
    </row>
    <row r="523" spans="1:51" s="13" customFormat="1" ht="12">
      <c r="A523" s="13"/>
      <c r="B523" s="238"/>
      <c r="C523" s="239"/>
      <c r="D523" s="240" t="s">
        <v>150</v>
      </c>
      <c r="E523" s="241" t="s">
        <v>1</v>
      </c>
      <c r="F523" s="242" t="s">
        <v>545</v>
      </c>
      <c r="G523" s="239"/>
      <c r="H523" s="241" t="s">
        <v>1</v>
      </c>
      <c r="I523" s="243"/>
      <c r="J523" s="239"/>
      <c r="K523" s="239"/>
      <c r="L523" s="244"/>
      <c r="M523" s="245"/>
      <c r="N523" s="246"/>
      <c r="O523" s="246"/>
      <c r="P523" s="246"/>
      <c r="Q523" s="246"/>
      <c r="R523" s="246"/>
      <c r="S523" s="246"/>
      <c r="T523" s="247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8" t="s">
        <v>150</v>
      </c>
      <c r="AU523" s="248" t="s">
        <v>85</v>
      </c>
      <c r="AV523" s="13" t="s">
        <v>83</v>
      </c>
      <c r="AW523" s="13" t="s">
        <v>32</v>
      </c>
      <c r="AX523" s="13" t="s">
        <v>75</v>
      </c>
      <c r="AY523" s="248" t="s">
        <v>140</v>
      </c>
    </row>
    <row r="524" spans="1:51" s="14" customFormat="1" ht="12">
      <c r="A524" s="14"/>
      <c r="B524" s="249"/>
      <c r="C524" s="250"/>
      <c r="D524" s="240" t="s">
        <v>150</v>
      </c>
      <c r="E524" s="251" t="s">
        <v>1</v>
      </c>
      <c r="F524" s="252" t="s">
        <v>546</v>
      </c>
      <c r="G524" s="250"/>
      <c r="H524" s="253">
        <v>89.1</v>
      </c>
      <c r="I524" s="254"/>
      <c r="J524" s="250"/>
      <c r="K524" s="250"/>
      <c r="L524" s="255"/>
      <c r="M524" s="256"/>
      <c r="N524" s="257"/>
      <c r="O524" s="257"/>
      <c r="P524" s="257"/>
      <c r="Q524" s="257"/>
      <c r="R524" s="257"/>
      <c r="S524" s="257"/>
      <c r="T524" s="258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9" t="s">
        <v>150</v>
      </c>
      <c r="AU524" s="259" t="s">
        <v>85</v>
      </c>
      <c r="AV524" s="14" t="s">
        <v>85</v>
      </c>
      <c r="AW524" s="14" t="s">
        <v>32</v>
      </c>
      <c r="AX524" s="14" t="s">
        <v>75</v>
      </c>
      <c r="AY524" s="259" t="s">
        <v>140</v>
      </c>
    </row>
    <row r="525" spans="1:51" s="13" customFormat="1" ht="12">
      <c r="A525" s="13"/>
      <c r="B525" s="238"/>
      <c r="C525" s="239"/>
      <c r="D525" s="240" t="s">
        <v>150</v>
      </c>
      <c r="E525" s="241" t="s">
        <v>1</v>
      </c>
      <c r="F525" s="242" t="s">
        <v>586</v>
      </c>
      <c r="G525" s="239"/>
      <c r="H525" s="241" t="s">
        <v>1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8" t="s">
        <v>150</v>
      </c>
      <c r="AU525" s="248" t="s">
        <v>85</v>
      </c>
      <c r="AV525" s="13" t="s">
        <v>83</v>
      </c>
      <c r="AW525" s="13" t="s">
        <v>32</v>
      </c>
      <c r="AX525" s="13" t="s">
        <v>75</v>
      </c>
      <c r="AY525" s="248" t="s">
        <v>140</v>
      </c>
    </row>
    <row r="526" spans="1:51" s="14" customFormat="1" ht="12">
      <c r="A526" s="14"/>
      <c r="B526" s="249"/>
      <c r="C526" s="250"/>
      <c r="D526" s="240" t="s">
        <v>150</v>
      </c>
      <c r="E526" s="251" t="s">
        <v>1</v>
      </c>
      <c r="F526" s="252" t="s">
        <v>548</v>
      </c>
      <c r="G526" s="250"/>
      <c r="H526" s="253">
        <v>17.355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9" t="s">
        <v>150</v>
      </c>
      <c r="AU526" s="259" t="s">
        <v>85</v>
      </c>
      <c r="AV526" s="14" t="s">
        <v>85</v>
      </c>
      <c r="AW526" s="14" t="s">
        <v>32</v>
      </c>
      <c r="AX526" s="14" t="s">
        <v>75</v>
      </c>
      <c r="AY526" s="259" t="s">
        <v>140</v>
      </c>
    </row>
    <row r="527" spans="1:51" s="14" customFormat="1" ht="12">
      <c r="A527" s="14"/>
      <c r="B527" s="249"/>
      <c r="C527" s="250"/>
      <c r="D527" s="240" t="s">
        <v>150</v>
      </c>
      <c r="E527" s="251" t="s">
        <v>1</v>
      </c>
      <c r="F527" s="252" t="s">
        <v>587</v>
      </c>
      <c r="G527" s="250"/>
      <c r="H527" s="253">
        <v>18.45</v>
      </c>
      <c r="I527" s="254"/>
      <c r="J527" s="250"/>
      <c r="K527" s="250"/>
      <c r="L527" s="255"/>
      <c r="M527" s="256"/>
      <c r="N527" s="257"/>
      <c r="O527" s="257"/>
      <c r="P527" s="257"/>
      <c r="Q527" s="257"/>
      <c r="R527" s="257"/>
      <c r="S527" s="257"/>
      <c r="T527" s="25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9" t="s">
        <v>150</v>
      </c>
      <c r="AU527" s="259" t="s">
        <v>85</v>
      </c>
      <c r="AV527" s="14" t="s">
        <v>85</v>
      </c>
      <c r="AW527" s="14" t="s">
        <v>32</v>
      </c>
      <c r="AX527" s="14" t="s">
        <v>75</v>
      </c>
      <c r="AY527" s="259" t="s">
        <v>140</v>
      </c>
    </row>
    <row r="528" spans="1:51" s="13" customFormat="1" ht="12">
      <c r="A528" s="13"/>
      <c r="B528" s="238"/>
      <c r="C528" s="239"/>
      <c r="D528" s="240" t="s">
        <v>150</v>
      </c>
      <c r="E528" s="241" t="s">
        <v>1</v>
      </c>
      <c r="F528" s="242" t="s">
        <v>549</v>
      </c>
      <c r="G528" s="239"/>
      <c r="H528" s="241" t="s">
        <v>1</v>
      </c>
      <c r="I528" s="243"/>
      <c r="J528" s="239"/>
      <c r="K528" s="239"/>
      <c r="L528" s="244"/>
      <c r="M528" s="245"/>
      <c r="N528" s="246"/>
      <c r="O528" s="246"/>
      <c r="P528" s="246"/>
      <c r="Q528" s="246"/>
      <c r="R528" s="246"/>
      <c r="S528" s="246"/>
      <c r="T528" s="24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8" t="s">
        <v>150</v>
      </c>
      <c r="AU528" s="248" t="s">
        <v>85</v>
      </c>
      <c r="AV528" s="13" t="s">
        <v>83</v>
      </c>
      <c r="AW528" s="13" t="s">
        <v>32</v>
      </c>
      <c r="AX528" s="13" t="s">
        <v>75</v>
      </c>
      <c r="AY528" s="248" t="s">
        <v>140</v>
      </c>
    </row>
    <row r="529" spans="1:51" s="14" customFormat="1" ht="12">
      <c r="A529" s="14"/>
      <c r="B529" s="249"/>
      <c r="C529" s="250"/>
      <c r="D529" s="240" t="s">
        <v>150</v>
      </c>
      <c r="E529" s="251" t="s">
        <v>1</v>
      </c>
      <c r="F529" s="252" t="s">
        <v>550</v>
      </c>
      <c r="G529" s="250"/>
      <c r="H529" s="253">
        <v>60.816</v>
      </c>
      <c r="I529" s="254"/>
      <c r="J529" s="250"/>
      <c r="K529" s="250"/>
      <c r="L529" s="255"/>
      <c r="M529" s="256"/>
      <c r="N529" s="257"/>
      <c r="O529" s="257"/>
      <c r="P529" s="257"/>
      <c r="Q529" s="257"/>
      <c r="R529" s="257"/>
      <c r="S529" s="257"/>
      <c r="T529" s="25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9" t="s">
        <v>150</v>
      </c>
      <c r="AU529" s="259" t="s">
        <v>85</v>
      </c>
      <c r="AV529" s="14" t="s">
        <v>85</v>
      </c>
      <c r="AW529" s="14" t="s">
        <v>32</v>
      </c>
      <c r="AX529" s="14" t="s">
        <v>75</v>
      </c>
      <c r="AY529" s="259" t="s">
        <v>140</v>
      </c>
    </row>
    <row r="530" spans="1:51" s="14" customFormat="1" ht="12">
      <c r="A530" s="14"/>
      <c r="B530" s="249"/>
      <c r="C530" s="250"/>
      <c r="D530" s="240" t="s">
        <v>150</v>
      </c>
      <c r="E530" s="251" t="s">
        <v>1</v>
      </c>
      <c r="F530" s="252" t="s">
        <v>551</v>
      </c>
      <c r="G530" s="250"/>
      <c r="H530" s="253">
        <v>18.69</v>
      </c>
      <c r="I530" s="254"/>
      <c r="J530" s="250"/>
      <c r="K530" s="250"/>
      <c r="L530" s="255"/>
      <c r="M530" s="256"/>
      <c r="N530" s="257"/>
      <c r="O530" s="257"/>
      <c r="P530" s="257"/>
      <c r="Q530" s="257"/>
      <c r="R530" s="257"/>
      <c r="S530" s="257"/>
      <c r="T530" s="258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9" t="s">
        <v>150</v>
      </c>
      <c r="AU530" s="259" t="s">
        <v>85</v>
      </c>
      <c r="AV530" s="14" t="s">
        <v>85</v>
      </c>
      <c r="AW530" s="14" t="s">
        <v>32</v>
      </c>
      <c r="AX530" s="14" t="s">
        <v>75</v>
      </c>
      <c r="AY530" s="259" t="s">
        <v>140</v>
      </c>
    </row>
    <row r="531" spans="1:51" s="15" customFormat="1" ht="12">
      <c r="A531" s="15"/>
      <c r="B531" s="260"/>
      <c r="C531" s="261"/>
      <c r="D531" s="240" t="s">
        <v>150</v>
      </c>
      <c r="E531" s="262" t="s">
        <v>1</v>
      </c>
      <c r="F531" s="263" t="s">
        <v>154</v>
      </c>
      <c r="G531" s="261"/>
      <c r="H531" s="264">
        <v>204.411</v>
      </c>
      <c r="I531" s="265"/>
      <c r="J531" s="261"/>
      <c r="K531" s="261"/>
      <c r="L531" s="266"/>
      <c r="M531" s="267"/>
      <c r="N531" s="268"/>
      <c r="O531" s="268"/>
      <c r="P531" s="268"/>
      <c r="Q531" s="268"/>
      <c r="R531" s="268"/>
      <c r="S531" s="268"/>
      <c r="T531" s="269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70" t="s">
        <v>150</v>
      </c>
      <c r="AU531" s="270" t="s">
        <v>85</v>
      </c>
      <c r="AV531" s="15" t="s">
        <v>146</v>
      </c>
      <c r="AW531" s="15" t="s">
        <v>32</v>
      </c>
      <c r="AX531" s="15" t="s">
        <v>83</v>
      </c>
      <c r="AY531" s="270" t="s">
        <v>140</v>
      </c>
    </row>
    <row r="532" spans="1:65" s="2" customFormat="1" ht="33" customHeight="1">
      <c r="A532" s="38"/>
      <c r="B532" s="39"/>
      <c r="C532" s="219" t="s">
        <v>588</v>
      </c>
      <c r="D532" s="219" t="s">
        <v>142</v>
      </c>
      <c r="E532" s="220" t="s">
        <v>589</v>
      </c>
      <c r="F532" s="221" t="s">
        <v>590</v>
      </c>
      <c r="G532" s="222" t="s">
        <v>145</v>
      </c>
      <c r="H532" s="223">
        <v>35.805</v>
      </c>
      <c r="I532" s="224"/>
      <c r="J532" s="225">
        <f>ROUND(I532*H532,2)</f>
        <v>0</v>
      </c>
      <c r="K532" s="226"/>
      <c r="L532" s="44"/>
      <c r="M532" s="227" t="s">
        <v>1</v>
      </c>
      <c r="N532" s="228" t="s">
        <v>40</v>
      </c>
      <c r="O532" s="91"/>
      <c r="P532" s="229">
        <f>O532*H532</f>
        <v>0</v>
      </c>
      <c r="Q532" s="229">
        <v>0.07816</v>
      </c>
      <c r="R532" s="229">
        <f>Q532*H532</f>
        <v>2.7985187999999996</v>
      </c>
      <c r="S532" s="229">
        <v>0</v>
      </c>
      <c r="T532" s="230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31" t="s">
        <v>146</v>
      </c>
      <c r="AT532" s="231" t="s">
        <v>142</v>
      </c>
      <c r="AU532" s="231" t="s">
        <v>85</v>
      </c>
      <c r="AY532" s="17" t="s">
        <v>140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17" t="s">
        <v>83</v>
      </c>
      <c r="BK532" s="232">
        <f>ROUND(I532*H532,2)</f>
        <v>0</v>
      </c>
      <c r="BL532" s="17" t="s">
        <v>146</v>
      </c>
      <c r="BM532" s="231" t="s">
        <v>591</v>
      </c>
    </row>
    <row r="533" spans="1:47" s="2" customFormat="1" ht="12">
      <c r="A533" s="38"/>
      <c r="B533" s="39"/>
      <c r="C533" s="40"/>
      <c r="D533" s="233" t="s">
        <v>148</v>
      </c>
      <c r="E533" s="40"/>
      <c r="F533" s="234" t="s">
        <v>592</v>
      </c>
      <c r="G533" s="40"/>
      <c r="H533" s="40"/>
      <c r="I533" s="235"/>
      <c r="J533" s="40"/>
      <c r="K533" s="40"/>
      <c r="L533" s="44"/>
      <c r="M533" s="236"/>
      <c r="N533" s="237"/>
      <c r="O533" s="91"/>
      <c r="P533" s="91"/>
      <c r="Q533" s="91"/>
      <c r="R533" s="91"/>
      <c r="S533" s="91"/>
      <c r="T533" s="92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148</v>
      </c>
      <c r="AU533" s="17" t="s">
        <v>85</v>
      </c>
    </row>
    <row r="534" spans="1:51" s="13" customFormat="1" ht="12">
      <c r="A534" s="13"/>
      <c r="B534" s="238"/>
      <c r="C534" s="239"/>
      <c r="D534" s="240" t="s">
        <v>150</v>
      </c>
      <c r="E534" s="241" t="s">
        <v>1</v>
      </c>
      <c r="F534" s="242" t="s">
        <v>316</v>
      </c>
      <c r="G534" s="239"/>
      <c r="H534" s="241" t="s">
        <v>1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8" t="s">
        <v>150</v>
      </c>
      <c r="AU534" s="248" t="s">
        <v>85</v>
      </c>
      <c r="AV534" s="13" t="s">
        <v>83</v>
      </c>
      <c r="AW534" s="13" t="s">
        <v>32</v>
      </c>
      <c r="AX534" s="13" t="s">
        <v>75</v>
      </c>
      <c r="AY534" s="248" t="s">
        <v>140</v>
      </c>
    </row>
    <row r="535" spans="1:51" s="13" customFormat="1" ht="12">
      <c r="A535" s="13"/>
      <c r="B535" s="238"/>
      <c r="C535" s="239"/>
      <c r="D535" s="240" t="s">
        <v>150</v>
      </c>
      <c r="E535" s="241" t="s">
        <v>1</v>
      </c>
      <c r="F535" s="242" t="s">
        <v>593</v>
      </c>
      <c r="G535" s="239"/>
      <c r="H535" s="241" t="s">
        <v>1</v>
      </c>
      <c r="I535" s="243"/>
      <c r="J535" s="239"/>
      <c r="K535" s="239"/>
      <c r="L535" s="244"/>
      <c r="M535" s="245"/>
      <c r="N535" s="246"/>
      <c r="O535" s="246"/>
      <c r="P535" s="246"/>
      <c r="Q535" s="246"/>
      <c r="R535" s="246"/>
      <c r="S535" s="246"/>
      <c r="T535" s="24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8" t="s">
        <v>150</v>
      </c>
      <c r="AU535" s="248" t="s">
        <v>85</v>
      </c>
      <c r="AV535" s="13" t="s">
        <v>83</v>
      </c>
      <c r="AW535" s="13" t="s">
        <v>32</v>
      </c>
      <c r="AX535" s="13" t="s">
        <v>75</v>
      </c>
      <c r="AY535" s="248" t="s">
        <v>140</v>
      </c>
    </row>
    <row r="536" spans="1:51" s="14" customFormat="1" ht="12">
      <c r="A536" s="14"/>
      <c r="B536" s="249"/>
      <c r="C536" s="250"/>
      <c r="D536" s="240" t="s">
        <v>150</v>
      </c>
      <c r="E536" s="251" t="s">
        <v>1</v>
      </c>
      <c r="F536" s="252" t="s">
        <v>548</v>
      </c>
      <c r="G536" s="250"/>
      <c r="H536" s="253">
        <v>17.355</v>
      </c>
      <c r="I536" s="254"/>
      <c r="J536" s="250"/>
      <c r="K536" s="250"/>
      <c r="L536" s="255"/>
      <c r="M536" s="256"/>
      <c r="N536" s="257"/>
      <c r="O536" s="257"/>
      <c r="P536" s="257"/>
      <c r="Q536" s="257"/>
      <c r="R536" s="257"/>
      <c r="S536" s="257"/>
      <c r="T536" s="25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9" t="s">
        <v>150</v>
      </c>
      <c r="AU536" s="259" t="s">
        <v>85</v>
      </c>
      <c r="AV536" s="14" t="s">
        <v>85</v>
      </c>
      <c r="AW536" s="14" t="s">
        <v>32</v>
      </c>
      <c r="AX536" s="14" t="s">
        <v>75</v>
      </c>
      <c r="AY536" s="259" t="s">
        <v>140</v>
      </c>
    </row>
    <row r="537" spans="1:51" s="14" customFormat="1" ht="12">
      <c r="A537" s="14"/>
      <c r="B537" s="249"/>
      <c r="C537" s="250"/>
      <c r="D537" s="240" t="s">
        <v>150</v>
      </c>
      <c r="E537" s="251" t="s">
        <v>1</v>
      </c>
      <c r="F537" s="252" t="s">
        <v>587</v>
      </c>
      <c r="G537" s="250"/>
      <c r="H537" s="253">
        <v>18.45</v>
      </c>
      <c r="I537" s="254"/>
      <c r="J537" s="250"/>
      <c r="K537" s="250"/>
      <c r="L537" s="255"/>
      <c r="M537" s="256"/>
      <c r="N537" s="257"/>
      <c r="O537" s="257"/>
      <c r="P537" s="257"/>
      <c r="Q537" s="257"/>
      <c r="R537" s="257"/>
      <c r="S537" s="257"/>
      <c r="T537" s="258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9" t="s">
        <v>150</v>
      </c>
      <c r="AU537" s="259" t="s">
        <v>85</v>
      </c>
      <c r="AV537" s="14" t="s">
        <v>85</v>
      </c>
      <c r="AW537" s="14" t="s">
        <v>32</v>
      </c>
      <c r="AX537" s="14" t="s">
        <v>75</v>
      </c>
      <c r="AY537" s="259" t="s">
        <v>140</v>
      </c>
    </row>
    <row r="538" spans="1:51" s="15" customFormat="1" ht="12">
      <c r="A538" s="15"/>
      <c r="B538" s="260"/>
      <c r="C538" s="261"/>
      <c r="D538" s="240" t="s">
        <v>150</v>
      </c>
      <c r="E538" s="262" t="s">
        <v>1</v>
      </c>
      <c r="F538" s="263" t="s">
        <v>154</v>
      </c>
      <c r="G538" s="261"/>
      <c r="H538" s="264">
        <v>35.805</v>
      </c>
      <c r="I538" s="265"/>
      <c r="J538" s="261"/>
      <c r="K538" s="261"/>
      <c r="L538" s="266"/>
      <c r="M538" s="267"/>
      <c r="N538" s="268"/>
      <c r="O538" s="268"/>
      <c r="P538" s="268"/>
      <c r="Q538" s="268"/>
      <c r="R538" s="268"/>
      <c r="S538" s="268"/>
      <c r="T538" s="269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70" t="s">
        <v>150</v>
      </c>
      <c r="AU538" s="270" t="s">
        <v>85</v>
      </c>
      <c r="AV538" s="15" t="s">
        <v>146</v>
      </c>
      <c r="AW538" s="15" t="s">
        <v>32</v>
      </c>
      <c r="AX538" s="15" t="s">
        <v>83</v>
      </c>
      <c r="AY538" s="270" t="s">
        <v>140</v>
      </c>
    </row>
    <row r="539" spans="1:65" s="2" customFormat="1" ht="24.15" customHeight="1">
      <c r="A539" s="38"/>
      <c r="B539" s="39"/>
      <c r="C539" s="219" t="s">
        <v>594</v>
      </c>
      <c r="D539" s="219" t="s">
        <v>142</v>
      </c>
      <c r="E539" s="220" t="s">
        <v>595</v>
      </c>
      <c r="F539" s="221" t="s">
        <v>596</v>
      </c>
      <c r="G539" s="222" t="s">
        <v>145</v>
      </c>
      <c r="H539" s="223">
        <v>14.555</v>
      </c>
      <c r="I539" s="224"/>
      <c r="J539" s="225">
        <f>ROUND(I539*H539,2)</f>
        <v>0</v>
      </c>
      <c r="K539" s="226"/>
      <c r="L539" s="44"/>
      <c r="M539" s="227" t="s">
        <v>1</v>
      </c>
      <c r="N539" s="228" t="s">
        <v>40</v>
      </c>
      <c r="O539" s="91"/>
      <c r="P539" s="229">
        <f>O539*H539</f>
        <v>0</v>
      </c>
      <c r="Q539" s="229">
        <v>0.02014</v>
      </c>
      <c r="R539" s="229">
        <f>Q539*H539</f>
        <v>0.2931377</v>
      </c>
      <c r="S539" s="229">
        <v>0</v>
      </c>
      <c r="T539" s="230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31" t="s">
        <v>146</v>
      </c>
      <c r="AT539" s="231" t="s">
        <v>142</v>
      </c>
      <c r="AU539" s="231" t="s">
        <v>85</v>
      </c>
      <c r="AY539" s="17" t="s">
        <v>140</v>
      </c>
      <c r="BE539" s="232">
        <f>IF(N539="základní",J539,0)</f>
        <v>0</v>
      </c>
      <c r="BF539" s="232">
        <f>IF(N539="snížená",J539,0)</f>
        <v>0</v>
      </c>
      <c r="BG539" s="232">
        <f>IF(N539="zákl. přenesená",J539,0)</f>
        <v>0</v>
      </c>
      <c r="BH539" s="232">
        <f>IF(N539="sníž. přenesená",J539,0)</f>
        <v>0</v>
      </c>
      <c r="BI539" s="232">
        <f>IF(N539="nulová",J539,0)</f>
        <v>0</v>
      </c>
      <c r="BJ539" s="17" t="s">
        <v>83</v>
      </c>
      <c r="BK539" s="232">
        <f>ROUND(I539*H539,2)</f>
        <v>0</v>
      </c>
      <c r="BL539" s="17" t="s">
        <v>146</v>
      </c>
      <c r="BM539" s="231" t="s">
        <v>597</v>
      </c>
    </row>
    <row r="540" spans="1:47" s="2" customFormat="1" ht="12">
      <c r="A540" s="38"/>
      <c r="B540" s="39"/>
      <c r="C540" s="40"/>
      <c r="D540" s="233" t="s">
        <v>148</v>
      </c>
      <c r="E540" s="40"/>
      <c r="F540" s="234" t="s">
        <v>598</v>
      </c>
      <c r="G540" s="40"/>
      <c r="H540" s="40"/>
      <c r="I540" s="235"/>
      <c r="J540" s="40"/>
      <c r="K540" s="40"/>
      <c r="L540" s="44"/>
      <c r="M540" s="236"/>
      <c r="N540" s="237"/>
      <c r="O540" s="91"/>
      <c r="P540" s="91"/>
      <c r="Q540" s="91"/>
      <c r="R540" s="91"/>
      <c r="S540" s="91"/>
      <c r="T540" s="92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148</v>
      </c>
      <c r="AU540" s="17" t="s">
        <v>85</v>
      </c>
    </row>
    <row r="541" spans="1:51" s="13" customFormat="1" ht="12">
      <c r="A541" s="13"/>
      <c r="B541" s="238"/>
      <c r="C541" s="239"/>
      <c r="D541" s="240" t="s">
        <v>150</v>
      </c>
      <c r="E541" s="241" t="s">
        <v>1</v>
      </c>
      <c r="F541" s="242" t="s">
        <v>316</v>
      </c>
      <c r="G541" s="239"/>
      <c r="H541" s="241" t="s">
        <v>1</v>
      </c>
      <c r="I541" s="243"/>
      <c r="J541" s="239"/>
      <c r="K541" s="239"/>
      <c r="L541" s="244"/>
      <c r="M541" s="245"/>
      <c r="N541" s="246"/>
      <c r="O541" s="246"/>
      <c r="P541" s="246"/>
      <c r="Q541" s="246"/>
      <c r="R541" s="246"/>
      <c r="S541" s="246"/>
      <c r="T541" s="24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8" t="s">
        <v>150</v>
      </c>
      <c r="AU541" s="248" t="s">
        <v>85</v>
      </c>
      <c r="AV541" s="13" t="s">
        <v>83</v>
      </c>
      <c r="AW541" s="13" t="s">
        <v>32</v>
      </c>
      <c r="AX541" s="13" t="s">
        <v>75</v>
      </c>
      <c r="AY541" s="248" t="s">
        <v>140</v>
      </c>
    </row>
    <row r="542" spans="1:51" s="13" customFormat="1" ht="12">
      <c r="A542" s="13"/>
      <c r="B542" s="238"/>
      <c r="C542" s="239"/>
      <c r="D542" s="240" t="s">
        <v>150</v>
      </c>
      <c r="E542" s="241" t="s">
        <v>1</v>
      </c>
      <c r="F542" s="242" t="s">
        <v>552</v>
      </c>
      <c r="G542" s="239"/>
      <c r="H542" s="241" t="s">
        <v>1</v>
      </c>
      <c r="I542" s="243"/>
      <c r="J542" s="239"/>
      <c r="K542" s="239"/>
      <c r="L542" s="244"/>
      <c r="M542" s="245"/>
      <c r="N542" s="246"/>
      <c r="O542" s="246"/>
      <c r="P542" s="246"/>
      <c r="Q542" s="246"/>
      <c r="R542" s="246"/>
      <c r="S542" s="246"/>
      <c r="T542" s="247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8" t="s">
        <v>150</v>
      </c>
      <c r="AU542" s="248" t="s">
        <v>85</v>
      </c>
      <c r="AV542" s="13" t="s">
        <v>83</v>
      </c>
      <c r="AW542" s="13" t="s">
        <v>32</v>
      </c>
      <c r="AX542" s="13" t="s">
        <v>75</v>
      </c>
      <c r="AY542" s="248" t="s">
        <v>140</v>
      </c>
    </row>
    <row r="543" spans="1:51" s="14" customFormat="1" ht="12">
      <c r="A543" s="14"/>
      <c r="B543" s="249"/>
      <c r="C543" s="250"/>
      <c r="D543" s="240" t="s">
        <v>150</v>
      </c>
      <c r="E543" s="251" t="s">
        <v>1</v>
      </c>
      <c r="F543" s="252" t="s">
        <v>553</v>
      </c>
      <c r="G543" s="250"/>
      <c r="H543" s="253">
        <v>14.555</v>
      </c>
      <c r="I543" s="254"/>
      <c r="J543" s="250"/>
      <c r="K543" s="250"/>
      <c r="L543" s="255"/>
      <c r="M543" s="256"/>
      <c r="N543" s="257"/>
      <c r="O543" s="257"/>
      <c r="P543" s="257"/>
      <c r="Q543" s="257"/>
      <c r="R543" s="257"/>
      <c r="S543" s="257"/>
      <c r="T543" s="258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9" t="s">
        <v>150</v>
      </c>
      <c r="AU543" s="259" t="s">
        <v>85</v>
      </c>
      <c r="AV543" s="14" t="s">
        <v>85</v>
      </c>
      <c r="AW543" s="14" t="s">
        <v>32</v>
      </c>
      <c r="AX543" s="14" t="s">
        <v>75</v>
      </c>
      <c r="AY543" s="259" t="s">
        <v>140</v>
      </c>
    </row>
    <row r="544" spans="1:51" s="15" customFormat="1" ht="12">
      <c r="A544" s="15"/>
      <c r="B544" s="260"/>
      <c r="C544" s="261"/>
      <c r="D544" s="240" t="s">
        <v>150</v>
      </c>
      <c r="E544" s="262" t="s">
        <v>1</v>
      </c>
      <c r="F544" s="263" t="s">
        <v>154</v>
      </c>
      <c r="G544" s="261"/>
      <c r="H544" s="264">
        <v>14.555</v>
      </c>
      <c r="I544" s="265"/>
      <c r="J544" s="261"/>
      <c r="K544" s="261"/>
      <c r="L544" s="266"/>
      <c r="M544" s="267"/>
      <c r="N544" s="268"/>
      <c r="O544" s="268"/>
      <c r="P544" s="268"/>
      <c r="Q544" s="268"/>
      <c r="R544" s="268"/>
      <c r="S544" s="268"/>
      <c r="T544" s="269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70" t="s">
        <v>150</v>
      </c>
      <c r="AU544" s="270" t="s">
        <v>85</v>
      </c>
      <c r="AV544" s="15" t="s">
        <v>146</v>
      </c>
      <c r="AW544" s="15" t="s">
        <v>32</v>
      </c>
      <c r="AX544" s="15" t="s">
        <v>83</v>
      </c>
      <c r="AY544" s="270" t="s">
        <v>140</v>
      </c>
    </row>
    <row r="545" spans="1:65" s="2" customFormat="1" ht="24.15" customHeight="1">
      <c r="A545" s="38"/>
      <c r="B545" s="39"/>
      <c r="C545" s="219" t="s">
        <v>599</v>
      </c>
      <c r="D545" s="219" t="s">
        <v>142</v>
      </c>
      <c r="E545" s="220" t="s">
        <v>600</v>
      </c>
      <c r="F545" s="221" t="s">
        <v>601</v>
      </c>
      <c r="G545" s="222" t="s">
        <v>145</v>
      </c>
      <c r="H545" s="223">
        <v>8.733</v>
      </c>
      <c r="I545" s="224"/>
      <c r="J545" s="225">
        <f>ROUND(I545*H545,2)</f>
        <v>0</v>
      </c>
      <c r="K545" s="226"/>
      <c r="L545" s="44"/>
      <c r="M545" s="227" t="s">
        <v>1</v>
      </c>
      <c r="N545" s="228" t="s">
        <v>40</v>
      </c>
      <c r="O545" s="91"/>
      <c r="P545" s="229">
        <f>O545*H545</f>
        <v>0</v>
      </c>
      <c r="Q545" s="229">
        <v>0.03885</v>
      </c>
      <c r="R545" s="229">
        <f>Q545*H545</f>
        <v>0.33927705</v>
      </c>
      <c r="S545" s="229">
        <v>0</v>
      </c>
      <c r="T545" s="230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31" t="s">
        <v>146</v>
      </c>
      <c r="AT545" s="231" t="s">
        <v>142</v>
      </c>
      <c r="AU545" s="231" t="s">
        <v>85</v>
      </c>
      <c r="AY545" s="17" t="s">
        <v>140</v>
      </c>
      <c r="BE545" s="232">
        <f>IF(N545="základní",J545,0)</f>
        <v>0</v>
      </c>
      <c r="BF545" s="232">
        <f>IF(N545="snížená",J545,0)</f>
        <v>0</v>
      </c>
      <c r="BG545" s="232">
        <f>IF(N545="zákl. přenesená",J545,0)</f>
        <v>0</v>
      </c>
      <c r="BH545" s="232">
        <f>IF(N545="sníž. přenesená",J545,0)</f>
        <v>0</v>
      </c>
      <c r="BI545" s="232">
        <f>IF(N545="nulová",J545,0)</f>
        <v>0</v>
      </c>
      <c r="BJ545" s="17" t="s">
        <v>83</v>
      </c>
      <c r="BK545" s="232">
        <f>ROUND(I545*H545,2)</f>
        <v>0</v>
      </c>
      <c r="BL545" s="17" t="s">
        <v>146</v>
      </c>
      <c r="BM545" s="231" t="s">
        <v>602</v>
      </c>
    </row>
    <row r="546" spans="1:47" s="2" customFormat="1" ht="12">
      <c r="A546" s="38"/>
      <c r="B546" s="39"/>
      <c r="C546" s="40"/>
      <c r="D546" s="233" t="s">
        <v>148</v>
      </c>
      <c r="E546" s="40"/>
      <c r="F546" s="234" t="s">
        <v>603</v>
      </c>
      <c r="G546" s="40"/>
      <c r="H546" s="40"/>
      <c r="I546" s="235"/>
      <c r="J546" s="40"/>
      <c r="K546" s="40"/>
      <c r="L546" s="44"/>
      <c r="M546" s="236"/>
      <c r="N546" s="237"/>
      <c r="O546" s="91"/>
      <c r="P546" s="91"/>
      <c r="Q546" s="91"/>
      <c r="R546" s="91"/>
      <c r="S546" s="91"/>
      <c r="T546" s="92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148</v>
      </c>
      <c r="AU546" s="17" t="s">
        <v>85</v>
      </c>
    </row>
    <row r="547" spans="1:51" s="13" customFormat="1" ht="12">
      <c r="A547" s="13"/>
      <c r="B547" s="238"/>
      <c r="C547" s="239"/>
      <c r="D547" s="240" t="s">
        <v>150</v>
      </c>
      <c r="E547" s="241" t="s">
        <v>1</v>
      </c>
      <c r="F547" s="242" t="s">
        <v>316</v>
      </c>
      <c r="G547" s="239"/>
      <c r="H547" s="241" t="s">
        <v>1</v>
      </c>
      <c r="I547" s="243"/>
      <c r="J547" s="239"/>
      <c r="K547" s="239"/>
      <c r="L547" s="244"/>
      <c r="M547" s="245"/>
      <c r="N547" s="246"/>
      <c r="O547" s="246"/>
      <c r="P547" s="246"/>
      <c r="Q547" s="246"/>
      <c r="R547" s="246"/>
      <c r="S547" s="246"/>
      <c r="T547" s="247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8" t="s">
        <v>150</v>
      </c>
      <c r="AU547" s="248" t="s">
        <v>85</v>
      </c>
      <c r="AV547" s="13" t="s">
        <v>83</v>
      </c>
      <c r="AW547" s="13" t="s">
        <v>32</v>
      </c>
      <c r="AX547" s="13" t="s">
        <v>75</v>
      </c>
      <c r="AY547" s="248" t="s">
        <v>140</v>
      </c>
    </row>
    <row r="548" spans="1:51" s="13" customFormat="1" ht="12">
      <c r="A548" s="13"/>
      <c r="B548" s="238"/>
      <c r="C548" s="239"/>
      <c r="D548" s="240" t="s">
        <v>150</v>
      </c>
      <c r="E548" s="241" t="s">
        <v>1</v>
      </c>
      <c r="F548" s="242" t="s">
        <v>604</v>
      </c>
      <c r="G548" s="239"/>
      <c r="H548" s="241" t="s">
        <v>1</v>
      </c>
      <c r="I548" s="243"/>
      <c r="J548" s="239"/>
      <c r="K548" s="239"/>
      <c r="L548" s="244"/>
      <c r="M548" s="245"/>
      <c r="N548" s="246"/>
      <c r="O548" s="246"/>
      <c r="P548" s="246"/>
      <c r="Q548" s="246"/>
      <c r="R548" s="246"/>
      <c r="S548" s="246"/>
      <c r="T548" s="247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8" t="s">
        <v>150</v>
      </c>
      <c r="AU548" s="248" t="s">
        <v>85</v>
      </c>
      <c r="AV548" s="13" t="s">
        <v>83</v>
      </c>
      <c r="AW548" s="13" t="s">
        <v>32</v>
      </c>
      <c r="AX548" s="13" t="s">
        <v>75</v>
      </c>
      <c r="AY548" s="248" t="s">
        <v>140</v>
      </c>
    </row>
    <row r="549" spans="1:51" s="14" customFormat="1" ht="12">
      <c r="A549" s="14"/>
      <c r="B549" s="249"/>
      <c r="C549" s="250"/>
      <c r="D549" s="240" t="s">
        <v>150</v>
      </c>
      <c r="E549" s="251" t="s">
        <v>1</v>
      </c>
      <c r="F549" s="252" t="s">
        <v>524</v>
      </c>
      <c r="G549" s="250"/>
      <c r="H549" s="253">
        <v>8.733</v>
      </c>
      <c r="I549" s="254"/>
      <c r="J549" s="250"/>
      <c r="K549" s="250"/>
      <c r="L549" s="255"/>
      <c r="M549" s="256"/>
      <c r="N549" s="257"/>
      <c r="O549" s="257"/>
      <c r="P549" s="257"/>
      <c r="Q549" s="257"/>
      <c r="R549" s="257"/>
      <c r="S549" s="257"/>
      <c r="T549" s="25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9" t="s">
        <v>150</v>
      </c>
      <c r="AU549" s="259" t="s">
        <v>85</v>
      </c>
      <c r="AV549" s="14" t="s">
        <v>85</v>
      </c>
      <c r="AW549" s="14" t="s">
        <v>32</v>
      </c>
      <c r="AX549" s="14" t="s">
        <v>75</v>
      </c>
      <c r="AY549" s="259" t="s">
        <v>140</v>
      </c>
    </row>
    <row r="550" spans="1:51" s="15" customFormat="1" ht="12">
      <c r="A550" s="15"/>
      <c r="B550" s="260"/>
      <c r="C550" s="261"/>
      <c r="D550" s="240" t="s">
        <v>150</v>
      </c>
      <c r="E550" s="262" t="s">
        <v>1</v>
      </c>
      <c r="F550" s="263" t="s">
        <v>154</v>
      </c>
      <c r="G550" s="261"/>
      <c r="H550" s="264">
        <v>8.733</v>
      </c>
      <c r="I550" s="265"/>
      <c r="J550" s="261"/>
      <c r="K550" s="261"/>
      <c r="L550" s="266"/>
      <c r="M550" s="267"/>
      <c r="N550" s="268"/>
      <c r="O550" s="268"/>
      <c r="P550" s="268"/>
      <c r="Q550" s="268"/>
      <c r="R550" s="268"/>
      <c r="S550" s="268"/>
      <c r="T550" s="269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70" t="s">
        <v>150</v>
      </c>
      <c r="AU550" s="270" t="s">
        <v>85</v>
      </c>
      <c r="AV550" s="15" t="s">
        <v>146</v>
      </c>
      <c r="AW550" s="15" t="s">
        <v>32</v>
      </c>
      <c r="AX550" s="15" t="s">
        <v>83</v>
      </c>
      <c r="AY550" s="270" t="s">
        <v>140</v>
      </c>
    </row>
    <row r="551" spans="1:65" s="2" customFormat="1" ht="24.15" customHeight="1">
      <c r="A551" s="38"/>
      <c r="B551" s="39"/>
      <c r="C551" s="219" t="s">
        <v>605</v>
      </c>
      <c r="D551" s="219" t="s">
        <v>142</v>
      </c>
      <c r="E551" s="220" t="s">
        <v>606</v>
      </c>
      <c r="F551" s="221" t="s">
        <v>607</v>
      </c>
      <c r="G551" s="222" t="s">
        <v>145</v>
      </c>
      <c r="H551" s="223">
        <v>8.733</v>
      </c>
      <c r="I551" s="224"/>
      <c r="J551" s="225">
        <f>ROUND(I551*H551,2)</f>
        <v>0</v>
      </c>
      <c r="K551" s="226"/>
      <c r="L551" s="44"/>
      <c r="M551" s="227" t="s">
        <v>1</v>
      </c>
      <c r="N551" s="228" t="s">
        <v>40</v>
      </c>
      <c r="O551" s="91"/>
      <c r="P551" s="229">
        <f>O551*H551</f>
        <v>0</v>
      </c>
      <c r="Q551" s="229">
        <v>0</v>
      </c>
      <c r="R551" s="229">
        <f>Q551*H551</f>
        <v>0</v>
      </c>
      <c r="S551" s="229">
        <v>0</v>
      </c>
      <c r="T551" s="230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31" t="s">
        <v>146</v>
      </c>
      <c r="AT551" s="231" t="s">
        <v>142</v>
      </c>
      <c r="AU551" s="231" t="s">
        <v>85</v>
      </c>
      <c r="AY551" s="17" t="s">
        <v>140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7" t="s">
        <v>83</v>
      </c>
      <c r="BK551" s="232">
        <f>ROUND(I551*H551,2)</f>
        <v>0</v>
      </c>
      <c r="BL551" s="17" t="s">
        <v>146</v>
      </c>
      <c r="BM551" s="231" t="s">
        <v>608</v>
      </c>
    </row>
    <row r="552" spans="1:47" s="2" customFormat="1" ht="12">
      <c r="A552" s="38"/>
      <c r="B552" s="39"/>
      <c r="C552" s="40"/>
      <c r="D552" s="233" t="s">
        <v>148</v>
      </c>
      <c r="E552" s="40"/>
      <c r="F552" s="234" t="s">
        <v>609</v>
      </c>
      <c r="G552" s="40"/>
      <c r="H552" s="40"/>
      <c r="I552" s="235"/>
      <c r="J552" s="40"/>
      <c r="K552" s="40"/>
      <c r="L552" s="44"/>
      <c r="M552" s="236"/>
      <c r="N552" s="237"/>
      <c r="O552" s="91"/>
      <c r="P552" s="91"/>
      <c r="Q552" s="91"/>
      <c r="R552" s="91"/>
      <c r="S552" s="91"/>
      <c r="T552" s="92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148</v>
      </c>
      <c r="AU552" s="17" t="s">
        <v>85</v>
      </c>
    </row>
    <row r="553" spans="1:65" s="2" customFormat="1" ht="24.15" customHeight="1">
      <c r="A553" s="38"/>
      <c r="B553" s="39"/>
      <c r="C553" s="219" t="s">
        <v>610</v>
      </c>
      <c r="D553" s="219" t="s">
        <v>142</v>
      </c>
      <c r="E553" s="220" t="s">
        <v>611</v>
      </c>
      <c r="F553" s="221" t="s">
        <v>612</v>
      </c>
      <c r="G553" s="222" t="s">
        <v>145</v>
      </c>
      <c r="H553" s="223">
        <v>23.288</v>
      </c>
      <c r="I553" s="224"/>
      <c r="J553" s="225">
        <f>ROUND(I553*H553,2)</f>
        <v>0</v>
      </c>
      <c r="K553" s="226"/>
      <c r="L553" s="44"/>
      <c r="M553" s="227" t="s">
        <v>1</v>
      </c>
      <c r="N553" s="228" t="s">
        <v>40</v>
      </c>
      <c r="O553" s="91"/>
      <c r="P553" s="229">
        <f>O553*H553</f>
        <v>0</v>
      </c>
      <c r="Q553" s="229">
        <v>0.0021</v>
      </c>
      <c r="R553" s="229">
        <f>Q553*H553</f>
        <v>0.0489048</v>
      </c>
      <c r="S553" s="229">
        <v>0</v>
      </c>
      <c r="T553" s="230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31" t="s">
        <v>146</v>
      </c>
      <c r="AT553" s="231" t="s">
        <v>142</v>
      </c>
      <c r="AU553" s="231" t="s">
        <v>85</v>
      </c>
      <c r="AY553" s="17" t="s">
        <v>140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17" t="s">
        <v>83</v>
      </c>
      <c r="BK553" s="232">
        <f>ROUND(I553*H553,2)</f>
        <v>0</v>
      </c>
      <c r="BL553" s="17" t="s">
        <v>146</v>
      </c>
      <c r="BM553" s="231" t="s">
        <v>613</v>
      </c>
    </row>
    <row r="554" spans="1:47" s="2" customFormat="1" ht="12">
      <c r="A554" s="38"/>
      <c r="B554" s="39"/>
      <c r="C554" s="40"/>
      <c r="D554" s="233" t="s">
        <v>148</v>
      </c>
      <c r="E554" s="40"/>
      <c r="F554" s="234" t="s">
        <v>614</v>
      </c>
      <c r="G554" s="40"/>
      <c r="H554" s="40"/>
      <c r="I554" s="235"/>
      <c r="J554" s="40"/>
      <c r="K554" s="40"/>
      <c r="L554" s="44"/>
      <c r="M554" s="236"/>
      <c r="N554" s="237"/>
      <c r="O554" s="91"/>
      <c r="P554" s="91"/>
      <c r="Q554" s="91"/>
      <c r="R554" s="91"/>
      <c r="S554" s="91"/>
      <c r="T554" s="92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T554" s="17" t="s">
        <v>148</v>
      </c>
      <c r="AU554" s="17" t="s">
        <v>85</v>
      </c>
    </row>
    <row r="555" spans="1:51" s="13" customFormat="1" ht="12">
      <c r="A555" s="13"/>
      <c r="B555" s="238"/>
      <c r="C555" s="239"/>
      <c r="D555" s="240" t="s">
        <v>150</v>
      </c>
      <c r="E555" s="241" t="s">
        <v>1</v>
      </c>
      <c r="F555" s="242" t="s">
        <v>316</v>
      </c>
      <c r="G555" s="239"/>
      <c r="H555" s="241" t="s">
        <v>1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8" t="s">
        <v>150</v>
      </c>
      <c r="AU555" s="248" t="s">
        <v>85</v>
      </c>
      <c r="AV555" s="13" t="s">
        <v>83</v>
      </c>
      <c r="AW555" s="13" t="s">
        <v>32</v>
      </c>
      <c r="AX555" s="13" t="s">
        <v>75</v>
      </c>
      <c r="AY555" s="248" t="s">
        <v>140</v>
      </c>
    </row>
    <row r="556" spans="1:51" s="13" customFormat="1" ht="12">
      <c r="A556" s="13"/>
      <c r="B556" s="238"/>
      <c r="C556" s="239"/>
      <c r="D556" s="240" t="s">
        <v>150</v>
      </c>
      <c r="E556" s="241" t="s">
        <v>1</v>
      </c>
      <c r="F556" s="242" t="s">
        <v>559</v>
      </c>
      <c r="G556" s="239"/>
      <c r="H556" s="241" t="s">
        <v>1</v>
      </c>
      <c r="I556" s="243"/>
      <c r="J556" s="239"/>
      <c r="K556" s="239"/>
      <c r="L556" s="244"/>
      <c r="M556" s="245"/>
      <c r="N556" s="246"/>
      <c r="O556" s="246"/>
      <c r="P556" s="246"/>
      <c r="Q556" s="246"/>
      <c r="R556" s="246"/>
      <c r="S556" s="246"/>
      <c r="T556" s="247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8" t="s">
        <v>150</v>
      </c>
      <c r="AU556" s="248" t="s">
        <v>85</v>
      </c>
      <c r="AV556" s="13" t="s">
        <v>83</v>
      </c>
      <c r="AW556" s="13" t="s">
        <v>32</v>
      </c>
      <c r="AX556" s="13" t="s">
        <v>75</v>
      </c>
      <c r="AY556" s="248" t="s">
        <v>140</v>
      </c>
    </row>
    <row r="557" spans="1:51" s="14" customFormat="1" ht="12">
      <c r="A557" s="14"/>
      <c r="B557" s="249"/>
      <c r="C557" s="250"/>
      <c r="D557" s="240" t="s">
        <v>150</v>
      </c>
      <c r="E557" s="251" t="s">
        <v>1</v>
      </c>
      <c r="F557" s="252" t="s">
        <v>524</v>
      </c>
      <c r="G557" s="250"/>
      <c r="H557" s="253">
        <v>8.733</v>
      </c>
      <c r="I557" s="254"/>
      <c r="J557" s="250"/>
      <c r="K557" s="250"/>
      <c r="L557" s="255"/>
      <c r="M557" s="256"/>
      <c r="N557" s="257"/>
      <c r="O557" s="257"/>
      <c r="P557" s="257"/>
      <c r="Q557" s="257"/>
      <c r="R557" s="257"/>
      <c r="S557" s="257"/>
      <c r="T557" s="25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9" t="s">
        <v>150</v>
      </c>
      <c r="AU557" s="259" t="s">
        <v>85</v>
      </c>
      <c r="AV557" s="14" t="s">
        <v>85</v>
      </c>
      <c r="AW557" s="14" t="s">
        <v>32</v>
      </c>
      <c r="AX557" s="14" t="s">
        <v>75</v>
      </c>
      <c r="AY557" s="259" t="s">
        <v>140</v>
      </c>
    </row>
    <row r="558" spans="1:51" s="13" customFormat="1" ht="12">
      <c r="A558" s="13"/>
      <c r="B558" s="238"/>
      <c r="C558" s="239"/>
      <c r="D558" s="240" t="s">
        <v>150</v>
      </c>
      <c r="E558" s="241" t="s">
        <v>1</v>
      </c>
      <c r="F558" s="242" t="s">
        <v>552</v>
      </c>
      <c r="G558" s="239"/>
      <c r="H558" s="241" t="s">
        <v>1</v>
      </c>
      <c r="I558" s="243"/>
      <c r="J558" s="239"/>
      <c r="K558" s="239"/>
      <c r="L558" s="244"/>
      <c r="M558" s="245"/>
      <c r="N558" s="246"/>
      <c r="O558" s="246"/>
      <c r="P558" s="246"/>
      <c r="Q558" s="246"/>
      <c r="R558" s="246"/>
      <c r="S558" s="246"/>
      <c r="T558" s="24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8" t="s">
        <v>150</v>
      </c>
      <c r="AU558" s="248" t="s">
        <v>85</v>
      </c>
      <c r="AV558" s="13" t="s">
        <v>83</v>
      </c>
      <c r="AW558" s="13" t="s">
        <v>32</v>
      </c>
      <c r="AX558" s="13" t="s">
        <v>75</v>
      </c>
      <c r="AY558" s="248" t="s">
        <v>140</v>
      </c>
    </row>
    <row r="559" spans="1:51" s="14" customFormat="1" ht="12">
      <c r="A559" s="14"/>
      <c r="B559" s="249"/>
      <c r="C559" s="250"/>
      <c r="D559" s="240" t="s">
        <v>150</v>
      </c>
      <c r="E559" s="251" t="s">
        <v>1</v>
      </c>
      <c r="F559" s="252" t="s">
        <v>553</v>
      </c>
      <c r="G559" s="250"/>
      <c r="H559" s="253">
        <v>14.555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9" t="s">
        <v>150</v>
      </c>
      <c r="AU559" s="259" t="s">
        <v>85</v>
      </c>
      <c r="AV559" s="14" t="s">
        <v>85</v>
      </c>
      <c r="AW559" s="14" t="s">
        <v>32</v>
      </c>
      <c r="AX559" s="14" t="s">
        <v>75</v>
      </c>
      <c r="AY559" s="259" t="s">
        <v>140</v>
      </c>
    </row>
    <row r="560" spans="1:51" s="15" customFormat="1" ht="12">
      <c r="A560" s="15"/>
      <c r="B560" s="260"/>
      <c r="C560" s="261"/>
      <c r="D560" s="240" t="s">
        <v>150</v>
      </c>
      <c r="E560" s="262" t="s">
        <v>1</v>
      </c>
      <c r="F560" s="263" t="s">
        <v>154</v>
      </c>
      <c r="G560" s="261"/>
      <c r="H560" s="264">
        <v>23.288</v>
      </c>
      <c r="I560" s="265"/>
      <c r="J560" s="261"/>
      <c r="K560" s="261"/>
      <c r="L560" s="266"/>
      <c r="M560" s="267"/>
      <c r="N560" s="268"/>
      <c r="O560" s="268"/>
      <c r="P560" s="268"/>
      <c r="Q560" s="268"/>
      <c r="R560" s="268"/>
      <c r="S560" s="268"/>
      <c r="T560" s="269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70" t="s">
        <v>150</v>
      </c>
      <c r="AU560" s="270" t="s">
        <v>85</v>
      </c>
      <c r="AV560" s="15" t="s">
        <v>146</v>
      </c>
      <c r="AW560" s="15" t="s">
        <v>32</v>
      </c>
      <c r="AX560" s="15" t="s">
        <v>83</v>
      </c>
      <c r="AY560" s="270" t="s">
        <v>140</v>
      </c>
    </row>
    <row r="561" spans="1:65" s="2" customFormat="1" ht="24.15" customHeight="1">
      <c r="A561" s="38"/>
      <c r="B561" s="39"/>
      <c r="C561" s="219" t="s">
        <v>615</v>
      </c>
      <c r="D561" s="219" t="s">
        <v>142</v>
      </c>
      <c r="E561" s="220" t="s">
        <v>616</v>
      </c>
      <c r="F561" s="221" t="s">
        <v>617</v>
      </c>
      <c r="G561" s="222" t="s">
        <v>145</v>
      </c>
      <c r="H561" s="223">
        <v>8.733</v>
      </c>
      <c r="I561" s="224"/>
      <c r="J561" s="225">
        <f>ROUND(I561*H561,2)</f>
        <v>0</v>
      </c>
      <c r="K561" s="226"/>
      <c r="L561" s="44"/>
      <c r="M561" s="227" t="s">
        <v>1</v>
      </c>
      <c r="N561" s="228" t="s">
        <v>40</v>
      </c>
      <c r="O561" s="91"/>
      <c r="P561" s="229">
        <f>O561*H561</f>
        <v>0</v>
      </c>
      <c r="Q561" s="229">
        <v>0</v>
      </c>
      <c r="R561" s="229">
        <f>Q561*H561</f>
        <v>0</v>
      </c>
      <c r="S561" s="229">
        <v>0</v>
      </c>
      <c r="T561" s="230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31" t="s">
        <v>146</v>
      </c>
      <c r="AT561" s="231" t="s">
        <v>142</v>
      </c>
      <c r="AU561" s="231" t="s">
        <v>85</v>
      </c>
      <c r="AY561" s="17" t="s">
        <v>140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17" t="s">
        <v>83</v>
      </c>
      <c r="BK561" s="232">
        <f>ROUND(I561*H561,2)</f>
        <v>0</v>
      </c>
      <c r="BL561" s="17" t="s">
        <v>146</v>
      </c>
      <c r="BM561" s="231" t="s">
        <v>618</v>
      </c>
    </row>
    <row r="562" spans="1:47" s="2" customFormat="1" ht="12">
      <c r="A562" s="38"/>
      <c r="B562" s="39"/>
      <c r="C562" s="40"/>
      <c r="D562" s="233" t="s">
        <v>148</v>
      </c>
      <c r="E562" s="40"/>
      <c r="F562" s="234" t="s">
        <v>619</v>
      </c>
      <c r="G562" s="40"/>
      <c r="H562" s="40"/>
      <c r="I562" s="235"/>
      <c r="J562" s="40"/>
      <c r="K562" s="40"/>
      <c r="L562" s="44"/>
      <c r="M562" s="236"/>
      <c r="N562" s="237"/>
      <c r="O562" s="91"/>
      <c r="P562" s="91"/>
      <c r="Q562" s="91"/>
      <c r="R562" s="91"/>
      <c r="S562" s="91"/>
      <c r="T562" s="92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148</v>
      </c>
      <c r="AU562" s="17" t="s">
        <v>85</v>
      </c>
    </row>
    <row r="563" spans="1:63" s="12" customFormat="1" ht="22.8" customHeight="1">
      <c r="A563" s="12"/>
      <c r="B563" s="203"/>
      <c r="C563" s="204"/>
      <c r="D563" s="205" t="s">
        <v>74</v>
      </c>
      <c r="E563" s="217" t="s">
        <v>620</v>
      </c>
      <c r="F563" s="217" t="s">
        <v>621</v>
      </c>
      <c r="G563" s="204"/>
      <c r="H563" s="204"/>
      <c r="I563" s="207"/>
      <c r="J563" s="218">
        <f>BK563</f>
        <v>0</v>
      </c>
      <c r="K563" s="204"/>
      <c r="L563" s="209"/>
      <c r="M563" s="210"/>
      <c r="N563" s="211"/>
      <c r="O563" s="211"/>
      <c r="P563" s="212">
        <f>SUM(P564:P572)</f>
        <v>0</v>
      </c>
      <c r="Q563" s="211"/>
      <c r="R563" s="212">
        <f>SUM(R564:R572)</f>
        <v>0</v>
      </c>
      <c r="S563" s="211"/>
      <c r="T563" s="213">
        <f>SUM(T564:T572)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14" t="s">
        <v>83</v>
      </c>
      <c r="AT563" s="215" t="s">
        <v>74</v>
      </c>
      <c r="AU563" s="215" t="s">
        <v>83</v>
      </c>
      <c r="AY563" s="214" t="s">
        <v>140</v>
      </c>
      <c r="BK563" s="216">
        <f>SUM(BK564:BK572)</f>
        <v>0</v>
      </c>
    </row>
    <row r="564" spans="1:65" s="2" customFormat="1" ht="33" customHeight="1">
      <c r="A564" s="38"/>
      <c r="B564" s="39"/>
      <c r="C564" s="219" t="s">
        <v>622</v>
      </c>
      <c r="D564" s="219" t="s">
        <v>142</v>
      </c>
      <c r="E564" s="220" t="s">
        <v>623</v>
      </c>
      <c r="F564" s="221" t="s">
        <v>624</v>
      </c>
      <c r="G564" s="222" t="s">
        <v>187</v>
      </c>
      <c r="H564" s="223">
        <v>93.07</v>
      </c>
      <c r="I564" s="224"/>
      <c r="J564" s="225">
        <f>ROUND(I564*H564,2)</f>
        <v>0</v>
      </c>
      <c r="K564" s="226"/>
      <c r="L564" s="44"/>
      <c r="M564" s="227" t="s">
        <v>1</v>
      </c>
      <c r="N564" s="228" t="s">
        <v>40</v>
      </c>
      <c r="O564" s="91"/>
      <c r="P564" s="229">
        <f>O564*H564</f>
        <v>0</v>
      </c>
      <c r="Q564" s="229">
        <v>0</v>
      </c>
      <c r="R564" s="229">
        <f>Q564*H564</f>
        <v>0</v>
      </c>
      <c r="S564" s="229">
        <v>0</v>
      </c>
      <c r="T564" s="230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31" t="s">
        <v>146</v>
      </c>
      <c r="AT564" s="231" t="s">
        <v>142</v>
      </c>
      <c r="AU564" s="231" t="s">
        <v>85</v>
      </c>
      <c r="AY564" s="17" t="s">
        <v>140</v>
      </c>
      <c r="BE564" s="232">
        <f>IF(N564="základní",J564,0)</f>
        <v>0</v>
      </c>
      <c r="BF564" s="232">
        <f>IF(N564="snížená",J564,0)</f>
        <v>0</v>
      </c>
      <c r="BG564" s="232">
        <f>IF(N564="zákl. přenesená",J564,0)</f>
        <v>0</v>
      </c>
      <c r="BH564" s="232">
        <f>IF(N564="sníž. přenesená",J564,0)</f>
        <v>0</v>
      </c>
      <c r="BI564" s="232">
        <f>IF(N564="nulová",J564,0)</f>
        <v>0</v>
      </c>
      <c r="BJ564" s="17" t="s">
        <v>83</v>
      </c>
      <c r="BK564" s="232">
        <f>ROUND(I564*H564,2)</f>
        <v>0</v>
      </c>
      <c r="BL564" s="17" t="s">
        <v>146</v>
      </c>
      <c r="BM564" s="231" t="s">
        <v>625</v>
      </c>
    </row>
    <row r="565" spans="1:47" s="2" customFormat="1" ht="12">
      <c r="A565" s="38"/>
      <c r="B565" s="39"/>
      <c r="C565" s="40"/>
      <c r="D565" s="233" t="s">
        <v>148</v>
      </c>
      <c r="E565" s="40"/>
      <c r="F565" s="234" t="s">
        <v>626</v>
      </c>
      <c r="G565" s="40"/>
      <c r="H565" s="40"/>
      <c r="I565" s="235"/>
      <c r="J565" s="40"/>
      <c r="K565" s="40"/>
      <c r="L565" s="44"/>
      <c r="M565" s="236"/>
      <c r="N565" s="237"/>
      <c r="O565" s="91"/>
      <c r="P565" s="91"/>
      <c r="Q565" s="91"/>
      <c r="R565" s="91"/>
      <c r="S565" s="91"/>
      <c r="T565" s="92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T565" s="17" t="s">
        <v>148</v>
      </c>
      <c r="AU565" s="17" t="s">
        <v>85</v>
      </c>
    </row>
    <row r="566" spans="1:65" s="2" customFormat="1" ht="24.15" customHeight="1">
      <c r="A566" s="38"/>
      <c r="B566" s="39"/>
      <c r="C566" s="219" t="s">
        <v>627</v>
      </c>
      <c r="D566" s="219" t="s">
        <v>142</v>
      </c>
      <c r="E566" s="220" t="s">
        <v>628</v>
      </c>
      <c r="F566" s="221" t="s">
        <v>629</v>
      </c>
      <c r="G566" s="222" t="s">
        <v>187</v>
      </c>
      <c r="H566" s="223">
        <v>93.07</v>
      </c>
      <c r="I566" s="224"/>
      <c r="J566" s="225">
        <f>ROUND(I566*H566,2)</f>
        <v>0</v>
      </c>
      <c r="K566" s="226"/>
      <c r="L566" s="44"/>
      <c r="M566" s="227" t="s">
        <v>1</v>
      </c>
      <c r="N566" s="228" t="s">
        <v>40</v>
      </c>
      <c r="O566" s="91"/>
      <c r="P566" s="229">
        <f>O566*H566</f>
        <v>0</v>
      </c>
      <c r="Q566" s="229">
        <v>0</v>
      </c>
      <c r="R566" s="229">
        <f>Q566*H566</f>
        <v>0</v>
      </c>
      <c r="S566" s="229">
        <v>0</v>
      </c>
      <c r="T566" s="230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31" t="s">
        <v>146</v>
      </c>
      <c r="AT566" s="231" t="s">
        <v>142</v>
      </c>
      <c r="AU566" s="231" t="s">
        <v>85</v>
      </c>
      <c r="AY566" s="17" t="s">
        <v>140</v>
      </c>
      <c r="BE566" s="232">
        <f>IF(N566="základní",J566,0)</f>
        <v>0</v>
      </c>
      <c r="BF566" s="232">
        <f>IF(N566="snížená",J566,0)</f>
        <v>0</v>
      </c>
      <c r="BG566" s="232">
        <f>IF(N566="zákl. přenesená",J566,0)</f>
        <v>0</v>
      </c>
      <c r="BH566" s="232">
        <f>IF(N566="sníž. přenesená",J566,0)</f>
        <v>0</v>
      </c>
      <c r="BI566" s="232">
        <f>IF(N566="nulová",J566,0)</f>
        <v>0</v>
      </c>
      <c r="BJ566" s="17" t="s">
        <v>83</v>
      </c>
      <c r="BK566" s="232">
        <f>ROUND(I566*H566,2)</f>
        <v>0</v>
      </c>
      <c r="BL566" s="17" t="s">
        <v>146</v>
      </c>
      <c r="BM566" s="231" t="s">
        <v>630</v>
      </c>
    </row>
    <row r="567" spans="1:47" s="2" customFormat="1" ht="12">
      <c r="A567" s="38"/>
      <c r="B567" s="39"/>
      <c r="C567" s="40"/>
      <c r="D567" s="233" t="s">
        <v>148</v>
      </c>
      <c r="E567" s="40"/>
      <c r="F567" s="234" t="s">
        <v>631</v>
      </c>
      <c r="G567" s="40"/>
      <c r="H567" s="40"/>
      <c r="I567" s="235"/>
      <c r="J567" s="40"/>
      <c r="K567" s="40"/>
      <c r="L567" s="44"/>
      <c r="M567" s="236"/>
      <c r="N567" s="237"/>
      <c r="O567" s="91"/>
      <c r="P567" s="91"/>
      <c r="Q567" s="91"/>
      <c r="R567" s="91"/>
      <c r="S567" s="91"/>
      <c r="T567" s="92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T567" s="17" t="s">
        <v>148</v>
      </c>
      <c r="AU567" s="17" t="s">
        <v>85</v>
      </c>
    </row>
    <row r="568" spans="1:65" s="2" customFormat="1" ht="24.15" customHeight="1">
      <c r="A568" s="38"/>
      <c r="B568" s="39"/>
      <c r="C568" s="219" t="s">
        <v>632</v>
      </c>
      <c r="D568" s="219" t="s">
        <v>142</v>
      </c>
      <c r="E568" s="220" t="s">
        <v>633</v>
      </c>
      <c r="F568" s="221" t="s">
        <v>634</v>
      </c>
      <c r="G568" s="222" t="s">
        <v>187</v>
      </c>
      <c r="H568" s="223">
        <v>837.63</v>
      </c>
      <c r="I568" s="224"/>
      <c r="J568" s="225">
        <f>ROUND(I568*H568,2)</f>
        <v>0</v>
      </c>
      <c r="K568" s="226"/>
      <c r="L568" s="44"/>
      <c r="M568" s="227" t="s">
        <v>1</v>
      </c>
      <c r="N568" s="228" t="s">
        <v>40</v>
      </c>
      <c r="O568" s="91"/>
      <c r="P568" s="229">
        <f>O568*H568</f>
        <v>0</v>
      </c>
      <c r="Q568" s="229">
        <v>0</v>
      </c>
      <c r="R568" s="229">
        <f>Q568*H568</f>
        <v>0</v>
      </c>
      <c r="S568" s="229">
        <v>0</v>
      </c>
      <c r="T568" s="230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31" t="s">
        <v>146</v>
      </c>
      <c r="AT568" s="231" t="s">
        <v>142</v>
      </c>
      <c r="AU568" s="231" t="s">
        <v>85</v>
      </c>
      <c r="AY568" s="17" t="s">
        <v>140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17" t="s">
        <v>83</v>
      </c>
      <c r="BK568" s="232">
        <f>ROUND(I568*H568,2)</f>
        <v>0</v>
      </c>
      <c r="BL568" s="17" t="s">
        <v>146</v>
      </c>
      <c r="BM568" s="231" t="s">
        <v>635</v>
      </c>
    </row>
    <row r="569" spans="1:47" s="2" customFormat="1" ht="12">
      <c r="A569" s="38"/>
      <c r="B569" s="39"/>
      <c r="C569" s="40"/>
      <c r="D569" s="233" t="s">
        <v>148</v>
      </c>
      <c r="E569" s="40"/>
      <c r="F569" s="234" t="s">
        <v>636</v>
      </c>
      <c r="G569" s="40"/>
      <c r="H569" s="40"/>
      <c r="I569" s="235"/>
      <c r="J569" s="40"/>
      <c r="K569" s="40"/>
      <c r="L569" s="44"/>
      <c r="M569" s="236"/>
      <c r="N569" s="237"/>
      <c r="O569" s="91"/>
      <c r="P569" s="91"/>
      <c r="Q569" s="91"/>
      <c r="R569" s="91"/>
      <c r="S569" s="91"/>
      <c r="T569" s="92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148</v>
      </c>
      <c r="AU569" s="17" t="s">
        <v>85</v>
      </c>
    </row>
    <row r="570" spans="1:51" s="14" customFormat="1" ht="12">
      <c r="A570" s="14"/>
      <c r="B570" s="249"/>
      <c r="C570" s="250"/>
      <c r="D570" s="240" t="s">
        <v>150</v>
      </c>
      <c r="E570" s="250"/>
      <c r="F570" s="252" t="s">
        <v>637</v>
      </c>
      <c r="G570" s="250"/>
      <c r="H570" s="253">
        <v>837.63</v>
      </c>
      <c r="I570" s="254"/>
      <c r="J570" s="250"/>
      <c r="K570" s="250"/>
      <c r="L570" s="255"/>
      <c r="M570" s="256"/>
      <c r="N570" s="257"/>
      <c r="O570" s="257"/>
      <c r="P570" s="257"/>
      <c r="Q570" s="257"/>
      <c r="R570" s="257"/>
      <c r="S570" s="257"/>
      <c r="T570" s="258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9" t="s">
        <v>150</v>
      </c>
      <c r="AU570" s="259" t="s">
        <v>85</v>
      </c>
      <c r="AV570" s="14" t="s">
        <v>85</v>
      </c>
      <c r="AW570" s="14" t="s">
        <v>4</v>
      </c>
      <c r="AX570" s="14" t="s">
        <v>83</v>
      </c>
      <c r="AY570" s="259" t="s">
        <v>140</v>
      </c>
    </row>
    <row r="571" spans="1:65" s="2" customFormat="1" ht="44.25" customHeight="1">
      <c r="A571" s="38"/>
      <c r="B571" s="39"/>
      <c r="C571" s="219" t="s">
        <v>638</v>
      </c>
      <c r="D571" s="219" t="s">
        <v>142</v>
      </c>
      <c r="E571" s="220" t="s">
        <v>639</v>
      </c>
      <c r="F571" s="221" t="s">
        <v>640</v>
      </c>
      <c r="G571" s="222" t="s">
        <v>187</v>
      </c>
      <c r="H571" s="223">
        <v>93.07</v>
      </c>
      <c r="I571" s="224"/>
      <c r="J571" s="225">
        <f>ROUND(I571*H571,2)</f>
        <v>0</v>
      </c>
      <c r="K571" s="226"/>
      <c r="L571" s="44"/>
      <c r="M571" s="227" t="s">
        <v>1</v>
      </c>
      <c r="N571" s="228" t="s">
        <v>40</v>
      </c>
      <c r="O571" s="91"/>
      <c r="P571" s="229">
        <f>O571*H571</f>
        <v>0</v>
      </c>
      <c r="Q571" s="229">
        <v>0</v>
      </c>
      <c r="R571" s="229">
        <f>Q571*H571</f>
        <v>0</v>
      </c>
      <c r="S571" s="229">
        <v>0</v>
      </c>
      <c r="T571" s="230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31" t="s">
        <v>146</v>
      </c>
      <c r="AT571" s="231" t="s">
        <v>142</v>
      </c>
      <c r="AU571" s="231" t="s">
        <v>85</v>
      </c>
      <c r="AY571" s="17" t="s">
        <v>140</v>
      </c>
      <c r="BE571" s="232">
        <f>IF(N571="základní",J571,0)</f>
        <v>0</v>
      </c>
      <c r="BF571" s="232">
        <f>IF(N571="snížená",J571,0)</f>
        <v>0</v>
      </c>
      <c r="BG571" s="232">
        <f>IF(N571="zákl. přenesená",J571,0)</f>
        <v>0</v>
      </c>
      <c r="BH571" s="232">
        <f>IF(N571="sníž. přenesená",J571,0)</f>
        <v>0</v>
      </c>
      <c r="BI571" s="232">
        <f>IF(N571="nulová",J571,0)</f>
        <v>0</v>
      </c>
      <c r="BJ571" s="17" t="s">
        <v>83</v>
      </c>
      <c r="BK571" s="232">
        <f>ROUND(I571*H571,2)</f>
        <v>0</v>
      </c>
      <c r="BL571" s="17" t="s">
        <v>146</v>
      </c>
      <c r="BM571" s="231" t="s">
        <v>641</v>
      </c>
    </row>
    <row r="572" spans="1:47" s="2" customFormat="1" ht="12">
      <c r="A572" s="38"/>
      <c r="B572" s="39"/>
      <c r="C572" s="40"/>
      <c r="D572" s="233" t="s">
        <v>148</v>
      </c>
      <c r="E572" s="40"/>
      <c r="F572" s="234" t="s">
        <v>642</v>
      </c>
      <c r="G572" s="40"/>
      <c r="H572" s="40"/>
      <c r="I572" s="235"/>
      <c r="J572" s="40"/>
      <c r="K572" s="40"/>
      <c r="L572" s="44"/>
      <c r="M572" s="236"/>
      <c r="N572" s="237"/>
      <c r="O572" s="91"/>
      <c r="P572" s="91"/>
      <c r="Q572" s="91"/>
      <c r="R572" s="91"/>
      <c r="S572" s="91"/>
      <c r="T572" s="92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148</v>
      </c>
      <c r="AU572" s="17" t="s">
        <v>85</v>
      </c>
    </row>
    <row r="573" spans="1:63" s="12" customFormat="1" ht="22.8" customHeight="1">
      <c r="A573" s="12"/>
      <c r="B573" s="203"/>
      <c r="C573" s="204"/>
      <c r="D573" s="205" t="s">
        <v>74</v>
      </c>
      <c r="E573" s="217" t="s">
        <v>643</v>
      </c>
      <c r="F573" s="217" t="s">
        <v>644</v>
      </c>
      <c r="G573" s="204"/>
      <c r="H573" s="204"/>
      <c r="I573" s="207"/>
      <c r="J573" s="218">
        <f>BK573</f>
        <v>0</v>
      </c>
      <c r="K573" s="204"/>
      <c r="L573" s="209"/>
      <c r="M573" s="210"/>
      <c r="N573" s="211"/>
      <c r="O573" s="211"/>
      <c r="P573" s="212">
        <f>SUM(P574:P575)</f>
        <v>0</v>
      </c>
      <c r="Q573" s="211"/>
      <c r="R573" s="212">
        <f>SUM(R574:R575)</f>
        <v>0</v>
      </c>
      <c r="S573" s="211"/>
      <c r="T573" s="213">
        <f>SUM(T574:T575)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14" t="s">
        <v>83</v>
      </c>
      <c r="AT573" s="215" t="s">
        <v>74</v>
      </c>
      <c r="AU573" s="215" t="s">
        <v>83</v>
      </c>
      <c r="AY573" s="214" t="s">
        <v>140</v>
      </c>
      <c r="BK573" s="216">
        <f>SUM(BK574:BK575)</f>
        <v>0</v>
      </c>
    </row>
    <row r="574" spans="1:65" s="2" customFormat="1" ht="16.5" customHeight="1">
      <c r="A574" s="38"/>
      <c r="B574" s="39"/>
      <c r="C574" s="219" t="s">
        <v>645</v>
      </c>
      <c r="D574" s="219" t="s">
        <v>142</v>
      </c>
      <c r="E574" s="220" t="s">
        <v>646</v>
      </c>
      <c r="F574" s="221" t="s">
        <v>647</v>
      </c>
      <c r="G574" s="222" t="s">
        <v>187</v>
      </c>
      <c r="H574" s="223">
        <v>76.763</v>
      </c>
      <c r="I574" s="224"/>
      <c r="J574" s="225">
        <f>ROUND(I574*H574,2)</f>
        <v>0</v>
      </c>
      <c r="K574" s="226"/>
      <c r="L574" s="44"/>
      <c r="M574" s="227" t="s">
        <v>1</v>
      </c>
      <c r="N574" s="228" t="s">
        <v>40</v>
      </c>
      <c r="O574" s="91"/>
      <c r="P574" s="229">
        <f>O574*H574</f>
        <v>0</v>
      </c>
      <c r="Q574" s="229">
        <v>0</v>
      </c>
      <c r="R574" s="229">
        <f>Q574*H574</f>
        <v>0</v>
      </c>
      <c r="S574" s="229">
        <v>0</v>
      </c>
      <c r="T574" s="230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31" t="s">
        <v>146</v>
      </c>
      <c r="AT574" s="231" t="s">
        <v>142</v>
      </c>
      <c r="AU574" s="231" t="s">
        <v>85</v>
      </c>
      <c r="AY574" s="17" t="s">
        <v>140</v>
      </c>
      <c r="BE574" s="232">
        <f>IF(N574="základní",J574,0)</f>
        <v>0</v>
      </c>
      <c r="BF574" s="232">
        <f>IF(N574="snížená",J574,0)</f>
        <v>0</v>
      </c>
      <c r="BG574" s="232">
        <f>IF(N574="zákl. přenesená",J574,0)</f>
        <v>0</v>
      </c>
      <c r="BH574" s="232">
        <f>IF(N574="sníž. přenesená",J574,0)</f>
        <v>0</v>
      </c>
      <c r="BI574" s="232">
        <f>IF(N574="nulová",J574,0)</f>
        <v>0</v>
      </c>
      <c r="BJ574" s="17" t="s">
        <v>83</v>
      </c>
      <c r="BK574" s="232">
        <f>ROUND(I574*H574,2)</f>
        <v>0</v>
      </c>
      <c r="BL574" s="17" t="s">
        <v>146</v>
      </c>
      <c r="BM574" s="231" t="s">
        <v>648</v>
      </c>
    </row>
    <row r="575" spans="1:47" s="2" customFormat="1" ht="12">
      <c r="A575" s="38"/>
      <c r="B575" s="39"/>
      <c r="C575" s="40"/>
      <c r="D575" s="233" t="s">
        <v>148</v>
      </c>
      <c r="E575" s="40"/>
      <c r="F575" s="234" t="s">
        <v>649</v>
      </c>
      <c r="G575" s="40"/>
      <c r="H575" s="40"/>
      <c r="I575" s="235"/>
      <c r="J575" s="40"/>
      <c r="K575" s="40"/>
      <c r="L575" s="44"/>
      <c r="M575" s="236"/>
      <c r="N575" s="237"/>
      <c r="O575" s="91"/>
      <c r="P575" s="91"/>
      <c r="Q575" s="91"/>
      <c r="R575" s="91"/>
      <c r="S575" s="91"/>
      <c r="T575" s="92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148</v>
      </c>
      <c r="AU575" s="17" t="s">
        <v>85</v>
      </c>
    </row>
    <row r="576" spans="1:63" s="12" customFormat="1" ht="25.9" customHeight="1">
      <c r="A576" s="12"/>
      <c r="B576" s="203"/>
      <c r="C576" s="204"/>
      <c r="D576" s="205" t="s">
        <v>74</v>
      </c>
      <c r="E576" s="206" t="s">
        <v>650</v>
      </c>
      <c r="F576" s="206" t="s">
        <v>651</v>
      </c>
      <c r="G576" s="204"/>
      <c r="H576" s="204"/>
      <c r="I576" s="207"/>
      <c r="J576" s="208">
        <f>BK576</f>
        <v>0</v>
      </c>
      <c r="K576" s="204"/>
      <c r="L576" s="209"/>
      <c r="M576" s="210"/>
      <c r="N576" s="211"/>
      <c r="O576" s="211"/>
      <c r="P576" s="212">
        <f>P577+P588+P595+P607+P624+P631+P652+P665</f>
        <v>0</v>
      </c>
      <c r="Q576" s="211"/>
      <c r="R576" s="212">
        <f>R577+R588+R595+R607+R624+R631+R652+R665</f>
        <v>1.09314482</v>
      </c>
      <c r="S576" s="211"/>
      <c r="T576" s="213">
        <f>T577+T588+T595+T607+T624+T631+T652+T665</f>
        <v>2.97642484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14" t="s">
        <v>85</v>
      </c>
      <c r="AT576" s="215" t="s">
        <v>74</v>
      </c>
      <c r="AU576" s="215" t="s">
        <v>75</v>
      </c>
      <c r="AY576" s="214" t="s">
        <v>140</v>
      </c>
      <c r="BK576" s="216">
        <f>BK577+BK588+BK595+BK607+BK624+BK631+BK652+BK665</f>
        <v>0</v>
      </c>
    </row>
    <row r="577" spans="1:63" s="12" customFormat="1" ht="22.8" customHeight="1">
      <c r="A577" s="12"/>
      <c r="B577" s="203"/>
      <c r="C577" s="204"/>
      <c r="D577" s="205" t="s">
        <v>74</v>
      </c>
      <c r="E577" s="217" t="s">
        <v>652</v>
      </c>
      <c r="F577" s="217" t="s">
        <v>653</v>
      </c>
      <c r="G577" s="204"/>
      <c r="H577" s="204"/>
      <c r="I577" s="207"/>
      <c r="J577" s="218">
        <f>BK577</f>
        <v>0</v>
      </c>
      <c r="K577" s="204"/>
      <c r="L577" s="209"/>
      <c r="M577" s="210"/>
      <c r="N577" s="211"/>
      <c r="O577" s="211"/>
      <c r="P577" s="212">
        <f>SUM(P578:P587)</f>
        <v>0</v>
      </c>
      <c r="Q577" s="211"/>
      <c r="R577" s="212">
        <f>SUM(R578:R587)</f>
        <v>0.05251995</v>
      </c>
      <c r="S577" s="211"/>
      <c r="T577" s="213">
        <f>SUM(T578:T587)</f>
        <v>0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214" t="s">
        <v>85</v>
      </c>
      <c r="AT577" s="215" t="s">
        <v>74</v>
      </c>
      <c r="AU577" s="215" t="s">
        <v>83</v>
      </c>
      <c r="AY577" s="214" t="s">
        <v>140</v>
      </c>
      <c r="BK577" s="216">
        <f>SUM(BK578:BK587)</f>
        <v>0</v>
      </c>
    </row>
    <row r="578" spans="1:65" s="2" customFormat="1" ht="24.15" customHeight="1">
      <c r="A578" s="38"/>
      <c r="B578" s="39"/>
      <c r="C578" s="219" t="s">
        <v>654</v>
      </c>
      <c r="D578" s="219" t="s">
        <v>142</v>
      </c>
      <c r="E578" s="220" t="s">
        <v>655</v>
      </c>
      <c r="F578" s="221" t="s">
        <v>656</v>
      </c>
      <c r="G578" s="222" t="s">
        <v>145</v>
      </c>
      <c r="H578" s="223">
        <v>63</v>
      </c>
      <c r="I578" s="224"/>
      <c r="J578" s="225">
        <f>ROUND(I578*H578,2)</f>
        <v>0</v>
      </c>
      <c r="K578" s="226"/>
      <c r="L578" s="44"/>
      <c r="M578" s="227" t="s">
        <v>1</v>
      </c>
      <c r="N578" s="228" t="s">
        <v>40</v>
      </c>
      <c r="O578" s="91"/>
      <c r="P578" s="229">
        <f>O578*H578</f>
        <v>0</v>
      </c>
      <c r="Q578" s="229">
        <v>4E-05</v>
      </c>
      <c r="R578" s="229">
        <f>Q578*H578</f>
        <v>0.00252</v>
      </c>
      <c r="S578" s="229">
        <v>0</v>
      </c>
      <c r="T578" s="230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31" t="s">
        <v>253</v>
      </c>
      <c r="AT578" s="231" t="s">
        <v>142</v>
      </c>
      <c r="AU578" s="231" t="s">
        <v>85</v>
      </c>
      <c r="AY578" s="17" t="s">
        <v>140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17" t="s">
        <v>83</v>
      </c>
      <c r="BK578" s="232">
        <f>ROUND(I578*H578,2)</f>
        <v>0</v>
      </c>
      <c r="BL578" s="17" t="s">
        <v>253</v>
      </c>
      <c r="BM578" s="231" t="s">
        <v>657</v>
      </c>
    </row>
    <row r="579" spans="1:47" s="2" customFormat="1" ht="12">
      <c r="A579" s="38"/>
      <c r="B579" s="39"/>
      <c r="C579" s="40"/>
      <c r="D579" s="233" t="s">
        <v>148</v>
      </c>
      <c r="E579" s="40"/>
      <c r="F579" s="234" t="s">
        <v>658</v>
      </c>
      <c r="G579" s="40"/>
      <c r="H579" s="40"/>
      <c r="I579" s="235"/>
      <c r="J579" s="40"/>
      <c r="K579" s="40"/>
      <c r="L579" s="44"/>
      <c r="M579" s="236"/>
      <c r="N579" s="237"/>
      <c r="O579" s="91"/>
      <c r="P579" s="91"/>
      <c r="Q579" s="91"/>
      <c r="R579" s="91"/>
      <c r="S579" s="91"/>
      <c r="T579" s="92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148</v>
      </c>
      <c r="AU579" s="17" t="s">
        <v>85</v>
      </c>
    </row>
    <row r="580" spans="1:51" s="13" customFormat="1" ht="12">
      <c r="A580" s="13"/>
      <c r="B580" s="238"/>
      <c r="C580" s="239"/>
      <c r="D580" s="240" t="s">
        <v>150</v>
      </c>
      <c r="E580" s="241" t="s">
        <v>1</v>
      </c>
      <c r="F580" s="242" t="s">
        <v>212</v>
      </c>
      <c r="G580" s="239"/>
      <c r="H580" s="241" t="s">
        <v>1</v>
      </c>
      <c r="I580" s="243"/>
      <c r="J580" s="239"/>
      <c r="K580" s="239"/>
      <c r="L580" s="244"/>
      <c r="M580" s="245"/>
      <c r="N580" s="246"/>
      <c r="O580" s="246"/>
      <c r="P580" s="246"/>
      <c r="Q580" s="246"/>
      <c r="R580" s="246"/>
      <c r="S580" s="246"/>
      <c r="T580" s="24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8" t="s">
        <v>150</v>
      </c>
      <c r="AU580" s="248" t="s">
        <v>85</v>
      </c>
      <c r="AV580" s="13" t="s">
        <v>83</v>
      </c>
      <c r="AW580" s="13" t="s">
        <v>32</v>
      </c>
      <c r="AX580" s="13" t="s">
        <v>75</v>
      </c>
      <c r="AY580" s="248" t="s">
        <v>140</v>
      </c>
    </row>
    <row r="581" spans="1:51" s="13" customFormat="1" ht="12">
      <c r="A581" s="13"/>
      <c r="B581" s="238"/>
      <c r="C581" s="239"/>
      <c r="D581" s="240" t="s">
        <v>150</v>
      </c>
      <c r="E581" s="241" t="s">
        <v>1</v>
      </c>
      <c r="F581" s="242" t="s">
        <v>659</v>
      </c>
      <c r="G581" s="239"/>
      <c r="H581" s="241" t="s">
        <v>1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8" t="s">
        <v>150</v>
      </c>
      <c r="AU581" s="248" t="s">
        <v>85</v>
      </c>
      <c r="AV581" s="13" t="s">
        <v>83</v>
      </c>
      <c r="AW581" s="13" t="s">
        <v>32</v>
      </c>
      <c r="AX581" s="13" t="s">
        <v>75</v>
      </c>
      <c r="AY581" s="248" t="s">
        <v>140</v>
      </c>
    </row>
    <row r="582" spans="1:51" s="14" customFormat="1" ht="12">
      <c r="A582" s="14"/>
      <c r="B582" s="249"/>
      <c r="C582" s="250"/>
      <c r="D582" s="240" t="s">
        <v>150</v>
      </c>
      <c r="E582" s="251" t="s">
        <v>1</v>
      </c>
      <c r="F582" s="252" t="s">
        <v>660</v>
      </c>
      <c r="G582" s="250"/>
      <c r="H582" s="253">
        <v>63</v>
      </c>
      <c r="I582" s="254"/>
      <c r="J582" s="250"/>
      <c r="K582" s="250"/>
      <c r="L582" s="255"/>
      <c r="M582" s="256"/>
      <c r="N582" s="257"/>
      <c r="O582" s="257"/>
      <c r="P582" s="257"/>
      <c r="Q582" s="257"/>
      <c r="R582" s="257"/>
      <c r="S582" s="257"/>
      <c r="T582" s="25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9" t="s">
        <v>150</v>
      </c>
      <c r="AU582" s="259" t="s">
        <v>85</v>
      </c>
      <c r="AV582" s="14" t="s">
        <v>85</v>
      </c>
      <c r="AW582" s="14" t="s">
        <v>32</v>
      </c>
      <c r="AX582" s="14" t="s">
        <v>75</v>
      </c>
      <c r="AY582" s="259" t="s">
        <v>140</v>
      </c>
    </row>
    <row r="583" spans="1:51" s="15" customFormat="1" ht="12">
      <c r="A583" s="15"/>
      <c r="B583" s="260"/>
      <c r="C583" s="261"/>
      <c r="D583" s="240" t="s">
        <v>150</v>
      </c>
      <c r="E583" s="262" t="s">
        <v>1</v>
      </c>
      <c r="F583" s="263" t="s">
        <v>154</v>
      </c>
      <c r="G583" s="261"/>
      <c r="H583" s="264">
        <v>63</v>
      </c>
      <c r="I583" s="265"/>
      <c r="J583" s="261"/>
      <c r="K583" s="261"/>
      <c r="L583" s="266"/>
      <c r="M583" s="267"/>
      <c r="N583" s="268"/>
      <c r="O583" s="268"/>
      <c r="P583" s="268"/>
      <c r="Q583" s="268"/>
      <c r="R583" s="268"/>
      <c r="S583" s="268"/>
      <c r="T583" s="269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70" t="s">
        <v>150</v>
      </c>
      <c r="AU583" s="270" t="s">
        <v>85</v>
      </c>
      <c r="AV583" s="15" t="s">
        <v>146</v>
      </c>
      <c r="AW583" s="15" t="s">
        <v>32</v>
      </c>
      <c r="AX583" s="15" t="s">
        <v>83</v>
      </c>
      <c r="AY583" s="270" t="s">
        <v>140</v>
      </c>
    </row>
    <row r="584" spans="1:65" s="2" customFormat="1" ht="24.15" customHeight="1">
      <c r="A584" s="38"/>
      <c r="B584" s="39"/>
      <c r="C584" s="271" t="s">
        <v>661</v>
      </c>
      <c r="D584" s="271" t="s">
        <v>200</v>
      </c>
      <c r="E584" s="272" t="s">
        <v>662</v>
      </c>
      <c r="F584" s="273" t="s">
        <v>663</v>
      </c>
      <c r="G584" s="274" t="s">
        <v>145</v>
      </c>
      <c r="H584" s="275">
        <v>76.923</v>
      </c>
      <c r="I584" s="276"/>
      <c r="J584" s="277">
        <f>ROUND(I584*H584,2)</f>
        <v>0</v>
      </c>
      <c r="K584" s="278"/>
      <c r="L584" s="279"/>
      <c r="M584" s="280" t="s">
        <v>1</v>
      </c>
      <c r="N584" s="281" t="s">
        <v>40</v>
      </c>
      <c r="O584" s="91"/>
      <c r="P584" s="229">
        <f>O584*H584</f>
        <v>0</v>
      </c>
      <c r="Q584" s="229">
        <v>0.00065</v>
      </c>
      <c r="R584" s="229">
        <f>Q584*H584</f>
        <v>0.04999995</v>
      </c>
      <c r="S584" s="229">
        <v>0</v>
      </c>
      <c r="T584" s="230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31" t="s">
        <v>375</v>
      </c>
      <c r="AT584" s="231" t="s">
        <v>200</v>
      </c>
      <c r="AU584" s="231" t="s">
        <v>85</v>
      </c>
      <c r="AY584" s="17" t="s">
        <v>140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17" t="s">
        <v>83</v>
      </c>
      <c r="BK584" s="232">
        <f>ROUND(I584*H584,2)</f>
        <v>0</v>
      </c>
      <c r="BL584" s="17" t="s">
        <v>253</v>
      </c>
      <c r="BM584" s="231" t="s">
        <v>664</v>
      </c>
    </row>
    <row r="585" spans="1:51" s="14" customFormat="1" ht="12">
      <c r="A585" s="14"/>
      <c r="B585" s="249"/>
      <c r="C585" s="250"/>
      <c r="D585" s="240" t="s">
        <v>150</v>
      </c>
      <c r="E585" s="250"/>
      <c r="F585" s="252" t="s">
        <v>665</v>
      </c>
      <c r="G585" s="250"/>
      <c r="H585" s="253">
        <v>76.923</v>
      </c>
      <c r="I585" s="254"/>
      <c r="J585" s="250"/>
      <c r="K585" s="250"/>
      <c r="L585" s="255"/>
      <c r="M585" s="256"/>
      <c r="N585" s="257"/>
      <c r="O585" s="257"/>
      <c r="P585" s="257"/>
      <c r="Q585" s="257"/>
      <c r="R585" s="257"/>
      <c r="S585" s="257"/>
      <c r="T585" s="25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9" t="s">
        <v>150</v>
      </c>
      <c r="AU585" s="259" t="s">
        <v>85</v>
      </c>
      <c r="AV585" s="14" t="s">
        <v>85</v>
      </c>
      <c r="AW585" s="14" t="s">
        <v>4</v>
      </c>
      <c r="AX585" s="14" t="s">
        <v>83</v>
      </c>
      <c r="AY585" s="259" t="s">
        <v>140</v>
      </c>
    </row>
    <row r="586" spans="1:65" s="2" customFormat="1" ht="24.15" customHeight="1">
      <c r="A586" s="38"/>
      <c r="B586" s="39"/>
      <c r="C586" s="219" t="s">
        <v>666</v>
      </c>
      <c r="D586" s="219" t="s">
        <v>142</v>
      </c>
      <c r="E586" s="220" t="s">
        <v>667</v>
      </c>
      <c r="F586" s="221" t="s">
        <v>668</v>
      </c>
      <c r="G586" s="222" t="s">
        <v>669</v>
      </c>
      <c r="H586" s="282"/>
      <c r="I586" s="224"/>
      <c r="J586" s="225">
        <f>ROUND(I586*H586,2)</f>
        <v>0</v>
      </c>
      <c r="K586" s="226"/>
      <c r="L586" s="44"/>
      <c r="M586" s="227" t="s">
        <v>1</v>
      </c>
      <c r="N586" s="228" t="s">
        <v>40</v>
      </c>
      <c r="O586" s="91"/>
      <c r="P586" s="229">
        <f>O586*H586</f>
        <v>0</v>
      </c>
      <c r="Q586" s="229">
        <v>0</v>
      </c>
      <c r="R586" s="229">
        <f>Q586*H586</f>
        <v>0</v>
      </c>
      <c r="S586" s="229">
        <v>0</v>
      </c>
      <c r="T586" s="230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31" t="s">
        <v>253</v>
      </c>
      <c r="AT586" s="231" t="s">
        <v>142</v>
      </c>
      <c r="AU586" s="231" t="s">
        <v>85</v>
      </c>
      <c r="AY586" s="17" t="s">
        <v>140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17" t="s">
        <v>83</v>
      </c>
      <c r="BK586" s="232">
        <f>ROUND(I586*H586,2)</f>
        <v>0</v>
      </c>
      <c r="BL586" s="17" t="s">
        <v>253</v>
      </c>
      <c r="BM586" s="231" t="s">
        <v>670</v>
      </c>
    </row>
    <row r="587" spans="1:47" s="2" customFormat="1" ht="12">
      <c r="A587" s="38"/>
      <c r="B587" s="39"/>
      <c r="C587" s="40"/>
      <c r="D587" s="233" t="s">
        <v>148</v>
      </c>
      <c r="E587" s="40"/>
      <c r="F587" s="234" t="s">
        <v>671</v>
      </c>
      <c r="G587" s="40"/>
      <c r="H587" s="40"/>
      <c r="I587" s="235"/>
      <c r="J587" s="40"/>
      <c r="K587" s="40"/>
      <c r="L587" s="44"/>
      <c r="M587" s="236"/>
      <c r="N587" s="237"/>
      <c r="O587" s="91"/>
      <c r="P587" s="91"/>
      <c r="Q587" s="91"/>
      <c r="R587" s="91"/>
      <c r="S587" s="91"/>
      <c r="T587" s="92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T587" s="17" t="s">
        <v>148</v>
      </c>
      <c r="AU587" s="17" t="s">
        <v>85</v>
      </c>
    </row>
    <row r="588" spans="1:63" s="12" customFormat="1" ht="22.8" customHeight="1">
      <c r="A588" s="12"/>
      <c r="B588" s="203"/>
      <c r="C588" s="204"/>
      <c r="D588" s="205" t="s">
        <v>74</v>
      </c>
      <c r="E588" s="217" t="s">
        <v>672</v>
      </c>
      <c r="F588" s="217" t="s">
        <v>673</v>
      </c>
      <c r="G588" s="204"/>
      <c r="H588" s="204"/>
      <c r="I588" s="207"/>
      <c r="J588" s="218">
        <f>BK588</f>
        <v>0</v>
      </c>
      <c r="K588" s="204"/>
      <c r="L588" s="209"/>
      <c r="M588" s="210"/>
      <c r="N588" s="211"/>
      <c r="O588" s="211"/>
      <c r="P588" s="212">
        <f>SUM(P589:P594)</f>
        <v>0</v>
      </c>
      <c r="Q588" s="211"/>
      <c r="R588" s="212">
        <f>SUM(R589:R594)</f>
        <v>0</v>
      </c>
      <c r="S588" s="211"/>
      <c r="T588" s="213">
        <f>SUM(T589:T594)</f>
        <v>0.528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14" t="s">
        <v>85</v>
      </c>
      <c r="AT588" s="215" t="s">
        <v>74</v>
      </c>
      <c r="AU588" s="215" t="s">
        <v>83</v>
      </c>
      <c r="AY588" s="214" t="s">
        <v>140</v>
      </c>
      <c r="BK588" s="216">
        <f>SUM(BK589:BK594)</f>
        <v>0</v>
      </c>
    </row>
    <row r="589" spans="1:65" s="2" customFormat="1" ht="24.15" customHeight="1">
      <c r="A589" s="38"/>
      <c r="B589" s="39"/>
      <c r="C589" s="219" t="s">
        <v>674</v>
      </c>
      <c r="D589" s="219" t="s">
        <v>142</v>
      </c>
      <c r="E589" s="220" t="s">
        <v>675</v>
      </c>
      <c r="F589" s="221" t="s">
        <v>676</v>
      </c>
      <c r="G589" s="222" t="s">
        <v>145</v>
      </c>
      <c r="H589" s="223">
        <v>48</v>
      </c>
      <c r="I589" s="224"/>
      <c r="J589" s="225">
        <f>ROUND(I589*H589,2)</f>
        <v>0</v>
      </c>
      <c r="K589" s="226"/>
      <c r="L589" s="44"/>
      <c r="M589" s="227" t="s">
        <v>1</v>
      </c>
      <c r="N589" s="228" t="s">
        <v>40</v>
      </c>
      <c r="O589" s="91"/>
      <c r="P589" s="229">
        <f>O589*H589</f>
        <v>0</v>
      </c>
      <c r="Q589" s="229">
        <v>0</v>
      </c>
      <c r="R589" s="229">
        <f>Q589*H589</f>
        <v>0</v>
      </c>
      <c r="S589" s="229">
        <v>0.011</v>
      </c>
      <c r="T589" s="230">
        <f>S589*H589</f>
        <v>0.528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31" t="s">
        <v>253</v>
      </c>
      <c r="AT589" s="231" t="s">
        <v>142</v>
      </c>
      <c r="AU589" s="231" t="s">
        <v>85</v>
      </c>
      <c r="AY589" s="17" t="s">
        <v>140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17" t="s">
        <v>83</v>
      </c>
      <c r="BK589" s="232">
        <f>ROUND(I589*H589,2)</f>
        <v>0</v>
      </c>
      <c r="BL589" s="17" t="s">
        <v>253</v>
      </c>
      <c r="BM589" s="231" t="s">
        <v>677</v>
      </c>
    </row>
    <row r="590" spans="1:47" s="2" customFormat="1" ht="12">
      <c r="A590" s="38"/>
      <c r="B590" s="39"/>
      <c r="C590" s="40"/>
      <c r="D590" s="233" t="s">
        <v>148</v>
      </c>
      <c r="E590" s="40"/>
      <c r="F590" s="234" t="s">
        <v>678</v>
      </c>
      <c r="G590" s="40"/>
      <c r="H590" s="40"/>
      <c r="I590" s="235"/>
      <c r="J590" s="40"/>
      <c r="K590" s="40"/>
      <c r="L590" s="44"/>
      <c r="M590" s="236"/>
      <c r="N590" s="237"/>
      <c r="O590" s="91"/>
      <c r="P590" s="91"/>
      <c r="Q590" s="91"/>
      <c r="R590" s="91"/>
      <c r="S590" s="91"/>
      <c r="T590" s="92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T590" s="17" t="s">
        <v>148</v>
      </c>
      <c r="AU590" s="17" t="s">
        <v>85</v>
      </c>
    </row>
    <row r="591" spans="1:51" s="13" customFormat="1" ht="12">
      <c r="A591" s="13"/>
      <c r="B591" s="238"/>
      <c r="C591" s="239"/>
      <c r="D591" s="240" t="s">
        <v>150</v>
      </c>
      <c r="E591" s="241" t="s">
        <v>1</v>
      </c>
      <c r="F591" s="242" t="s">
        <v>151</v>
      </c>
      <c r="G591" s="239"/>
      <c r="H591" s="241" t="s">
        <v>1</v>
      </c>
      <c r="I591" s="243"/>
      <c r="J591" s="239"/>
      <c r="K591" s="239"/>
      <c r="L591" s="244"/>
      <c r="M591" s="245"/>
      <c r="N591" s="246"/>
      <c r="O591" s="246"/>
      <c r="P591" s="246"/>
      <c r="Q591" s="246"/>
      <c r="R591" s="246"/>
      <c r="S591" s="246"/>
      <c r="T591" s="247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8" t="s">
        <v>150</v>
      </c>
      <c r="AU591" s="248" t="s">
        <v>85</v>
      </c>
      <c r="AV591" s="13" t="s">
        <v>83</v>
      </c>
      <c r="AW591" s="13" t="s">
        <v>32</v>
      </c>
      <c r="AX591" s="13" t="s">
        <v>75</v>
      </c>
      <c r="AY591" s="248" t="s">
        <v>140</v>
      </c>
    </row>
    <row r="592" spans="1:51" s="13" customFormat="1" ht="12">
      <c r="A592" s="13"/>
      <c r="B592" s="238"/>
      <c r="C592" s="239"/>
      <c r="D592" s="240" t="s">
        <v>150</v>
      </c>
      <c r="E592" s="241" t="s">
        <v>1</v>
      </c>
      <c r="F592" s="242" t="s">
        <v>465</v>
      </c>
      <c r="G592" s="239"/>
      <c r="H592" s="241" t="s">
        <v>1</v>
      </c>
      <c r="I592" s="243"/>
      <c r="J592" s="239"/>
      <c r="K592" s="239"/>
      <c r="L592" s="244"/>
      <c r="M592" s="245"/>
      <c r="N592" s="246"/>
      <c r="O592" s="246"/>
      <c r="P592" s="246"/>
      <c r="Q592" s="246"/>
      <c r="R592" s="246"/>
      <c r="S592" s="246"/>
      <c r="T592" s="247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8" t="s">
        <v>150</v>
      </c>
      <c r="AU592" s="248" t="s">
        <v>85</v>
      </c>
      <c r="AV592" s="13" t="s">
        <v>83</v>
      </c>
      <c r="AW592" s="13" t="s">
        <v>32</v>
      </c>
      <c r="AX592" s="13" t="s">
        <v>75</v>
      </c>
      <c r="AY592" s="248" t="s">
        <v>140</v>
      </c>
    </row>
    <row r="593" spans="1:51" s="14" customFormat="1" ht="12">
      <c r="A593" s="14"/>
      <c r="B593" s="249"/>
      <c r="C593" s="250"/>
      <c r="D593" s="240" t="s">
        <v>150</v>
      </c>
      <c r="E593" s="251" t="s">
        <v>1</v>
      </c>
      <c r="F593" s="252" t="s">
        <v>679</v>
      </c>
      <c r="G593" s="250"/>
      <c r="H593" s="253">
        <v>48</v>
      </c>
      <c r="I593" s="254"/>
      <c r="J593" s="250"/>
      <c r="K593" s="250"/>
      <c r="L593" s="255"/>
      <c r="M593" s="256"/>
      <c r="N593" s="257"/>
      <c r="O593" s="257"/>
      <c r="P593" s="257"/>
      <c r="Q593" s="257"/>
      <c r="R593" s="257"/>
      <c r="S593" s="257"/>
      <c r="T593" s="258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9" t="s">
        <v>150</v>
      </c>
      <c r="AU593" s="259" t="s">
        <v>85</v>
      </c>
      <c r="AV593" s="14" t="s">
        <v>85</v>
      </c>
      <c r="AW593" s="14" t="s">
        <v>32</v>
      </c>
      <c r="AX593" s="14" t="s">
        <v>75</v>
      </c>
      <c r="AY593" s="259" t="s">
        <v>140</v>
      </c>
    </row>
    <row r="594" spans="1:51" s="15" customFormat="1" ht="12">
      <c r="A594" s="15"/>
      <c r="B594" s="260"/>
      <c r="C594" s="261"/>
      <c r="D594" s="240" t="s">
        <v>150</v>
      </c>
      <c r="E594" s="262" t="s">
        <v>1</v>
      </c>
      <c r="F594" s="263" t="s">
        <v>154</v>
      </c>
      <c r="G594" s="261"/>
      <c r="H594" s="264">
        <v>48</v>
      </c>
      <c r="I594" s="265"/>
      <c r="J594" s="261"/>
      <c r="K594" s="261"/>
      <c r="L594" s="266"/>
      <c r="M594" s="267"/>
      <c r="N594" s="268"/>
      <c r="O594" s="268"/>
      <c r="P594" s="268"/>
      <c r="Q594" s="268"/>
      <c r="R594" s="268"/>
      <c r="S594" s="268"/>
      <c r="T594" s="269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0" t="s">
        <v>150</v>
      </c>
      <c r="AU594" s="270" t="s">
        <v>85</v>
      </c>
      <c r="AV594" s="15" t="s">
        <v>146</v>
      </c>
      <c r="AW594" s="15" t="s">
        <v>32</v>
      </c>
      <c r="AX594" s="15" t="s">
        <v>83</v>
      </c>
      <c r="AY594" s="270" t="s">
        <v>140</v>
      </c>
    </row>
    <row r="595" spans="1:63" s="12" customFormat="1" ht="22.8" customHeight="1">
      <c r="A595" s="12"/>
      <c r="B595" s="203"/>
      <c r="C595" s="204"/>
      <c r="D595" s="205" t="s">
        <v>74</v>
      </c>
      <c r="E595" s="217" t="s">
        <v>680</v>
      </c>
      <c r="F595" s="217" t="s">
        <v>681</v>
      </c>
      <c r="G595" s="204"/>
      <c r="H595" s="204"/>
      <c r="I595" s="207"/>
      <c r="J595" s="218">
        <f>BK595</f>
        <v>0</v>
      </c>
      <c r="K595" s="204"/>
      <c r="L595" s="209"/>
      <c r="M595" s="210"/>
      <c r="N595" s="211"/>
      <c r="O595" s="211"/>
      <c r="P595" s="212">
        <f>SUM(P596:P606)</f>
        <v>0</v>
      </c>
      <c r="Q595" s="211"/>
      <c r="R595" s="212">
        <f>SUM(R596:R606)</f>
        <v>0</v>
      </c>
      <c r="S595" s="211"/>
      <c r="T595" s="213">
        <f>SUM(T596:T606)</f>
        <v>1.11602384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4" t="s">
        <v>85</v>
      </c>
      <c r="AT595" s="215" t="s">
        <v>74</v>
      </c>
      <c r="AU595" s="215" t="s">
        <v>83</v>
      </c>
      <c r="AY595" s="214" t="s">
        <v>140</v>
      </c>
      <c r="BK595" s="216">
        <f>SUM(BK596:BK606)</f>
        <v>0</v>
      </c>
    </row>
    <row r="596" spans="1:65" s="2" customFormat="1" ht="16.5" customHeight="1">
      <c r="A596" s="38"/>
      <c r="B596" s="39"/>
      <c r="C596" s="219" t="s">
        <v>682</v>
      </c>
      <c r="D596" s="219" t="s">
        <v>142</v>
      </c>
      <c r="E596" s="220" t="s">
        <v>683</v>
      </c>
      <c r="F596" s="221" t="s">
        <v>684</v>
      </c>
      <c r="G596" s="222" t="s">
        <v>145</v>
      </c>
      <c r="H596" s="223">
        <v>48</v>
      </c>
      <c r="I596" s="224"/>
      <c r="J596" s="225">
        <f>ROUND(I596*H596,2)</f>
        <v>0</v>
      </c>
      <c r="K596" s="226"/>
      <c r="L596" s="44"/>
      <c r="M596" s="227" t="s">
        <v>1</v>
      </c>
      <c r="N596" s="228" t="s">
        <v>40</v>
      </c>
      <c r="O596" s="91"/>
      <c r="P596" s="229">
        <f>O596*H596</f>
        <v>0</v>
      </c>
      <c r="Q596" s="229">
        <v>0</v>
      </c>
      <c r="R596" s="229">
        <f>Q596*H596</f>
        <v>0</v>
      </c>
      <c r="S596" s="229">
        <v>0.015</v>
      </c>
      <c r="T596" s="230">
        <f>S596*H596</f>
        <v>0.72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31" t="s">
        <v>253</v>
      </c>
      <c r="AT596" s="231" t="s">
        <v>142</v>
      </c>
      <c r="AU596" s="231" t="s">
        <v>85</v>
      </c>
      <c r="AY596" s="17" t="s">
        <v>140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17" t="s">
        <v>83</v>
      </c>
      <c r="BK596" s="232">
        <f>ROUND(I596*H596,2)</f>
        <v>0</v>
      </c>
      <c r="BL596" s="17" t="s">
        <v>253</v>
      </c>
      <c r="BM596" s="231" t="s">
        <v>685</v>
      </c>
    </row>
    <row r="597" spans="1:47" s="2" customFormat="1" ht="12">
      <c r="A597" s="38"/>
      <c r="B597" s="39"/>
      <c r="C597" s="40"/>
      <c r="D597" s="233" t="s">
        <v>148</v>
      </c>
      <c r="E597" s="40"/>
      <c r="F597" s="234" t="s">
        <v>686</v>
      </c>
      <c r="G597" s="40"/>
      <c r="H597" s="40"/>
      <c r="I597" s="235"/>
      <c r="J597" s="40"/>
      <c r="K597" s="40"/>
      <c r="L597" s="44"/>
      <c r="M597" s="236"/>
      <c r="N597" s="237"/>
      <c r="O597" s="91"/>
      <c r="P597" s="91"/>
      <c r="Q597" s="91"/>
      <c r="R597" s="91"/>
      <c r="S597" s="91"/>
      <c r="T597" s="92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T597" s="17" t="s">
        <v>148</v>
      </c>
      <c r="AU597" s="17" t="s">
        <v>85</v>
      </c>
    </row>
    <row r="598" spans="1:51" s="13" customFormat="1" ht="12">
      <c r="A598" s="13"/>
      <c r="B598" s="238"/>
      <c r="C598" s="239"/>
      <c r="D598" s="240" t="s">
        <v>150</v>
      </c>
      <c r="E598" s="241" t="s">
        <v>1</v>
      </c>
      <c r="F598" s="242" t="s">
        <v>151</v>
      </c>
      <c r="G598" s="239"/>
      <c r="H598" s="241" t="s">
        <v>1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8" t="s">
        <v>150</v>
      </c>
      <c r="AU598" s="248" t="s">
        <v>85</v>
      </c>
      <c r="AV598" s="13" t="s">
        <v>83</v>
      </c>
      <c r="AW598" s="13" t="s">
        <v>32</v>
      </c>
      <c r="AX598" s="13" t="s">
        <v>75</v>
      </c>
      <c r="AY598" s="248" t="s">
        <v>140</v>
      </c>
    </row>
    <row r="599" spans="1:51" s="13" customFormat="1" ht="12">
      <c r="A599" s="13"/>
      <c r="B599" s="238"/>
      <c r="C599" s="239"/>
      <c r="D599" s="240" t="s">
        <v>150</v>
      </c>
      <c r="E599" s="241" t="s">
        <v>1</v>
      </c>
      <c r="F599" s="242" t="s">
        <v>465</v>
      </c>
      <c r="G599" s="239"/>
      <c r="H599" s="241" t="s">
        <v>1</v>
      </c>
      <c r="I599" s="243"/>
      <c r="J599" s="239"/>
      <c r="K599" s="239"/>
      <c r="L599" s="244"/>
      <c r="M599" s="245"/>
      <c r="N599" s="246"/>
      <c r="O599" s="246"/>
      <c r="P599" s="246"/>
      <c r="Q599" s="246"/>
      <c r="R599" s="246"/>
      <c r="S599" s="246"/>
      <c r="T599" s="247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8" t="s">
        <v>150</v>
      </c>
      <c r="AU599" s="248" t="s">
        <v>85</v>
      </c>
      <c r="AV599" s="13" t="s">
        <v>83</v>
      </c>
      <c r="AW599" s="13" t="s">
        <v>32</v>
      </c>
      <c r="AX599" s="13" t="s">
        <v>75</v>
      </c>
      <c r="AY599" s="248" t="s">
        <v>140</v>
      </c>
    </row>
    <row r="600" spans="1:51" s="14" customFormat="1" ht="12">
      <c r="A600" s="14"/>
      <c r="B600" s="249"/>
      <c r="C600" s="250"/>
      <c r="D600" s="240" t="s">
        <v>150</v>
      </c>
      <c r="E600" s="251" t="s">
        <v>1</v>
      </c>
      <c r="F600" s="252" t="s">
        <v>679</v>
      </c>
      <c r="G600" s="250"/>
      <c r="H600" s="253">
        <v>48</v>
      </c>
      <c r="I600" s="254"/>
      <c r="J600" s="250"/>
      <c r="K600" s="250"/>
      <c r="L600" s="255"/>
      <c r="M600" s="256"/>
      <c r="N600" s="257"/>
      <c r="O600" s="257"/>
      <c r="P600" s="257"/>
      <c r="Q600" s="257"/>
      <c r="R600" s="257"/>
      <c r="S600" s="257"/>
      <c r="T600" s="258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9" t="s">
        <v>150</v>
      </c>
      <c r="AU600" s="259" t="s">
        <v>85</v>
      </c>
      <c r="AV600" s="14" t="s">
        <v>85</v>
      </c>
      <c r="AW600" s="14" t="s">
        <v>32</v>
      </c>
      <c r="AX600" s="14" t="s">
        <v>75</v>
      </c>
      <c r="AY600" s="259" t="s">
        <v>140</v>
      </c>
    </row>
    <row r="601" spans="1:51" s="15" customFormat="1" ht="12">
      <c r="A601" s="15"/>
      <c r="B601" s="260"/>
      <c r="C601" s="261"/>
      <c r="D601" s="240" t="s">
        <v>150</v>
      </c>
      <c r="E601" s="262" t="s">
        <v>1</v>
      </c>
      <c r="F601" s="263" t="s">
        <v>154</v>
      </c>
      <c r="G601" s="261"/>
      <c r="H601" s="264">
        <v>48</v>
      </c>
      <c r="I601" s="265"/>
      <c r="J601" s="261"/>
      <c r="K601" s="261"/>
      <c r="L601" s="266"/>
      <c r="M601" s="267"/>
      <c r="N601" s="268"/>
      <c r="O601" s="268"/>
      <c r="P601" s="268"/>
      <c r="Q601" s="268"/>
      <c r="R601" s="268"/>
      <c r="S601" s="268"/>
      <c r="T601" s="269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70" t="s">
        <v>150</v>
      </c>
      <c r="AU601" s="270" t="s">
        <v>85</v>
      </c>
      <c r="AV601" s="15" t="s">
        <v>146</v>
      </c>
      <c r="AW601" s="15" t="s">
        <v>32</v>
      </c>
      <c r="AX601" s="15" t="s">
        <v>83</v>
      </c>
      <c r="AY601" s="270" t="s">
        <v>140</v>
      </c>
    </row>
    <row r="602" spans="1:65" s="2" customFormat="1" ht="24.15" customHeight="1">
      <c r="A602" s="38"/>
      <c r="B602" s="39"/>
      <c r="C602" s="219" t="s">
        <v>687</v>
      </c>
      <c r="D602" s="219" t="s">
        <v>142</v>
      </c>
      <c r="E602" s="220" t="s">
        <v>688</v>
      </c>
      <c r="F602" s="221" t="s">
        <v>689</v>
      </c>
      <c r="G602" s="222" t="s">
        <v>145</v>
      </c>
      <c r="H602" s="223">
        <v>29.488</v>
      </c>
      <c r="I602" s="224"/>
      <c r="J602" s="225">
        <f>ROUND(I602*H602,2)</f>
        <v>0</v>
      </c>
      <c r="K602" s="226"/>
      <c r="L602" s="44"/>
      <c r="M602" s="227" t="s">
        <v>1</v>
      </c>
      <c r="N602" s="228" t="s">
        <v>40</v>
      </c>
      <c r="O602" s="91"/>
      <c r="P602" s="229">
        <f>O602*H602</f>
        <v>0</v>
      </c>
      <c r="Q602" s="229">
        <v>0</v>
      </c>
      <c r="R602" s="229">
        <f>Q602*H602</f>
        <v>0</v>
      </c>
      <c r="S602" s="229">
        <v>0.01343</v>
      </c>
      <c r="T602" s="230">
        <f>S602*H602</f>
        <v>0.39602383999999996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31" t="s">
        <v>253</v>
      </c>
      <c r="AT602" s="231" t="s">
        <v>142</v>
      </c>
      <c r="AU602" s="231" t="s">
        <v>85</v>
      </c>
      <c r="AY602" s="17" t="s">
        <v>140</v>
      </c>
      <c r="BE602" s="232">
        <f>IF(N602="základní",J602,0)</f>
        <v>0</v>
      </c>
      <c r="BF602" s="232">
        <f>IF(N602="snížená",J602,0)</f>
        <v>0</v>
      </c>
      <c r="BG602" s="232">
        <f>IF(N602="zákl. přenesená",J602,0)</f>
        <v>0</v>
      </c>
      <c r="BH602" s="232">
        <f>IF(N602="sníž. přenesená",J602,0)</f>
        <v>0</v>
      </c>
      <c r="BI602" s="232">
        <f>IF(N602="nulová",J602,0)</f>
        <v>0</v>
      </c>
      <c r="BJ602" s="17" t="s">
        <v>83</v>
      </c>
      <c r="BK602" s="232">
        <f>ROUND(I602*H602,2)</f>
        <v>0</v>
      </c>
      <c r="BL602" s="17" t="s">
        <v>253</v>
      </c>
      <c r="BM602" s="231" t="s">
        <v>690</v>
      </c>
    </row>
    <row r="603" spans="1:47" s="2" customFormat="1" ht="12">
      <c r="A603" s="38"/>
      <c r="B603" s="39"/>
      <c r="C603" s="40"/>
      <c r="D603" s="233" t="s">
        <v>148</v>
      </c>
      <c r="E603" s="40"/>
      <c r="F603" s="234" t="s">
        <v>691</v>
      </c>
      <c r="G603" s="40"/>
      <c r="H603" s="40"/>
      <c r="I603" s="235"/>
      <c r="J603" s="40"/>
      <c r="K603" s="40"/>
      <c r="L603" s="44"/>
      <c r="M603" s="236"/>
      <c r="N603" s="237"/>
      <c r="O603" s="91"/>
      <c r="P603" s="91"/>
      <c r="Q603" s="91"/>
      <c r="R603" s="91"/>
      <c r="S603" s="91"/>
      <c r="T603" s="92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T603" s="17" t="s">
        <v>148</v>
      </c>
      <c r="AU603" s="17" t="s">
        <v>85</v>
      </c>
    </row>
    <row r="604" spans="1:51" s="13" customFormat="1" ht="12">
      <c r="A604" s="13"/>
      <c r="B604" s="238"/>
      <c r="C604" s="239"/>
      <c r="D604" s="240" t="s">
        <v>150</v>
      </c>
      <c r="E604" s="241" t="s">
        <v>1</v>
      </c>
      <c r="F604" s="242" t="s">
        <v>151</v>
      </c>
      <c r="G604" s="239"/>
      <c r="H604" s="241" t="s">
        <v>1</v>
      </c>
      <c r="I604" s="243"/>
      <c r="J604" s="239"/>
      <c r="K604" s="239"/>
      <c r="L604" s="244"/>
      <c r="M604" s="245"/>
      <c r="N604" s="246"/>
      <c r="O604" s="246"/>
      <c r="P604" s="246"/>
      <c r="Q604" s="246"/>
      <c r="R604" s="246"/>
      <c r="S604" s="246"/>
      <c r="T604" s="247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8" t="s">
        <v>150</v>
      </c>
      <c r="AU604" s="248" t="s">
        <v>85</v>
      </c>
      <c r="AV604" s="13" t="s">
        <v>83</v>
      </c>
      <c r="AW604" s="13" t="s">
        <v>32</v>
      </c>
      <c r="AX604" s="13" t="s">
        <v>75</v>
      </c>
      <c r="AY604" s="248" t="s">
        <v>140</v>
      </c>
    </row>
    <row r="605" spans="1:51" s="14" customFormat="1" ht="12">
      <c r="A605" s="14"/>
      <c r="B605" s="249"/>
      <c r="C605" s="250"/>
      <c r="D605" s="240" t="s">
        <v>150</v>
      </c>
      <c r="E605" s="251" t="s">
        <v>1</v>
      </c>
      <c r="F605" s="252" t="s">
        <v>478</v>
      </c>
      <c r="G605" s="250"/>
      <c r="H605" s="253">
        <v>29.488</v>
      </c>
      <c r="I605" s="254"/>
      <c r="J605" s="250"/>
      <c r="K605" s="250"/>
      <c r="L605" s="255"/>
      <c r="M605" s="256"/>
      <c r="N605" s="257"/>
      <c r="O605" s="257"/>
      <c r="P605" s="257"/>
      <c r="Q605" s="257"/>
      <c r="R605" s="257"/>
      <c r="S605" s="257"/>
      <c r="T605" s="25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9" t="s">
        <v>150</v>
      </c>
      <c r="AU605" s="259" t="s">
        <v>85</v>
      </c>
      <c r="AV605" s="14" t="s">
        <v>85</v>
      </c>
      <c r="AW605" s="14" t="s">
        <v>32</v>
      </c>
      <c r="AX605" s="14" t="s">
        <v>75</v>
      </c>
      <c r="AY605" s="259" t="s">
        <v>140</v>
      </c>
    </row>
    <row r="606" spans="1:51" s="15" customFormat="1" ht="12">
      <c r="A606" s="15"/>
      <c r="B606" s="260"/>
      <c r="C606" s="261"/>
      <c r="D606" s="240" t="s">
        <v>150</v>
      </c>
      <c r="E606" s="262" t="s">
        <v>1</v>
      </c>
      <c r="F606" s="263" t="s">
        <v>154</v>
      </c>
      <c r="G606" s="261"/>
      <c r="H606" s="264">
        <v>29.488</v>
      </c>
      <c r="I606" s="265"/>
      <c r="J606" s="261"/>
      <c r="K606" s="261"/>
      <c r="L606" s="266"/>
      <c r="M606" s="267"/>
      <c r="N606" s="268"/>
      <c r="O606" s="268"/>
      <c r="P606" s="268"/>
      <c r="Q606" s="268"/>
      <c r="R606" s="268"/>
      <c r="S606" s="268"/>
      <c r="T606" s="269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70" t="s">
        <v>150</v>
      </c>
      <c r="AU606" s="270" t="s">
        <v>85</v>
      </c>
      <c r="AV606" s="15" t="s">
        <v>146</v>
      </c>
      <c r="AW606" s="15" t="s">
        <v>32</v>
      </c>
      <c r="AX606" s="15" t="s">
        <v>83</v>
      </c>
      <c r="AY606" s="270" t="s">
        <v>140</v>
      </c>
    </row>
    <row r="607" spans="1:63" s="12" customFormat="1" ht="22.8" customHeight="1">
      <c r="A607" s="12"/>
      <c r="B607" s="203"/>
      <c r="C607" s="204"/>
      <c r="D607" s="205" t="s">
        <v>74</v>
      </c>
      <c r="E607" s="217" t="s">
        <v>692</v>
      </c>
      <c r="F607" s="217" t="s">
        <v>693</v>
      </c>
      <c r="G607" s="204"/>
      <c r="H607" s="204"/>
      <c r="I607" s="207"/>
      <c r="J607" s="218">
        <f>BK607</f>
        <v>0</v>
      </c>
      <c r="K607" s="204"/>
      <c r="L607" s="209"/>
      <c r="M607" s="210"/>
      <c r="N607" s="211"/>
      <c r="O607" s="211"/>
      <c r="P607" s="212">
        <f>SUM(P608:P623)</f>
        <v>0</v>
      </c>
      <c r="Q607" s="211"/>
      <c r="R607" s="212">
        <f>SUM(R608:R623)</f>
        <v>0</v>
      </c>
      <c r="S607" s="211"/>
      <c r="T607" s="213">
        <f>SUM(T608:T623)</f>
        <v>0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214" t="s">
        <v>85</v>
      </c>
      <c r="AT607" s="215" t="s">
        <v>74</v>
      </c>
      <c r="AU607" s="215" t="s">
        <v>83</v>
      </c>
      <c r="AY607" s="214" t="s">
        <v>140</v>
      </c>
      <c r="BK607" s="216">
        <f>SUM(BK608:BK623)</f>
        <v>0</v>
      </c>
    </row>
    <row r="608" spans="1:65" s="2" customFormat="1" ht="66.75" customHeight="1">
      <c r="A608" s="38"/>
      <c r="B608" s="39"/>
      <c r="C608" s="219" t="s">
        <v>694</v>
      </c>
      <c r="D608" s="219" t="s">
        <v>142</v>
      </c>
      <c r="E608" s="220" t="s">
        <v>695</v>
      </c>
      <c r="F608" s="221" t="s">
        <v>696</v>
      </c>
      <c r="G608" s="222" t="s">
        <v>697</v>
      </c>
      <c r="H608" s="223">
        <v>1</v>
      </c>
      <c r="I608" s="224"/>
      <c r="J608" s="225">
        <f>ROUND(I608*H608,2)</f>
        <v>0</v>
      </c>
      <c r="K608" s="226"/>
      <c r="L608" s="44"/>
      <c r="M608" s="227" t="s">
        <v>1</v>
      </c>
      <c r="N608" s="228" t="s">
        <v>40</v>
      </c>
      <c r="O608" s="91"/>
      <c r="P608" s="229">
        <f>O608*H608</f>
        <v>0</v>
      </c>
      <c r="Q608" s="229">
        <v>0</v>
      </c>
      <c r="R608" s="229">
        <f>Q608*H608</f>
        <v>0</v>
      </c>
      <c r="S608" s="229">
        <v>0</v>
      </c>
      <c r="T608" s="230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31" t="s">
        <v>253</v>
      </c>
      <c r="AT608" s="231" t="s">
        <v>142</v>
      </c>
      <c r="AU608" s="231" t="s">
        <v>85</v>
      </c>
      <c r="AY608" s="17" t="s">
        <v>140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7" t="s">
        <v>83</v>
      </c>
      <c r="BK608" s="232">
        <f>ROUND(I608*H608,2)</f>
        <v>0</v>
      </c>
      <c r="BL608" s="17" t="s">
        <v>253</v>
      </c>
      <c r="BM608" s="231" t="s">
        <v>698</v>
      </c>
    </row>
    <row r="609" spans="1:51" s="13" customFormat="1" ht="12">
      <c r="A609" s="13"/>
      <c r="B609" s="238"/>
      <c r="C609" s="239"/>
      <c r="D609" s="240" t="s">
        <v>150</v>
      </c>
      <c r="E609" s="241" t="s">
        <v>1</v>
      </c>
      <c r="F609" s="242" t="s">
        <v>699</v>
      </c>
      <c r="G609" s="239"/>
      <c r="H609" s="241" t="s">
        <v>1</v>
      </c>
      <c r="I609" s="243"/>
      <c r="J609" s="239"/>
      <c r="K609" s="239"/>
      <c r="L609" s="244"/>
      <c r="M609" s="245"/>
      <c r="N609" s="246"/>
      <c r="O609" s="246"/>
      <c r="P609" s="246"/>
      <c r="Q609" s="246"/>
      <c r="R609" s="246"/>
      <c r="S609" s="246"/>
      <c r="T609" s="247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8" t="s">
        <v>150</v>
      </c>
      <c r="AU609" s="248" t="s">
        <v>85</v>
      </c>
      <c r="AV609" s="13" t="s">
        <v>83</v>
      </c>
      <c r="AW609" s="13" t="s">
        <v>32</v>
      </c>
      <c r="AX609" s="13" t="s">
        <v>75</v>
      </c>
      <c r="AY609" s="248" t="s">
        <v>140</v>
      </c>
    </row>
    <row r="610" spans="1:51" s="13" customFormat="1" ht="12">
      <c r="A610" s="13"/>
      <c r="B610" s="238"/>
      <c r="C610" s="239"/>
      <c r="D610" s="240" t="s">
        <v>150</v>
      </c>
      <c r="E610" s="241" t="s">
        <v>1</v>
      </c>
      <c r="F610" s="242" t="s">
        <v>700</v>
      </c>
      <c r="G610" s="239"/>
      <c r="H610" s="241" t="s">
        <v>1</v>
      </c>
      <c r="I610" s="243"/>
      <c r="J610" s="239"/>
      <c r="K610" s="239"/>
      <c r="L610" s="244"/>
      <c r="M610" s="245"/>
      <c r="N610" s="246"/>
      <c r="O610" s="246"/>
      <c r="P610" s="246"/>
      <c r="Q610" s="246"/>
      <c r="R610" s="246"/>
      <c r="S610" s="246"/>
      <c r="T610" s="247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8" t="s">
        <v>150</v>
      </c>
      <c r="AU610" s="248" t="s">
        <v>85</v>
      </c>
      <c r="AV610" s="13" t="s">
        <v>83</v>
      </c>
      <c r="AW610" s="13" t="s">
        <v>32</v>
      </c>
      <c r="AX610" s="13" t="s">
        <v>75</v>
      </c>
      <c r="AY610" s="248" t="s">
        <v>140</v>
      </c>
    </row>
    <row r="611" spans="1:51" s="13" customFormat="1" ht="12">
      <c r="A611" s="13"/>
      <c r="B611" s="238"/>
      <c r="C611" s="239"/>
      <c r="D611" s="240" t="s">
        <v>150</v>
      </c>
      <c r="E611" s="241" t="s">
        <v>1</v>
      </c>
      <c r="F611" s="242" t="s">
        <v>701</v>
      </c>
      <c r="G611" s="239"/>
      <c r="H611" s="241" t="s">
        <v>1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8" t="s">
        <v>150</v>
      </c>
      <c r="AU611" s="248" t="s">
        <v>85</v>
      </c>
      <c r="AV611" s="13" t="s">
        <v>83</v>
      </c>
      <c r="AW611" s="13" t="s">
        <v>32</v>
      </c>
      <c r="AX611" s="13" t="s">
        <v>75</v>
      </c>
      <c r="AY611" s="248" t="s">
        <v>140</v>
      </c>
    </row>
    <row r="612" spans="1:51" s="13" customFormat="1" ht="12">
      <c r="A612" s="13"/>
      <c r="B612" s="238"/>
      <c r="C612" s="239"/>
      <c r="D612" s="240" t="s">
        <v>150</v>
      </c>
      <c r="E612" s="241" t="s">
        <v>1</v>
      </c>
      <c r="F612" s="242" t="s">
        <v>702</v>
      </c>
      <c r="G612" s="239"/>
      <c r="H612" s="241" t="s">
        <v>1</v>
      </c>
      <c r="I612" s="243"/>
      <c r="J612" s="239"/>
      <c r="K612" s="239"/>
      <c r="L612" s="244"/>
      <c r="M612" s="245"/>
      <c r="N612" s="246"/>
      <c r="O612" s="246"/>
      <c r="P612" s="246"/>
      <c r="Q612" s="246"/>
      <c r="R612" s="246"/>
      <c r="S612" s="246"/>
      <c r="T612" s="247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8" t="s">
        <v>150</v>
      </c>
      <c r="AU612" s="248" t="s">
        <v>85</v>
      </c>
      <c r="AV612" s="13" t="s">
        <v>83</v>
      </c>
      <c r="AW612" s="13" t="s">
        <v>32</v>
      </c>
      <c r="AX612" s="13" t="s">
        <v>75</v>
      </c>
      <c r="AY612" s="248" t="s">
        <v>140</v>
      </c>
    </row>
    <row r="613" spans="1:51" s="13" customFormat="1" ht="12">
      <c r="A613" s="13"/>
      <c r="B613" s="238"/>
      <c r="C613" s="239"/>
      <c r="D613" s="240" t="s">
        <v>150</v>
      </c>
      <c r="E613" s="241" t="s">
        <v>1</v>
      </c>
      <c r="F613" s="242" t="s">
        <v>703</v>
      </c>
      <c r="G613" s="239"/>
      <c r="H613" s="241" t="s">
        <v>1</v>
      </c>
      <c r="I613" s="243"/>
      <c r="J613" s="239"/>
      <c r="K613" s="239"/>
      <c r="L613" s="244"/>
      <c r="M613" s="245"/>
      <c r="N613" s="246"/>
      <c r="O613" s="246"/>
      <c r="P613" s="246"/>
      <c r="Q613" s="246"/>
      <c r="R613" s="246"/>
      <c r="S613" s="246"/>
      <c r="T613" s="247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8" t="s">
        <v>150</v>
      </c>
      <c r="AU613" s="248" t="s">
        <v>85</v>
      </c>
      <c r="AV613" s="13" t="s">
        <v>83</v>
      </c>
      <c r="AW613" s="13" t="s">
        <v>32</v>
      </c>
      <c r="AX613" s="13" t="s">
        <v>75</v>
      </c>
      <c r="AY613" s="248" t="s">
        <v>140</v>
      </c>
    </row>
    <row r="614" spans="1:51" s="13" customFormat="1" ht="12">
      <c r="A614" s="13"/>
      <c r="B614" s="238"/>
      <c r="C614" s="239"/>
      <c r="D614" s="240" t="s">
        <v>150</v>
      </c>
      <c r="E614" s="241" t="s">
        <v>1</v>
      </c>
      <c r="F614" s="242" t="s">
        <v>704</v>
      </c>
      <c r="G614" s="239"/>
      <c r="H614" s="241" t="s">
        <v>1</v>
      </c>
      <c r="I614" s="243"/>
      <c r="J614" s="239"/>
      <c r="K614" s="239"/>
      <c r="L614" s="244"/>
      <c r="M614" s="245"/>
      <c r="N614" s="246"/>
      <c r="O614" s="246"/>
      <c r="P614" s="246"/>
      <c r="Q614" s="246"/>
      <c r="R614" s="246"/>
      <c r="S614" s="246"/>
      <c r="T614" s="24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8" t="s">
        <v>150</v>
      </c>
      <c r="AU614" s="248" t="s">
        <v>85</v>
      </c>
      <c r="AV614" s="13" t="s">
        <v>83</v>
      </c>
      <c r="AW614" s="13" t="s">
        <v>32</v>
      </c>
      <c r="AX614" s="13" t="s">
        <v>75</v>
      </c>
      <c r="AY614" s="248" t="s">
        <v>140</v>
      </c>
    </row>
    <row r="615" spans="1:51" s="13" customFormat="1" ht="12">
      <c r="A615" s="13"/>
      <c r="B615" s="238"/>
      <c r="C615" s="239"/>
      <c r="D615" s="240" t="s">
        <v>150</v>
      </c>
      <c r="E615" s="241" t="s">
        <v>1</v>
      </c>
      <c r="F615" s="242" t="s">
        <v>705</v>
      </c>
      <c r="G615" s="239"/>
      <c r="H615" s="241" t="s">
        <v>1</v>
      </c>
      <c r="I615" s="243"/>
      <c r="J615" s="239"/>
      <c r="K615" s="239"/>
      <c r="L615" s="244"/>
      <c r="M615" s="245"/>
      <c r="N615" s="246"/>
      <c r="O615" s="246"/>
      <c r="P615" s="246"/>
      <c r="Q615" s="246"/>
      <c r="R615" s="246"/>
      <c r="S615" s="246"/>
      <c r="T615" s="247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8" t="s">
        <v>150</v>
      </c>
      <c r="AU615" s="248" t="s">
        <v>85</v>
      </c>
      <c r="AV615" s="13" t="s">
        <v>83</v>
      </c>
      <c r="AW615" s="13" t="s">
        <v>32</v>
      </c>
      <c r="AX615" s="13" t="s">
        <v>75</v>
      </c>
      <c r="AY615" s="248" t="s">
        <v>140</v>
      </c>
    </row>
    <row r="616" spans="1:51" s="13" customFormat="1" ht="12">
      <c r="A616" s="13"/>
      <c r="B616" s="238"/>
      <c r="C616" s="239"/>
      <c r="D616" s="240" t="s">
        <v>150</v>
      </c>
      <c r="E616" s="241" t="s">
        <v>1</v>
      </c>
      <c r="F616" s="242" t="s">
        <v>706</v>
      </c>
      <c r="G616" s="239"/>
      <c r="H616" s="241" t="s">
        <v>1</v>
      </c>
      <c r="I616" s="243"/>
      <c r="J616" s="239"/>
      <c r="K616" s="239"/>
      <c r="L616" s="244"/>
      <c r="M616" s="245"/>
      <c r="N616" s="246"/>
      <c r="O616" s="246"/>
      <c r="P616" s="246"/>
      <c r="Q616" s="246"/>
      <c r="R616" s="246"/>
      <c r="S616" s="246"/>
      <c r="T616" s="247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8" t="s">
        <v>150</v>
      </c>
      <c r="AU616" s="248" t="s">
        <v>85</v>
      </c>
      <c r="AV616" s="13" t="s">
        <v>83</v>
      </c>
      <c r="AW616" s="13" t="s">
        <v>32</v>
      </c>
      <c r="AX616" s="13" t="s">
        <v>75</v>
      </c>
      <c r="AY616" s="248" t="s">
        <v>140</v>
      </c>
    </row>
    <row r="617" spans="1:51" s="13" customFormat="1" ht="12">
      <c r="A617" s="13"/>
      <c r="B617" s="238"/>
      <c r="C617" s="239"/>
      <c r="D617" s="240" t="s">
        <v>150</v>
      </c>
      <c r="E617" s="241" t="s">
        <v>1</v>
      </c>
      <c r="F617" s="242" t="s">
        <v>707</v>
      </c>
      <c r="G617" s="239"/>
      <c r="H617" s="241" t="s">
        <v>1</v>
      </c>
      <c r="I617" s="243"/>
      <c r="J617" s="239"/>
      <c r="K617" s="239"/>
      <c r="L617" s="244"/>
      <c r="M617" s="245"/>
      <c r="N617" s="246"/>
      <c r="O617" s="246"/>
      <c r="P617" s="246"/>
      <c r="Q617" s="246"/>
      <c r="R617" s="246"/>
      <c r="S617" s="246"/>
      <c r="T617" s="247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8" t="s">
        <v>150</v>
      </c>
      <c r="AU617" s="248" t="s">
        <v>85</v>
      </c>
      <c r="AV617" s="13" t="s">
        <v>83</v>
      </c>
      <c r="AW617" s="13" t="s">
        <v>32</v>
      </c>
      <c r="AX617" s="13" t="s">
        <v>75</v>
      </c>
      <c r="AY617" s="248" t="s">
        <v>140</v>
      </c>
    </row>
    <row r="618" spans="1:51" s="13" customFormat="1" ht="12">
      <c r="A618" s="13"/>
      <c r="B618" s="238"/>
      <c r="C618" s="239"/>
      <c r="D618" s="240" t="s">
        <v>150</v>
      </c>
      <c r="E618" s="241" t="s">
        <v>1</v>
      </c>
      <c r="F618" s="242" t="s">
        <v>708</v>
      </c>
      <c r="G618" s="239"/>
      <c r="H618" s="241" t="s">
        <v>1</v>
      </c>
      <c r="I618" s="243"/>
      <c r="J618" s="239"/>
      <c r="K618" s="239"/>
      <c r="L618" s="244"/>
      <c r="M618" s="245"/>
      <c r="N618" s="246"/>
      <c r="O618" s="246"/>
      <c r="P618" s="246"/>
      <c r="Q618" s="246"/>
      <c r="R618" s="246"/>
      <c r="S618" s="246"/>
      <c r="T618" s="247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8" t="s">
        <v>150</v>
      </c>
      <c r="AU618" s="248" t="s">
        <v>85</v>
      </c>
      <c r="AV618" s="13" t="s">
        <v>83</v>
      </c>
      <c r="AW618" s="13" t="s">
        <v>32</v>
      </c>
      <c r="AX618" s="13" t="s">
        <v>75</v>
      </c>
      <c r="AY618" s="248" t="s">
        <v>140</v>
      </c>
    </row>
    <row r="619" spans="1:51" s="13" customFormat="1" ht="12">
      <c r="A619" s="13"/>
      <c r="B619" s="238"/>
      <c r="C619" s="239"/>
      <c r="D619" s="240" t="s">
        <v>150</v>
      </c>
      <c r="E619" s="241" t="s">
        <v>1</v>
      </c>
      <c r="F619" s="242" t="s">
        <v>709</v>
      </c>
      <c r="G619" s="239"/>
      <c r="H619" s="241" t="s">
        <v>1</v>
      </c>
      <c r="I619" s="243"/>
      <c r="J619" s="239"/>
      <c r="K619" s="239"/>
      <c r="L619" s="244"/>
      <c r="M619" s="245"/>
      <c r="N619" s="246"/>
      <c r="O619" s="246"/>
      <c r="P619" s="246"/>
      <c r="Q619" s="246"/>
      <c r="R619" s="246"/>
      <c r="S619" s="246"/>
      <c r="T619" s="247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8" t="s">
        <v>150</v>
      </c>
      <c r="AU619" s="248" t="s">
        <v>85</v>
      </c>
      <c r="AV619" s="13" t="s">
        <v>83</v>
      </c>
      <c r="AW619" s="13" t="s">
        <v>32</v>
      </c>
      <c r="AX619" s="13" t="s">
        <v>75</v>
      </c>
      <c r="AY619" s="248" t="s">
        <v>140</v>
      </c>
    </row>
    <row r="620" spans="1:51" s="14" customFormat="1" ht="12">
      <c r="A620" s="14"/>
      <c r="B620" s="249"/>
      <c r="C620" s="250"/>
      <c r="D620" s="240" t="s">
        <v>150</v>
      </c>
      <c r="E620" s="251" t="s">
        <v>1</v>
      </c>
      <c r="F620" s="252" t="s">
        <v>710</v>
      </c>
      <c r="G620" s="250"/>
      <c r="H620" s="253">
        <v>1</v>
      </c>
      <c r="I620" s="254"/>
      <c r="J620" s="250"/>
      <c r="K620" s="250"/>
      <c r="L620" s="255"/>
      <c r="M620" s="256"/>
      <c r="N620" s="257"/>
      <c r="O620" s="257"/>
      <c r="P620" s="257"/>
      <c r="Q620" s="257"/>
      <c r="R620" s="257"/>
      <c r="S620" s="257"/>
      <c r="T620" s="258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9" t="s">
        <v>150</v>
      </c>
      <c r="AU620" s="259" t="s">
        <v>85</v>
      </c>
      <c r="AV620" s="14" t="s">
        <v>85</v>
      </c>
      <c r="AW620" s="14" t="s">
        <v>32</v>
      </c>
      <c r="AX620" s="14" t="s">
        <v>75</v>
      </c>
      <c r="AY620" s="259" t="s">
        <v>140</v>
      </c>
    </row>
    <row r="621" spans="1:51" s="15" customFormat="1" ht="12">
      <c r="A621" s="15"/>
      <c r="B621" s="260"/>
      <c r="C621" s="261"/>
      <c r="D621" s="240" t="s">
        <v>150</v>
      </c>
      <c r="E621" s="262" t="s">
        <v>1</v>
      </c>
      <c r="F621" s="263" t="s">
        <v>154</v>
      </c>
      <c r="G621" s="261"/>
      <c r="H621" s="264">
        <v>1</v>
      </c>
      <c r="I621" s="265"/>
      <c r="J621" s="261"/>
      <c r="K621" s="261"/>
      <c r="L621" s="266"/>
      <c r="M621" s="267"/>
      <c r="N621" s="268"/>
      <c r="O621" s="268"/>
      <c r="P621" s="268"/>
      <c r="Q621" s="268"/>
      <c r="R621" s="268"/>
      <c r="S621" s="268"/>
      <c r="T621" s="269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70" t="s">
        <v>150</v>
      </c>
      <c r="AU621" s="270" t="s">
        <v>85</v>
      </c>
      <c r="AV621" s="15" t="s">
        <v>146</v>
      </c>
      <c r="AW621" s="15" t="s">
        <v>32</v>
      </c>
      <c r="AX621" s="15" t="s">
        <v>83</v>
      </c>
      <c r="AY621" s="270" t="s">
        <v>140</v>
      </c>
    </row>
    <row r="622" spans="1:65" s="2" customFormat="1" ht="24.15" customHeight="1">
      <c r="A622" s="38"/>
      <c r="B622" s="39"/>
      <c r="C622" s="219" t="s">
        <v>711</v>
      </c>
      <c r="D622" s="219" t="s">
        <v>142</v>
      </c>
      <c r="E622" s="220" t="s">
        <v>712</v>
      </c>
      <c r="F622" s="221" t="s">
        <v>713</v>
      </c>
      <c r="G622" s="222" t="s">
        <v>669</v>
      </c>
      <c r="H622" s="282"/>
      <c r="I622" s="224"/>
      <c r="J622" s="225">
        <f>ROUND(I622*H622,2)</f>
        <v>0</v>
      </c>
      <c r="K622" s="226"/>
      <c r="L622" s="44"/>
      <c r="M622" s="227" t="s">
        <v>1</v>
      </c>
      <c r="N622" s="228" t="s">
        <v>40</v>
      </c>
      <c r="O622" s="91"/>
      <c r="P622" s="229">
        <f>O622*H622</f>
        <v>0</v>
      </c>
      <c r="Q622" s="229">
        <v>0</v>
      </c>
      <c r="R622" s="229">
        <f>Q622*H622</f>
        <v>0</v>
      </c>
      <c r="S622" s="229">
        <v>0</v>
      </c>
      <c r="T622" s="230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31" t="s">
        <v>253</v>
      </c>
      <c r="AT622" s="231" t="s">
        <v>142</v>
      </c>
      <c r="AU622" s="231" t="s">
        <v>85</v>
      </c>
      <c r="AY622" s="17" t="s">
        <v>140</v>
      </c>
      <c r="BE622" s="232">
        <f>IF(N622="základní",J622,0)</f>
        <v>0</v>
      </c>
      <c r="BF622" s="232">
        <f>IF(N622="snížená",J622,0)</f>
        <v>0</v>
      </c>
      <c r="BG622" s="232">
        <f>IF(N622="zákl. přenesená",J622,0)</f>
        <v>0</v>
      </c>
      <c r="BH622" s="232">
        <f>IF(N622="sníž. přenesená",J622,0)</f>
        <v>0</v>
      </c>
      <c r="BI622" s="232">
        <f>IF(N622="nulová",J622,0)</f>
        <v>0</v>
      </c>
      <c r="BJ622" s="17" t="s">
        <v>83</v>
      </c>
      <c r="BK622" s="232">
        <f>ROUND(I622*H622,2)</f>
        <v>0</v>
      </c>
      <c r="BL622" s="17" t="s">
        <v>253</v>
      </c>
      <c r="BM622" s="231" t="s">
        <v>714</v>
      </c>
    </row>
    <row r="623" spans="1:47" s="2" customFormat="1" ht="12">
      <c r="A623" s="38"/>
      <c r="B623" s="39"/>
      <c r="C623" s="40"/>
      <c r="D623" s="233" t="s">
        <v>148</v>
      </c>
      <c r="E623" s="40"/>
      <c r="F623" s="234" t="s">
        <v>715</v>
      </c>
      <c r="G623" s="40"/>
      <c r="H623" s="40"/>
      <c r="I623" s="235"/>
      <c r="J623" s="40"/>
      <c r="K623" s="40"/>
      <c r="L623" s="44"/>
      <c r="M623" s="236"/>
      <c r="N623" s="237"/>
      <c r="O623" s="91"/>
      <c r="P623" s="91"/>
      <c r="Q623" s="91"/>
      <c r="R623" s="91"/>
      <c r="S623" s="91"/>
      <c r="T623" s="92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148</v>
      </c>
      <c r="AU623" s="17" t="s">
        <v>85</v>
      </c>
    </row>
    <row r="624" spans="1:63" s="12" customFormat="1" ht="22.8" customHeight="1">
      <c r="A624" s="12"/>
      <c r="B624" s="203"/>
      <c r="C624" s="204"/>
      <c r="D624" s="205" t="s">
        <v>74</v>
      </c>
      <c r="E624" s="217" t="s">
        <v>716</v>
      </c>
      <c r="F624" s="217" t="s">
        <v>717</v>
      </c>
      <c r="G624" s="204"/>
      <c r="H624" s="204"/>
      <c r="I624" s="207"/>
      <c r="J624" s="218">
        <f>BK624</f>
        <v>0</v>
      </c>
      <c r="K624" s="204"/>
      <c r="L624" s="209"/>
      <c r="M624" s="210"/>
      <c r="N624" s="211"/>
      <c r="O624" s="211"/>
      <c r="P624" s="212">
        <f>SUM(P625:P630)</f>
        <v>0</v>
      </c>
      <c r="Q624" s="211"/>
      <c r="R624" s="212">
        <f>SUM(R625:R630)</f>
        <v>0</v>
      </c>
      <c r="S624" s="211"/>
      <c r="T624" s="213">
        <f>SUM(T625:T630)</f>
        <v>0.35000000000000003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14" t="s">
        <v>85</v>
      </c>
      <c r="AT624" s="215" t="s">
        <v>74</v>
      </c>
      <c r="AU624" s="215" t="s">
        <v>83</v>
      </c>
      <c r="AY624" s="214" t="s">
        <v>140</v>
      </c>
      <c r="BK624" s="216">
        <f>SUM(BK625:BK630)</f>
        <v>0</v>
      </c>
    </row>
    <row r="625" spans="1:65" s="2" customFormat="1" ht="24.15" customHeight="1">
      <c r="A625" s="38"/>
      <c r="B625" s="39"/>
      <c r="C625" s="219" t="s">
        <v>718</v>
      </c>
      <c r="D625" s="219" t="s">
        <v>142</v>
      </c>
      <c r="E625" s="220" t="s">
        <v>719</v>
      </c>
      <c r="F625" s="221" t="s">
        <v>720</v>
      </c>
      <c r="G625" s="222" t="s">
        <v>218</v>
      </c>
      <c r="H625" s="223">
        <v>14</v>
      </c>
      <c r="I625" s="224"/>
      <c r="J625" s="225">
        <f>ROUND(I625*H625,2)</f>
        <v>0</v>
      </c>
      <c r="K625" s="226"/>
      <c r="L625" s="44"/>
      <c r="M625" s="227" t="s">
        <v>1</v>
      </c>
      <c r="N625" s="228" t="s">
        <v>40</v>
      </c>
      <c r="O625" s="91"/>
      <c r="P625" s="229">
        <f>O625*H625</f>
        <v>0</v>
      </c>
      <c r="Q625" s="229">
        <v>0</v>
      </c>
      <c r="R625" s="229">
        <f>Q625*H625</f>
        <v>0</v>
      </c>
      <c r="S625" s="229">
        <v>0.025</v>
      </c>
      <c r="T625" s="230">
        <f>S625*H625</f>
        <v>0.35000000000000003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31" t="s">
        <v>253</v>
      </c>
      <c r="AT625" s="231" t="s">
        <v>142</v>
      </c>
      <c r="AU625" s="231" t="s">
        <v>85</v>
      </c>
      <c r="AY625" s="17" t="s">
        <v>140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17" t="s">
        <v>83</v>
      </c>
      <c r="BK625" s="232">
        <f>ROUND(I625*H625,2)</f>
        <v>0</v>
      </c>
      <c r="BL625" s="17" t="s">
        <v>253</v>
      </c>
      <c r="BM625" s="231" t="s">
        <v>721</v>
      </c>
    </row>
    <row r="626" spans="1:47" s="2" customFormat="1" ht="12">
      <c r="A626" s="38"/>
      <c r="B626" s="39"/>
      <c r="C626" s="40"/>
      <c r="D626" s="233" t="s">
        <v>148</v>
      </c>
      <c r="E626" s="40"/>
      <c r="F626" s="234" t="s">
        <v>722</v>
      </c>
      <c r="G626" s="40"/>
      <c r="H626" s="40"/>
      <c r="I626" s="235"/>
      <c r="J626" s="40"/>
      <c r="K626" s="40"/>
      <c r="L626" s="44"/>
      <c r="M626" s="236"/>
      <c r="N626" s="237"/>
      <c r="O626" s="91"/>
      <c r="P626" s="91"/>
      <c r="Q626" s="91"/>
      <c r="R626" s="91"/>
      <c r="S626" s="91"/>
      <c r="T626" s="92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T626" s="17" t="s">
        <v>148</v>
      </c>
      <c r="AU626" s="17" t="s">
        <v>85</v>
      </c>
    </row>
    <row r="627" spans="1:51" s="13" customFormat="1" ht="12">
      <c r="A627" s="13"/>
      <c r="B627" s="238"/>
      <c r="C627" s="239"/>
      <c r="D627" s="240" t="s">
        <v>150</v>
      </c>
      <c r="E627" s="241" t="s">
        <v>1</v>
      </c>
      <c r="F627" s="242" t="s">
        <v>151</v>
      </c>
      <c r="G627" s="239"/>
      <c r="H627" s="241" t="s">
        <v>1</v>
      </c>
      <c r="I627" s="243"/>
      <c r="J627" s="239"/>
      <c r="K627" s="239"/>
      <c r="L627" s="244"/>
      <c r="M627" s="245"/>
      <c r="N627" s="246"/>
      <c r="O627" s="246"/>
      <c r="P627" s="246"/>
      <c r="Q627" s="246"/>
      <c r="R627" s="246"/>
      <c r="S627" s="246"/>
      <c r="T627" s="247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8" t="s">
        <v>150</v>
      </c>
      <c r="AU627" s="248" t="s">
        <v>85</v>
      </c>
      <c r="AV627" s="13" t="s">
        <v>83</v>
      </c>
      <c r="AW627" s="13" t="s">
        <v>32</v>
      </c>
      <c r="AX627" s="13" t="s">
        <v>75</v>
      </c>
      <c r="AY627" s="248" t="s">
        <v>140</v>
      </c>
    </row>
    <row r="628" spans="1:51" s="13" customFormat="1" ht="12">
      <c r="A628" s="13"/>
      <c r="B628" s="238"/>
      <c r="C628" s="239"/>
      <c r="D628" s="240" t="s">
        <v>150</v>
      </c>
      <c r="E628" s="241" t="s">
        <v>1</v>
      </c>
      <c r="F628" s="242" t="s">
        <v>723</v>
      </c>
      <c r="G628" s="239"/>
      <c r="H628" s="241" t="s">
        <v>1</v>
      </c>
      <c r="I628" s="243"/>
      <c r="J628" s="239"/>
      <c r="K628" s="239"/>
      <c r="L628" s="244"/>
      <c r="M628" s="245"/>
      <c r="N628" s="246"/>
      <c r="O628" s="246"/>
      <c r="P628" s="246"/>
      <c r="Q628" s="246"/>
      <c r="R628" s="246"/>
      <c r="S628" s="246"/>
      <c r="T628" s="247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8" t="s">
        <v>150</v>
      </c>
      <c r="AU628" s="248" t="s">
        <v>85</v>
      </c>
      <c r="AV628" s="13" t="s">
        <v>83</v>
      </c>
      <c r="AW628" s="13" t="s">
        <v>32</v>
      </c>
      <c r="AX628" s="13" t="s">
        <v>75</v>
      </c>
      <c r="AY628" s="248" t="s">
        <v>140</v>
      </c>
    </row>
    <row r="629" spans="1:51" s="14" customFormat="1" ht="12">
      <c r="A629" s="14"/>
      <c r="B629" s="249"/>
      <c r="C629" s="250"/>
      <c r="D629" s="240" t="s">
        <v>150</v>
      </c>
      <c r="E629" s="251" t="s">
        <v>1</v>
      </c>
      <c r="F629" s="252" t="s">
        <v>724</v>
      </c>
      <c r="G629" s="250"/>
      <c r="H629" s="253">
        <v>14</v>
      </c>
      <c r="I629" s="254"/>
      <c r="J629" s="250"/>
      <c r="K629" s="250"/>
      <c r="L629" s="255"/>
      <c r="M629" s="256"/>
      <c r="N629" s="257"/>
      <c r="O629" s="257"/>
      <c r="P629" s="257"/>
      <c r="Q629" s="257"/>
      <c r="R629" s="257"/>
      <c r="S629" s="257"/>
      <c r="T629" s="258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9" t="s">
        <v>150</v>
      </c>
      <c r="AU629" s="259" t="s">
        <v>85</v>
      </c>
      <c r="AV629" s="14" t="s">
        <v>85</v>
      </c>
      <c r="AW629" s="14" t="s">
        <v>32</v>
      </c>
      <c r="AX629" s="14" t="s">
        <v>75</v>
      </c>
      <c r="AY629" s="259" t="s">
        <v>140</v>
      </c>
    </row>
    <row r="630" spans="1:51" s="15" customFormat="1" ht="12">
      <c r="A630" s="15"/>
      <c r="B630" s="260"/>
      <c r="C630" s="261"/>
      <c r="D630" s="240" t="s">
        <v>150</v>
      </c>
      <c r="E630" s="262" t="s">
        <v>1</v>
      </c>
      <c r="F630" s="263" t="s">
        <v>154</v>
      </c>
      <c r="G630" s="261"/>
      <c r="H630" s="264">
        <v>14</v>
      </c>
      <c r="I630" s="265"/>
      <c r="J630" s="261"/>
      <c r="K630" s="261"/>
      <c r="L630" s="266"/>
      <c r="M630" s="267"/>
      <c r="N630" s="268"/>
      <c r="O630" s="268"/>
      <c r="P630" s="268"/>
      <c r="Q630" s="268"/>
      <c r="R630" s="268"/>
      <c r="S630" s="268"/>
      <c r="T630" s="269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70" t="s">
        <v>150</v>
      </c>
      <c r="AU630" s="270" t="s">
        <v>85</v>
      </c>
      <c r="AV630" s="15" t="s">
        <v>146</v>
      </c>
      <c r="AW630" s="15" t="s">
        <v>32</v>
      </c>
      <c r="AX630" s="15" t="s">
        <v>83</v>
      </c>
      <c r="AY630" s="270" t="s">
        <v>140</v>
      </c>
    </row>
    <row r="631" spans="1:63" s="12" customFormat="1" ht="22.8" customHeight="1">
      <c r="A631" s="12"/>
      <c r="B631" s="203"/>
      <c r="C631" s="204"/>
      <c r="D631" s="205" t="s">
        <v>74</v>
      </c>
      <c r="E631" s="217" t="s">
        <v>725</v>
      </c>
      <c r="F631" s="217" t="s">
        <v>726</v>
      </c>
      <c r="G631" s="204"/>
      <c r="H631" s="204"/>
      <c r="I631" s="207"/>
      <c r="J631" s="218">
        <f>BK631</f>
        <v>0</v>
      </c>
      <c r="K631" s="204"/>
      <c r="L631" s="209"/>
      <c r="M631" s="210"/>
      <c r="N631" s="211"/>
      <c r="O631" s="211"/>
      <c r="P631" s="212">
        <f>SUM(P632:P651)</f>
        <v>0</v>
      </c>
      <c r="Q631" s="211"/>
      <c r="R631" s="212">
        <f>SUM(R632:R651)</f>
        <v>0.03026122</v>
      </c>
      <c r="S631" s="211"/>
      <c r="T631" s="213">
        <f>SUM(T632:T651)</f>
        <v>0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14" t="s">
        <v>85</v>
      </c>
      <c r="AT631" s="215" t="s">
        <v>74</v>
      </c>
      <c r="AU631" s="215" t="s">
        <v>83</v>
      </c>
      <c r="AY631" s="214" t="s">
        <v>140</v>
      </c>
      <c r="BK631" s="216">
        <f>SUM(BK632:BK651)</f>
        <v>0</v>
      </c>
    </row>
    <row r="632" spans="1:65" s="2" customFormat="1" ht="37.8" customHeight="1">
      <c r="A632" s="38"/>
      <c r="B632" s="39"/>
      <c r="C632" s="219" t="s">
        <v>727</v>
      </c>
      <c r="D632" s="219" t="s">
        <v>142</v>
      </c>
      <c r="E632" s="220" t="s">
        <v>728</v>
      </c>
      <c r="F632" s="221" t="s">
        <v>729</v>
      </c>
      <c r="G632" s="222" t="s">
        <v>145</v>
      </c>
      <c r="H632" s="223">
        <v>103.066</v>
      </c>
      <c r="I632" s="224"/>
      <c r="J632" s="225">
        <f>ROUND(I632*H632,2)</f>
        <v>0</v>
      </c>
      <c r="K632" s="226"/>
      <c r="L632" s="44"/>
      <c r="M632" s="227" t="s">
        <v>1</v>
      </c>
      <c r="N632" s="228" t="s">
        <v>40</v>
      </c>
      <c r="O632" s="91"/>
      <c r="P632" s="229">
        <f>O632*H632</f>
        <v>0</v>
      </c>
      <c r="Q632" s="229">
        <v>0.00017</v>
      </c>
      <c r="R632" s="229">
        <f>Q632*H632</f>
        <v>0.01752122</v>
      </c>
      <c r="S632" s="229">
        <v>0</v>
      </c>
      <c r="T632" s="230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31" t="s">
        <v>253</v>
      </c>
      <c r="AT632" s="231" t="s">
        <v>142</v>
      </c>
      <c r="AU632" s="231" t="s">
        <v>85</v>
      </c>
      <c r="AY632" s="17" t="s">
        <v>140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17" t="s">
        <v>83</v>
      </c>
      <c r="BK632" s="232">
        <f>ROUND(I632*H632,2)</f>
        <v>0</v>
      </c>
      <c r="BL632" s="17" t="s">
        <v>253</v>
      </c>
      <c r="BM632" s="231" t="s">
        <v>730</v>
      </c>
    </row>
    <row r="633" spans="1:47" s="2" customFormat="1" ht="12">
      <c r="A633" s="38"/>
      <c r="B633" s="39"/>
      <c r="C633" s="40"/>
      <c r="D633" s="233" t="s">
        <v>148</v>
      </c>
      <c r="E633" s="40"/>
      <c r="F633" s="234" t="s">
        <v>731</v>
      </c>
      <c r="G633" s="40"/>
      <c r="H633" s="40"/>
      <c r="I633" s="235"/>
      <c r="J633" s="40"/>
      <c r="K633" s="40"/>
      <c r="L633" s="44"/>
      <c r="M633" s="236"/>
      <c r="N633" s="237"/>
      <c r="O633" s="91"/>
      <c r="P633" s="91"/>
      <c r="Q633" s="91"/>
      <c r="R633" s="91"/>
      <c r="S633" s="91"/>
      <c r="T633" s="92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T633" s="17" t="s">
        <v>148</v>
      </c>
      <c r="AU633" s="17" t="s">
        <v>85</v>
      </c>
    </row>
    <row r="634" spans="1:51" s="13" customFormat="1" ht="12">
      <c r="A634" s="13"/>
      <c r="B634" s="238"/>
      <c r="C634" s="239"/>
      <c r="D634" s="240" t="s">
        <v>150</v>
      </c>
      <c r="E634" s="241" t="s">
        <v>1</v>
      </c>
      <c r="F634" s="242" t="s">
        <v>151</v>
      </c>
      <c r="G634" s="239"/>
      <c r="H634" s="241" t="s">
        <v>1</v>
      </c>
      <c r="I634" s="243"/>
      <c r="J634" s="239"/>
      <c r="K634" s="239"/>
      <c r="L634" s="244"/>
      <c r="M634" s="245"/>
      <c r="N634" s="246"/>
      <c r="O634" s="246"/>
      <c r="P634" s="246"/>
      <c r="Q634" s="246"/>
      <c r="R634" s="246"/>
      <c r="S634" s="246"/>
      <c r="T634" s="24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8" t="s">
        <v>150</v>
      </c>
      <c r="AU634" s="248" t="s">
        <v>85</v>
      </c>
      <c r="AV634" s="13" t="s">
        <v>83</v>
      </c>
      <c r="AW634" s="13" t="s">
        <v>32</v>
      </c>
      <c r="AX634" s="13" t="s">
        <v>75</v>
      </c>
      <c r="AY634" s="248" t="s">
        <v>140</v>
      </c>
    </row>
    <row r="635" spans="1:51" s="13" customFormat="1" ht="12">
      <c r="A635" s="13"/>
      <c r="B635" s="238"/>
      <c r="C635" s="239"/>
      <c r="D635" s="240" t="s">
        <v>150</v>
      </c>
      <c r="E635" s="241" t="s">
        <v>1</v>
      </c>
      <c r="F635" s="242" t="s">
        <v>732</v>
      </c>
      <c r="G635" s="239"/>
      <c r="H635" s="241" t="s">
        <v>1</v>
      </c>
      <c r="I635" s="243"/>
      <c r="J635" s="239"/>
      <c r="K635" s="239"/>
      <c r="L635" s="244"/>
      <c r="M635" s="245"/>
      <c r="N635" s="246"/>
      <c r="O635" s="246"/>
      <c r="P635" s="246"/>
      <c r="Q635" s="246"/>
      <c r="R635" s="246"/>
      <c r="S635" s="246"/>
      <c r="T635" s="247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8" t="s">
        <v>150</v>
      </c>
      <c r="AU635" s="248" t="s">
        <v>85</v>
      </c>
      <c r="AV635" s="13" t="s">
        <v>83</v>
      </c>
      <c r="AW635" s="13" t="s">
        <v>32</v>
      </c>
      <c r="AX635" s="13" t="s">
        <v>75</v>
      </c>
      <c r="AY635" s="248" t="s">
        <v>140</v>
      </c>
    </row>
    <row r="636" spans="1:51" s="14" customFormat="1" ht="12">
      <c r="A636" s="14"/>
      <c r="B636" s="249"/>
      <c r="C636" s="250"/>
      <c r="D636" s="240" t="s">
        <v>150</v>
      </c>
      <c r="E636" s="251" t="s">
        <v>1</v>
      </c>
      <c r="F636" s="252" t="s">
        <v>733</v>
      </c>
      <c r="G636" s="250"/>
      <c r="H636" s="253">
        <v>42.92</v>
      </c>
      <c r="I636" s="254"/>
      <c r="J636" s="250"/>
      <c r="K636" s="250"/>
      <c r="L636" s="255"/>
      <c r="M636" s="256"/>
      <c r="N636" s="257"/>
      <c r="O636" s="257"/>
      <c r="P636" s="257"/>
      <c r="Q636" s="257"/>
      <c r="R636" s="257"/>
      <c r="S636" s="257"/>
      <c r="T636" s="258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9" t="s">
        <v>150</v>
      </c>
      <c r="AU636" s="259" t="s">
        <v>85</v>
      </c>
      <c r="AV636" s="14" t="s">
        <v>85</v>
      </c>
      <c r="AW636" s="14" t="s">
        <v>32</v>
      </c>
      <c r="AX636" s="14" t="s">
        <v>75</v>
      </c>
      <c r="AY636" s="259" t="s">
        <v>140</v>
      </c>
    </row>
    <row r="637" spans="1:51" s="13" customFormat="1" ht="12">
      <c r="A637" s="13"/>
      <c r="B637" s="238"/>
      <c r="C637" s="239"/>
      <c r="D637" s="240" t="s">
        <v>150</v>
      </c>
      <c r="E637" s="241" t="s">
        <v>1</v>
      </c>
      <c r="F637" s="242" t="s">
        <v>734</v>
      </c>
      <c r="G637" s="239"/>
      <c r="H637" s="241" t="s">
        <v>1</v>
      </c>
      <c r="I637" s="243"/>
      <c r="J637" s="239"/>
      <c r="K637" s="239"/>
      <c r="L637" s="244"/>
      <c r="M637" s="245"/>
      <c r="N637" s="246"/>
      <c r="O637" s="246"/>
      <c r="P637" s="246"/>
      <c r="Q637" s="246"/>
      <c r="R637" s="246"/>
      <c r="S637" s="246"/>
      <c r="T637" s="247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8" t="s">
        <v>150</v>
      </c>
      <c r="AU637" s="248" t="s">
        <v>85</v>
      </c>
      <c r="AV637" s="13" t="s">
        <v>83</v>
      </c>
      <c r="AW637" s="13" t="s">
        <v>32</v>
      </c>
      <c r="AX637" s="13" t="s">
        <v>75</v>
      </c>
      <c r="AY637" s="248" t="s">
        <v>140</v>
      </c>
    </row>
    <row r="638" spans="1:51" s="14" customFormat="1" ht="12">
      <c r="A638" s="14"/>
      <c r="B638" s="249"/>
      <c r="C638" s="250"/>
      <c r="D638" s="240" t="s">
        <v>150</v>
      </c>
      <c r="E638" s="251" t="s">
        <v>1</v>
      </c>
      <c r="F638" s="252" t="s">
        <v>735</v>
      </c>
      <c r="G638" s="250"/>
      <c r="H638" s="253">
        <v>44.109</v>
      </c>
      <c r="I638" s="254"/>
      <c r="J638" s="250"/>
      <c r="K638" s="250"/>
      <c r="L638" s="255"/>
      <c r="M638" s="256"/>
      <c r="N638" s="257"/>
      <c r="O638" s="257"/>
      <c r="P638" s="257"/>
      <c r="Q638" s="257"/>
      <c r="R638" s="257"/>
      <c r="S638" s="257"/>
      <c r="T638" s="258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9" t="s">
        <v>150</v>
      </c>
      <c r="AU638" s="259" t="s">
        <v>85</v>
      </c>
      <c r="AV638" s="14" t="s">
        <v>85</v>
      </c>
      <c r="AW638" s="14" t="s">
        <v>32</v>
      </c>
      <c r="AX638" s="14" t="s">
        <v>75</v>
      </c>
      <c r="AY638" s="259" t="s">
        <v>140</v>
      </c>
    </row>
    <row r="639" spans="1:51" s="14" customFormat="1" ht="12">
      <c r="A639" s="14"/>
      <c r="B639" s="249"/>
      <c r="C639" s="250"/>
      <c r="D639" s="240" t="s">
        <v>150</v>
      </c>
      <c r="E639" s="251" t="s">
        <v>1</v>
      </c>
      <c r="F639" s="252" t="s">
        <v>736</v>
      </c>
      <c r="G639" s="250"/>
      <c r="H639" s="253">
        <v>16.037</v>
      </c>
      <c r="I639" s="254"/>
      <c r="J639" s="250"/>
      <c r="K639" s="250"/>
      <c r="L639" s="255"/>
      <c r="M639" s="256"/>
      <c r="N639" s="257"/>
      <c r="O639" s="257"/>
      <c r="P639" s="257"/>
      <c r="Q639" s="257"/>
      <c r="R639" s="257"/>
      <c r="S639" s="257"/>
      <c r="T639" s="258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9" t="s">
        <v>150</v>
      </c>
      <c r="AU639" s="259" t="s">
        <v>85</v>
      </c>
      <c r="AV639" s="14" t="s">
        <v>85</v>
      </c>
      <c r="AW639" s="14" t="s">
        <v>32</v>
      </c>
      <c r="AX639" s="14" t="s">
        <v>75</v>
      </c>
      <c r="AY639" s="259" t="s">
        <v>140</v>
      </c>
    </row>
    <row r="640" spans="1:51" s="15" customFormat="1" ht="12">
      <c r="A640" s="15"/>
      <c r="B640" s="260"/>
      <c r="C640" s="261"/>
      <c r="D640" s="240" t="s">
        <v>150</v>
      </c>
      <c r="E640" s="262" t="s">
        <v>1</v>
      </c>
      <c r="F640" s="263" t="s">
        <v>154</v>
      </c>
      <c r="G640" s="261"/>
      <c r="H640" s="264">
        <v>103.066</v>
      </c>
      <c r="I640" s="265"/>
      <c r="J640" s="261"/>
      <c r="K640" s="261"/>
      <c r="L640" s="266"/>
      <c r="M640" s="267"/>
      <c r="N640" s="268"/>
      <c r="O640" s="268"/>
      <c r="P640" s="268"/>
      <c r="Q640" s="268"/>
      <c r="R640" s="268"/>
      <c r="S640" s="268"/>
      <c r="T640" s="269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70" t="s">
        <v>150</v>
      </c>
      <c r="AU640" s="270" t="s">
        <v>85</v>
      </c>
      <c r="AV640" s="15" t="s">
        <v>146</v>
      </c>
      <c r="AW640" s="15" t="s">
        <v>32</v>
      </c>
      <c r="AX640" s="15" t="s">
        <v>83</v>
      </c>
      <c r="AY640" s="270" t="s">
        <v>140</v>
      </c>
    </row>
    <row r="641" spans="1:65" s="2" customFormat="1" ht="24.15" customHeight="1">
      <c r="A641" s="38"/>
      <c r="B641" s="39"/>
      <c r="C641" s="219" t="s">
        <v>737</v>
      </c>
      <c r="D641" s="219" t="s">
        <v>142</v>
      </c>
      <c r="E641" s="220" t="s">
        <v>738</v>
      </c>
      <c r="F641" s="221" t="s">
        <v>739</v>
      </c>
      <c r="G641" s="222" t="s">
        <v>145</v>
      </c>
      <c r="H641" s="223">
        <v>25.48</v>
      </c>
      <c r="I641" s="224"/>
      <c r="J641" s="225">
        <f>ROUND(I641*H641,2)</f>
        <v>0</v>
      </c>
      <c r="K641" s="226"/>
      <c r="L641" s="44"/>
      <c r="M641" s="227" t="s">
        <v>1</v>
      </c>
      <c r="N641" s="228" t="s">
        <v>40</v>
      </c>
      <c r="O641" s="91"/>
      <c r="P641" s="229">
        <f>O641*H641</f>
        <v>0</v>
      </c>
      <c r="Q641" s="229">
        <v>0.00014</v>
      </c>
      <c r="R641" s="229">
        <f>Q641*H641</f>
        <v>0.0035671999999999995</v>
      </c>
      <c r="S641" s="229">
        <v>0</v>
      </c>
      <c r="T641" s="230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31" t="s">
        <v>253</v>
      </c>
      <c r="AT641" s="231" t="s">
        <v>142</v>
      </c>
      <c r="AU641" s="231" t="s">
        <v>85</v>
      </c>
      <c r="AY641" s="17" t="s">
        <v>140</v>
      </c>
      <c r="BE641" s="232">
        <f>IF(N641="základní",J641,0)</f>
        <v>0</v>
      </c>
      <c r="BF641" s="232">
        <f>IF(N641="snížená",J641,0)</f>
        <v>0</v>
      </c>
      <c r="BG641" s="232">
        <f>IF(N641="zákl. přenesená",J641,0)</f>
        <v>0</v>
      </c>
      <c r="BH641" s="232">
        <f>IF(N641="sníž. přenesená",J641,0)</f>
        <v>0</v>
      </c>
      <c r="BI641" s="232">
        <f>IF(N641="nulová",J641,0)</f>
        <v>0</v>
      </c>
      <c r="BJ641" s="17" t="s">
        <v>83</v>
      </c>
      <c r="BK641" s="232">
        <f>ROUND(I641*H641,2)</f>
        <v>0</v>
      </c>
      <c r="BL641" s="17" t="s">
        <v>253</v>
      </c>
      <c r="BM641" s="231" t="s">
        <v>740</v>
      </c>
    </row>
    <row r="642" spans="1:47" s="2" customFormat="1" ht="12">
      <c r="A642" s="38"/>
      <c r="B642" s="39"/>
      <c r="C642" s="40"/>
      <c r="D642" s="233" t="s">
        <v>148</v>
      </c>
      <c r="E642" s="40"/>
      <c r="F642" s="234" t="s">
        <v>741</v>
      </c>
      <c r="G642" s="40"/>
      <c r="H642" s="40"/>
      <c r="I642" s="235"/>
      <c r="J642" s="40"/>
      <c r="K642" s="40"/>
      <c r="L642" s="44"/>
      <c r="M642" s="236"/>
      <c r="N642" s="237"/>
      <c r="O642" s="91"/>
      <c r="P642" s="91"/>
      <c r="Q642" s="91"/>
      <c r="R642" s="91"/>
      <c r="S642" s="91"/>
      <c r="T642" s="92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T642" s="17" t="s">
        <v>148</v>
      </c>
      <c r="AU642" s="17" t="s">
        <v>85</v>
      </c>
    </row>
    <row r="643" spans="1:51" s="13" customFormat="1" ht="12">
      <c r="A643" s="13"/>
      <c r="B643" s="238"/>
      <c r="C643" s="239"/>
      <c r="D643" s="240" t="s">
        <v>150</v>
      </c>
      <c r="E643" s="241" t="s">
        <v>1</v>
      </c>
      <c r="F643" s="242" t="s">
        <v>151</v>
      </c>
      <c r="G643" s="239"/>
      <c r="H643" s="241" t="s">
        <v>1</v>
      </c>
      <c r="I643" s="243"/>
      <c r="J643" s="239"/>
      <c r="K643" s="239"/>
      <c r="L643" s="244"/>
      <c r="M643" s="245"/>
      <c r="N643" s="246"/>
      <c r="O643" s="246"/>
      <c r="P643" s="246"/>
      <c r="Q643" s="246"/>
      <c r="R643" s="246"/>
      <c r="S643" s="246"/>
      <c r="T643" s="247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8" t="s">
        <v>150</v>
      </c>
      <c r="AU643" s="248" t="s">
        <v>85</v>
      </c>
      <c r="AV643" s="13" t="s">
        <v>83</v>
      </c>
      <c r="AW643" s="13" t="s">
        <v>32</v>
      </c>
      <c r="AX643" s="13" t="s">
        <v>75</v>
      </c>
      <c r="AY643" s="248" t="s">
        <v>140</v>
      </c>
    </row>
    <row r="644" spans="1:51" s="13" customFormat="1" ht="12">
      <c r="A644" s="13"/>
      <c r="B644" s="238"/>
      <c r="C644" s="239"/>
      <c r="D644" s="240" t="s">
        <v>150</v>
      </c>
      <c r="E644" s="241" t="s">
        <v>1</v>
      </c>
      <c r="F644" s="242" t="s">
        <v>742</v>
      </c>
      <c r="G644" s="239"/>
      <c r="H644" s="241" t="s">
        <v>1</v>
      </c>
      <c r="I644" s="243"/>
      <c r="J644" s="239"/>
      <c r="K644" s="239"/>
      <c r="L644" s="244"/>
      <c r="M644" s="245"/>
      <c r="N644" s="246"/>
      <c r="O644" s="246"/>
      <c r="P644" s="246"/>
      <c r="Q644" s="246"/>
      <c r="R644" s="246"/>
      <c r="S644" s="246"/>
      <c r="T644" s="24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8" t="s">
        <v>150</v>
      </c>
      <c r="AU644" s="248" t="s">
        <v>85</v>
      </c>
      <c r="AV644" s="13" t="s">
        <v>83</v>
      </c>
      <c r="AW644" s="13" t="s">
        <v>32</v>
      </c>
      <c r="AX644" s="13" t="s">
        <v>75</v>
      </c>
      <c r="AY644" s="248" t="s">
        <v>140</v>
      </c>
    </row>
    <row r="645" spans="1:51" s="14" customFormat="1" ht="12">
      <c r="A645" s="14"/>
      <c r="B645" s="249"/>
      <c r="C645" s="250"/>
      <c r="D645" s="240" t="s">
        <v>150</v>
      </c>
      <c r="E645" s="251" t="s">
        <v>1</v>
      </c>
      <c r="F645" s="252" t="s">
        <v>372</v>
      </c>
      <c r="G645" s="250"/>
      <c r="H645" s="253">
        <v>7.49</v>
      </c>
      <c r="I645" s="254"/>
      <c r="J645" s="250"/>
      <c r="K645" s="250"/>
      <c r="L645" s="255"/>
      <c r="M645" s="256"/>
      <c r="N645" s="257"/>
      <c r="O645" s="257"/>
      <c r="P645" s="257"/>
      <c r="Q645" s="257"/>
      <c r="R645" s="257"/>
      <c r="S645" s="257"/>
      <c r="T645" s="258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9" t="s">
        <v>150</v>
      </c>
      <c r="AU645" s="259" t="s">
        <v>85</v>
      </c>
      <c r="AV645" s="14" t="s">
        <v>85</v>
      </c>
      <c r="AW645" s="14" t="s">
        <v>32</v>
      </c>
      <c r="AX645" s="14" t="s">
        <v>75</v>
      </c>
      <c r="AY645" s="259" t="s">
        <v>140</v>
      </c>
    </row>
    <row r="646" spans="1:51" s="14" customFormat="1" ht="12">
      <c r="A646" s="14"/>
      <c r="B646" s="249"/>
      <c r="C646" s="250"/>
      <c r="D646" s="240" t="s">
        <v>150</v>
      </c>
      <c r="E646" s="251" t="s">
        <v>1</v>
      </c>
      <c r="F646" s="252" t="s">
        <v>373</v>
      </c>
      <c r="G646" s="250"/>
      <c r="H646" s="253">
        <v>3.075</v>
      </c>
      <c r="I646" s="254"/>
      <c r="J646" s="250"/>
      <c r="K646" s="250"/>
      <c r="L646" s="255"/>
      <c r="M646" s="256"/>
      <c r="N646" s="257"/>
      <c r="O646" s="257"/>
      <c r="P646" s="257"/>
      <c r="Q646" s="257"/>
      <c r="R646" s="257"/>
      <c r="S646" s="257"/>
      <c r="T646" s="258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9" t="s">
        <v>150</v>
      </c>
      <c r="AU646" s="259" t="s">
        <v>85</v>
      </c>
      <c r="AV646" s="14" t="s">
        <v>85</v>
      </c>
      <c r="AW646" s="14" t="s">
        <v>32</v>
      </c>
      <c r="AX646" s="14" t="s">
        <v>75</v>
      </c>
      <c r="AY646" s="259" t="s">
        <v>140</v>
      </c>
    </row>
    <row r="647" spans="1:51" s="14" customFormat="1" ht="12">
      <c r="A647" s="14"/>
      <c r="B647" s="249"/>
      <c r="C647" s="250"/>
      <c r="D647" s="240" t="s">
        <v>150</v>
      </c>
      <c r="E647" s="251" t="s">
        <v>1</v>
      </c>
      <c r="F647" s="252" t="s">
        <v>374</v>
      </c>
      <c r="G647" s="250"/>
      <c r="H647" s="253">
        <v>4.389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9" t="s">
        <v>150</v>
      </c>
      <c r="AU647" s="259" t="s">
        <v>85</v>
      </c>
      <c r="AV647" s="14" t="s">
        <v>85</v>
      </c>
      <c r="AW647" s="14" t="s">
        <v>32</v>
      </c>
      <c r="AX647" s="14" t="s">
        <v>75</v>
      </c>
      <c r="AY647" s="259" t="s">
        <v>140</v>
      </c>
    </row>
    <row r="648" spans="1:51" s="14" customFormat="1" ht="12">
      <c r="A648" s="14"/>
      <c r="B648" s="249"/>
      <c r="C648" s="250"/>
      <c r="D648" s="240" t="s">
        <v>150</v>
      </c>
      <c r="E648" s="251" t="s">
        <v>1</v>
      </c>
      <c r="F648" s="252" t="s">
        <v>743</v>
      </c>
      <c r="G648" s="250"/>
      <c r="H648" s="253">
        <v>10.526</v>
      </c>
      <c r="I648" s="254"/>
      <c r="J648" s="250"/>
      <c r="K648" s="250"/>
      <c r="L648" s="255"/>
      <c r="M648" s="256"/>
      <c r="N648" s="257"/>
      <c r="O648" s="257"/>
      <c r="P648" s="257"/>
      <c r="Q648" s="257"/>
      <c r="R648" s="257"/>
      <c r="S648" s="257"/>
      <c r="T648" s="258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9" t="s">
        <v>150</v>
      </c>
      <c r="AU648" s="259" t="s">
        <v>85</v>
      </c>
      <c r="AV648" s="14" t="s">
        <v>85</v>
      </c>
      <c r="AW648" s="14" t="s">
        <v>32</v>
      </c>
      <c r="AX648" s="14" t="s">
        <v>75</v>
      </c>
      <c r="AY648" s="259" t="s">
        <v>140</v>
      </c>
    </row>
    <row r="649" spans="1:51" s="15" customFormat="1" ht="12">
      <c r="A649" s="15"/>
      <c r="B649" s="260"/>
      <c r="C649" s="261"/>
      <c r="D649" s="240" t="s">
        <v>150</v>
      </c>
      <c r="E649" s="262" t="s">
        <v>1</v>
      </c>
      <c r="F649" s="263" t="s">
        <v>154</v>
      </c>
      <c r="G649" s="261"/>
      <c r="H649" s="264">
        <v>25.48</v>
      </c>
      <c r="I649" s="265"/>
      <c r="J649" s="261"/>
      <c r="K649" s="261"/>
      <c r="L649" s="266"/>
      <c r="M649" s="267"/>
      <c r="N649" s="268"/>
      <c r="O649" s="268"/>
      <c r="P649" s="268"/>
      <c r="Q649" s="268"/>
      <c r="R649" s="268"/>
      <c r="S649" s="268"/>
      <c r="T649" s="269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70" t="s">
        <v>150</v>
      </c>
      <c r="AU649" s="270" t="s">
        <v>85</v>
      </c>
      <c r="AV649" s="15" t="s">
        <v>146</v>
      </c>
      <c r="AW649" s="15" t="s">
        <v>32</v>
      </c>
      <c r="AX649" s="15" t="s">
        <v>83</v>
      </c>
      <c r="AY649" s="270" t="s">
        <v>140</v>
      </c>
    </row>
    <row r="650" spans="1:65" s="2" customFormat="1" ht="24.15" customHeight="1">
      <c r="A650" s="38"/>
      <c r="B650" s="39"/>
      <c r="C650" s="219" t="s">
        <v>744</v>
      </c>
      <c r="D650" s="219" t="s">
        <v>142</v>
      </c>
      <c r="E650" s="220" t="s">
        <v>745</v>
      </c>
      <c r="F650" s="221" t="s">
        <v>746</v>
      </c>
      <c r="G650" s="222" t="s">
        <v>145</v>
      </c>
      <c r="H650" s="223">
        <v>25.48</v>
      </c>
      <c r="I650" s="224"/>
      <c r="J650" s="225">
        <f>ROUND(I650*H650,2)</f>
        <v>0</v>
      </c>
      <c r="K650" s="226"/>
      <c r="L650" s="44"/>
      <c r="M650" s="227" t="s">
        <v>1</v>
      </c>
      <c r="N650" s="228" t="s">
        <v>40</v>
      </c>
      <c r="O650" s="91"/>
      <c r="P650" s="229">
        <f>O650*H650</f>
        <v>0</v>
      </c>
      <c r="Q650" s="229">
        <v>0.00036</v>
      </c>
      <c r="R650" s="229">
        <f>Q650*H650</f>
        <v>0.0091728</v>
      </c>
      <c r="S650" s="229">
        <v>0</v>
      </c>
      <c r="T650" s="230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31" t="s">
        <v>253</v>
      </c>
      <c r="AT650" s="231" t="s">
        <v>142</v>
      </c>
      <c r="AU650" s="231" t="s">
        <v>85</v>
      </c>
      <c r="AY650" s="17" t="s">
        <v>140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17" t="s">
        <v>83</v>
      </c>
      <c r="BK650" s="232">
        <f>ROUND(I650*H650,2)</f>
        <v>0</v>
      </c>
      <c r="BL650" s="17" t="s">
        <v>253</v>
      </c>
      <c r="BM650" s="231" t="s">
        <v>747</v>
      </c>
    </row>
    <row r="651" spans="1:47" s="2" customFormat="1" ht="12">
      <c r="A651" s="38"/>
      <c r="B651" s="39"/>
      <c r="C651" s="40"/>
      <c r="D651" s="233" t="s">
        <v>148</v>
      </c>
      <c r="E651" s="40"/>
      <c r="F651" s="234" t="s">
        <v>748</v>
      </c>
      <c r="G651" s="40"/>
      <c r="H651" s="40"/>
      <c r="I651" s="235"/>
      <c r="J651" s="40"/>
      <c r="K651" s="40"/>
      <c r="L651" s="44"/>
      <c r="M651" s="236"/>
      <c r="N651" s="237"/>
      <c r="O651" s="91"/>
      <c r="P651" s="91"/>
      <c r="Q651" s="91"/>
      <c r="R651" s="91"/>
      <c r="S651" s="91"/>
      <c r="T651" s="92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T651" s="17" t="s">
        <v>148</v>
      </c>
      <c r="AU651" s="17" t="s">
        <v>85</v>
      </c>
    </row>
    <row r="652" spans="1:63" s="12" customFormat="1" ht="22.8" customHeight="1">
      <c r="A652" s="12"/>
      <c r="B652" s="203"/>
      <c r="C652" s="204"/>
      <c r="D652" s="205" t="s">
        <v>74</v>
      </c>
      <c r="E652" s="217" t="s">
        <v>749</v>
      </c>
      <c r="F652" s="217" t="s">
        <v>750</v>
      </c>
      <c r="G652" s="204"/>
      <c r="H652" s="204"/>
      <c r="I652" s="207"/>
      <c r="J652" s="218">
        <f>BK652</f>
        <v>0</v>
      </c>
      <c r="K652" s="204"/>
      <c r="L652" s="209"/>
      <c r="M652" s="210"/>
      <c r="N652" s="211"/>
      <c r="O652" s="211"/>
      <c r="P652" s="212">
        <f>SUM(P653:P664)</f>
        <v>0</v>
      </c>
      <c r="Q652" s="211"/>
      <c r="R652" s="212">
        <f>SUM(R653:R664)</f>
        <v>0.02796265</v>
      </c>
      <c r="S652" s="211"/>
      <c r="T652" s="213">
        <f>SUM(T653:T664)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14" t="s">
        <v>85</v>
      </c>
      <c r="AT652" s="215" t="s">
        <v>74</v>
      </c>
      <c r="AU652" s="215" t="s">
        <v>83</v>
      </c>
      <c r="AY652" s="214" t="s">
        <v>140</v>
      </c>
      <c r="BK652" s="216">
        <f>SUM(BK653:BK664)</f>
        <v>0</v>
      </c>
    </row>
    <row r="653" spans="1:65" s="2" customFormat="1" ht="24.15" customHeight="1">
      <c r="A653" s="38"/>
      <c r="B653" s="39"/>
      <c r="C653" s="219" t="s">
        <v>751</v>
      </c>
      <c r="D653" s="219" t="s">
        <v>142</v>
      </c>
      <c r="E653" s="220" t="s">
        <v>752</v>
      </c>
      <c r="F653" s="221" t="s">
        <v>753</v>
      </c>
      <c r="G653" s="222" t="s">
        <v>145</v>
      </c>
      <c r="H653" s="223">
        <v>59.495</v>
      </c>
      <c r="I653" s="224"/>
      <c r="J653" s="225">
        <f>ROUND(I653*H653,2)</f>
        <v>0</v>
      </c>
      <c r="K653" s="226"/>
      <c r="L653" s="44"/>
      <c r="M653" s="227" t="s">
        <v>1</v>
      </c>
      <c r="N653" s="228" t="s">
        <v>40</v>
      </c>
      <c r="O653" s="91"/>
      <c r="P653" s="229">
        <f>O653*H653</f>
        <v>0</v>
      </c>
      <c r="Q653" s="229">
        <v>0.00021</v>
      </c>
      <c r="R653" s="229">
        <f>Q653*H653</f>
        <v>0.01249395</v>
      </c>
      <c r="S653" s="229">
        <v>0</v>
      </c>
      <c r="T653" s="230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31" t="s">
        <v>253</v>
      </c>
      <c r="AT653" s="231" t="s">
        <v>142</v>
      </c>
      <c r="AU653" s="231" t="s">
        <v>85</v>
      </c>
      <c r="AY653" s="17" t="s">
        <v>140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17" t="s">
        <v>83</v>
      </c>
      <c r="BK653" s="232">
        <f>ROUND(I653*H653,2)</f>
        <v>0</v>
      </c>
      <c r="BL653" s="17" t="s">
        <v>253</v>
      </c>
      <c r="BM653" s="231" t="s">
        <v>754</v>
      </c>
    </row>
    <row r="654" spans="1:47" s="2" customFormat="1" ht="12">
      <c r="A654" s="38"/>
      <c r="B654" s="39"/>
      <c r="C654" s="40"/>
      <c r="D654" s="233" t="s">
        <v>148</v>
      </c>
      <c r="E654" s="40"/>
      <c r="F654" s="234" t="s">
        <v>755</v>
      </c>
      <c r="G654" s="40"/>
      <c r="H654" s="40"/>
      <c r="I654" s="235"/>
      <c r="J654" s="40"/>
      <c r="K654" s="40"/>
      <c r="L654" s="44"/>
      <c r="M654" s="236"/>
      <c r="N654" s="237"/>
      <c r="O654" s="91"/>
      <c r="P654" s="91"/>
      <c r="Q654" s="91"/>
      <c r="R654" s="91"/>
      <c r="S654" s="91"/>
      <c r="T654" s="92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T654" s="17" t="s">
        <v>148</v>
      </c>
      <c r="AU654" s="17" t="s">
        <v>85</v>
      </c>
    </row>
    <row r="655" spans="1:51" s="13" customFormat="1" ht="12">
      <c r="A655" s="13"/>
      <c r="B655" s="238"/>
      <c r="C655" s="239"/>
      <c r="D655" s="240" t="s">
        <v>150</v>
      </c>
      <c r="E655" s="241" t="s">
        <v>1</v>
      </c>
      <c r="F655" s="242" t="s">
        <v>151</v>
      </c>
      <c r="G655" s="239"/>
      <c r="H655" s="241" t="s">
        <v>1</v>
      </c>
      <c r="I655" s="243"/>
      <c r="J655" s="239"/>
      <c r="K655" s="239"/>
      <c r="L655" s="244"/>
      <c r="M655" s="245"/>
      <c r="N655" s="246"/>
      <c r="O655" s="246"/>
      <c r="P655" s="246"/>
      <c r="Q655" s="246"/>
      <c r="R655" s="246"/>
      <c r="S655" s="246"/>
      <c r="T655" s="247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8" t="s">
        <v>150</v>
      </c>
      <c r="AU655" s="248" t="s">
        <v>85</v>
      </c>
      <c r="AV655" s="13" t="s">
        <v>83</v>
      </c>
      <c r="AW655" s="13" t="s">
        <v>32</v>
      </c>
      <c r="AX655" s="13" t="s">
        <v>75</v>
      </c>
      <c r="AY655" s="248" t="s">
        <v>140</v>
      </c>
    </row>
    <row r="656" spans="1:51" s="13" customFormat="1" ht="12">
      <c r="A656" s="13"/>
      <c r="B656" s="238"/>
      <c r="C656" s="239"/>
      <c r="D656" s="240" t="s">
        <v>150</v>
      </c>
      <c r="E656" s="241" t="s">
        <v>1</v>
      </c>
      <c r="F656" s="242" t="s">
        <v>756</v>
      </c>
      <c r="G656" s="239"/>
      <c r="H656" s="241" t="s">
        <v>1</v>
      </c>
      <c r="I656" s="243"/>
      <c r="J656" s="239"/>
      <c r="K656" s="239"/>
      <c r="L656" s="244"/>
      <c r="M656" s="245"/>
      <c r="N656" s="246"/>
      <c r="O656" s="246"/>
      <c r="P656" s="246"/>
      <c r="Q656" s="246"/>
      <c r="R656" s="246"/>
      <c r="S656" s="246"/>
      <c r="T656" s="247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8" t="s">
        <v>150</v>
      </c>
      <c r="AU656" s="248" t="s">
        <v>85</v>
      </c>
      <c r="AV656" s="13" t="s">
        <v>83</v>
      </c>
      <c r="AW656" s="13" t="s">
        <v>32</v>
      </c>
      <c r="AX656" s="13" t="s">
        <v>75</v>
      </c>
      <c r="AY656" s="248" t="s">
        <v>140</v>
      </c>
    </row>
    <row r="657" spans="1:51" s="14" customFormat="1" ht="12">
      <c r="A657" s="14"/>
      <c r="B657" s="249"/>
      <c r="C657" s="250"/>
      <c r="D657" s="240" t="s">
        <v>150</v>
      </c>
      <c r="E657" s="251" t="s">
        <v>1</v>
      </c>
      <c r="F657" s="252" t="s">
        <v>757</v>
      </c>
      <c r="G657" s="250"/>
      <c r="H657" s="253">
        <v>59.495</v>
      </c>
      <c r="I657" s="254"/>
      <c r="J657" s="250"/>
      <c r="K657" s="250"/>
      <c r="L657" s="255"/>
      <c r="M657" s="256"/>
      <c r="N657" s="257"/>
      <c r="O657" s="257"/>
      <c r="P657" s="257"/>
      <c r="Q657" s="257"/>
      <c r="R657" s="257"/>
      <c r="S657" s="257"/>
      <c r="T657" s="25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9" t="s">
        <v>150</v>
      </c>
      <c r="AU657" s="259" t="s">
        <v>85</v>
      </c>
      <c r="AV657" s="14" t="s">
        <v>85</v>
      </c>
      <c r="AW657" s="14" t="s">
        <v>32</v>
      </c>
      <c r="AX657" s="14" t="s">
        <v>75</v>
      </c>
      <c r="AY657" s="259" t="s">
        <v>140</v>
      </c>
    </row>
    <row r="658" spans="1:51" s="15" customFormat="1" ht="12">
      <c r="A658" s="15"/>
      <c r="B658" s="260"/>
      <c r="C658" s="261"/>
      <c r="D658" s="240" t="s">
        <v>150</v>
      </c>
      <c r="E658" s="262" t="s">
        <v>1</v>
      </c>
      <c r="F658" s="263" t="s">
        <v>154</v>
      </c>
      <c r="G658" s="261"/>
      <c r="H658" s="264">
        <v>59.495</v>
      </c>
      <c r="I658" s="265"/>
      <c r="J658" s="261"/>
      <c r="K658" s="261"/>
      <c r="L658" s="266"/>
      <c r="M658" s="267"/>
      <c r="N658" s="268"/>
      <c r="O658" s="268"/>
      <c r="P658" s="268"/>
      <c r="Q658" s="268"/>
      <c r="R658" s="268"/>
      <c r="S658" s="268"/>
      <c r="T658" s="269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70" t="s">
        <v>150</v>
      </c>
      <c r="AU658" s="270" t="s">
        <v>85</v>
      </c>
      <c r="AV658" s="15" t="s">
        <v>146</v>
      </c>
      <c r="AW658" s="15" t="s">
        <v>32</v>
      </c>
      <c r="AX658" s="15" t="s">
        <v>83</v>
      </c>
      <c r="AY658" s="270" t="s">
        <v>140</v>
      </c>
    </row>
    <row r="659" spans="1:65" s="2" customFormat="1" ht="33" customHeight="1">
      <c r="A659" s="38"/>
      <c r="B659" s="39"/>
      <c r="C659" s="219" t="s">
        <v>758</v>
      </c>
      <c r="D659" s="219" t="s">
        <v>142</v>
      </c>
      <c r="E659" s="220" t="s">
        <v>759</v>
      </c>
      <c r="F659" s="221" t="s">
        <v>760</v>
      </c>
      <c r="G659" s="222" t="s">
        <v>145</v>
      </c>
      <c r="H659" s="223">
        <v>59.495</v>
      </c>
      <c r="I659" s="224"/>
      <c r="J659" s="225">
        <f>ROUND(I659*H659,2)</f>
        <v>0</v>
      </c>
      <c r="K659" s="226"/>
      <c r="L659" s="44"/>
      <c r="M659" s="227" t="s">
        <v>1</v>
      </c>
      <c r="N659" s="228" t="s">
        <v>40</v>
      </c>
      <c r="O659" s="91"/>
      <c r="P659" s="229">
        <f>O659*H659</f>
        <v>0</v>
      </c>
      <c r="Q659" s="229">
        <v>0.00026</v>
      </c>
      <c r="R659" s="229">
        <f>Q659*H659</f>
        <v>0.015468699999999998</v>
      </c>
      <c r="S659" s="229">
        <v>0</v>
      </c>
      <c r="T659" s="230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31" t="s">
        <v>253</v>
      </c>
      <c r="AT659" s="231" t="s">
        <v>142</v>
      </c>
      <c r="AU659" s="231" t="s">
        <v>85</v>
      </c>
      <c r="AY659" s="17" t="s">
        <v>140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7" t="s">
        <v>83</v>
      </c>
      <c r="BK659" s="232">
        <f>ROUND(I659*H659,2)</f>
        <v>0</v>
      </c>
      <c r="BL659" s="17" t="s">
        <v>253</v>
      </c>
      <c r="BM659" s="231" t="s">
        <v>761</v>
      </c>
    </row>
    <row r="660" spans="1:47" s="2" customFormat="1" ht="12">
      <c r="A660" s="38"/>
      <c r="B660" s="39"/>
      <c r="C660" s="40"/>
      <c r="D660" s="233" t="s">
        <v>148</v>
      </c>
      <c r="E660" s="40"/>
      <c r="F660" s="234" t="s">
        <v>762</v>
      </c>
      <c r="G660" s="40"/>
      <c r="H660" s="40"/>
      <c r="I660" s="235"/>
      <c r="J660" s="40"/>
      <c r="K660" s="40"/>
      <c r="L660" s="44"/>
      <c r="M660" s="236"/>
      <c r="N660" s="237"/>
      <c r="O660" s="91"/>
      <c r="P660" s="91"/>
      <c r="Q660" s="91"/>
      <c r="R660" s="91"/>
      <c r="S660" s="91"/>
      <c r="T660" s="92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T660" s="17" t="s">
        <v>148</v>
      </c>
      <c r="AU660" s="17" t="s">
        <v>85</v>
      </c>
    </row>
    <row r="661" spans="1:51" s="13" customFormat="1" ht="12">
      <c r="A661" s="13"/>
      <c r="B661" s="238"/>
      <c r="C661" s="239"/>
      <c r="D661" s="240" t="s">
        <v>150</v>
      </c>
      <c r="E661" s="241" t="s">
        <v>1</v>
      </c>
      <c r="F661" s="242" t="s">
        <v>151</v>
      </c>
      <c r="G661" s="239"/>
      <c r="H661" s="241" t="s">
        <v>1</v>
      </c>
      <c r="I661" s="243"/>
      <c r="J661" s="239"/>
      <c r="K661" s="239"/>
      <c r="L661" s="244"/>
      <c r="M661" s="245"/>
      <c r="N661" s="246"/>
      <c r="O661" s="246"/>
      <c r="P661" s="246"/>
      <c r="Q661" s="246"/>
      <c r="R661" s="246"/>
      <c r="S661" s="246"/>
      <c r="T661" s="247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8" t="s">
        <v>150</v>
      </c>
      <c r="AU661" s="248" t="s">
        <v>85</v>
      </c>
      <c r="AV661" s="13" t="s">
        <v>83</v>
      </c>
      <c r="AW661" s="13" t="s">
        <v>32</v>
      </c>
      <c r="AX661" s="13" t="s">
        <v>75</v>
      </c>
      <c r="AY661" s="248" t="s">
        <v>140</v>
      </c>
    </row>
    <row r="662" spans="1:51" s="13" customFormat="1" ht="12">
      <c r="A662" s="13"/>
      <c r="B662" s="238"/>
      <c r="C662" s="239"/>
      <c r="D662" s="240" t="s">
        <v>150</v>
      </c>
      <c r="E662" s="241" t="s">
        <v>1</v>
      </c>
      <c r="F662" s="242" t="s">
        <v>756</v>
      </c>
      <c r="G662" s="239"/>
      <c r="H662" s="241" t="s">
        <v>1</v>
      </c>
      <c r="I662" s="243"/>
      <c r="J662" s="239"/>
      <c r="K662" s="239"/>
      <c r="L662" s="244"/>
      <c r="M662" s="245"/>
      <c r="N662" s="246"/>
      <c r="O662" s="246"/>
      <c r="P662" s="246"/>
      <c r="Q662" s="246"/>
      <c r="R662" s="246"/>
      <c r="S662" s="246"/>
      <c r="T662" s="247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8" t="s">
        <v>150</v>
      </c>
      <c r="AU662" s="248" t="s">
        <v>85</v>
      </c>
      <c r="AV662" s="13" t="s">
        <v>83</v>
      </c>
      <c r="AW662" s="13" t="s">
        <v>32</v>
      </c>
      <c r="AX662" s="13" t="s">
        <v>75</v>
      </c>
      <c r="AY662" s="248" t="s">
        <v>140</v>
      </c>
    </row>
    <row r="663" spans="1:51" s="14" customFormat="1" ht="12">
      <c r="A663" s="14"/>
      <c r="B663" s="249"/>
      <c r="C663" s="250"/>
      <c r="D663" s="240" t="s">
        <v>150</v>
      </c>
      <c r="E663" s="251" t="s">
        <v>1</v>
      </c>
      <c r="F663" s="252" t="s">
        <v>757</v>
      </c>
      <c r="G663" s="250"/>
      <c r="H663" s="253">
        <v>59.495</v>
      </c>
      <c r="I663" s="254"/>
      <c r="J663" s="250"/>
      <c r="K663" s="250"/>
      <c r="L663" s="255"/>
      <c r="M663" s="256"/>
      <c r="N663" s="257"/>
      <c r="O663" s="257"/>
      <c r="P663" s="257"/>
      <c r="Q663" s="257"/>
      <c r="R663" s="257"/>
      <c r="S663" s="257"/>
      <c r="T663" s="258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9" t="s">
        <v>150</v>
      </c>
      <c r="AU663" s="259" t="s">
        <v>85</v>
      </c>
      <c r="AV663" s="14" t="s">
        <v>85</v>
      </c>
      <c r="AW663" s="14" t="s">
        <v>32</v>
      </c>
      <c r="AX663" s="14" t="s">
        <v>75</v>
      </c>
      <c r="AY663" s="259" t="s">
        <v>140</v>
      </c>
    </row>
    <row r="664" spans="1:51" s="15" customFormat="1" ht="12">
      <c r="A664" s="15"/>
      <c r="B664" s="260"/>
      <c r="C664" s="261"/>
      <c r="D664" s="240" t="s">
        <v>150</v>
      </c>
      <c r="E664" s="262" t="s">
        <v>1</v>
      </c>
      <c r="F664" s="263" t="s">
        <v>154</v>
      </c>
      <c r="G664" s="261"/>
      <c r="H664" s="264">
        <v>59.495</v>
      </c>
      <c r="I664" s="265"/>
      <c r="J664" s="261"/>
      <c r="K664" s="261"/>
      <c r="L664" s="266"/>
      <c r="M664" s="267"/>
      <c r="N664" s="268"/>
      <c r="O664" s="268"/>
      <c r="P664" s="268"/>
      <c r="Q664" s="268"/>
      <c r="R664" s="268"/>
      <c r="S664" s="268"/>
      <c r="T664" s="269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70" t="s">
        <v>150</v>
      </c>
      <c r="AU664" s="270" t="s">
        <v>85</v>
      </c>
      <c r="AV664" s="15" t="s">
        <v>146</v>
      </c>
      <c r="AW664" s="15" t="s">
        <v>32</v>
      </c>
      <c r="AX664" s="15" t="s">
        <v>83</v>
      </c>
      <c r="AY664" s="270" t="s">
        <v>140</v>
      </c>
    </row>
    <row r="665" spans="1:63" s="12" customFormat="1" ht="22.8" customHeight="1">
      <c r="A665" s="12"/>
      <c r="B665" s="203"/>
      <c r="C665" s="204"/>
      <c r="D665" s="205" t="s">
        <v>74</v>
      </c>
      <c r="E665" s="217" t="s">
        <v>763</v>
      </c>
      <c r="F665" s="217" t="s">
        <v>764</v>
      </c>
      <c r="G665" s="204"/>
      <c r="H665" s="204"/>
      <c r="I665" s="207"/>
      <c r="J665" s="218">
        <f>BK665</f>
        <v>0</v>
      </c>
      <c r="K665" s="204"/>
      <c r="L665" s="209"/>
      <c r="M665" s="210"/>
      <c r="N665" s="211"/>
      <c r="O665" s="211"/>
      <c r="P665" s="212">
        <f>SUM(P666:P677)</f>
        <v>0</v>
      </c>
      <c r="Q665" s="211"/>
      <c r="R665" s="212">
        <f>SUM(R666:R677)</f>
        <v>0.982401</v>
      </c>
      <c r="S665" s="211"/>
      <c r="T665" s="213">
        <f>SUM(T666:T677)</f>
        <v>0.982401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14" t="s">
        <v>85</v>
      </c>
      <c r="AT665" s="215" t="s">
        <v>74</v>
      </c>
      <c r="AU665" s="215" t="s">
        <v>83</v>
      </c>
      <c r="AY665" s="214" t="s">
        <v>140</v>
      </c>
      <c r="BK665" s="216">
        <f>SUM(BK666:BK677)</f>
        <v>0</v>
      </c>
    </row>
    <row r="666" spans="1:65" s="2" customFormat="1" ht="24.15" customHeight="1">
      <c r="A666" s="38"/>
      <c r="B666" s="39"/>
      <c r="C666" s="219" t="s">
        <v>765</v>
      </c>
      <c r="D666" s="219" t="s">
        <v>142</v>
      </c>
      <c r="E666" s="220" t="s">
        <v>766</v>
      </c>
      <c r="F666" s="221" t="s">
        <v>767</v>
      </c>
      <c r="G666" s="222" t="s">
        <v>145</v>
      </c>
      <c r="H666" s="223">
        <v>4.292</v>
      </c>
      <c r="I666" s="224"/>
      <c r="J666" s="225">
        <f>ROUND(I666*H666,2)</f>
        <v>0</v>
      </c>
      <c r="K666" s="226"/>
      <c r="L666" s="44"/>
      <c r="M666" s="227" t="s">
        <v>1</v>
      </c>
      <c r="N666" s="228" t="s">
        <v>40</v>
      </c>
      <c r="O666" s="91"/>
      <c r="P666" s="229">
        <f>O666*H666</f>
        <v>0</v>
      </c>
      <c r="Q666" s="229">
        <v>0</v>
      </c>
      <c r="R666" s="229">
        <f>Q666*H666</f>
        <v>0</v>
      </c>
      <c r="S666" s="229">
        <v>0</v>
      </c>
      <c r="T666" s="230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31" t="s">
        <v>253</v>
      </c>
      <c r="AT666" s="231" t="s">
        <v>142</v>
      </c>
      <c r="AU666" s="231" t="s">
        <v>85</v>
      </c>
      <c r="AY666" s="17" t="s">
        <v>140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7" t="s">
        <v>83</v>
      </c>
      <c r="BK666" s="232">
        <f>ROUND(I666*H666,2)</f>
        <v>0</v>
      </c>
      <c r="BL666" s="17" t="s">
        <v>253</v>
      </c>
      <c r="BM666" s="231" t="s">
        <v>768</v>
      </c>
    </row>
    <row r="667" spans="1:47" s="2" customFormat="1" ht="12">
      <c r="A667" s="38"/>
      <c r="B667" s="39"/>
      <c r="C667" s="40"/>
      <c r="D667" s="233" t="s">
        <v>148</v>
      </c>
      <c r="E667" s="40"/>
      <c r="F667" s="234" t="s">
        <v>769</v>
      </c>
      <c r="G667" s="40"/>
      <c r="H667" s="40"/>
      <c r="I667" s="235"/>
      <c r="J667" s="40"/>
      <c r="K667" s="40"/>
      <c r="L667" s="44"/>
      <c r="M667" s="236"/>
      <c r="N667" s="237"/>
      <c r="O667" s="91"/>
      <c r="P667" s="91"/>
      <c r="Q667" s="91"/>
      <c r="R667" s="91"/>
      <c r="S667" s="91"/>
      <c r="T667" s="92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T667" s="17" t="s">
        <v>148</v>
      </c>
      <c r="AU667" s="17" t="s">
        <v>85</v>
      </c>
    </row>
    <row r="668" spans="1:51" s="13" customFormat="1" ht="12">
      <c r="A668" s="13"/>
      <c r="B668" s="238"/>
      <c r="C668" s="239"/>
      <c r="D668" s="240" t="s">
        <v>150</v>
      </c>
      <c r="E668" s="241" t="s">
        <v>1</v>
      </c>
      <c r="F668" s="242" t="s">
        <v>151</v>
      </c>
      <c r="G668" s="239"/>
      <c r="H668" s="241" t="s">
        <v>1</v>
      </c>
      <c r="I668" s="243"/>
      <c r="J668" s="239"/>
      <c r="K668" s="239"/>
      <c r="L668" s="244"/>
      <c r="M668" s="245"/>
      <c r="N668" s="246"/>
      <c r="O668" s="246"/>
      <c r="P668" s="246"/>
      <c r="Q668" s="246"/>
      <c r="R668" s="246"/>
      <c r="S668" s="246"/>
      <c r="T668" s="247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8" t="s">
        <v>150</v>
      </c>
      <c r="AU668" s="248" t="s">
        <v>85</v>
      </c>
      <c r="AV668" s="13" t="s">
        <v>83</v>
      </c>
      <c r="AW668" s="13" t="s">
        <v>32</v>
      </c>
      <c r="AX668" s="13" t="s">
        <v>75</v>
      </c>
      <c r="AY668" s="248" t="s">
        <v>140</v>
      </c>
    </row>
    <row r="669" spans="1:51" s="13" customFormat="1" ht="12">
      <c r="A669" s="13"/>
      <c r="B669" s="238"/>
      <c r="C669" s="239"/>
      <c r="D669" s="240" t="s">
        <v>150</v>
      </c>
      <c r="E669" s="241" t="s">
        <v>1</v>
      </c>
      <c r="F669" s="242" t="s">
        <v>770</v>
      </c>
      <c r="G669" s="239"/>
      <c r="H669" s="241" t="s">
        <v>1</v>
      </c>
      <c r="I669" s="243"/>
      <c r="J669" s="239"/>
      <c r="K669" s="239"/>
      <c r="L669" s="244"/>
      <c r="M669" s="245"/>
      <c r="N669" s="246"/>
      <c r="O669" s="246"/>
      <c r="P669" s="246"/>
      <c r="Q669" s="246"/>
      <c r="R669" s="246"/>
      <c r="S669" s="246"/>
      <c r="T669" s="247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8" t="s">
        <v>150</v>
      </c>
      <c r="AU669" s="248" t="s">
        <v>85</v>
      </c>
      <c r="AV669" s="13" t="s">
        <v>83</v>
      </c>
      <c r="AW669" s="13" t="s">
        <v>32</v>
      </c>
      <c r="AX669" s="13" t="s">
        <v>75</v>
      </c>
      <c r="AY669" s="248" t="s">
        <v>140</v>
      </c>
    </row>
    <row r="670" spans="1:51" s="14" customFormat="1" ht="12">
      <c r="A670" s="14"/>
      <c r="B670" s="249"/>
      <c r="C670" s="250"/>
      <c r="D670" s="240" t="s">
        <v>150</v>
      </c>
      <c r="E670" s="251" t="s">
        <v>1</v>
      </c>
      <c r="F670" s="252" t="s">
        <v>771</v>
      </c>
      <c r="G670" s="250"/>
      <c r="H670" s="253">
        <v>4.292</v>
      </c>
      <c r="I670" s="254"/>
      <c r="J670" s="250"/>
      <c r="K670" s="250"/>
      <c r="L670" s="255"/>
      <c r="M670" s="256"/>
      <c r="N670" s="257"/>
      <c r="O670" s="257"/>
      <c r="P670" s="257"/>
      <c r="Q670" s="257"/>
      <c r="R670" s="257"/>
      <c r="S670" s="257"/>
      <c r="T670" s="258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9" t="s">
        <v>150</v>
      </c>
      <c r="AU670" s="259" t="s">
        <v>85</v>
      </c>
      <c r="AV670" s="14" t="s">
        <v>85</v>
      </c>
      <c r="AW670" s="14" t="s">
        <v>32</v>
      </c>
      <c r="AX670" s="14" t="s">
        <v>75</v>
      </c>
      <c r="AY670" s="259" t="s">
        <v>140</v>
      </c>
    </row>
    <row r="671" spans="1:51" s="15" customFormat="1" ht="12">
      <c r="A671" s="15"/>
      <c r="B671" s="260"/>
      <c r="C671" s="261"/>
      <c r="D671" s="240" t="s">
        <v>150</v>
      </c>
      <c r="E671" s="262" t="s">
        <v>1</v>
      </c>
      <c r="F671" s="263" t="s">
        <v>154</v>
      </c>
      <c r="G671" s="261"/>
      <c r="H671" s="264">
        <v>4.292</v>
      </c>
      <c r="I671" s="265"/>
      <c r="J671" s="261"/>
      <c r="K671" s="261"/>
      <c r="L671" s="266"/>
      <c r="M671" s="267"/>
      <c r="N671" s="268"/>
      <c r="O671" s="268"/>
      <c r="P671" s="268"/>
      <c r="Q671" s="268"/>
      <c r="R671" s="268"/>
      <c r="S671" s="268"/>
      <c r="T671" s="269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70" t="s">
        <v>150</v>
      </c>
      <c r="AU671" s="270" t="s">
        <v>85</v>
      </c>
      <c r="AV671" s="15" t="s">
        <v>146</v>
      </c>
      <c r="AW671" s="15" t="s">
        <v>32</v>
      </c>
      <c r="AX671" s="15" t="s">
        <v>83</v>
      </c>
      <c r="AY671" s="270" t="s">
        <v>140</v>
      </c>
    </row>
    <row r="672" spans="1:65" s="2" customFormat="1" ht="24.15" customHeight="1">
      <c r="A672" s="38"/>
      <c r="B672" s="39"/>
      <c r="C672" s="219" t="s">
        <v>772</v>
      </c>
      <c r="D672" s="219" t="s">
        <v>142</v>
      </c>
      <c r="E672" s="220" t="s">
        <v>773</v>
      </c>
      <c r="F672" s="221" t="s">
        <v>774</v>
      </c>
      <c r="G672" s="222" t="s">
        <v>145</v>
      </c>
      <c r="H672" s="223">
        <v>20.049</v>
      </c>
      <c r="I672" s="224"/>
      <c r="J672" s="225">
        <f>ROUND(I672*H672,2)</f>
        <v>0</v>
      </c>
      <c r="K672" s="226"/>
      <c r="L672" s="44"/>
      <c r="M672" s="227" t="s">
        <v>1</v>
      </c>
      <c r="N672" s="228" t="s">
        <v>40</v>
      </c>
      <c r="O672" s="91"/>
      <c r="P672" s="229">
        <f>O672*H672</f>
        <v>0</v>
      </c>
      <c r="Q672" s="229">
        <v>0.049</v>
      </c>
      <c r="R672" s="229">
        <f>Q672*H672</f>
        <v>0.982401</v>
      </c>
      <c r="S672" s="229">
        <v>0.049</v>
      </c>
      <c r="T672" s="230">
        <f>S672*H672</f>
        <v>0.982401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31" t="s">
        <v>253</v>
      </c>
      <c r="AT672" s="231" t="s">
        <v>142</v>
      </c>
      <c r="AU672" s="231" t="s">
        <v>85</v>
      </c>
      <c r="AY672" s="17" t="s">
        <v>140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17" t="s">
        <v>83</v>
      </c>
      <c r="BK672" s="232">
        <f>ROUND(I672*H672,2)</f>
        <v>0</v>
      </c>
      <c r="BL672" s="17" t="s">
        <v>253</v>
      </c>
      <c r="BM672" s="231" t="s">
        <v>775</v>
      </c>
    </row>
    <row r="673" spans="1:47" s="2" customFormat="1" ht="12">
      <c r="A673" s="38"/>
      <c r="B673" s="39"/>
      <c r="C673" s="40"/>
      <c r="D673" s="233" t="s">
        <v>148</v>
      </c>
      <c r="E673" s="40"/>
      <c r="F673" s="234" t="s">
        <v>776</v>
      </c>
      <c r="G673" s="40"/>
      <c r="H673" s="40"/>
      <c r="I673" s="235"/>
      <c r="J673" s="40"/>
      <c r="K673" s="40"/>
      <c r="L673" s="44"/>
      <c r="M673" s="236"/>
      <c r="N673" s="237"/>
      <c r="O673" s="91"/>
      <c r="P673" s="91"/>
      <c r="Q673" s="91"/>
      <c r="R673" s="91"/>
      <c r="S673" s="91"/>
      <c r="T673" s="92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7" t="s">
        <v>148</v>
      </c>
      <c r="AU673" s="17" t="s">
        <v>85</v>
      </c>
    </row>
    <row r="674" spans="1:51" s="13" customFormat="1" ht="12">
      <c r="A674" s="13"/>
      <c r="B674" s="238"/>
      <c r="C674" s="239"/>
      <c r="D674" s="240" t="s">
        <v>150</v>
      </c>
      <c r="E674" s="241" t="s">
        <v>1</v>
      </c>
      <c r="F674" s="242" t="s">
        <v>151</v>
      </c>
      <c r="G674" s="239"/>
      <c r="H674" s="241" t="s">
        <v>1</v>
      </c>
      <c r="I674" s="243"/>
      <c r="J674" s="239"/>
      <c r="K674" s="239"/>
      <c r="L674" s="244"/>
      <c r="M674" s="245"/>
      <c r="N674" s="246"/>
      <c r="O674" s="246"/>
      <c r="P674" s="246"/>
      <c r="Q674" s="246"/>
      <c r="R674" s="246"/>
      <c r="S674" s="246"/>
      <c r="T674" s="247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8" t="s">
        <v>150</v>
      </c>
      <c r="AU674" s="248" t="s">
        <v>85</v>
      </c>
      <c r="AV674" s="13" t="s">
        <v>83</v>
      </c>
      <c r="AW674" s="13" t="s">
        <v>32</v>
      </c>
      <c r="AX674" s="13" t="s">
        <v>75</v>
      </c>
      <c r="AY674" s="248" t="s">
        <v>140</v>
      </c>
    </row>
    <row r="675" spans="1:51" s="14" customFormat="1" ht="12">
      <c r="A675" s="14"/>
      <c r="B675" s="249"/>
      <c r="C675" s="250"/>
      <c r="D675" s="240" t="s">
        <v>150</v>
      </c>
      <c r="E675" s="251" t="s">
        <v>1</v>
      </c>
      <c r="F675" s="252" t="s">
        <v>777</v>
      </c>
      <c r="G675" s="250"/>
      <c r="H675" s="253">
        <v>14.703</v>
      </c>
      <c r="I675" s="254"/>
      <c r="J675" s="250"/>
      <c r="K675" s="250"/>
      <c r="L675" s="255"/>
      <c r="M675" s="256"/>
      <c r="N675" s="257"/>
      <c r="O675" s="257"/>
      <c r="P675" s="257"/>
      <c r="Q675" s="257"/>
      <c r="R675" s="257"/>
      <c r="S675" s="257"/>
      <c r="T675" s="258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9" t="s">
        <v>150</v>
      </c>
      <c r="AU675" s="259" t="s">
        <v>85</v>
      </c>
      <c r="AV675" s="14" t="s">
        <v>85</v>
      </c>
      <c r="AW675" s="14" t="s">
        <v>32</v>
      </c>
      <c r="AX675" s="14" t="s">
        <v>75</v>
      </c>
      <c r="AY675" s="259" t="s">
        <v>140</v>
      </c>
    </row>
    <row r="676" spans="1:51" s="14" customFormat="1" ht="12">
      <c r="A676" s="14"/>
      <c r="B676" s="249"/>
      <c r="C676" s="250"/>
      <c r="D676" s="240" t="s">
        <v>150</v>
      </c>
      <c r="E676" s="251" t="s">
        <v>1</v>
      </c>
      <c r="F676" s="252" t="s">
        <v>778</v>
      </c>
      <c r="G676" s="250"/>
      <c r="H676" s="253">
        <v>5.346</v>
      </c>
      <c r="I676" s="254"/>
      <c r="J676" s="250"/>
      <c r="K676" s="250"/>
      <c r="L676" s="255"/>
      <c r="M676" s="256"/>
      <c r="N676" s="257"/>
      <c r="O676" s="257"/>
      <c r="P676" s="257"/>
      <c r="Q676" s="257"/>
      <c r="R676" s="257"/>
      <c r="S676" s="257"/>
      <c r="T676" s="258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9" t="s">
        <v>150</v>
      </c>
      <c r="AU676" s="259" t="s">
        <v>85</v>
      </c>
      <c r="AV676" s="14" t="s">
        <v>85</v>
      </c>
      <c r="AW676" s="14" t="s">
        <v>32</v>
      </c>
      <c r="AX676" s="14" t="s">
        <v>75</v>
      </c>
      <c r="AY676" s="259" t="s">
        <v>140</v>
      </c>
    </row>
    <row r="677" spans="1:51" s="15" customFormat="1" ht="12">
      <c r="A677" s="15"/>
      <c r="B677" s="260"/>
      <c r="C677" s="261"/>
      <c r="D677" s="240" t="s">
        <v>150</v>
      </c>
      <c r="E677" s="262" t="s">
        <v>1</v>
      </c>
      <c r="F677" s="263" t="s">
        <v>154</v>
      </c>
      <c r="G677" s="261"/>
      <c r="H677" s="264">
        <v>20.049</v>
      </c>
      <c r="I677" s="265"/>
      <c r="J677" s="261"/>
      <c r="K677" s="261"/>
      <c r="L677" s="266"/>
      <c r="M677" s="267"/>
      <c r="N677" s="268"/>
      <c r="O677" s="268"/>
      <c r="P677" s="268"/>
      <c r="Q677" s="268"/>
      <c r="R677" s="268"/>
      <c r="S677" s="268"/>
      <c r="T677" s="269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70" t="s">
        <v>150</v>
      </c>
      <c r="AU677" s="270" t="s">
        <v>85</v>
      </c>
      <c r="AV677" s="15" t="s">
        <v>146</v>
      </c>
      <c r="AW677" s="15" t="s">
        <v>32</v>
      </c>
      <c r="AX677" s="15" t="s">
        <v>83</v>
      </c>
      <c r="AY677" s="270" t="s">
        <v>140</v>
      </c>
    </row>
    <row r="678" spans="1:63" s="12" customFormat="1" ht="25.9" customHeight="1">
      <c r="A678" s="12"/>
      <c r="B678" s="203"/>
      <c r="C678" s="204"/>
      <c r="D678" s="205" t="s">
        <v>74</v>
      </c>
      <c r="E678" s="206" t="s">
        <v>200</v>
      </c>
      <c r="F678" s="206" t="s">
        <v>779</v>
      </c>
      <c r="G678" s="204"/>
      <c r="H678" s="204"/>
      <c r="I678" s="207"/>
      <c r="J678" s="208">
        <f>BK678</f>
        <v>0</v>
      </c>
      <c r="K678" s="204"/>
      <c r="L678" s="209"/>
      <c r="M678" s="210"/>
      <c r="N678" s="211"/>
      <c r="O678" s="211"/>
      <c r="P678" s="212">
        <f>P679+P684</f>
        <v>0</v>
      </c>
      <c r="Q678" s="211"/>
      <c r="R678" s="212">
        <f>R679+R684</f>
        <v>0.0017499999999999998</v>
      </c>
      <c r="S678" s="211"/>
      <c r="T678" s="213">
        <f>T679+T684</f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14" t="s">
        <v>162</v>
      </c>
      <c r="AT678" s="215" t="s">
        <v>74</v>
      </c>
      <c r="AU678" s="215" t="s">
        <v>75</v>
      </c>
      <c r="AY678" s="214" t="s">
        <v>140</v>
      </c>
      <c r="BK678" s="216">
        <f>BK679+BK684</f>
        <v>0</v>
      </c>
    </row>
    <row r="679" spans="1:63" s="12" customFormat="1" ht="22.8" customHeight="1">
      <c r="A679" s="12"/>
      <c r="B679" s="203"/>
      <c r="C679" s="204"/>
      <c r="D679" s="205" t="s">
        <v>74</v>
      </c>
      <c r="E679" s="217" t="s">
        <v>780</v>
      </c>
      <c r="F679" s="217" t="s">
        <v>781</v>
      </c>
      <c r="G679" s="204"/>
      <c r="H679" s="204"/>
      <c r="I679" s="207"/>
      <c r="J679" s="218">
        <f>BK679</f>
        <v>0</v>
      </c>
      <c r="K679" s="204"/>
      <c r="L679" s="209"/>
      <c r="M679" s="210"/>
      <c r="N679" s="211"/>
      <c r="O679" s="211"/>
      <c r="P679" s="212">
        <f>SUM(P680:P683)</f>
        <v>0</v>
      </c>
      <c r="Q679" s="211"/>
      <c r="R679" s="212">
        <f>SUM(R680:R683)</f>
        <v>0</v>
      </c>
      <c r="S679" s="211"/>
      <c r="T679" s="213">
        <f>SUM(T680:T683)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14" t="s">
        <v>162</v>
      </c>
      <c r="AT679" s="215" t="s">
        <v>74</v>
      </c>
      <c r="AU679" s="215" t="s">
        <v>83</v>
      </c>
      <c r="AY679" s="214" t="s">
        <v>140</v>
      </c>
      <c r="BK679" s="216">
        <f>SUM(BK680:BK683)</f>
        <v>0</v>
      </c>
    </row>
    <row r="680" spans="1:65" s="2" customFormat="1" ht="24.15" customHeight="1">
      <c r="A680" s="38"/>
      <c r="B680" s="39"/>
      <c r="C680" s="219" t="s">
        <v>782</v>
      </c>
      <c r="D680" s="219" t="s">
        <v>142</v>
      </c>
      <c r="E680" s="220" t="s">
        <v>783</v>
      </c>
      <c r="F680" s="221" t="s">
        <v>784</v>
      </c>
      <c r="G680" s="222" t="s">
        <v>785</v>
      </c>
      <c r="H680" s="223">
        <v>1</v>
      </c>
      <c r="I680" s="224"/>
      <c r="J680" s="225">
        <f>ROUND(I680*H680,2)</f>
        <v>0</v>
      </c>
      <c r="K680" s="226"/>
      <c r="L680" s="44"/>
      <c r="M680" s="227" t="s">
        <v>1</v>
      </c>
      <c r="N680" s="228" t="s">
        <v>40</v>
      </c>
      <c r="O680" s="91"/>
      <c r="P680" s="229">
        <f>O680*H680</f>
        <v>0</v>
      </c>
      <c r="Q680" s="229">
        <v>0</v>
      </c>
      <c r="R680" s="229">
        <f>Q680*H680</f>
        <v>0</v>
      </c>
      <c r="S680" s="229">
        <v>0</v>
      </c>
      <c r="T680" s="230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31" t="s">
        <v>594</v>
      </c>
      <c r="AT680" s="231" t="s">
        <v>142</v>
      </c>
      <c r="AU680" s="231" t="s">
        <v>85</v>
      </c>
      <c r="AY680" s="17" t="s">
        <v>140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17" t="s">
        <v>83</v>
      </c>
      <c r="BK680" s="232">
        <f>ROUND(I680*H680,2)</f>
        <v>0</v>
      </c>
      <c r="BL680" s="17" t="s">
        <v>594</v>
      </c>
      <c r="BM680" s="231" t="s">
        <v>786</v>
      </c>
    </row>
    <row r="681" spans="1:51" s="13" customFormat="1" ht="12">
      <c r="A681" s="13"/>
      <c r="B681" s="238"/>
      <c r="C681" s="239"/>
      <c r="D681" s="240" t="s">
        <v>150</v>
      </c>
      <c r="E681" s="241" t="s">
        <v>1</v>
      </c>
      <c r="F681" s="242" t="s">
        <v>151</v>
      </c>
      <c r="G681" s="239"/>
      <c r="H681" s="241" t="s">
        <v>1</v>
      </c>
      <c r="I681" s="243"/>
      <c r="J681" s="239"/>
      <c r="K681" s="239"/>
      <c r="L681" s="244"/>
      <c r="M681" s="245"/>
      <c r="N681" s="246"/>
      <c r="O681" s="246"/>
      <c r="P681" s="246"/>
      <c r="Q681" s="246"/>
      <c r="R681" s="246"/>
      <c r="S681" s="246"/>
      <c r="T681" s="247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8" t="s">
        <v>150</v>
      </c>
      <c r="AU681" s="248" t="s">
        <v>85</v>
      </c>
      <c r="AV681" s="13" t="s">
        <v>83</v>
      </c>
      <c r="AW681" s="13" t="s">
        <v>32</v>
      </c>
      <c r="AX681" s="13" t="s">
        <v>75</v>
      </c>
      <c r="AY681" s="248" t="s">
        <v>140</v>
      </c>
    </row>
    <row r="682" spans="1:51" s="14" customFormat="1" ht="12">
      <c r="A682" s="14"/>
      <c r="B682" s="249"/>
      <c r="C682" s="250"/>
      <c r="D682" s="240" t="s">
        <v>150</v>
      </c>
      <c r="E682" s="251" t="s">
        <v>1</v>
      </c>
      <c r="F682" s="252" t="s">
        <v>710</v>
      </c>
      <c r="G682" s="250"/>
      <c r="H682" s="253">
        <v>1</v>
      </c>
      <c r="I682" s="254"/>
      <c r="J682" s="250"/>
      <c r="K682" s="250"/>
      <c r="L682" s="255"/>
      <c r="M682" s="256"/>
      <c r="N682" s="257"/>
      <c r="O682" s="257"/>
      <c r="P682" s="257"/>
      <c r="Q682" s="257"/>
      <c r="R682" s="257"/>
      <c r="S682" s="257"/>
      <c r="T682" s="25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9" t="s">
        <v>150</v>
      </c>
      <c r="AU682" s="259" t="s">
        <v>85</v>
      </c>
      <c r="AV682" s="14" t="s">
        <v>85</v>
      </c>
      <c r="AW682" s="14" t="s">
        <v>32</v>
      </c>
      <c r="AX682" s="14" t="s">
        <v>75</v>
      </c>
      <c r="AY682" s="259" t="s">
        <v>140</v>
      </c>
    </row>
    <row r="683" spans="1:51" s="15" customFormat="1" ht="12">
      <c r="A683" s="15"/>
      <c r="B683" s="260"/>
      <c r="C683" s="261"/>
      <c r="D683" s="240" t="s">
        <v>150</v>
      </c>
      <c r="E683" s="262" t="s">
        <v>1</v>
      </c>
      <c r="F683" s="263" t="s">
        <v>154</v>
      </c>
      <c r="G683" s="261"/>
      <c r="H683" s="264">
        <v>1</v>
      </c>
      <c r="I683" s="265"/>
      <c r="J683" s="261"/>
      <c r="K683" s="261"/>
      <c r="L683" s="266"/>
      <c r="M683" s="267"/>
      <c r="N683" s="268"/>
      <c r="O683" s="268"/>
      <c r="P683" s="268"/>
      <c r="Q683" s="268"/>
      <c r="R683" s="268"/>
      <c r="S683" s="268"/>
      <c r="T683" s="269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T683" s="270" t="s">
        <v>150</v>
      </c>
      <c r="AU683" s="270" t="s">
        <v>85</v>
      </c>
      <c r="AV683" s="15" t="s">
        <v>146</v>
      </c>
      <c r="AW683" s="15" t="s">
        <v>32</v>
      </c>
      <c r="AX683" s="15" t="s">
        <v>83</v>
      </c>
      <c r="AY683" s="270" t="s">
        <v>140</v>
      </c>
    </row>
    <row r="684" spans="1:63" s="12" customFormat="1" ht="22.8" customHeight="1">
      <c r="A684" s="12"/>
      <c r="B684" s="203"/>
      <c r="C684" s="204"/>
      <c r="D684" s="205" t="s">
        <v>74</v>
      </c>
      <c r="E684" s="217" t="s">
        <v>787</v>
      </c>
      <c r="F684" s="217" t="s">
        <v>788</v>
      </c>
      <c r="G684" s="204"/>
      <c r="H684" s="204"/>
      <c r="I684" s="207"/>
      <c r="J684" s="218">
        <f>BK684</f>
        <v>0</v>
      </c>
      <c r="K684" s="204"/>
      <c r="L684" s="209"/>
      <c r="M684" s="210"/>
      <c r="N684" s="211"/>
      <c r="O684" s="211"/>
      <c r="P684" s="212">
        <f>SUM(P685:P710)</f>
        <v>0</v>
      </c>
      <c r="Q684" s="211"/>
      <c r="R684" s="212">
        <f>SUM(R685:R710)</f>
        <v>0.0017499999999999998</v>
      </c>
      <c r="S684" s="211"/>
      <c r="T684" s="213">
        <f>SUM(T685:T710)</f>
        <v>0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14" t="s">
        <v>162</v>
      </c>
      <c r="AT684" s="215" t="s">
        <v>74</v>
      </c>
      <c r="AU684" s="215" t="s">
        <v>83</v>
      </c>
      <c r="AY684" s="214" t="s">
        <v>140</v>
      </c>
      <c r="BK684" s="216">
        <f>SUM(BK685:BK710)</f>
        <v>0</v>
      </c>
    </row>
    <row r="685" spans="1:65" s="2" customFormat="1" ht="24.15" customHeight="1">
      <c r="A685" s="38"/>
      <c r="B685" s="39"/>
      <c r="C685" s="219" t="s">
        <v>789</v>
      </c>
      <c r="D685" s="219" t="s">
        <v>142</v>
      </c>
      <c r="E685" s="220" t="s">
        <v>790</v>
      </c>
      <c r="F685" s="221" t="s">
        <v>791</v>
      </c>
      <c r="G685" s="222" t="s">
        <v>218</v>
      </c>
      <c r="H685" s="223">
        <v>50</v>
      </c>
      <c r="I685" s="224"/>
      <c r="J685" s="225">
        <f>ROUND(I685*H685,2)</f>
        <v>0</v>
      </c>
      <c r="K685" s="226"/>
      <c r="L685" s="44"/>
      <c r="M685" s="227" t="s">
        <v>1</v>
      </c>
      <c r="N685" s="228" t="s">
        <v>40</v>
      </c>
      <c r="O685" s="91"/>
      <c r="P685" s="229">
        <f>O685*H685</f>
        <v>0</v>
      </c>
      <c r="Q685" s="229">
        <v>0</v>
      </c>
      <c r="R685" s="229">
        <f>Q685*H685</f>
        <v>0</v>
      </c>
      <c r="S685" s="229">
        <v>0</v>
      </c>
      <c r="T685" s="230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31" t="s">
        <v>594</v>
      </c>
      <c r="AT685" s="231" t="s">
        <v>142</v>
      </c>
      <c r="AU685" s="231" t="s">
        <v>85</v>
      </c>
      <c r="AY685" s="17" t="s">
        <v>140</v>
      </c>
      <c r="BE685" s="232">
        <f>IF(N685="základní",J685,0)</f>
        <v>0</v>
      </c>
      <c r="BF685" s="232">
        <f>IF(N685="snížená",J685,0)</f>
        <v>0</v>
      </c>
      <c r="BG685" s="232">
        <f>IF(N685="zákl. přenesená",J685,0)</f>
        <v>0</v>
      </c>
      <c r="BH685" s="232">
        <f>IF(N685="sníž. přenesená",J685,0)</f>
        <v>0</v>
      </c>
      <c r="BI685" s="232">
        <f>IF(N685="nulová",J685,0)</f>
        <v>0</v>
      </c>
      <c r="BJ685" s="17" t="s">
        <v>83</v>
      </c>
      <c r="BK685" s="232">
        <f>ROUND(I685*H685,2)</f>
        <v>0</v>
      </c>
      <c r="BL685" s="17" t="s">
        <v>594</v>
      </c>
      <c r="BM685" s="231" t="s">
        <v>792</v>
      </c>
    </row>
    <row r="686" spans="1:47" s="2" customFormat="1" ht="12">
      <c r="A686" s="38"/>
      <c r="B686" s="39"/>
      <c r="C686" s="40"/>
      <c r="D686" s="233" t="s">
        <v>148</v>
      </c>
      <c r="E686" s="40"/>
      <c r="F686" s="234" t="s">
        <v>793</v>
      </c>
      <c r="G686" s="40"/>
      <c r="H686" s="40"/>
      <c r="I686" s="235"/>
      <c r="J686" s="40"/>
      <c r="K686" s="40"/>
      <c r="L686" s="44"/>
      <c r="M686" s="236"/>
      <c r="N686" s="237"/>
      <c r="O686" s="91"/>
      <c r="P686" s="91"/>
      <c r="Q686" s="91"/>
      <c r="R686" s="91"/>
      <c r="S686" s="91"/>
      <c r="T686" s="92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T686" s="17" t="s">
        <v>148</v>
      </c>
      <c r="AU686" s="17" t="s">
        <v>85</v>
      </c>
    </row>
    <row r="687" spans="1:51" s="13" customFormat="1" ht="12">
      <c r="A687" s="13"/>
      <c r="B687" s="238"/>
      <c r="C687" s="239"/>
      <c r="D687" s="240" t="s">
        <v>150</v>
      </c>
      <c r="E687" s="241" t="s">
        <v>1</v>
      </c>
      <c r="F687" s="242" t="s">
        <v>159</v>
      </c>
      <c r="G687" s="239"/>
      <c r="H687" s="241" t="s">
        <v>1</v>
      </c>
      <c r="I687" s="243"/>
      <c r="J687" s="239"/>
      <c r="K687" s="239"/>
      <c r="L687" s="244"/>
      <c r="M687" s="245"/>
      <c r="N687" s="246"/>
      <c r="O687" s="246"/>
      <c r="P687" s="246"/>
      <c r="Q687" s="246"/>
      <c r="R687" s="246"/>
      <c r="S687" s="246"/>
      <c r="T687" s="247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8" t="s">
        <v>150</v>
      </c>
      <c r="AU687" s="248" t="s">
        <v>85</v>
      </c>
      <c r="AV687" s="13" t="s">
        <v>83</v>
      </c>
      <c r="AW687" s="13" t="s">
        <v>32</v>
      </c>
      <c r="AX687" s="13" t="s">
        <v>75</v>
      </c>
      <c r="AY687" s="248" t="s">
        <v>140</v>
      </c>
    </row>
    <row r="688" spans="1:51" s="13" customFormat="1" ht="12">
      <c r="A688" s="13"/>
      <c r="B688" s="238"/>
      <c r="C688" s="239"/>
      <c r="D688" s="240" t="s">
        <v>150</v>
      </c>
      <c r="E688" s="241" t="s">
        <v>1</v>
      </c>
      <c r="F688" s="242" t="s">
        <v>794</v>
      </c>
      <c r="G688" s="239"/>
      <c r="H688" s="241" t="s">
        <v>1</v>
      </c>
      <c r="I688" s="243"/>
      <c r="J688" s="239"/>
      <c r="K688" s="239"/>
      <c r="L688" s="244"/>
      <c r="M688" s="245"/>
      <c r="N688" s="246"/>
      <c r="O688" s="246"/>
      <c r="P688" s="246"/>
      <c r="Q688" s="246"/>
      <c r="R688" s="246"/>
      <c r="S688" s="246"/>
      <c r="T688" s="247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8" t="s">
        <v>150</v>
      </c>
      <c r="AU688" s="248" t="s">
        <v>85</v>
      </c>
      <c r="AV688" s="13" t="s">
        <v>83</v>
      </c>
      <c r="AW688" s="13" t="s">
        <v>32</v>
      </c>
      <c r="AX688" s="13" t="s">
        <v>75</v>
      </c>
      <c r="AY688" s="248" t="s">
        <v>140</v>
      </c>
    </row>
    <row r="689" spans="1:51" s="14" customFormat="1" ht="12">
      <c r="A689" s="14"/>
      <c r="B689" s="249"/>
      <c r="C689" s="250"/>
      <c r="D689" s="240" t="s">
        <v>150</v>
      </c>
      <c r="E689" s="251" t="s">
        <v>1</v>
      </c>
      <c r="F689" s="252" t="s">
        <v>795</v>
      </c>
      <c r="G689" s="250"/>
      <c r="H689" s="253">
        <v>50</v>
      </c>
      <c r="I689" s="254"/>
      <c r="J689" s="250"/>
      <c r="K689" s="250"/>
      <c r="L689" s="255"/>
      <c r="M689" s="256"/>
      <c r="N689" s="257"/>
      <c r="O689" s="257"/>
      <c r="P689" s="257"/>
      <c r="Q689" s="257"/>
      <c r="R689" s="257"/>
      <c r="S689" s="257"/>
      <c r="T689" s="258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9" t="s">
        <v>150</v>
      </c>
      <c r="AU689" s="259" t="s">
        <v>85</v>
      </c>
      <c r="AV689" s="14" t="s">
        <v>85</v>
      </c>
      <c r="AW689" s="14" t="s">
        <v>32</v>
      </c>
      <c r="AX689" s="14" t="s">
        <v>75</v>
      </c>
      <c r="AY689" s="259" t="s">
        <v>140</v>
      </c>
    </row>
    <row r="690" spans="1:51" s="15" customFormat="1" ht="12">
      <c r="A690" s="15"/>
      <c r="B690" s="260"/>
      <c r="C690" s="261"/>
      <c r="D690" s="240" t="s">
        <v>150</v>
      </c>
      <c r="E690" s="262" t="s">
        <v>1</v>
      </c>
      <c r="F690" s="263" t="s">
        <v>154</v>
      </c>
      <c r="G690" s="261"/>
      <c r="H690" s="264">
        <v>50</v>
      </c>
      <c r="I690" s="265"/>
      <c r="J690" s="261"/>
      <c r="K690" s="261"/>
      <c r="L690" s="266"/>
      <c r="M690" s="267"/>
      <c r="N690" s="268"/>
      <c r="O690" s="268"/>
      <c r="P690" s="268"/>
      <c r="Q690" s="268"/>
      <c r="R690" s="268"/>
      <c r="S690" s="268"/>
      <c r="T690" s="269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70" t="s">
        <v>150</v>
      </c>
      <c r="AU690" s="270" t="s">
        <v>85</v>
      </c>
      <c r="AV690" s="15" t="s">
        <v>146</v>
      </c>
      <c r="AW690" s="15" t="s">
        <v>32</v>
      </c>
      <c r="AX690" s="15" t="s">
        <v>83</v>
      </c>
      <c r="AY690" s="270" t="s">
        <v>140</v>
      </c>
    </row>
    <row r="691" spans="1:65" s="2" customFormat="1" ht="24.15" customHeight="1">
      <c r="A691" s="38"/>
      <c r="B691" s="39"/>
      <c r="C691" s="219" t="s">
        <v>796</v>
      </c>
      <c r="D691" s="219" t="s">
        <v>142</v>
      </c>
      <c r="E691" s="220" t="s">
        <v>797</v>
      </c>
      <c r="F691" s="221" t="s">
        <v>798</v>
      </c>
      <c r="G691" s="222" t="s">
        <v>218</v>
      </c>
      <c r="H691" s="223">
        <v>25</v>
      </c>
      <c r="I691" s="224"/>
      <c r="J691" s="225">
        <f>ROUND(I691*H691,2)</f>
        <v>0</v>
      </c>
      <c r="K691" s="226"/>
      <c r="L691" s="44"/>
      <c r="M691" s="227" t="s">
        <v>1</v>
      </c>
      <c r="N691" s="228" t="s">
        <v>40</v>
      </c>
      <c r="O691" s="91"/>
      <c r="P691" s="229">
        <f>O691*H691</f>
        <v>0</v>
      </c>
      <c r="Q691" s="229">
        <v>0</v>
      </c>
      <c r="R691" s="229">
        <f>Q691*H691</f>
        <v>0</v>
      </c>
      <c r="S691" s="229">
        <v>0</v>
      </c>
      <c r="T691" s="230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31" t="s">
        <v>594</v>
      </c>
      <c r="AT691" s="231" t="s">
        <v>142</v>
      </c>
      <c r="AU691" s="231" t="s">
        <v>85</v>
      </c>
      <c r="AY691" s="17" t="s">
        <v>140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17" t="s">
        <v>83</v>
      </c>
      <c r="BK691" s="232">
        <f>ROUND(I691*H691,2)</f>
        <v>0</v>
      </c>
      <c r="BL691" s="17" t="s">
        <v>594</v>
      </c>
      <c r="BM691" s="231" t="s">
        <v>799</v>
      </c>
    </row>
    <row r="692" spans="1:47" s="2" customFormat="1" ht="12">
      <c r="A692" s="38"/>
      <c r="B692" s="39"/>
      <c r="C692" s="40"/>
      <c r="D692" s="233" t="s">
        <v>148</v>
      </c>
      <c r="E692" s="40"/>
      <c r="F692" s="234" t="s">
        <v>800</v>
      </c>
      <c r="G692" s="40"/>
      <c r="H692" s="40"/>
      <c r="I692" s="235"/>
      <c r="J692" s="40"/>
      <c r="K692" s="40"/>
      <c r="L692" s="44"/>
      <c r="M692" s="236"/>
      <c r="N692" s="237"/>
      <c r="O692" s="91"/>
      <c r="P692" s="91"/>
      <c r="Q692" s="91"/>
      <c r="R692" s="91"/>
      <c r="S692" s="91"/>
      <c r="T692" s="92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T692" s="17" t="s">
        <v>148</v>
      </c>
      <c r="AU692" s="17" t="s">
        <v>85</v>
      </c>
    </row>
    <row r="693" spans="1:51" s="13" customFormat="1" ht="12">
      <c r="A693" s="13"/>
      <c r="B693" s="238"/>
      <c r="C693" s="239"/>
      <c r="D693" s="240" t="s">
        <v>150</v>
      </c>
      <c r="E693" s="241" t="s">
        <v>1</v>
      </c>
      <c r="F693" s="242" t="s">
        <v>159</v>
      </c>
      <c r="G693" s="239"/>
      <c r="H693" s="241" t="s">
        <v>1</v>
      </c>
      <c r="I693" s="243"/>
      <c r="J693" s="239"/>
      <c r="K693" s="239"/>
      <c r="L693" s="244"/>
      <c r="M693" s="245"/>
      <c r="N693" s="246"/>
      <c r="O693" s="246"/>
      <c r="P693" s="246"/>
      <c r="Q693" s="246"/>
      <c r="R693" s="246"/>
      <c r="S693" s="246"/>
      <c r="T693" s="247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8" t="s">
        <v>150</v>
      </c>
      <c r="AU693" s="248" t="s">
        <v>85</v>
      </c>
      <c r="AV693" s="13" t="s">
        <v>83</v>
      </c>
      <c r="AW693" s="13" t="s">
        <v>32</v>
      </c>
      <c r="AX693" s="13" t="s">
        <v>75</v>
      </c>
      <c r="AY693" s="248" t="s">
        <v>140</v>
      </c>
    </row>
    <row r="694" spans="1:51" s="13" customFormat="1" ht="12">
      <c r="A694" s="13"/>
      <c r="B694" s="238"/>
      <c r="C694" s="239"/>
      <c r="D694" s="240" t="s">
        <v>150</v>
      </c>
      <c r="E694" s="241" t="s">
        <v>1</v>
      </c>
      <c r="F694" s="242" t="s">
        <v>801</v>
      </c>
      <c r="G694" s="239"/>
      <c r="H694" s="241" t="s">
        <v>1</v>
      </c>
      <c r="I694" s="243"/>
      <c r="J694" s="239"/>
      <c r="K694" s="239"/>
      <c r="L694" s="244"/>
      <c r="M694" s="245"/>
      <c r="N694" s="246"/>
      <c r="O694" s="246"/>
      <c r="P694" s="246"/>
      <c r="Q694" s="246"/>
      <c r="R694" s="246"/>
      <c r="S694" s="246"/>
      <c r="T694" s="247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8" t="s">
        <v>150</v>
      </c>
      <c r="AU694" s="248" t="s">
        <v>85</v>
      </c>
      <c r="AV694" s="13" t="s">
        <v>83</v>
      </c>
      <c r="AW694" s="13" t="s">
        <v>32</v>
      </c>
      <c r="AX694" s="13" t="s">
        <v>75</v>
      </c>
      <c r="AY694" s="248" t="s">
        <v>140</v>
      </c>
    </row>
    <row r="695" spans="1:51" s="14" customFormat="1" ht="12">
      <c r="A695" s="14"/>
      <c r="B695" s="249"/>
      <c r="C695" s="250"/>
      <c r="D695" s="240" t="s">
        <v>150</v>
      </c>
      <c r="E695" s="251" t="s">
        <v>1</v>
      </c>
      <c r="F695" s="252" t="s">
        <v>802</v>
      </c>
      <c r="G695" s="250"/>
      <c r="H695" s="253">
        <v>25</v>
      </c>
      <c r="I695" s="254"/>
      <c r="J695" s="250"/>
      <c r="K695" s="250"/>
      <c r="L695" s="255"/>
      <c r="M695" s="256"/>
      <c r="N695" s="257"/>
      <c r="O695" s="257"/>
      <c r="P695" s="257"/>
      <c r="Q695" s="257"/>
      <c r="R695" s="257"/>
      <c r="S695" s="257"/>
      <c r="T695" s="258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9" t="s">
        <v>150</v>
      </c>
      <c r="AU695" s="259" t="s">
        <v>85</v>
      </c>
      <c r="AV695" s="14" t="s">
        <v>85</v>
      </c>
      <c r="AW695" s="14" t="s">
        <v>32</v>
      </c>
      <c r="AX695" s="14" t="s">
        <v>75</v>
      </c>
      <c r="AY695" s="259" t="s">
        <v>140</v>
      </c>
    </row>
    <row r="696" spans="1:51" s="15" customFormat="1" ht="12">
      <c r="A696" s="15"/>
      <c r="B696" s="260"/>
      <c r="C696" s="261"/>
      <c r="D696" s="240" t="s">
        <v>150</v>
      </c>
      <c r="E696" s="262" t="s">
        <v>1</v>
      </c>
      <c r="F696" s="263" t="s">
        <v>154</v>
      </c>
      <c r="G696" s="261"/>
      <c r="H696" s="264">
        <v>25</v>
      </c>
      <c r="I696" s="265"/>
      <c r="J696" s="261"/>
      <c r="K696" s="261"/>
      <c r="L696" s="266"/>
      <c r="M696" s="267"/>
      <c r="N696" s="268"/>
      <c r="O696" s="268"/>
      <c r="P696" s="268"/>
      <c r="Q696" s="268"/>
      <c r="R696" s="268"/>
      <c r="S696" s="268"/>
      <c r="T696" s="269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70" t="s">
        <v>150</v>
      </c>
      <c r="AU696" s="270" t="s">
        <v>85</v>
      </c>
      <c r="AV696" s="15" t="s">
        <v>146</v>
      </c>
      <c r="AW696" s="15" t="s">
        <v>32</v>
      </c>
      <c r="AX696" s="15" t="s">
        <v>83</v>
      </c>
      <c r="AY696" s="270" t="s">
        <v>140</v>
      </c>
    </row>
    <row r="697" spans="1:65" s="2" customFormat="1" ht="24.15" customHeight="1">
      <c r="A697" s="38"/>
      <c r="B697" s="39"/>
      <c r="C697" s="219" t="s">
        <v>803</v>
      </c>
      <c r="D697" s="219" t="s">
        <v>142</v>
      </c>
      <c r="E697" s="220" t="s">
        <v>804</v>
      </c>
      <c r="F697" s="221" t="s">
        <v>805</v>
      </c>
      <c r="G697" s="222" t="s">
        <v>218</v>
      </c>
      <c r="H697" s="223">
        <v>25</v>
      </c>
      <c r="I697" s="224"/>
      <c r="J697" s="225">
        <f>ROUND(I697*H697,2)</f>
        <v>0</v>
      </c>
      <c r="K697" s="226"/>
      <c r="L697" s="44"/>
      <c r="M697" s="227" t="s">
        <v>1</v>
      </c>
      <c r="N697" s="228" t="s">
        <v>40</v>
      </c>
      <c r="O697" s="91"/>
      <c r="P697" s="229">
        <f>O697*H697</f>
        <v>0</v>
      </c>
      <c r="Q697" s="229">
        <v>0</v>
      </c>
      <c r="R697" s="229">
        <f>Q697*H697</f>
        <v>0</v>
      </c>
      <c r="S697" s="229">
        <v>0</v>
      </c>
      <c r="T697" s="230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31" t="s">
        <v>594</v>
      </c>
      <c r="AT697" s="231" t="s">
        <v>142</v>
      </c>
      <c r="AU697" s="231" t="s">
        <v>85</v>
      </c>
      <c r="AY697" s="17" t="s">
        <v>140</v>
      </c>
      <c r="BE697" s="232">
        <f>IF(N697="základní",J697,0)</f>
        <v>0</v>
      </c>
      <c r="BF697" s="232">
        <f>IF(N697="snížená",J697,0)</f>
        <v>0</v>
      </c>
      <c r="BG697" s="232">
        <f>IF(N697="zákl. přenesená",J697,0)</f>
        <v>0</v>
      </c>
      <c r="BH697" s="232">
        <f>IF(N697="sníž. přenesená",J697,0)</f>
        <v>0</v>
      </c>
      <c r="BI697" s="232">
        <f>IF(N697="nulová",J697,0)</f>
        <v>0</v>
      </c>
      <c r="BJ697" s="17" t="s">
        <v>83</v>
      </c>
      <c r="BK697" s="232">
        <f>ROUND(I697*H697,2)</f>
        <v>0</v>
      </c>
      <c r="BL697" s="17" t="s">
        <v>594</v>
      </c>
      <c r="BM697" s="231" t="s">
        <v>806</v>
      </c>
    </row>
    <row r="698" spans="1:47" s="2" customFormat="1" ht="12">
      <c r="A698" s="38"/>
      <c r="B698" s="39"/>
      <c r="C698" s="40"/>
      <c r="D698" s="233" t="s">
        <v>148</v>
      </c>
      <c r="E698" s="40"/>
      <c r="F698" s="234" t="s">
        <v>807</v>
      </c>
      <c r="G698" s="40"/>
      <c r="H698" s="40"/>
      <c r="I698" s="235"/>
      <c r="J698" s="40"/>
      <c r="K698" s="40"/>
      <c r="L698" s="44"/>
      <c r="M698" s="236"/>
      <c r="N698" s="237"/>
      <c r="O698" s="91"/>
      <c r="P698" s="91"/>
      <c r="Q698" s="91"/>
      <c r="R698" s="91"/>
      <c r="S698" s="91"/>
      <c r="T698" s="92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T698" s="17" t="s">
        <v>148</v>
      </c>
      <c r="AU698" s="17" t="s">
        <v>85</v>
      </c>
    </row>
    <row r="699" spans="1:51" s="13" customFormat="1" ht="12">
      <c r="A699" s="13"/>
      <c r="B699" s="238"/>
      <c r="C699" s="239"/>
      <c r="D699" s="240" t="s">
        <v>150</v>
      </c>
      <c r="E699" s="241" t="s">
        <v>1</v>
      </c>
      <c r="F699" s="242" t="s">
        <v>159</v>
      </c>
      <c r="G699" s="239"/>
      <c r="H699" s="241" t="s">
        <v>1</v>
      </c>
      <c r="I699" s="243"/>
      <c r="J699" s="239"/>
      <c r="K699" s="239"/>
      <c r="L699" s="244"/>
      <c r="M699" s="245"/>
      <c r="N699" s="246"/>
      <c r="O699" s="246"/>
      <c r="P699" s="246"/>
      <c r="Q699" s="246"/>
      <c r="R699" s="246"/>
      <c r="S699" s="246"/>
      <c r="T699" s="247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8" t="s">
        <v>150</v>
      </c>
      <c r="AU699" s="248" t="s">
        <v>85</v>
      </c>
      <c r="AV699" s="13" t="s">
        <v>83</v>
      </c>
      <c r="AW699" s="13" t="s">
        <v>32</v>
      </c>
      <c r="AX699" s="13" t="s">
        <v>75</v>
      </c>
      <c r="AY699" s="248" t="s">
        <v>140</v>
      </c>
    </row>
    <row r="700" spans="1:51" s="13" customFormat="1" ht="12">
      <c r="A700" s="13"/>
      <c r="B700" s="238"/>
      <c r="C700" s="239"/>
      <c r="D700" s="240" t="s">
        <v>150</v>
      </c>
      <c r="E700" s="241" t="s">
        <v>1</v>
      </c>
      <c r="F700" s="242" t="s">
        <v>808</v>
      </c>
      <c r="G700" s="239"/>
      <c r="H700" s="241" t="s">
        <v>1</v>
      </c>
      <c r="I700" s="243"/>
      <c r="J700" s="239"/>
      <c r="K700" s="239"/>
      <c r="L700" s="244"/>
      <c r="M700" s="245"/>
      <c r="N700" s="246"/>
      <c r="O700" s="246"/>
      <c r="P700" s="246"/>
      <c r="Q700" s="246"/>
      <c r="R700" s="246"/>
      <c r="S700" s="246"/>
      <c r="T700" s="247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8" t="s">
        <v>150</v>
      </c>
      <c r="AU700" s="248" t="s">
        <v>85</v>
      </c>
      <c r="AV700" s="13" t="s">
        <v>83</v>
      </c>
      <c r="AW700" s="13" t="s">
        <v>32</v>
      </c>
      <c r="AX700" s="13" t="s">
        <v>75</v>
      </c>
      <c r="AY700" s="248" t="s">
        <v>140</v>
      </c>
    </row>
    <row r="701" spans="1:51" s="14" customFormat="1" ht="12">
      <c r="A701" s="14"/>
      <c r="B701" s="249"/>
      <c r="C701" s="250"/>
      <c r="D701" s="240" t="s">
        <v>150</v>
      </c>
      <c r="E701" s="251" t="s">
        <v>1</v>
      </c>
      <c r="F701" s="252" t="s">
        <v>802</v>
      </c>
      <c r="G701" s="250"/>
      <c r="H701" s="253">
        <v>25</v>
      </c>
      <c r="I701" s="254"/>
      <c r="J701" s="250"/>
      <c r="K701" s="250"/>
      <c r="L701" s="255"/>
      <c r="M701" s="256"/>
      <c r="N701" s="257"/>
      <c r="O701" s="257"/>
      <c r="P701" s="257"/>
      <c r="Q701" s="257"/>
      <c r="R701" s="257"/>
      <c r="S701" s="257"/>
      <c r="T701" s="258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9" t="s">
        <v>150</v>
      </c>
      <c r="AU701" s="259" t="s">
        <v>85</v>
      </c>
      <c r="AV701" s="14" t="s">
        <v>85</v>
      </c>
      <c r="AW701" s="14" t="s">
        <v>32</v>
      </c>
      <c r="AX701" s="14" t="s">
        <v>75</v>
      </c>
      <c r="AY701" s="259" t="s">
        <v>140</v>
      </c>
    </row>
    <row r="702" spans="1:51" s="15" customFormat="1" ht="12">
      <c r="A702" s="15"/>
      <c r="B702" s="260"/>
      <c r="C702" s="261"/>
      <c r="D702" s="240" t="s">
        <v>150</v>
      </c>
      <c r="E702" s="262" t="s">
        <v>1</v>
      </c>
      <c r="F702" s="263" t="s">
        <v>154</v>
      </c>
      <c r="G702" s="261"/>
      <c r="H702" s="264">
        <v>25</v>
      </c>
      <c r="I702" s="265"/>
      <c r="J702" s="261"/>
      <c r="K702" s="261"/>
      <c r="L702" s="266"/>
      <c r="M702" s="267"/>
      <c r="N702" s="268"/>
      <c r="O702" s="268"/>
      <c r="P702" s="268"/>
      <c r="Q702" s="268"/>
      <c r="R702" s="268"/>
      <c r="S702" s="268"/>
      <c r="T702" s="269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70" t="s">
        <v>150</v>
      </c>
      <c r="AU702" s="270" t="s">
        <v>85</v>
      </c>
      <c r="AV702" s="15" t="s">
        <v>146</v>
      </c>
      <c r="AW702" s="15" t="s">
        <v>32</v>
      </c>
      <c r="AX702" s="15" t="s">
        <v>83</v>
      </c>
      <c r="AY702" s="270" t="s">
        <v>140</v>
      </c>
    </row>
    <row r="703" spans="1:65" s="2" customFormat="1" ht="24.15" customHeight="1">
      <c r="A703" s="38"/>
      <c r="B703" s="39"/>
      <c r="C703" s="219" t="s">
        <v>809</v>
      </c>
      <c r="D703" s="219" t="s">
        <v>142</v>
      </c>
      <c r="E703" s="220" t="s">
        <v>810</v>
      </c>
      <c r="F703" s="221" t="s">
        <v>811</v>
      </c>
      <c r="G703" s="222" t="s">
        <v>218</v>
      </c>
      <c r="H703" s="223">
        <v>50</v>
      </c>
      <c r="I703" s="224"/>
      <c r="J703" s="225">
        <f>ROUND(I703*H703,2)</f>
        <v>0</v>
      </c>
      <c r="K703" s="226"/>
      <c r="L703" s="44"/>
      <c r="M703" s="227" t="s">
        <v>1</v>
      </c>
      <c r="N703" s="228" t="s">
        <v>40</v>
      </c>
      <c r="O703" s="91"/>
      <c r="P703" s="229">
        <f>O703*H703</f>
        <v>0</v>
      </c>
      <c r="Q703" s="229">
        <v>0</v>
      </c>
      <c r="R703" s="229">
        <f>Q703*H703</f>
        <v>0</v>
      </c>
      <c r="S703" s="229">
        <v>0</v>
      </c>
      <c r="T703" s="230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31" t="s">
        <v>594</v>
      </c>
      <c r="AT703" s="231" t="s">
        <v>142</v>
      </c>
      <c r="AU703" s="231" t="s">
        <v>85</v>
      </c>
      <c r="AY703" s="17" t="s">
        <v>140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17" t="s">
        <v>83</v>
      </c>
      <c r="BK703" s="232">
        <f>ROUND(I703*H703,2)</f>
        <v>0</v>
      </c>
      <c r="BL703" s="17" t="s">
        <v>594</v>
      </c>
      <c r="BM703" s="231" t="s">
        <v>812</v>
      </c>
    </row>
    <row r="704" spans="1:47" s="2" customFormat="1" ht="12">
      <c r="A704" s="38"/>
      <c r="B704" s="39"/>
      <c r="C704" s="40"/>
      <c r="D704" s="233" t="s">
        <v>148</v>
      </c>
      <c r="E704" s="40"/>
      <c r="F704" s="234" t="s">
        <v>813</v>
      </c>
      <c r="G704" s="40"/>
      <c r="H704" s="40"/>
      <c r="I704" s="235"/>
      <c r="J704" s="40"/>
      <c r="K704" s="40"/>
      <c r="L704" s="44"/>
      <c r="M704" s="236"/>
      <c r="N704" s="237"/>
      <c r="O704" s="91"/>
      <c r="P704" s="91"/>
      <c r="Q704" s="91"/>
      <c r="R704" s="91"/>
      <c r="S704" s="91"/>
      <c r="T704" s="92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T704" s="17" t="s">
        <v>148</v>
      </c>
      <c r="AU704" s="17" t="s">
        <v>85</v>
      </c>
    </row>
    <row r="705" spans="1:51" s="13" customFormat="1" ht="12">
      <c r="A705" s="13"/>
      <c r="B705" s="238"/>
      <c r="C705" s="239"/>
      <c r="D705" s="240" t="s">
        <v>150</v>
      </c>
      <c r="E705" s="241" t="s">
        <v>1</v>
      </c>
      <c r="F705" s="242" t="s">
        <v>159</v>
      </c>
      <c r="G705" s="239"/>
      <c r="H705" s="241" t="s">
        <v>1</v>
      </c>
      <c r="I705" s="243"/>
      <c r="J705" s="239"/>
      <c r="K705" s="239"/>
      <c r="L705" s="244"/>
      <c r="M705" s="245"/>
      <c r="N705" s="246"/>
      <c r="O705" s="246"/>
      <c r="P705" s="246"/>
      <c r="Q705" s="246"/>
      <c r="R705" s="246"/>
      <c r="S705" s="246"/>
      <c r="T705" s="247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8" t="s">
        <v>150</v>
      </c>
      <c r="AU705" s="248" t="s">
        <v>85</v>
      </c>
      <c r="AV705" s="13" t="s">
        <v>83</v>
      </c>
      <c r="AW705" s="13" t="s">
        <v>32</v>
      </c>
      <c r="AX705" s="13" t="s">
        <v>75</v>
      </c>
      <c r="AY705" s="248" t="s">
        <v>140</v>
      </c>
    </row>
    <row r="706" spans="1:51" s="13" customFormat="1" ht="12">
      <c r="A706" s="13"/>
      <c r="B706" s="238"/>
      <c r="C706" s="239"/>
      <c r="D706" s="240" t="s">
        <v>150</v>
      </c>
      <c r="E706" s="241" t="s">
        <v>1</v>
      </c>
      <c r="F706" s="242" t="s">
        <v>814</v>
      </c>
      <c r="G706" s="239"/>
      <c r="H706" s="241" t="s">
        <v>1</v>
      </c>
      <c r="I706" s="243"/>
      <c r="J706" s="239"/>
      <c r="K706" s="239"/>
      <c r="L706" s="244"/>
      <c r="M706" s="245"/>
      <c r="N706" s="246"/>
      <c r="O706" s="246"/>
      <c r="P706" s="246"/>
      <c r="Q706" s="246"/>
      <c r="R706" s="246"/>
      <c r="S706" s="246"/>
      <c r="T706" s="247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8" t="s">
        <v>150</v>
      </c>
      <c r="AU706" s="248" t="s">
        <v>85</v>
      </c>
      <c r="AV706" s="13" t="s">
        <v>83</v>
      </c>
      <c r="AW706" s="13" t="s">
        <v>32</v>
      </c>
      <c r="AX706" s="13" t="s">
        <v>75</v>
      </c>
      <c r="AY706" s="248" t="s">
        <v>140</v>
      </c>
    </row>
    <row r="707" spans="1:51" s="14" customFormat="1" ht="12">
      <c r="A707" s="14"/>
      <c r="B707" s="249"/>
      <c r="C707" s="250"/>
      <c r="D707" s="240" t="s">
        <v>150</v>
      </c>
      <c r="E707" s="251" t="s">
        <v>1</v>
      </c>
      <c r="F707" s="252" t="s">
        <v>795</v>
      </c>
      <c r="G707" s="250"/>
      <c r="H707" s="253">
        <v>50</v>
      </c>
      <c r="I707" s="254"/>
      <c r="J707" s="250"/>
      <c r="K707" s="250"/>
      <c r="L707" s="255"/>
      <c r="M707" s="256"/>
      <c r="N707" s="257"/>
      <c r="O707" s="257"/>
      <c r="P707" s="257"/>
      <c r="Q707" s="257"/>
      <c r="R707" s="257"/>
      <c r="S707" s="257"/>
      <c r="T707" s="258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9" t="s">
        <v>150</v>
      </c>
      <c r="AU707" s="259" t="s">
        <v>85</v>
      </c>
      <c r="AV707" s="14" t="s">
        <v>85</v>
      </c>
      <c r="AW707" s="14" t="s">
        <v>32</v>
      </c>
      <c r="AX707" s="14" t="s">
        <v>75</v>
      </c>
      <c r="AY707" s="259" t="s">
        <v>140</v>
      </c>
    </row>
    <row r="708" spans="1:51" s="15" customFormat="1" ht="12">
      <c r="A708" s="15"/>
      <c r="B708" s="260"/>
      <c r="C708" s="261"/>
      <c r="D708" s="240" t="s">
        <v>150</v>
      </c>
      <c r="E708" s="262" t="s">
        <v>1</v>
      </c>
      <c r="F708" s="263" t="s">
        <v>154</v>
      </c>
      <c r="G708" s="261"/>
      <c r="H708" s="264">
        <v>50</v>
      </c>
      <c r="I708" s="265"/>
      <c r="J708" s="261"/>
      <c r="K708" s="261"/>
      <c r="L708" s="266"/>
      <c r="M708" s="267"/>
      <c r="N708" s="268"/>
      <c r="O708" s="268"/>
      <c r="P708" s="268"/>
      <c r="Q708" s="268"/>
      <c r="R708" s="268"/>
      <c r="S708" s="268"/>
      <c r="T708" s="269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70" t="s">
        <v>150</v>
      </c>
      <c r="AU708" s="270" t="s">
        <v>85</v>
      </c>
      <c r="AV708" s="15" t="s">
        <v>146</v>
      </c>
      <c r="AW708" s="15" t="s">
        <v>32</v>
      </c>
      <c r="AX708" s="15" t="s">
        <v>83</v>
      </c>
      <c r="AY708" s="270" t="s">
        <v>140</v>
      </c>
    </row>
    <row r="709" spans="1:65" s="2" customFormat="1" ht="16.5" customHeight="1">
      <c r="A709" s="38"/>
      <c r="B709" s="39"/>
      <c r="C709" s="219" t="s">
        <v>815</v>
      </c>
      <c r="D709" s="219" t="s">
        <v>142</v>
      </c>
      <c r="E709" s="220" t="s">
        <v>816</v>
      </c>
      <c r="F709" s="221" t="s">
        <v>817</v>
      </c>
      <c r="G709" s="222" t="s">
        <v>218</v>
      </c>
      <c r="H709" s="223">
        <v>25</v>
      </c>
      <c r="I709" s="224"/>
      <c r="J709" s="225">
        <f>ROUND(I709*H709,2)</f>
        <v>0</v>
      </c>
      <c r="K709" s="226"/>
      <c r="L709" s="44"/>
      <c r="M709" s="227" t="s">
        <v>1</v>
      </c>
      <c r="N709" s="228" t="s">
        <v>40</v>
      </c>
      <c r="O709" s="91"/>
      <c r="P709" s="229">
        <f>O709*H709</f>
        <v>0</v>
      </c>
      <c r="Q709" s="229">
        <v>7E-05</v>
      </c>
      <c r="R709" s="229">
        <f>Q709*H709</f>
        <v>0.0017499999999999998</v>
      </c>
      <c r="S709" s="229">
        <v>0</v>
      </c>
      <c r="T709" s="230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31" t="s">
        <v>594</v>
      </c>
      <c r="AT709" s="231" t="s">
        <v>142</v>
      </c>
      <c r="AU709" s="231" t="s">
        <v>85</v>
      </c>
      <c r="AY709" s="17" t="s">
        <v>140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17" t="s">
        <v>83</v>
      </c>
      <c r="BK709" s="232">
        <f>ROUND(I709*H709,2)</f>
        <v>0</v>
      </c>
      <c r="BL709" s="17" t="s">
        <v>594</v>
      </c>
      <c r="BM709" s="231" t="s">
        <v>818</v>
      </c>
    </row>
    <row r="710" spans="1:47" s="2" customFormat="1" ht="12">
      <c r="A710" s="38"/>
      <c r="B710" s="39"/>
      <c r="C710" s="40"/>
      <c r="D710" s="233" t="s">
        <v>148</v>
      </c>
      <c r="E710" s="40"/>
      <c r="F710" s="234" t="s">
        <v>819</v>
      </c>
      <c r="G710" s="40"/>
      <c r="H710" s="40"/>
      <c r="I710" s="235"/>
      <c r="J710" s="40"/>
      <c r="K710" s="40"/>
      <c r="L710" s="44"/>
      <c r="M710" s="283"/>
      <c r="N710" s="284"/>
      <c r="O710" s="285"/>
      <c r="P710" s="285"/>
      <c r="Q710" s="285"/>
      <c r="R710" s="285"/>
      <c r="S710" s="285"/>
      <c r="T710" s="286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T710" s="17" t="s">
        <v>148</v>
      </c>
      <c r="AU710" s="17" t="s">
        <v>85</v>
      </c>
    </row>
    <row r="711" spans="1:31" s="2" customFormat="1" ht="6.95" customHeight="1">
      <c r="A711" s="38"/>
      <c r="B711" s="66"/>
      <c r="C711" s="67"/>
      <c r="D711" s="67"/>
      <c r="E711" s="67"/>
      <c r="F711" s="67"/>
      <c r="G711" s="67"/>
      <c r="H711" s="67"/>
      <c r="I711" s="67"/>
      <c r="J711" s="67"/>
      <c r="K711" s="67"/>
      <c r="L711" s="44"/>
      <c r="M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</row>
  </sheetData>
  <sheetProtection password="CC35" sheet="1" objects="1" scenarios="1" formatColumns="0" formatRows="0" autoFilter="0"/>
  <autoFilter ref="C137:K710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hyperlinks>
    <hyperlink ref="F142" r:id="rId1" display="https://podminky.urs.cz/item/CS_URS_2023_01/113106151"/>
    <hyperlink ref="F148" r:id="rId2" display="https://podminky.urs.cz/item/CS_URS_2023_01/119002131"/>
    <hyperlink ref="F154" r:id="rId3" display="https://podminky.urs.cz/item/CS_URS_2023_01/119002132"/>
    <hyperlink ref="F156" r:id="rId4" display="https://podminky.urs.cz/item/CS_URS_2023_01/122251104"/>
    <hyperlink ref="F165" r:id="rId5" display="https://podminky.urs.cz/item/CS_URS_2023_01/162751117"/>
    <hyperlink ref="F170" r:id="rId6" display="https://podminky.urs.cz/item/CS_URS_2023_01/171201231"/>
    <hyperlink ref="F174" r:id="rId7" display="https://podminky.urs.cz/item/CS_URS_2023_01/174151101"/>
    <hyperlink ref="F184" r:id="rId8" display="https://podminky.urs.cz/item/CS_URS_2023_01/211531111"/>
    <hyperlink ref="F190" r:id="rId9" display="https://podminky.urs.cz/item/CS_URS_2023_01/212755214"/>
    <hyperlink ref="F196" r:id="rId10" display="https://podminky.urs.cz/item/CS_URS_2023_01/213141111"/>
    <hyperlink ref="F204" r:id="rId11" display="https://podminky.urs.cz/item/CS_URS_2023_01/275313711"/>
    <hyperlink ref="F210" r:id="rId12" display="https://podminky.urs.cz/item/CS_URS_2023_01/275351121"/>
    <hyperlink ref="F216" r:id="rId13" display="https://podminky.urs.cz/item/CS_URS_2023_01/275351122"/>
    <hyperlink ref="F224" r:id="rId14" display="https://podminky.urs.cz/item/CS_URS_2023_01/311234251"/>
    <hyperlink ref="F236" r:id="rId15" display="https://podminky.urs.cz/item/CS_URS_2023_01/417321515"/>
    <hyperlink ref="F245" r:id="rId16" display="https://podminky.urs.cz/item/CS_URS_2023_01/417351115"/>
    <hyperlink ref="F254" r:id="rId17" display="https://podminky.urs.cz/item/CS_URS_2023_01/417351116"/>
    <hyperlink ref="F264" r:id="rId18" display="https://podminky.urs.cz/item/CS_URS_2023_01/417361821"/>
    <hyperlink ref="F270" r:id="rId19" display="https://podminky.urs.cz/item/CS_URS_2023_01/451577877"/>
    <hyperlink ref="F278" r:id="rId20" display="https://podminky.urs.cz/item/CS_URS_2023_01/564851011"/>
    <hyperlink ref="F285" r:id="rId21" display="https://podminky.urs.cz/item/CS_URS_2023_01/591111111"/>
    <hyperlink ref="F293" r:id="rId22" display="https://podminky.urs.cz/item/CS_URS_2023_01/612131121"/>
    <hyperlink ref="F302" r:id="rId23" display="https://podminky.urs.cz/item/CS_URS_2023_01/612331141"/>
    <hyperlink ref="F308" r:id="rId24" display="https://podminky.urs.cz/item/CS_URS_2023_01/612335423"/>
    <hyperlink ref="F316" r:id="rId25" display="https://podminky.urs.cz/item/CS_URS_2023_01/622131121"/>
    <hyperlink ref="F328" r:id="rId26" display="https://podminky.urs.cz/item/CS_URS_2023_01/622335113"/>
    <hyperlink ref="F340" r:id="rId27" display="https://podminky.urs.cz/item/CS_URS_2023_01/631311224"/>
    <hyperlink ref="F346" r:id="rId28" display="https://podminky.urs.cz/item/CS_URS_2023_01/631319173"/>
    <hyperlink ref="F348" r:id="rId29" display="https://podminky.urs.cz/item/CS_URS_2023_01/631362021"/>
    <hyperlink ref="F355" r:id="rId30" display="https://podminky.urs.cz/item/CS_URS_2023_01/941111121"/>
    <hyperlink ref="F361" r:id="rId31" display="https://podminky.urs.cz/item/CS_URS_2023_01/941111221"/>
    <hyperlink ref="F364" r:id="rId32" display="https://podminky.urs.cz/item/CS_URS_2023_01/941111821"/>
    <hyperlink ref="F366" r:id="rId33" display="https://podminky.urs.cz/item/CS_URS_2023_01/949101111"/>
    <hyperlink ref="F372" r:id="rId34" display="https://podminky.urs.cz/item/CS_URS_2023_01/952901221"/>
    <hyperlink ref="F377" r:id="rId35" display="https://podminky.urs.cz/item/CS_URS_2023_01/962031133"/>
    <hyperlink ref="F384" r:id="rId36" display="https://podminky.urs.cz/item/CS_URS_2023_01/963023611"/>
    <hyperlink ref="F390" r:id="rId37" display="https://podminky.urs.cz/item/CS_URS_2023_01/963051113"/>
    <hyperlink ref="F395" r:id="rId38" display="https://podminky.urs.cz/item/CS_URS_2023_01/964076341"/>
    <hyperlink ref="F400" r:id="rId39" display="https://podminky.urs.cz/item/CS_URS_2023_01/964076441"/>
    <hyperlink ref="F405" r:id="rId40" display="https://podminky.urs.cz/item/CS_URS_2023_01/965042141"/>
    <hyperlink ref="F411" r:id="rId41" display="https://podminky.urs.cz/item/CS_URS_2023_01/968072455"/>
    <hyperlink ref="F421" r:id="rId42" display="https://podminky.urs.cz/item/CS_URS_2023_01/975021211"/>
    <hyperlink ref="F426" r:id="rId43" display="https://podminky.urs.cz/item/CS_URS_2023_01/977151119"/>
    <hyperlink ref="F432" r:id="rId44" display="https://podminky.urs.cz/item/CS_URS_2023_01/978021161"/>
    <hyperlink ref="F440" r:id="rId45" display="https://podminky.urs.cz/item/CS_URS_2023_01/978036141"/>
    <hyperlink ref="F448" r:id="rId46" display="https://podminky.urs.cz/item/CS_URS_2023_01/979071111"/>
    <hyperlink ref="F467" r:id="rId47" display="https://podminky.urs.cz/item/CS_URS_2023_01/9851112R1"/>
    <hyperlink ref="F474" r:id="rId48" display="https://podminky.urs.cz/item/CS_URS_2023_01/985112112"/>
    <hyperlink ref="F480" r:id="rId49" display="https://podminky.urs.cz/item/CS_URS_2023_01/985112193"/>
    <hyperlink ref="F482" r:id="rId50" display="https://podminky.urs.cz/item/CS_URS_2023_01/985131111"/>
    <hyperlink ref="F496" r:id="rId51" display="https://podminky.urs.cz/item/CS_URS_2023_01/985131221"/>
    <hyperlink ref="F502" r:id="rId52" display="https://podminky.urs.cz/item/CS_URS_2023_01/985131311"/>
    <hyperlink ref="F516" r:id="rId53" display="https://podminky.urs.cz/item/CS_URS_2023_01/985139112"/>
    <hyperlink ref="F520" r:id="rId54" display="https://podminky.urs.cz/item/CS_URS_2023_01/985231112"/>
    <hyperlink ref="F533" r:id="rId55" display="https://podminky.urs.cz/item/CS_URS_2023_01/985232112"/>
    <hyperlink ref="F540" r:id="rId56" display="https://podminky.urs.cz/item/CS_URS_2023_01/985311111"/>
    <hyperlink ref="F546" r:id="rId57" display="https://podminky.urs.cz/item/CS_URS_2023_01/985311112"/>
    <hyperlink ref="F552" r:id="rId58" display="https://podminky.urs.cz/item/CS_URS_2023_01/985311912"/>
    <hyperlink ref="F554" r:id="rId59" display="https://podminky.urs.cz/item/CS_URS_2023_01/985323111"/>
    <hyperlink ref="F562" r:id="rId60" display="https://podminky.urs.cz/item/CS_URS_2023_01/985323912"/>
    <hyperlink ref="F565" r:id="rId61" display="https://podminky.urs.cz/item/CS_URS_2023_01/997013151"/>
    <hyperlink ref="F567" r:id="rId62" display="https://podminky.urs.cz/item/CS_URS_2023_01/997013501"/>
    <hyperlink ref="F569" r:id="rId63" display="https://podminky.urs.cz/item/CS_URS_2023_01/997013509"/>
    <hyperlink ref="F572" r:id="rId64" display="https://podminky.urs.cz/item/CS_URS_2023_01/997013871"/>
    <hyperlink ref="F575" r:id="rId65" display="https://podminky.urs.cz/item/CS_URS_2023_01/998011001"/>
    <hyperlink ref="F579" r:id="rId66" display="https://podminky.urs.cz/item/CS_URS_2023_01/711161273"/>
    <hyperlink ref="F587" r:id="rId67" display="https://podminky.urs.cz/item/CS_URS_2023_01/998711201"/>
    <hyperlink ref="F590" r:id="rId68" display="https://podminky.urs.cz/item/CS_URS_2023_01/712340832"/>
    <hyperlink ref="F597" r:id="rId69" display="https://podminky.urs.cz/item/CS_URS_2023_01/762341811"/>
    <hyperlink ref="F603" r:id="rId70" display="https://podminky.urs.cz/item/CS_URS_2023_01/762431828"/>
    <hyperlink ref="F623" r:id="rId71" display="https://podminky.urs.cz/item/CS_URS_2023_01/998766201"/>
    <hyperlink ref="F626" r:id="rId72" display="https://podminky.urs.cz/item/CS_URS_2023_01/767161814"/>
    <hyperlink ref="F633" r:id="rId73" display="https://podminky.urs.cz/item/CS_URS_2023_01/783314201"/>
    <hyperlink ref="F642" r:id="rId74" display="https://podminky.urs.cz/item/CS_URS_2023_01/783823135"/>
    <hyperlink ref="F651" r:id="rId75" display="https://podminky.urs.cz/item/CS_URS_2023_01/783827125"/>
    <hyperlink ref="F654" r:id="rId76" display="https://podminky.urs.cz/item/CS_URS_2023_01/784181111"/>
    <hyperlink ref="F660" r:id="rId77" display="https://podminky.urs.cz/item/CS_URS_2023_01/784211103"/>
    <hyperlink ref="F667" r:id="rId78" display="https://podminky.urs.cz/item/CS_URS_2023_01/789121141"/>
    <hyperlink ref="F673" r:id="rId79" display="https://podminky.urs.cz/item/CS_URS_2023_01/789221511"/>
    <hyperlink ref="F686" r:id="rId80" display="https://podminky.urs.cz/item/CS_URS_2023_01/460161252"/>
    <hyperlink ref="F692" r:id="rId81" display="https://podminky.urs.cz/item/CS_URS_2023_01/460431242"/>
    <hyperlink ref="F698" r:id="rId82" display="https://podminky.urs.cz/item/CS_URS_2023_01/460431262"/>
    <hyperlink ref="F704" r:id="rId83" display="https://podminky.urs.cz/item/CS_URS_2023_01/460661112"/>
    <hyperlink ref="F710" r:id="rId84" display="https://podminky.urs.cz/item/CS_URS_2023_01/460671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 xml:space="preserve">Statické zajištění výstupní stanice výtahu  na Pastýřskou stěnu a navazujícího objektu Medvědince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820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ROUND((SUM(BE137:BE988)),2)</f>
        <v>0</v>
      </c>
      <c r="G33" s="38"/>
      <c r="H33" s="38"/>
      <c r="I33" s="155">
        <v>0.21</v>
      </c>
      <c r="J33" s="154">
        <f>ROUND(((SUM(BE137:BE988))*I33),2)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ROUND((SUM(BF137:BF988)),2)</f>
        <v>0</v>
      </c>
      <c r="G34" s="38"/>
      <c r="H34" s="38"/>
      <c r="I34" s="155">
        <v>0.15</v>
      </c>
      <c r="J34" s="154">
        <f>ROUND(((SUM(BF137:BF988))*I34),2)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ROUND((SUM(BG137:BG988)),2)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ROUND((SUM(BH137:BH988)),2)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ROUND((SUM(BI137:BI988)),2)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 xml:space="preserve">Statické zajištění výstupní stanice výtahu  na Pastýřskou stěnu a navazujícího objektu Medvědince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02 - Výstupní stanice výtahu na Pastýřskou stěnu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Statutární město Děčín, MM Děčín, OR</v>
      </c>
      <c r="G91" s="40"/>
      <c r="H91" s="40"/>
      <c r="I91" s="32" t="s">
        <v>30</v>
      </c>
      <c r="J91" s="36" t="str">
        <f>E21</f>
        <v>Ing. Hrabě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J137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 hidden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J138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J139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J206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J221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J228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J250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J280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110</v>
      </c>
      <c r="E104" s="188"/>
      <c r="F104" s="188"/>
      <c r="G104" s="188"/>
      <c r="H104" s="188"/>
      <c r="I104" s="188"/>
      <c r="J104" s="189">
        <f>J363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J746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112</v>
      </c>
      <c r="E106" s="188"/>
      <c r="F106" s="188"/>
      <c r="G106" s="188"/>
      <c r="H106" s="188"/>
      <c r="I106" s="188"/>
      <c r="J106" s="189">
        <f>J756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79"/>
      <c r="C107" s="180"/>
      <c r="D107" s="181" t="s">
        <v>113</v>
      </c>
      <c r="E107" s="182"/>
      <c r="F107" s="182"/>
      <c r="G107" s="182"/>
      <c r="H107" s="182"/>
      <c r="I107" s="182"/>
      <c r="J107" s="183">
        <f>J759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85"/>
      <c r="C108" s="186"/>
      <c r="D108" s="187" t="s">
        <v>114</v>
      </c>
      <c r="E108" s="188"/>
      <c r="F108" s="188"/>
      <c r="G108" s="188"/>
      <c r="H108" s="188"/>
      <c r="I108" s="188"/>
      <c r="J108" s="189">
        <f>J760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5"/>
      <c r="C109" s="186"/>
      <c r="D109" s="187" t="s">
        <v>115</v>
      </c>
      <c r="E109" s="188"/>
      <c r="F109" s="188"/>
      <c r="G109" s="188"/>
      <c r="H109" s="188"/>
      <c r="I109" s="188"/>
      <c r="J109" s="189">
        <f>J807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5"/>
      <c r="C110" s="186"/>
      <c r="D110" s="187" t="s">
        <v>821</v>
      </c>
      <c r="E110" s="188"/>
      <c r="F110" s="188"/>
      <c r="G110" s="188"/>
      <c r="H110" s="188"/>
      <c r="I110" s="188"/>
      <c r="J110" s="189">
        <f>J814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5"/>
      <c r="C111" s="186"/>
      <c r="D111" s="187" t="s">
        <v>822</v>
      </c>
      <c r="E111" s="188"/>
      <c r="F111" s="188"/>
      <c r="G111" s="188"/>
      <c r="H111" s="188"/>
      <c r="I111" s="188"/>
      <c r="J111" s="189">
        <f>J821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5"/>
      <c r="C112" s="186"/>
      <c r="D112" s="187" t="s">
        <v>116</v>
      </c>
      <c r="E112" s="188"/>
      <c r="F112" s="188"/>
      <c r="G112" s="188"/>
      <c r="H112" s="188"/>
      <c r="I112" s="188"/>
      <c r="J112" s="189">
        <f>J828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5"/>
      <c r="C113" s="186"/>
      <c r="D113" s="187" t="s">
        <v>117</v>
      </c>
      <c r="E113" s="188"/>
      <c r="F113" s="188"/>
      <c r="G113" s="188"/>
      <c r="H113" s="188"/>
      <c r="I113" s="188"/>
      <c r="J113" s="189">
        <f>J840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85"/>
      <c r="C114" s="186"/>
      <c r="D114" s="187" t="s">
        <v>118</v>
      </c>
      <c r="E114" s="188"/>
      <c r="F114" s="188"/>
      <c r="G114" s="188"/>
      <c r="H114" s="188"/>
      <c r="I114" s="188"/>
      <c r="J114" s="189">
        <f>J895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85"/>
      <c r="C115" s="186"/>
      <c r="D115" s="187" t="s">
        <v>119</v>
      </c>
      <c r="E115" s="188"/>
      <c r="F115" s="188"/>
      <c r="G115" s="188"/>
      <c r="H115" s="188"/>
      <c r="I115" s="188"/>
      <c r="J115" s="189">
        <f>J935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85"/>
      <c r="C116" s="186"/>
      <c r="D116" s="187" t="s">
        <v>120</v>
      </c>
      <c r="E116" s="188"/>
      <c r="F116" s="188"/>
      <c r="G116" s="188"/>
      <c r="H116" s="188"/>
      <c r="I116" s="188"/>
      <c r="J116" s="189">
        <f>J955</f>
        <v>0</v>
      </c>
      <c r="K116" s="186"/>
      <c r="L116" s="19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 hidden="1">
      <c r="A117" s="10"/>
      <c r="B117" s="185"/>
      <c r="C117" s="186"/>
      <c r="D117" s="187" t="s">
        <v>121</v>
      </c>
      <c r="E117" s="188"/>
      <c r="F117" s="188"/>
      <c r="G117" s="188"/>
      <c r="H117" s="188"/>
      <c r="I117" s="188"/>
      <c r="J117" s="189">
        <f>J975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 hidden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 hidden="1">
      <c r="A119" s="38"/>
      <c r="B119" s="66"/>
      <c r="C119" s="67"/>
      <c r="D119" s="67"/>
      <c r="E119" s="67"/>
      <c r="F119" s="67"/>
      <c r="G119" s="67"/>
      <c r="H119" s="67"/>
      <c r="I119" s="67"/>
      <c r="J119" s="67"/>
      <c r="K119" s="67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ht="12" hidden="1"/>
    <row r="121" ht="12" hidden="1"/>
    <row r="122" ht="12" hidden="1"/>
    <row r="123" spans="1:31" s="2" customFormat="1" ht="6.95" customHeight="1">
      <c r="A123" s="38"/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95" customHeight="1">
      <c r="A124" s="38"/>
      <c r="B124" s="39"/>
      <c r="C124" s="23" t="s">
        <v>125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16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6.25" customHeight="1">
      <c r="A127" s="38"/>
      <c r="B127" s="39"/>
      <c r="C127" s="40"/>
      <c r="D127" s="40"/>
      <c r="E127" s="174" t="str">
        <f>E7</f>
        <v xml:space="preserve">Statické zajištění výstupní stanice výtahu  na Pastýřskou stěnu a navazujícího objektu Medvědince</v>
      </c>
      <c r="F127" s="32"/>
      <c r="G127" s="32"/>
      <c r="H127" s="32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96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E9</f>
        <v>SO 02 - Výstupní stanice výtahu na Pastýřskou stěnu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F12</f>
        <v xml:space="preserve"> </v>
      </c>
      <c r="G131" s="40"/>
      <c r="H131" s="40"/>
      <c r="I131" s="32" t="s">
        <v>22</v>
      </c>
      <c r="J131" s="79" t="str">
        <f>IF(J12="","",J12)</f>
        <v>28. 4. 2023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E15</f>
        <v>Statutární město Děčín, MM Děčín, OR</v>
      </c>
      <c r="G133" s="40"/>
      <c r="H133" s="40"/>
      <c r="I133" s="32" t="s">
        <v>30</v>
      </c>
      <c r="J133" s="36" t="str">
        <f>E21</f>
        <v>Ing. Hrabě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IF(E18="","",E18)</f>
        <v>Vyplň údaj</v>
      </c>
      <c r="G134" s="40"/>
      <c r="H134" s="40"/>
      <c r="I134" s="32" t="s">
        <v>33</v>
      </c>
      <c r="J134" s="36" t="str">
        <f>E24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91"/>
      <c r="B136" s="192"/>
      <c r="C136" s="193" t="s">
        <v>126</v>
      </c>
      <c r="D136" s="194" t="s">
        <v>60</v>
      </c>
      <c r="E136" s="194" t="s">
        <v>56</v>
      </c>
      <c r="F136" s="194" t="s">
        <v>57</v>
      </c>
      <c r="G136" s="194" t="s">
        <v>127</v>
      </c>
      <c r="H136" s="194" t="s">
        <v>128</v>
      </c>
      <c r="I136" s="194" t="s">
        <v>129</v>
      </c>
      <c r="J136" s="195" t="s">
        <v>100</v>
      </c>
      <c r="K136" s="196" t="s">
        <v>130</v>
      </c>
      <c r="L136" s="197"/>
      <c r="M136" s="100" t="s">
        <v>1</v>
      </c>
      <c r="N136" s="101" t="s">
        <v>39</v>
      </c>
      <c r="O136" s="101" t="s">
        <v>131</v>
      </c>
      <c r="P136" s="101" t="s">
        <v>132</v>
      </c>
      <c r="Q136" s="101" t="s">
        <v>133</v>
      </c>
      <c r="R136" s="101" t="s">
        <v>134</v>
      </c>
      <c r="S136" s="101" t="s">
        <v>135</v>
      </c>
      <c r="T136" s="102" t="s">
        <v>136</v>
      </c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</row>
    <row r="137" spans="1:63" s="2" customFormat="1" ht="22.8" customHeight="1">
      <c r="A137" s="38"/>
      <c r="B137" s="39"/>
      <c r="C137" s="107" t="s">
        <v>137</v>
      </c>
      <c r="D137" s="40"/>
      <c r="E137" s="40"/>
      <c r="F137" s="40"/>
      <c r="G137" s="40"/>
      <c r="H137" s="40"/>
      <c r="I137" s="40"/>
      <c r="J137" s="198">
        <f>BK137</f>
        <v>0</v>
      </c>
      <c r="K137" s="40"/>
      <c r="L137" s="44"/>
      <c r="M137" s="103"/>
      <c r="N137" s="199"/>
      <c r="O137" s="104"/>
      <c r="P137" s="200">
        <f>P138+P759</f>
        <v>0</v>
      </c>
      <c r="Q137" s="104"/>
      <c r="R137" s="200">
        <f>R138+R759</f>
        <v>268.88770266</v>
      </c>
      <c r="S137" s="104"/>
      <c r="T137" s="201">
        <f>T138+T759</f>
        <v>178.3584143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74</v>
      </c>
      <c r="AU137" s="17" t="s">
        <v>102</v>
      </c>
      <c r="BK137" s="202">
        <f>BK138+BK759</f>
        <v>0</v>
      </c>
    </row>
    <row r="138" spans="1:63" s="12" customFormat="1" ht="25.9" customHeight="1">
      <c r="A138" s="12"/>
      <c r="B138" s="203"/>
      <c r="C138" s="204"/>
      <c r="D138" s="205" t="s">
        <v>74</v>
      </c>
      <c r="E138" s="206" t="s">
        <v>138</v>
      </c>
      <c r="F138" s="206" t="s">
        <v>139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P139+P206+P221+P228+P250+P280+P363+P746+P756</f>
        <v>0</v>
      </c>
      <c r="Q138" s="211"/>
      <c r="R138" s="212">
        <f>R139+R206+R221+R228+R250+R280+R363+R746+R756</f>
        <v>262.73411343</v>
      </c>
      <c r="S138" s="211"/>
      <c r="T138" s="213">
        <f>T139+T206+T221+T228+T250+T280+T363+T746+T756</f>
        <v>168.960805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83</v>
      </c>
      <c r="AT138" s="215" t="s">
        <v>74</v>
      </c>
      <c r="AU138" s="215" t="s">
        <v>75</v>
      </c>
      <c r="AY138" s="214" t="s">
        <v>140</v>
      </c>
      <c r="BK138" s="216">
        <f>BK139+BK206+BK221+BK228+BK250+BK280+BK363+BK746+BK756</f>
        <v>0</v>
      </c>
    </row>
    <row r="139" spans="1:63" s="12" customFormat="1" ht="22.8" customHeight="1">
      <c r="A139" s="12"/>
      <c r="B139" s="203"/>
      <c r="C139" s="204"/>
      <c r="D139" s="205" t="s">
        <v>74</v>
      </c>
      <c r="E139" s="217" t="s">
        <v>83</v>
      </c>
      <c r="F139" s="217" t="s">
        <v>141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SUM(P140:P205)</f>
        <v>0</v>
      </c>
      <c r="Q139" s="211"/>
      <c r="R139" s="212">
        <f>SUM(R140:R205)</f>
        <v>14.020800000000001</v>
      </c>
      <c r="S139" s="211"/>
      <c r="T139" s="213">
        <f>SUM(T140:T205)</f>
        <v>46.726699999999994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83</v>
      </c>
      <c r="AT139" s="215" t="s">
        <v>74</v>
      </c>
      <c r="AU139" s="215" t="s">
        <v>83</v>
      </c>
      <c r="AY139" s="214" t="s">
        <v>140</v>
      </c>
      <c r="BK139" s="216">
        <f>SUM(BK140:BK205)</f>
        <v>0</v>
      </c>
    </row>
    <row r="140" spans="1:65" s="2" customFormat="1" ht="33" customHeight="1">
      <c r="A140" s="38"/>
      <c r="B140" s="39"/>
      <c r="C140" s="219" t="s">
        <v>83</v>
      </c>
      <c r="D140" s="219" t="s">
        <v>142</v>
      </c>
      <c r="E140" s="220" t="s">
        <v>823</v>
      </c>
      <c r="F140" s="221" t="s">
        <v>824</v>
      </c>
      <c r="G140" s="222" t="s">
        <v>145</v>
      </c>
      <c r="H140" s="223">
        <v>177.7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0.034</v>
      </c>
      <c r="R140" s="229">
        <f>Q140*H140</f>
        <v>6.0418</v>
      </c>
      <c r="S140" s="229">
        <v>0.221</v>
      </c>
      <c r="T140" s="230">
        <f>S140*H140</f>
        <v>39.271699999999996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146</v>
      </c>
      <c r="AT140" s="231" t="s">
        <v>142</v>
      </c>
      <c r="AU140" s="231" t="s">
        <v>85</v>
      </c>
      <c r="AY140" s="17" t="s">
        <v>140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146</v>
      </c>
      <c r="BM140" s="231" t="s">
        <v>825</v>
      </c>
    </row>
    <row r="141" spans="1:47" s="2" customFormat="1" ht="12">
      <c r="A141" s="38"/>
      <c r="B141" s="39"/>
      <c r="C141" s="40"/>
      <c r="D141" s="233" t="s">
        <v>148</v>
      </c>
      <c r="E141" s="40"/>
      <c r="F141" s="234" t="s">
        <v>826</v>
      </c>
      <c r="G141" s="40"/>
      <c r="H141" s="40"/>
      <c r="I141" s="235"/>
      <c r="J141" s="40"/>
      <c r="K141" s="40"/>
      <c r="L141" s="44"/>
      <c r="M141" s="236"/>
      <c r="N141" s="23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148</v>
      </c>
      <c r="AU141" s="17" t="s">
        <v>85</v>
      </c>
    </row>
    <row r="142" spans="1:51" s="13" customFormat="1" ht="12">
      <c r="A142" s="13"/>
      <c r="B142" s="238"/>
      <c r="C142" s="239"/>
      <c r="D142" s="240" t="s">
        <v>150</v>
      </c>
      <c r="E142" s="241" t="s">
        <v>1</v>
      </c>
      <c r="F142" s="242" t="s">
        <v>827</v>
      </c>
      <c r="G142" s="239"/>
      <c r="H142" s="241" t="s">
        <v>1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150</v>
      </c>
      <c r="AU142" s="248" t="s">
        <v>85</v>
      </c>
      <c r="AV142" s="13" t="s">
        <v>83</v>
      </c>
      <c r="AW142" s="13" t="s">
        <v>32</v>
      </c>
      <c r="AX142" s="13" t="s">
        <v>75</v>
      </c>
      <c r="AY142" s="248" t="s">
        <v>140</v>
      </c>
    </row>
    <row r="143" spans="1:51" s="13" customFormat="1" ht="12">
      <c r="A143" s="13"/>
      <c r="B143" s="238"/>
      <c r="C143" s="239"/>
      <c r="D143" s="240" t="s">
        <v>150</v>
      </c>
      <c r="E143" s="241" t="s">
        <v>1</v>
      </c>
      <c r="F143" s="242" t="s">
        <v>828</v>
      </c>
      <c r="G143" s="239"/>
      <c r="H143" s="241" t="s">
        <v>1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150</v>
      </c>
      <c r="AU143" s="248" t="s">
        <v>85</v>
      </c>
      <c r="AV143" s="13" t="s">
        <v>83</v>
      </c>
      <c r="AW143" s="13" t="s">
        <v>32</v>
      </c>
      <c r="AX143" s="13" t="s">
        <v>75</v>
      </c>
      <c r="AY143" s="248" t="s">
        <v>140</v>
      </c>
    </row>
    <row r="144" spans="1:51" s="14" customFormat="1" ht="12">
      <c r="A144" s="14"/>
      <c r="B144" s="249"/>
      <c r="C144" s="250"/>
      <c r="D144" s="240" t="s">
        <v>150</v>
      </c>
      <c r="E144" s="251" t="s">
        <v>1</v>
      </c>
      <c r="F144" s="252" t="s">
        <v>829</v>
      </c>
      <c r="G144" s="250"/>
      <c r="H144" s="253">
        <v>147.2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150</v>
      </c>
      <c r="AU144" s="259" t="s">
        <v>85</v>
      </c>
      <c r="AV144" s="14" t="s">
        <v>85</v>
      </c>
      <c r="AW144" s="14" t="s">
        <v>32</v>
      </c>
      <c r="AX144" s="14" t="s">
        <v>75</v>
      </c>
      <c r="AY144" s="259" t="s">
        <v>140</v>
      </c>
    </row>
    <row r="145" spans="1:51" s="14" customFormat="1" ht="12">
      <c r="A145" s="14"/>
      <c r="B145" s="249"/>
      <c r="C145" s="250"/>
      <c r="D145" s="240" t="s">
        <v>150</v>
      </c>
      <c r="E145" s="251" t="s">
        <v>1</v>
      </c>
      <c r="F145" s="252" t="s">
        <v>830</v>
      </c>
      <c r="G145" s="250"/>
      <c r="H145" s="253">
        <v>15.5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9" t="s">
        <v>150</v>
      </c>
      <c r="AU145" s="259" t="s">
        <v>85</v>
      </c>
      <c r="AV145" s="14" t="s">
        <v>85</v>
      </c>
      <c r="AW145" s="14" t="s">
        <v>32</v>
      </c>
      <c r="AX145" s="14" t="s">
        <v>75</v>
      </c>
      <c r="AY145" s="259" t="s">
        <v>140</v>
      </c>
    </row>
    <row r="146" spans="1:51" s="13" customFormat="1" ht="12">
      <c r="A146" s="13"/>
      <c r="B146" s="238"/>
      <c r="C146" s="239"/>
      <c r="D146" s="240" t="s">
        <v>150</v>
      </c>
      <c r="E146" s="241" t="s">
        <v>1</v>
      </c>
      <c r="F146" s="242" t="s">
        <v>831</v>
      </c>
      <c r="G146" s="239"/>
      <c r="H146" s="241" t="s">
        <v>1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150</v>
      </c>
      <c r="AU146" s="248" t="s">
        <v>85</v>
      </c>
      <c r="AV146" s="13" t="s">
        <v>83</v>
      </c>
      <c r="AW146" s="13" t="s">
        <v>32</v>
      </c>
      <c r="AX146" s="13" t="s">
        <v>75</v>
      </c>
      <c r="AY146" s="248" t="s">
        <v>140</v>
      </c>
    </row>
    <row r="147" spans="1:51" s="13" customFormat="1" ht="12">
      <c r="A147" s="13"/>
      <c r="B147" s="238"/>
      <c r="C147" s="239"/>
      <c r="D147" s="240" t="s">
        <v>150</v>
      </c>
      <c r="E147" s="241" t="s">
        <v>1</v>
      </c>
      <c r="F147" s="242" t="s">
        <v>832</v>
      </c>
      <c r="G147" s="239"/>
      <c r="H147" s="241" t="s">
        <v>1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150</v>
      </c>
      <c r="AU147" s="248" t="s">
        <v>85</v>
      </c>
      <c r="AV147" s="13" t="s">
        <v>83</v>
      </c>
      <c r="AW147" s="13" t="s">
        <v>32</v>
      </c>
      <c r="AX147" s="13" t="s">
        <v>75</v>
      </c>
      <c r="AY147" s="248" t="s">
        <v>140</v>
      </c>
    </row>
    <row r="148" spans="1:51" s="14" customFormat="1" ht="12">
      <c r="A148" s="14"/>
      <c r="B148" s="249"/>
      <c r="C148" s="250"/>
      <c r="D148" s="240" t="s">
        <v>150</v>
      </c>
      <c r="E148" s="251" t="s">
        <v>1</v>
      </c>
      <c r="F148" s="252" t="s">
        <v>833</v>
      </c>
      <c r="G148" s="250"/>
      <c r="H148" s="253">
        <v>15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150</v>
      </c>
      <c r="AU148" s="259" t="s">
        <v>85</v>
      </c>
      <c r="AV148" s="14" t="s">
        <v>85</v>
      </c>
      <c r="AW148" s="14" t="s">
        <v>32</v>
      </c>
      <c r="AX148" s="14" t="s">
        <v>75</v>
      </c>
      <c r="AY148" s="259" t="s">
        <v>140</v>
      </c>
    </row>
    <row r="149" spans="1:51" s="15" customFormat="1" ht="12">
      <c r="A149" s="15"/>
      <c r="B149" s="260"/>
      <c r="C149" s="261"/>
      <c r="D149" s="240" t="s">
        <v>150</v>
      </c>
      <c r="E149" s="262" t="s">
        <v>1</v>
      </c>
      <c r="F149" s="263" t="s">
        <v>154</v>
      </c>
      <c r="G149" s="261"/>
      <c r="H149" s="264">
        <v>177.7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0" t="s">
        <v>150</v>
      </c>
      <c r="AU149" s="270" t="s">
        <v>85</v>
      </c>
      <c r="AV149" s="15" t="s">
        <v>146</v>
      </c>
      <c r="AW149" s="15" t="s">
        <v>32</v>
      </c>
      <c r="AX149" s="15" t="s">
        <v>83</v>
      </c>
      <c r="AY149" s="270" t="s">
        <v>140</v>
      </c>
    </row>
    <row r="150" spans="1:65" s="2" customFormat="1" ht="33" customHeight="1">
      <c r="A150" s="38"/>
      <c r="B150" s="39"/>
      <c r="C150" s="219" t="s">
        <v>85</v>
      </c>
      <c r="D150" s="219" t="s">
        <v>142</v>
      </c>
      <c r="E150" s="220" t="s">
        <v>834</v>
      </c>
      <c r="F150" s="221" t="s">
        <v>835</v>
      </c>
      <c r="G150" s="222" t="s">
        <v>145</v>
      </c>
      <c r="H150" s="223">
        <v>24.85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0.32</v>
      </c>
      <c r="R150" s="229">
        <f>Q150*H150</f>
        <v>7.952000000000001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146</v>
      </c>
      <c r="AT150" s="231" t="s">
        <v>142</v>
      </c>
      <c r="AU150" s="231" t="s">
        <v>85</v>
      </c>
      <c r="AY150" s="17" t="s">
        <v>140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146</v>
      </c>
      <c r="BM150" s="231" t="s">
        <v>836</v>
      </c>
    </row>
    <row r="151" spans="1:47" s="2" customFormat="1" ht="12">
      <c r="A151" s="38"/>
      <c r="B151" s="39"/>
      <c r="C151" s="40"/>
      <c r="D151" s="233" t="s">
        <v>148</v>
      </c>
      <c r="E151" s="40"/>
      <c r="F151" s="234" t="s">
        <v>837</v>
      </c>
      <c r="G151" s="40"/>
      <c r="H151" s="40"/>
      <c r="I151" s="235"/>
      <c r="J151" s="40"/>
      <c r="K151" s="40"/>
      <c r="L151" s="44"/>
      <c r="M151" s="236"/>
      <c r="N151" s="23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148</v>
      </c>
      <c r="AU151" s="17" t="s">
        <v>85</v>
      </c>
    </row>
    <row r="152" spans="1:51" s="13" customFormat="1" ht="12">
      <c r="A152" s="13"/>
      <c r="B152" s="238"/>
      <c r="C152" s="239"/>
      <c r="D152" s="240" t="s">
        <v>150</v>
      </c>
      <c r="E152" s="241" t="s">
        <v>1</v>
      </c>
      <c r="F152" s="242" t="s">
        <v>827</v>
      </c>
      <c r="G152" s="239"/>
      <c r="H152" s="241" t="s">
        <v>1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150</v>
      </c>
      <c r="AU152" s="248" t="s">
        <v>85</v>
      </c>
      <c r="AV152" s="13" t="s">
        <v>83</v>
      </c>
      <c r="AW152" s="13" t="s">
        <v>32</v>
      </c>
      <c r="AX152" s="13" t="s">
        <v>75</v>
      </c>
      <c r="AY152" s="248" t="s">
        <v>140</v>
      </c>
    </row>
    <row r="153" spans="1:51" s="13" customFormat="1" ht="12">
      <c r="A153" s="13"/>
      <c r="B153" s="238"/>
      <c r="C153" s="239"/>
      <c r="D153" s="240" t="s">
        <v>150</v>
      </c>
      <c r="E153" s="241" t="s">
        <v>1</v>
      </c>
      <c r="F153" s="242" t="s">
        <v>838</v>
      </c>
      <c r="G153" s="239"/>
      <c r="H153" s="241" t="s">
        <v>1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150</v>
      </c>
      <c r="AU153" s="248" t="s">
        <v>85</v>
      </c>
      <c r="AV153" s="13" t="s">
        <v>83</v>
      </c>
      <c r="AW153" s="13" t="s">
        <v>32</v>
      </c>
      <c r="AX153" s="13" t="s">
        <v>75</v>
      </c>
      <c r="AY153" s="248" t="s">
        <v>140</v>
      </c>
    </row>
    <row r="154" spans="1:51" s="14" customFormat="1" ht="12">
      <c r="A154" s="14"/>
      <c r="B154" s="249"/>
      <c r="C154" s="250"/>
      <c r="D154" s="240" t="s">
        <v>150</v>
      </c>
      <c r="E154" s="251" t="s">
        <v>1</v>
      </c>
      <c r="F154" s="252" t="s">
        <v>839</v>
      </c>
      <c r="G154" s="250"/>
      <c r="H154" s="253">
        <v>24.85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9" t="s">
        <v>150</v>
      </c>
      <c r="AU154" s="259" t="s">
        <v>85</v>
      </c>
      <c r="AV154" s="14" t="s">
        <v>85</v>
      </c>
      <c r="AW154" s="14" t="s">
        <v>32</v>
      </c>
      <c r="AX154" s="14" t="s">
        <v>75</v>
      </c>
      <c r="AY154" s="259" t="s">
        <v>140</v>
      </c>
    </row>
    <row r="155" spans="1:51" s="15" customFormat="1" ht="12">
      <c r="A155" s="15"/>
      <c r="B155" s="260"/>
      <c r="C155" s="261"/>
      <c r="D155" s="240" t="s">
        <v>150</v>
      </c>
      <c r="E155" s="262" t="s">
        <v>1</v>
      </c>
      <c r="F155" s="263" t="s">
        <v>154</v>
      </c>
      <c r="G155" s="261"/>
      <c r="H155" s="264">
        <v>24.85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0" t="s">
        <v>150</v>
      </c>
      <c r="AU155" s="270" t="s">
        <v>85</v>
      </c>
      <c r="AV155" s="15" t="s">
        <v>146</v>
      </c>
      <c r="AW155" s="15" t="s">
        <v>32</v>
      </c>
      <c r="AX155" s="15" t="s">
        <v>83</v>
      </c>
      <c r="AY155" s="270" t="s">
        <v>140</v>
      </c>
    </row>
    <row r="156" spans="1:65" s="2" customFormat="1" ht="24.15" customHeight="1">
      <c r="A156" s="38"/>
      <c r="B156" s="39"/>
      <c r="C156" s="219" t="s">
        <v>162</v>
      </c>
      <c r="D156" s="219" t="s">
        <v>142</v>
      </c>
      <c r="E156" s="220" t="s">
        <v>840</v>
      </c>
      <c r="F156" s="221" t="s">
        <v>841</v>
      </c>
      <c r="G156" s="222" t="s">
        <v>145</v>
      </c>
      <c r="H156" s="223">
        <v>24.85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0.3</v>
      </c>
      <c r="T156" s="230">
        <f>S156*H156</f>
        <v>7.455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146</v>
      </c>
      <c r="AT156" s="231" t="s">
        <v>142</v>
      </c>
      <c r="AU156" s="231" t="s">
        <v>85</v>
      </c>
      <c r="AY156" s="17" t="s">
        <v>140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146</v>
      </c>
      <c r="BM156" s="231" t="s">
        <v>842</v>
      </c>
    </row>
    <row r="157" spans="1:47" s="2" customFormat="1" ht="12">
      <c r="A157" s="38"/>
      <c r="B157" s="39"/>
      <c r="C157" s="40"/>
      <c r="D157" s="233" t="s">
        <v>148</v>
      </c>
      <c r="E157" s="40"/>
      <c r="F157" s="234" t="s">
        <v>843</v>
      </c>
      <c r="G157" s="40"/>
      <c r="H157" s="40"/>
      <c r="I157" s="235"/>
      <c r="J157" s="40"/>
      <c r="K157" s="40"/>
      <c r="L157" s="44"/>
      <c r="M157" s="236"/>
      <c r="N157" s="237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148</v>
      </c>
      <c r="AU157" s="17" t="s">
        <v>85</v>
      </c>
    </row>
    <row r="158" spans="1:51" s="13" customFormat="1" ht="12">
      <c r="A158" s="13"/>
      <c r="B158" s="238"/>
      <c r="C158" s="239"/>
      <c r="D158" s="240" t="s">
        <v>150</v>
      </c>
      <c r="E158" s="241" t="s">
        <v>1</v>
      </c>
      <c r="F158" s="242" t="s">
        <v>827</v>
      </c>
      <c r="G158" s="239"/>
      <c r="H158" s="241" t="s">
        <v>1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150</v>
      </c>
      <c r="AU158" s="248" t="s">
        <v>85</v>
      </c>
      <c r="AV158" s="13" t="s">
        <v>83</v>
      </c>
      <c r="AW158" s="13" t="s">
        <v>32</v>
      </c>
      <c r="AX158" s="13" t="s">
        <v>75</v>
      </c>
      <c r="AY158" s="248" t="s">
        <v>140</v>
      </c>
    </row>
    <row r="159" spans="1:51" s="13" customFormat="1" ht="12">
      <c r="A159" s="13"/>
      <c r="B159" s="238"/>
      <c r="C159" s="239"/>
      <c r="D159" s="240" t="s">
        <v>150</v>
      </c>
      <c r="E159" s="241" t="s">
        <v>1</v>
      </c>
      <c r="F159" s="242" t="s">
        <v>844</v>
      </c>
      <c r="G159" s="239"/>
      <c r="H159" s="241" t="s">
        <v>1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150</v>
      </c>
      <c r="AU159" s="248" t="s">
        <v>85</v>
      </c>
      <c r="AV159" s="13" t="s">
        <v>83</v>
      </c>
      <c r="AW159" s="13" t="s">
        <v>32</v>
      </c>
      <c r="AX159" s="13" t="s">
        <v>75</v>
      </c>
      <c r="AY159" s="248" t="s">
        <v>140</v>
      </c>
    </row>
    <row r="160" spans="1:51" s="14" customFormat="1" ht="12">
      <c r="A160" s="14"/>
      <c r="B160" s="249"/>
      <c r="C160" s="250"/>
      <c r="D160" s="240" t="s">
        <v>150</v>
      </c>
      <c r="E160" s="251" t="s">
        <v>1</v>
      </c>
      <c r="F160" s="252" t="s">
        <v>839</v>
      </c>
      <c r="G160" s="250"/>
      <c r="H160" s="253">
        <v>24.85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150</v>
      </c>
      <c r="AU160" s="259" t="s">
        <v>85</v>
      </c>
      <c r="AV160" s="14" t="s">
        <v>85</v>
      </c>
      <c r="AW160" s="14" t="s">
        <v>32</v>
      </c>
      <c r="AX160" s="14" t="s">
        <v>75</v>
      </c>
      <c r="AY160" s="259" t="s">
        <v>140</v>
      </c>
    </row>
    <row r="161" spans="1:51" s="15" customFormat="1" ht="12">
      <c r="A161" s="15"/>
      <c r="B161" s="260"/>
      <c r="C161" s="261"/>
      <c r="D161" s="240" t="s">
        <v>150</v>
      </c>
      <c r="E161" s="262" t="s">
        <v>1</v>
      </c>
      <c r="F161" s="263" t="s">
        <v>154</v>
      </c>
      <c r="G161" s="261"/>
      <c r="H161" s="264">
        <v>24.85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0" t="s">
        <v>150</v>
      </c>
      <c r="AU161" s="270" t="s">
        <v>85</v>
      </c>
      <c r="AV161" s="15" t="s">
        <v>146</v>
      </c>
      <c r="AW161" s="15" t="s">
        <v>32</v>
      </c>
      <c r="AX161" s="15" t="s">
        <v>83</v>
      </c>
      <c r="AY161" s="270" t="s">
        <v>140</v>
      </c>
    </row>
    <row r="162" spans="1:65" s="2" customFormat="1" ht="24.15" customHeight="1">
      <c r="A162" s="38"/>
      <c r="B162" s="39"/>
      <c r="C162" s="219" t="s">
        <v>146</v>
      </c>
      <c r="D162" s="219" t="s">
        <v>142</v>
      </c>
      <c r="E162" s="220" t="s">
        <v>155</v>
      </c>
      <c r="F162" s="221" t="s">
        <v>845</v>
      </c>
      <c r="G162" s="222" t="s">
        <v>145</v>
      </c>
      <c r="H162" s="223">
        <v>27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0.001</v>
      </c>
      <c r="R162" s="229">
        <f>Q162*H162</f>
        <v>0.027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146</v>
      </c>
      <c r="AT162" s="231" t="s">
        <v>142</v>
      </c>
      <c r="AU162" s="231" t="s">
        <v>85</v>
      </c>
      <c r="AY162" s="17" t="s">
        <v>140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146</v>
      </c>
      <c r="BM162" s="231" t="s">
        <v>846</v>
      </c>
    </row>
    <row r="163" spans="1:47" s="2" customFormat="1" ht="12">
      <c r="A163" s="38"/>
      <c r="B163" s="39"/>
      <c r="C163" s="40"/>
      <c r="D163" s="233" t="s">
        <v>148</v>
      </c>
      <c r="E163" s="40"/>
      <c r="F163" s="234" t="s">
        <v>158</v>
      </c>
      <c r="G163" s="40"/>
      <c r="H163" s="40"/>
      <c r="I163" s="235"/>
      <c r="J163" s="40"/>
      <c r="K163" s="40"/>
      <c r="L163" s="44"/>
      <c r="M163" s="236"/>
      <c r="N163" s="237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148</v>
      </c>
      <c r="AU163" s="17" t="s">
        <v>85</v>
      </c>
    </row>
    <row r="164" spans="1:51" s="13" customFormat="1" ht="12">
      <c r="A164" s="13"/>
      <c r="B164" s="238"/>
      <c r="C164" s="239"/>
      <c r="D164" s="240" t="s">
        <v>150</v>
      </c>
      <c r="E164" s="241" t="s">
        <v>1</v>
      </c>
      <c r="F164" s="242" t="s">
        <v>827</v>
      </c>
      <c r="G164" s="239"/>
      <c r="H164" s="241" t="s">
        <v>1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150</v>
      </c>
      <c r="AU164" s="248" t="s">
        <v>85</v>
      </c>
      <c r="AV164" s="13" t="s">
        <v>83</v>
      </c>
      <c r="AW164" s="13" t="s">
        <v>32</v>
      </c>
      <c r="AX164" s="13" t="s">
        <v>75</v>
      </c>
      <c r="AY164" s="248" t="s">
        <v>140</v>
      </c>
    </row>
    <row r="165" spans="1:51" s="13" customFormat="1" ht="12">
      <c r="A165" s="13"/>
      <c r="B165" s="238"/>
      <c r="C165" s="239"/>
      <c r="D165" s="240" t="s">
        <v>150</v>
      </c>
      <c r="E165" s="241" t="s">
        <v>1</v>
      </c>
      <c r="F165" s="242" t="s">
        <v>847</v>
      </c>
      <c r="G165" s="239"/>
      <c r="H165" s="241" t="s">
        <v>1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150</v>
      </c>
      <c r="AU165" s="248" t="s">
        <v>85</v>
      </c>
      <c r="AV165" s="13" t="s">
        <v>83</v>
      </c>
      <c r="AW165" s="13" t="s">
        <v>32</v>
      </c>
      <c r="AX165" s="13" t="s">
        <v>75</v>
      </c>
      <c r="AY165" s="248" t="s">
        <v>140</v>
      </c>
    </row>
    <row r="166" spans="1:51" s="14" customFormat="1" ht="12">
      <c r="A166" s="14"/>
      <c r="B166" s="249"/>
      <c r="C166" s="250"/>
      <c r="D166" s="240" t="s">
        <v>150</v>
      </c>
      <c r="E166" s="251" t="s">
        <v>1</v>
      </c>
      <c r="F166" s="252" t="s">
        <v>848</v>
      </c>
      <c r="G166" s="250"/>
      <c r="H166" s="253">
        <v>27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150</v>
      </c>
      <c r="AU166" s="259" t="s">
        <v>85</v>
      </c>
      <c r="AV166" s="14" t="s">
        <v>85</v>
      </c>
      <c r="AW166" s="14" t="s">
        <v>32</v>
      </c>
      <c r="AX166" s="14" t="s">
        <v>75</v>
      </c>
      <c r="AY166" s="259" t="s">
        <v>140</v>
      </c>
    </row>
    <row r="167" spans="1:51" s="15" customFormat="1" ht="12">
      <c r="A167" s="15"/>
      <c r="B167" s="260"/>
      <c r="C167" s="261"/>
      <c r="D167" s="240" t="s">
        <v>150</v>
      </c>
      <c r="E167" s="262" t="s">
        <v>1</v>
      </c>
      <c r="F167" s="263" t="s">
        <v>154</v>
      </c>
      <c r="G167" s="261"/>
      <c r="H167" s="264">
        <v>27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0" t="s">
        <v>150</v>
      </c>
      <c r="AU167" s="270" t="s">
        <v>85</v>
      </c>
      <c r="AV167" s="15" t="s">
        <v>146</v>
      </c>
      <c r="AW167" s="15" t="s">
        <v>32</v>
      </c>
      <c r="AX167" s="15" t="s">
        <v>83</v>
      </c>
      <c r="AY167" s="270" t="s">
        <v>140</v>
      </c>
    </row>
    <row r="168" spans="1:65" s="2" customFormat="1" ht="24.15" customHeight="1">
      <c r="A168" s="38"/>
      <c r="B168" s="39"/>
      <c r="C168" s="219" t="s">
        <v>177</v>
      </c>
      <c r="D168" s="219" t="s">
        <v>142</v>
      </c>
      <c r="E168" s="220" t="s">
        <v>163</v>
      </c>
      <c r="F168" s="221" t="s">
        <v>849</v>
      </c>
      <c r="G168" s="222" t="s">
        <v>145</v>
      </c>
      <c r="H168" s="223">
        <v>27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146</v>
      </c>
      <c r="AT168" s="231" t="s">
        <v>142</v>
      </c>
      <c r="AU168" s="231" t="s">
        <v>85</v>
      </c>
      <c r="AY168" s="17" t="s">
        <v>140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146</v>
      </c>
      <c r="BM168" s="231" t="s">
        <v>850</v>
      </c>
    </row>
    <row r="169" spans="1:47" s="2" customFormat="1" ht="12">
      <c r="A169" s="38"/>
      <c r="B169" s="39"/>
      <c r="C169" s="40"/>
      <c r="D169" s="233" t="s">
        <v>148</v>
      </c>
      <c r="E169" s="40"/>
      <c r="F169" s="234" t="s">
        <v>166</v>
      </c>
      <c r="G169" s="40"/>
      <c r="H169" s="40"/>
      <c r="I169" s="235"/>
      <c r="J169" s="40"/>
      <c r="K169" s="40"/>
      <c r="L169" s="44"/>
      <c r="M169" s="236"/>
      <c r="N169" s="237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148</v>
      </c>
      <c r="AU169" s="17" t="s">
        <v>85</v>
      </c>
    </row>
    <row r="170" spans="1:65" s="2" customFormat="1" ht="33" customHeight="1">
      <c r="A170" s="38"/>
      <c r="B170" s="39"/>
      <c r="C170" s="219" t="s">
        <v>184</v>
      </c>
      <c r="D170" s="219" t="s">
        <v>142</v>
      </c>
      <c r="E170" s="220" t="s">
        <v>851</v>
      </c>
      <c r="F170" s="221" t="s">
        <v>852</v>
      </c>
      <c r="G170" s="222" t="s">
        <v>169</v>
      </c>
      <c r="H170" s="223">
        <v>4.62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146</v>
      </c>
      <c r="AT170" s="231" t="s">
        <v>142</v>
      </c>
      <c r="AU170" s="231" t="s">
        <v>85</v>
      </c>
      <c r="AY170" s="17" t="s">
        <v>140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146</v>
      </c>
      <c r="BM170" s="231" t="s">
        <v>853</v>
      </c>
    </row>
    <row r="171" spans="1:47" s="2" customFormat="1" ht="12">
      <c r="A171" s="38"/>
      <c r="B171" s="39"/>
      <c r="C171" s="40"/>
      <c r="D171" s="233" t="s">
        <v>148</v>
      </c>
      <c r="E171" s="40"/>
      <c r="F171" s="234" t="s">
        <v>854</v>
      </c>
      <c r="G171" s="40"/>
      <c r="H171" s="40"/>
      <c r="I171" s="235"/>
      <c r="J171" s="40"/>
      <c r="K171" s="40"/>
      <c r="L171" s="44"/>
      <c r="M171" s="236"/>
      <c r="N171" s="23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148</v>
      </c>
      <c r="AU171" s="17" t="s">
        <v>85</v>
      </c>
    </row>
    <row r="172" spans="1:51" s="13" customFormat="1" ht="12">
      <c r="A172" s="13"/>
      <c r="B172" s="238"/>
      <c r="C172" s="239"/>
      <c r="D172" s="240" t="s">
        <v>150</v>
      </c>
      <c r="E172" s="241" t="s">
        <v>1</v>
      </c>
      <c r="F172" s="242" t="s">
        <v>855</v>
      </c>
      <c r="G172" s="239"/>
      <c r="H172" s="241" t="s">
        <v>1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150</v>
      </c>
      <c r="AU172" s="248" t="s">
        <v>85</v>
      </c>
      <c r="AV172" s="13" t="s">
        <v>83</v>
      </c>
      <c r="AW172" s="13" t="s">
        <v>32</v>
      </c>
      <c r="AX172" s="13" t="s">
        <v>75</v>
      </c>
      <c r="AY172" s="248" t="s">
        <v>140</v>
      </c>
    </row>
    <row r="173" spans="1:51" s="13" customFormat="1" ht="12">
      <c r="A173" s="13"/>
      <c r="B173" s="238"/>
      <c r="C173" s="239"/>
      <c r="D173" s="240" t="s">
        <v>150</v>
      </c>
      <c r="E173" s="241" t="s">
        <v>1</v>
      </c>
      <c r="F173" s="242" t="s">
        <v>856</v>
      </c>
      <c r="G173" s="239"/>
      <c r="H173" s="241" t="s">
        <v>1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150</v>
      </c>
      <c r="AU173" s="248" t="s">
        <v>85</v>
      </c>
      <c r="AV173" s="13" t="s">
        <v>83</v>
      </c>
      <c r="AW173" s="13" t="s">
        <v>32</v>
      </c>
      <c r="AX173" s="13" t="s">
        <v>75</v>
      </c>
      <c r="AY173" s="248" t="s">
        <v>140</v>
      </c>
    </row>
    <row r="174" spans="1:51" s="14" customFormat="1" ht="12">
      <c r="A174" s="14"/>
      <c r="B174" s="249"/>
      <c r="C174" s="250"/>
      <c r="D174" s="240" t="s">
        <v>150</v>
      </c>
      <c r="E174" s="251" t="s">
        <v>1</v>
      </c>
      <c r="F174" s="252" t="s">
        <v>857</v>
      </c>
      <c r="G174" s="250"/>
      <c r="H174" s="253">
        <v>4.62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150</v>
      </c>
      <c r="AU174" s="259" t="s">
        <v>85</v>
      </c>
      <c r="AV174" s="14" t="s">
        <v>85</v>
      </c>
      <c r="AW174" s="14" t="s">
        <v>32</v>
      </c>
      <c r="AX174" s="14" t="s">
        <v>75</v>
      </c>
      <c r="AY174" s="259" t="s">
        <v>140</v>
      </c>
    </row>
    <row r="175" spans="1:51" s="15" customFormat="1" ht="12">
      <c r="A175" s="15"/>
      <c r="B175" s="260"/>
      <c r="C175" s="261"/>
      <c r="D175" s="240" t="s">
        <v>150</v>
      </c>
      <c r="E175" s="262" t="s">
        <v>1</v>
      </c>
      <c r="F175" s="263" t="s">
        <v>154</v>
      </c>
      <c r="G175" s="261"/>
      <c r="H175" s="264">
        <v>4.62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0" t="s">
        <v>150</v>
      </c>
      <c r="AU175" s="270" t="s">
        <v>85</v>
      </c>
      <c r="AV175" s="15" t="s">
        <v>146</v>
      </c>
      <c r="AW175" s="15" t="s">
        <v>32</v>
      </c>
      <c r="AX175" s="15" t="s">
        <v>83</v>
      </c>
      <c r="AY175" s="270" t="s">
        <v>140</v>
      </c>
    </row>
    <row r="176" spans="1:65" s="2" customFormat="1" ht="37.8" customHeight="1">
      <c r="A176" s="38"/>
      <c r="B176" s="39"/>
      <c r="C176" s="219" t="s">
        <v>191</v>
      </c>
      <c r="D176" s="219" t="s">
        <v>142</v>
      </c>
      <c r="E176" s="220" t="s">
        <v>858</v>
      </c>
      <c r="F176" s="221" t="s">
        <v>859</v>
      </c>
      <c r="G176" s="222" t="s">
        <v>169</v>
      </c>
      <c r="H176" s="223">
        <v>5.506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146</v>
      </c>
      <c r="AT176" s="231" t="s">
        <v>142</v>
      </c>
      <c r="AU176" s="231" t="s">
        <v>85</v>
      </c>
      <c r="AY176" s="17" t="s">
        <v>140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146</v>
      </c>
      <c r="BM176" s="231" t="s">
        <v>860</v>
      </c>
    </row>
    <row r="177" spans="1:47" s="2" customFormat="1" ht="12">
      <c r="A177" s="38"/>
      <c r="B177" s="39"/>
      <c r="C177" s="40"/>
      <c r="D177" s="233" t="s">
        <v>148</v>
      </c>
      <c r="E177" s="40"/>
      <c r="F177" s="234" t="s">
        <v>861</v>
      </c>
      <c r="G177" s="40"/>
      <c r="H177" s="40"/>
      <c r="I177" s="235"/>
      <c r="J177" s="40"/>
      <c r="K177" s="40"/>
      <c r="L177" s="44"/>
      <c r="M177" s="236"/>
      <c r="N177" s="237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148</v>
      </c>
      <c r="AU177" s="17" t="s">
        <v>85</v>
      </c>
    </row>
    <row r="178" spans="1:51" s="13" customFormat="1" ht="12">
      <c r="A178" s="13"/>
      <c r="B178" s="238"/>
      <c r="C178" s="239"/>
      <c r="D178" s="240" t="s">
        <v>150</v>
      </c>
      <c r="E178" s="241" t="s">
        <v>1</v>
      </c>
      <c r="F178" s="242" t="s">
        <v>862</v>
      </c>
      <c r="G178" s="239"/>
      <c r="H178" s="241" t="s">
        <v>1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150</v>
      </c>
      <c r="AU178" s="248" t="s">
        <v>85</v>
      </c>
      <c r="AV178" s="13" t="s">
        <v>83</v>
      </c>
      <c r="AW178" s="13" t="s">
        <v>32</v>
      </c>
      <c r="AX178" s="13" t="s">
        <v>75</v>
      </c>
      <c r="AY178" s="248" t="s">
        <v>140</v>
      </c>
    </row>
    <row r="179" spans="1:51" s="14" customFormat="1" ht="12">
      <c r="A179" s="14"/>
      <c r="B179" s="249"/>
      <c r="C179" s="250"/>
      <c r="D179" s="240" t="s">
        <v>150</v>
      </c>
      <c r="E179" s="251" t="s">
        <v>1</v>
      </c>
      <c r="F179" s="252" t="s">
        <v>863</v>
      </c>
      <c r="G179" s="250"/>
      <c r="H179" s="253">
        <v>5.506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9" t="s">
        <v>150</v>
      </c>
      <c r="AU179" s="259" t="s">
        <v>85</v>
      </c>
      <c r="AV179" s="14" t="s">
        <v>85</v>
      </c>
      <c r="AW179" s="14" t="s">
        <v>32</v>
      </c>
      <c r="AX179" s="14" t="s">
        <v>75</v>
      </c>
      <c r="AY179" s="259" t="s">
        <v>140</v>
      </c>
    </row>
    <row r="180" spans="1:51" s="15" customFormat="1" ht="12">
      <c r="A180" s="15"/>
      <c r="B180" s="260"/>
      <c r="C180" s="261"/>
      <c r="D180" s="240" t="s">
        <v>150</v>
      </c>
      <c r="E180" s="262" t="s">
        <v>1</v>
      </c>
      <c r="F180" s="263" t="s">
        <v>154</v>
      </c>
      <c r="G180" s="261"/>
      <c r="H180" s="264">
        <v>5.506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0" t="s">
        <v>150</v>
      </c>
      <c r="AU180" s="270" t="s">
        <v>85</v>
      </c>
      <c r="AV180" s="15" t="s">
        <v>146</v>
      </c>
      <c r="AW180" s="15" t="s">
        <v>32</v>
      </c>
      <c r="AX180" s="15" t="s">
        <v>83</v>
      </c>
      <c r="AY180" s="270" t="s">
        <v>140</v>
      </c>
    </row>
    <row r="181" spans="1:65" s="2" customFormat="1" ht="37.8" customHeight="1">
      <c r="A181" s="38"/>
      <c r="B181" s="39"/>
      <c r="C181" s="219" t="s">
        <v>199</v>
      </c>
      <c r="D181" s="219" t="s">
        <v>142</v>
      </c>
      <c r="E181" s="220" t="s">
        <v>178</v>
      </c>
      <c r="F181" s="221" t="s">
        <v>179</v>
      </c>
      <c r="G181" s="222" t="s">
        <v>169</v>
      </c>
      <c r="H181" s="223">
        <v>1.867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146</v>
      </c>
      <c r="AT181" s="231" t="s">
        <v>142</v>
      </c>
      <c r="AU181" s="231" t="s">
        <v>85</v>
      </c>
      <c r="AY181" s="17" t="s">
        <v>140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146</v>
      </c>
      <c r="BM181" s="231" t="s">
        <v>864</v>
      </c>
    </row>
    <row r="182" spans="1:47" s="2" customFormat="1" ht="12">
      <c r="A182" s="38"/>
      <c r="B182" s="39"/>
      <c r="C182" s="40"/>
      <c r="D182" s="233" t="s">
        <v>148</v>
      </c>
      <c r="E182" s="40"/>
      <c r="F182" s="234" t="s">
        <v>181</v>
      </c>
      <c r="G182" s="40"/>
      <c r="H182" s="40"/>
      <c r="I182" s="235"/>
      <c r="J182" s="40"/>
      <c r="K182" s="40"/>
      <c r="L182" s="44"/>
      <c r="M182" s="236"/>
      <c r="N182" s="237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148</v>
      </c>
      <c r="AU182" s="17" t="s">
        <v>85</v>
      </c>
    </row>
    <row r="183" spans="1:51" s="13" customFormat="1" ht="12">
      <c r="A183" s="13"/>
      <c r="B183" s="238"/>
      <c r="C183" s="239"/>
      <c r="D183" s="240" t="s">
        <v>150</v>
      </c>
      <c r="E183" s="241" t="s">
        <v>1</v>
      </c>
      <c r="F183" s="242" t="s">
        <v>865</v>
      </c>
      <c r="G183" s="239"/>
      <c r="H183" s="241" t="s">
        <v>1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150</v>
      </c>
      <c r="AU183" s="248" t="s">
        <v>85</v>
      </c>
      <c r="AV183" s="13" t="s">
        <v>83</v>
      </c>
      <c r="AW183" s="13" t="s">
        <v>32</v>
      </c>
      <c r="AX183" s="13" t="s">
        <v>75</v>
      </c>
      <c r="AY183" s="248" t="s">
        <v>140</v>
      </c>
    </row>
    <row r="184" spans="1:51" s="14" customFormat="1" ht="12">
      <c r="A184" s="14"/>
      <c r="B184" s="249"/>
      <c r="C184" s="250"/>
      <c r="D184" s="240" t="s">
        <v>150</v>
      </c>
      <c r="E184" s="251" t="s">
        <v>1</v>
      </c>
      <c r="F184" s="252" t="s">
        <v>866</v>
      </c>
      <c r="G184" s="250"/>
      <c r="H184" s="253">
        <v>1.867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9" t="s">
        <v>150</v>
      </c>
      <c r="AU184" s="259" t="s">
        <v>85</v>
      </c>
      <c r="AV184" s="14" t="s">
        <v>85</v>
      </c>
      <c r="AW184" s="14" t="s">
        <v>32</v>
      </c>
      <c r="AX184" s="14" t="s">
        <v>75</v>
      </c>
      <c r="AY184" s="259" t="s">
        <v>140</v>
      </c>
    </row>
    <row r="185" spans="1:51" s="15" customFormat="1" ht="12">
      <c r="A185" s="15"/>
      <c r="B185" s="260"/>
      <c r="C185" s="261"/>
      <c r="D185" s="240" t="s">
        <v>150</v>
      </c>
      <c r="E185" s="262" t="s">
        <v>1</v>
      </c>
      <c r="F185" s="263" t="s">
        <v>154</v>
      </c>
      <c r="G185" s="261"/>
      <c r="H185" s="264">
        <v>1.867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0" t="s">
        <v>150</v>
      </c>
      <c r="AU185" s="270" t="s">
        <v>85</v>
      </c>
      <c r="AV185" s="15" t="s">
        <v>146</v>
      </c>
      <c r="AW185" s="15" t="s">
        <v>32</v>
      </c>
      <c r="AX185" s="15" t="s">
        <v>83</v>
      </c>
      <c r="AY185" s="270" t="s">
        <v>140</v>
      </c>
    </row>
    <row r="186" spans="1:65" s="2" customFormat="1" ht="24.15" customHeight="1">
      <c r="A186" s="38"/>
      <c r="B186" s="39"/>
      <c r="C186" s="219" t="s">
        <v>207</v>
      </c>
      <c r="D186" s="219" t="s">
        <v>142</v>
      </c>
      <c r="E186" s="220" t="s">
        <v>867</v>
      </c>
      <c r="F186" s="221" t="s">
        <v>868</v>
      </c>
      <c r="G186" s="222" t="s">
        <v>169</v>
      </c>
      <c r="H186" s="223">
        <v>2.753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146</v>
      </c>
      <c r="AT186" s="231" t="s">
        <v>142</v>
      </c>
      <c r="AU186" s="231" t="s">
        <v>85</v>
      </c>
      <c r="AY186" s="17" t="s">
        <v>140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146</v>
      </c>
      <c r="BM186" s="231" t="s">
        <v>869</v>
      </c>
    </row>
    <row r="187" spans="1:47" s="2" customFormat="1" ht="12">
      <c r="A187" s="38"/>
      <c r="B187" s="39"/>
      <c r="C187" s="40"/>
      <c r="D187" s="233" t="s">
        <v>148</v>
      </c>
      <c r="E187" s="40"/>
      <c r="F187" s="234" t="s">
        <v>870</v>
      </c>
      <c r="G187" s="40"/>
      <c r="H187" s="40"/>
      <c r="I187" s="235"/>
      <c r="J187" s="40"/>
      <c r="K187" s="40"/>
      <c r="L187" s="44"/>
      <c r="M187" s="236"/>
      <c r="N187" s="237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148</v>
      </c>
      <c r="AU187" s="17" t="s">
        <v>85</v>
      </c>
    </row>
    <row r="188" spans="1:51" s="13" customFormat="1" ht="12">
      <c r="A188" s="13"/>
      <c r="B188" s="238"/>
      <c r="C188" s="239"/>
      <c r="D188" s="240" t="s">
        <v>150</v>
      </c>
      <c r="E188" s="241" t="s">
        <v>1</v>
      </c>
      <c r="F188" s="242" t="s">
        <v>871</v>
      </c>
      <c r="G188" s="239"/>
      <c r="H188" s="241" t="s">
        <v>1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150</v>
      </c>
      <c r="AU188" s="248" t="s">
        <v>85</v>
      </c>
      <c r="AV188" s="13" t="s">
        <v>83</v>
      </c>
      <c r="AW188" s="13" t="s">
        <v>32</v>
      </c>
      <c r="AX188" s="13" t="s">
        <v>75</v>
      </c>
      <c r="AY188" s="248" t="s">
        <v>140</v>
      </c>
    </row>
    <row r="189" spans="1:51" s="14" customFormat="1" ht="12">
      <c r="A189" s="14"/>
      <c r="B189" s="249"/>
      <c r="C189" s="250"/>
      <c r="D189" s="240" t="s">
        <v>150</v>
      </c>
      <c r="E189" s="251" t="s">
        <v>1</v>
      </c>
      <c r="F189" s="252" t="s">
        <v>872</v>
      </c>
      <c r="G189" s="250"/>
      <c r="H189" s="253">
        <v>2.753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9" t="s">
        <v>150</v>
      </c>
      <c r="AU189" s="259" t="s">
        <v>85</v>
      </c>
      <c r="AV189" s="14" t="s">
        <v>85</v>
      </c>
      <c r="AW189" s="14" t="s">
        <v>32</v>
      </c>
      <c r="AX189" s="14" t="s">
        <v>75</v>
      </c>
      <c r="AY189" s="259" t="s">
        <v>140</v>
      </c>
    </row>
    <row r="190" spans="1:51" s="15" customFormat="1" ht="12">
      <c r="A190" s="15"/>
      <c r="B190" s="260"/>
      <c r="C190" s="261"/>
      <c r="D190" s="240" t="s">
        <v>150</v>
      </c>
      <c r="E190" s="262" t="s">
        <v>1</v>
      </c>
      <c r="F190" s="263" t="s">
        <v>154</v>
      </c>
      <c r="G190" s="261"/>
      <c r="H190" s="264">
        <v>2.753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0" t="s">
        <v>150</v>
      </c>
      <c r="AU190" s="270" t="s">
        <v>85</v>
      </c>
      <c r="AV190" s="15" t="s">
        <v>146</v>
      </c>
      <c r="AW190" s="15" t="s">
        <v>32</v>
      </c>
      <c r="AX190" s="15" t="s">
        <v>83</v>
      </c>
      <c r="AY190" s="270" t="s">
        <v>140</v>
      </c>
    </row>
    <row r="191" spans="1:65" s="2" customFormat="1" ht="33" customHeight="1">
      <c r="A191" s="38"/>
      <c r="B191" s="39"/>
      <c r="C191" s="219" t="s">
        <v>215</v>
      </c>
      <c r="D191" s="219" t="s">
        <v>142</v>
      </c>
      <c r="E191" s="220" t="s">
        <v>185</v>
      </c>
      <c r="F191" s="221" t="s">
        <v>186</v>
      </c>
      <c r="G191" s="222" t="s">
        <v>187</v>
      </c>
      <c r="H191" s="223">
        <v>2.987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146</v>
      </c>
      <c r="AT191" s="231" t="s">
        <v>142</v>
      </c>
      <c r="AU191" s="231" t="s">
        <v>85</v>
      </c>
      <c r="AY191" s="17" t="s">
        <v>140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146</v>
      </c>
      <c r="BM191" s="231" t="s">
        <v>873</v>
      </c>
    </row>
    <row r="192" spans="1:47" s="2" customFormat="1" ht="12">
      <c r="A192" s="38"/>
      <c r="B192" s="39"/>
      <c r="C192" s="40"/>
      <c r="D192" s="233" t="s">
        <v>148</v>
      </c>
      <c r="E192" s="40"/>
      <c r="F192" s="234" t="s">
        <v>189</v>
      </c>
      <c r="G192" s="40"/>
      <c r="H192" s="40"/>
      <c r="I192" s="235"/>
      <c r="J192" s="40"/>
      <c r="K192" s="40"/>
      <c r="L192" s="44"/>
      <c r="M192" s="236"/>
      <c r="N192" s="23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148</v>
      </c>
      <c r="AU192" s="17" t="s">
        <v>85</v>
      </c>
    </row>
    <row r="193" spans="1:51" s="14" customFormat="1" ht="12">
      <c r="A193" s="14"/>
      <c r="B193" s="249"/>
      <c r="C193" s="250"/>
      <c r="D193" s="240" t="s">
        <v>150</v>
      </c>
      <c r="E193" s="251" t="s">
        <v>1</v>
      </c>
      <c r="F193" s="252" t="s">
        <v>874</v>
      </c>
      <c r="G193" s="250"/>
      <c r="H193" s="253">
        <v>2.987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150</v>
      </c>
      <c r="AU193" s="259" t="s">
        <v>85</v>
      </c>
      <c r="AV193" s="14" t="s">
        <v>85</v>
      </c>
      <c r="AW193" s="14" t="s">
        <v>32</v>
      </c>
      <c r="AX193" s="14" t="s">
        <v>75</v>
      </c>
      <c r="AY193" s="259" t="s">
        <v>140</v>
      </c>
    </row>
    <row r="194" spans="1:51" s="15" customFormat="1" ht="12">
      <c r="A194" s="15"/>
      <c r="B194" s="260"/>
      <c r="C194" s="261"/>
      <c r="D194" s="240" t="s">
        <v>150</v>
      </c>
      <c r="E194" s="262" t="s">
        <v>1</v>
      </c>
      <c r="F194" s="263" t="s">
        <v>154</v>
      </c>
      <c r="G194" s="261"/>
      <c r="H194" s="264">
        <v>2.987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0" t="s">
        <v>150</v>
      </c>
      <c r="AU194" s="270" t="s">
        <v>85</v>
      </c>
      <c r="AV194" s="15" t="s">
        <v>146</v>
      </c>
      <c r="AW194" s="15" t="s">
        <v>32</v>
      </c>
      <c r="AX194" s="15" t="s">
        <v>83</v>
      </c>
      <c r="AY194" s="270" t="s">
        <v>140</v>
      </c>
    </row>
    <row r="195" spans="1:65" s="2" customFormat="1" ht="16.5" customHeight="1">
      <c r="A195" s="38"/>
      <c r="B195" s="39"/>
      <c r="C195" s="219" t="s">
        <v>223</v>
      </c>
      <c r="D195" s="219" t="s">
        <v>142</v>
      </c>
      <c r="E195" s="220" t="s">
        <v>875</v>
      </c>
      <c r="F195" s="221" t="s">
        <v>876</v>
      </c>
      <c r="G195" s="222" t="s">
        <v>169</v>
      </c>
      <c r="H195" s="223">
        <v>2.753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146</v>
      </c>
      <c r="AT195" s="231" t="s">
        <v>142</v>
      </c>
      <c r="AU195" s="231" t="s">
        <v>85</v>
      </c>
      <c r="AY195" s="17" t="s">
        <v>140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146</v>
      </c>
      <c r="BM195" s="231" t="s">
        <v>877</v>
      </c>
    </row>
    <row r="196" spans="1:47" s="2" customFormat="1" ht="12">
      <c r="A196" s="38"/>
      <c r="B196" s="39"/>
      <c r="C196" s="40"/>
      <c r="D196" s="233" t="s">
        <v>148</v>
      </c>
      <c r="E196" s="40"/>
      <c r="F196" s="234" t="s">
        <v>878</v>
      </c>
      <c r="G196" s="40"/>
      <c r="H196" s="40"/>
      <c r="I196" s="235"/>
      <c r="J196" s="40"/>
      <c r="K196" s="40"/>
      <c r="L196" s="44"/>
      <c r="M196" s="236"/>
      <c r="N196" s="23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148</v>
      </c>
      <c r="AU196" s="17" t="s">
        <v>85</v>
      </c>
    </row>
    <row r="197" spans="1:51" s="13" customFormat="1" ht="12">
      <c r="A197" s="13"/>
      <c r="B197" s="238"/>
      <c r="C197" s="239"/>
      <c r="D197" s="240" t="s">
        <v>150</v>
      </c>
      <c r="E197" s="241" t="s">
        <v>1</v>
      </c>
      <c r="F197" s="242" t="s">
        <v>871</v>
      </c>
      <c r="G197" s="239"/>
      <c r="H197" s="241" t="s">
        <v>1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150</v>
      </c>
      <c r="AU197" s="248" t="s">
        <v>85</v>
      </c>
      <c r="AV197" s="13" t="s">
        <v>83</v>
      </c>
      <c r="AW197" s="13" t="s">
        <v>32</v>
      </c>
      <c r="AX197" s="13" t="s">
        <v>75</v>
      </c>
      <c r="AY197" s="248" t="s">
        <v>140</v>
      </c>
    </row>
    <row r="198" spans="1:51" s="14" customFormat="1" ht="12">
      <c r="A198" s="14"/>
      <c r="B198" s="249"/>
      <c r="C198" s="250"/>
      <c r="D198" s="240" t="s">
        <v>150</v>
      </c>
      <c r="E198" s="251" t="s">
        <v>1</v>
      </c>
      <c r="F198" s="252" t="s">
        <v>872</v>
      </c>
      <c r="G198" s="250"/>
      <c r="H198" s="253">
        <v>2.753</v>
      </c>
      <c r="I198" s="254"/>
      <c r="J198" s="250"/>
      <c r="K198" s="250"/>
      <c r="L198" s="255"/>
      <c r="M198" s="256"/>
      <c r="N198" s="257"/>
      <c r="O198" s="257"/>
      <c r="P198" s="257"/>
      <c r="Q198" s="257"/>
      <c r="R198" s="257"/>
      <c r="S198" s="257"/>
      <c r="T198" s="25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9" t="s">
        <v>150</v>
      </c>
      <c r="AU198" s="259" t="s">
        <v>85</v>
      </c>
      <c r="AV198" s="14" t="s">
        <v>85</v>
      </c>
      <c r="AW198" s="14" t="s">
        <v>32</v>
      </c>
      <c r="AX198" s="14" t="s">
        <v>75</v>
      </c>
      <c r="AY198" s="259" t="s">
        <v>140</v>
      </c>
    </row>
    <row r="199" spans="1:51" s="15" customFormat="1" ht="12">
      <c r="A199" s="15"/>
      <c r="B199" s="260"/>
      <c r="C199" s="261"/>
      <c r="D199" s="240" t="s">
        <v>150</v>
      </c>
      <c r="E199" s="262" t="s">
        <v>1</v>
      </c>
      <c r="F199" s="263" t="s">
        <v>154</v>
      </c>
      <c r="G199" s="261"/>
      <c r="H199" s="264">
        <v>2.753</v>
      </c>
      <c r="I199" s="265"/>
      <c r="J199" s="261"/>
      <c r="K199" s="261"/>
      <c r="L199" s="266"/>
      <c r="M199" s="267"/>
      <c r="N199" s="268"/>
      <c r="O199" s="268"/>
      <c r="P199" s="268"/>
      <c r="Q199" s="268"/>
      <c r="R199" s="268"/>
      <c r="S199" s="268"/>
      <c r="T199" s="26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0" t="s">
        <v>150</v>
      </c>
      <c r="AU199" s="270" t="s">
        <v>85</v>
      </c>
      <c r="AV199" s="15" t="s">
        <v>146</v>
      </c>
      <c r="AW199" s="15" t="s">
        <v>32</v>
      </c>
      <c r="AX199" s="15" t="s">
        <v>83</v>
      </c>
      <c r="AY199" s="270" t="s">
        <v>140</v>
      </c>
    </row>
    <row r="200" spans="1:65" s="2" customFormat="1" ht="24.15" customHeight="1">
      <c r="A200" s="38"/>
      <c r="B200" s="39"/>
      <c r="C200" s="219" t="s">
        <v>230</v>
      </c>
      <c r="D200" s="219" t="s">
        <v>142</v>
      </c>
      <c r="E200" s="220" t="s">
        <v>192</v>
      </c>
      <c r="F200" s="221" t="s">
        <v>193</v>
      </c>
      <c r="G200" s="222" t="s">
        <v>169</v>
      </c>
      <c r="H200" s="223">
        <v>2.753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146</v>
      </c>
      <c r="AT200" s="231" t="s">
        <v>142</v>
      </c>
      <c r="AU200" s="231" t="s">
        <v>85</v>
      </c>
      <c r="AY200" s="17" t="s">
        <v>140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146</v>
      </c>
      <c r="BM200" s="231" t="s">
        <v>879</v>
      </c>
    </row>
    <row r="201" spans="1:47" s="2" customFormat="1" ht="12">
      <c r="A201" s="38"/>
      <c r="B201" s="39"/>
      <c r="C201" s="40"/>
      <c r="D201" s="233" t="s">
        <v>148</v>
      </c>
      <c r="E201" s="40"/>
      <c r="F201" s="234" t="s">
        <v>195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148</v>
      </c>
      <c r="AU201" s="17" t="s">
        <v>85</v>
      </c>
    </row>
    <row r="202" spans="1:51" s="14" customFormat="1" ht="12">
      <c r="A202" s="14"/>
      <c r="B202" s="249"/>
      <c r="C202" s="250"/>
      <c r="D202" s="240" t="s">
        <v>150</v>
      </c>
      <c r="E202" s="251" t="s">
        <v>1</v>
      </c>
      <c r="F202" s="252" t="s">
        <v>880</v>
      </c>
      <c r="G202" s="250"/>
      <c r="H202" s="253">
        <v>4.62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150</v>
      </c>
      <c r="AU202" s="259" t="s">
        <v>85</v>
      </c>
      <c r="AV202" s="14" t="s">
        <v>85</v>
      </c>
      <c r="AW202" s="14" t="s">
        <v>32</v>
      </c>
      <c r="AX202" s="14" t="s">
        <v>75</v>
      </c>
      <c r="AY202" s="259" t="s">
        <v>140</v>
      </c>
    </row>
    <row r="203" spans="1:51" s="13" customFormat="1" ht="12">
      <c r="A203" s="13"/>
      <c r="B203" s="238"/>
      <c r="C203" s="239"/>
      <c r="D203" s="240" t="s">
        <v>150</v>
      </c>
      <c r="E203" s="241" t="s">
        <v>1</v>
      </c>
      <c r="F203" s="242" t="s">
        <v>881</v>
      </c>
      <c r="G203" s="239"/>
      <c r="H203" s="241" t="s">
        <v>1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150</v>
      </c>
      <c r="AU203" s="248" t="s">
        <v>85</v>
      </c>
      <c r="AV203" s="13" t="s">
        <v>83</v>
      </c>
      <c r="AW203" s="13" t="s">
        <v>32</v>
      </c>
      <c r="AX203" s="13" t="s">
        <v>75</v>
      </c>
      <c r="AY203" s="248" t="s">
        <v>140</v>
      </c>
    </row>
    <row r="204" spans="1:51" s="14" customFormat="1" ht="12">
      <c r="A204" s="14"/>
      <c r="B204" s="249"/>
      <c r="C204" s="250"/>
      <c r="D204" s="240" t="s">
        <v>150</v>
      </c>
      <c r="E204" s="251" t="s">
        <v>1</v>
      </c>
      <c r="F204" s="252" t="s">
        <v>882</v>
      </c>
      <c r="G204" s="250"/>
      <c r="H204" s="253">
        <v>-1.867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150</v>
      </c>
      <c r="AU204" s="259" t="s">
        <v>85</v>
      </c>
      <c r="AV204" s="14" t="s">
        <v>85</v>
      </c>
      <c r="AW204" s="14" t="s">
        <v>32</v>
      </c>
      <c r="AX204" s="14" t="s">
        <v>75</v>
      </c>
      <c r="AY204" s="259" t="s">
        <v>140</v>
      </c>
    </row>
    <row r="205" spans="1:51" s="15" customFormat="1" ht="12">
      <c r="A205" s="15"/>
      <c r="B205" s="260"/>
      <c r="C205" s="261"/>
      <c r="D205" s="240" t="s">
        <v>150</v>
      </c>
      <c r="E205" s="262" t="s">
        <v>1</v>
      </c>
      <c r="F205" s="263" t="s">
        <v>154</v>
      </c>
      <c r="G205" s="261"/>
      <c r="H205" s="264">
        <v>2.753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0" t="s">
        <v>150</v>
      </c>
      <c r="AU205" s="270" t="s">
        <v>85</v>
      </c>
      <c r="AV205" s="15" t="s">
        <v>146</v>
      </c>
      <c r="AW205" s="15" t="s">
        <v>32</v>
      </c>
      <c r="AX205" s="15" t="s">
        <v>83</v>
      </c>
      <c r="AY205" s="270" t="s">
        <v>140</v>
      </c>
    </row>
    <row r="206" spans="1:63" s="12" customFormat="1" ht="22.8" customHeight="1">
      <c r="A206" s="12"/>
      <c r="B206" s="203"/>
      <c r="C206" s="204"/>
      <c r="D206" s="205" t="s">
        <v>74</v>
      </c>
      <c r="E206" s="217" t="s">
        <v>85</v>
      </c>
      <c r="F206" s="217" t="s">
        <v>206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SUM(P207:P220)</f>
        <v>0</v>
      </c>
      <c r="Q206" s="211"/>
      <c r="R206" s="212">
        <f>SUM(R207:R220)</f>
        <v>4.69111518</v>
      </c>
      <c r="S206" s="211"/>
      <c r="T206" s="213">
        <f>SUM(T207:T220)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83</v>
      </c>
      <c r="AT206" s="215" t="s">
        <v>74</v>
      </c>
      <c r="AU206" s="215" t="s">
        <v>83</v>
      </c>
      <c r="AY206" s="214" t="s">
        <v>140</v>
      </c>
      <c r="BK206" s="216">
        <f>SUM(BK207:BK220)</f>
        <v>0</v>
      </c>
    </row>
    <row r="207" spans="1:65" s="2" customFormat="1" ht="16.5" customHeight="1">
      <c r="A207" s="38"/>
      <c r="B207" s="39"/>
      <c r="C207" s="219" t="s">
        <v>235</v>
      </c>
      <c r="D207" s="219" t="s">
        <v>142</v>
      </c>
      <c r="E207" s="220" t="s">
        <v>883</v>
      </c>
      <c r="F207" s="221" t="s">
        <v>884</v>
      </c>
      <c r="G207" s="222" t="s">
        <v>169</v>
      </c>
      <c r="H207" s="223">
        <v>1.867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2.50187</v>
      </c>
      <c r="R207" s="229">
        <f>Q207*H207</f>
        <v>4.67099129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146</v>
      </c>
      <c r="AT207" s="231" t="s">
        <v>142</v>
      </c>
      <c r="AU207" s="231" t="s">
        <v>85</v>
      </c>
      <c r="AY207" s="17" t="s">
        <v>140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146</v>
      </c>
      <c r="BM207" s="231" t="s">
        <v>885</v>
      </c>
    </row>
    <row r="208" spans="1:47" s="2" customFormat="1" ht="12">
      <c r="A208" s="38"/>
      <c r="B208" s="39"/>
      <c r="C208" s="40"/>
      <c r="D208" s="233" t="s">
        <v>148</v>
      </c>
      <c r="E208" s="40"/>
      <c r="F208" s="234" t="s">
        <v>886</v>
      </c>
      <c r="G208" s="40"/>
      <c r="H208" s="40"/>
      <c r="I208" s="235"/>
      <c r="J208" s="40"/>
      <c r="K208" s="40"/>
      <c r="L208" s="44"/>
      <c r="M208" s="236"/>
      <c r="N208" s="237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148</v>
      </c>
      <c r="AU208" s="17" t="s">
        <v>85</v>
      </c>
    </row>
    <row r="209" spans="1:51" s="13" customFormat="1" ht="12">
      <c r="A209" s="13"/>
      <c r="B209" s="238"/>
      <c r="C209" s="239"/>
      <c r="D209" s="240" t="s">
        <v>150</v>
      </c>
      <c r="E209" s="241" t="s">
        <v>1</v>
      </c>
      <c r="F209" s="242" t="s">
        <v>855</v>
      </c>
      <c r="G209" s="239"/>
      <c r="H209" s="241" t="s">
        <v>1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150</v>
      </c>
      <c r="AU209" s="248" t="s">
        <v>85</v>
      </c>
      <c r="AV209" s="13" t="s">
        <v>83</v>
      </c>
      <c r="AW209" s="13" t="s">
        <v>32</v>
      </c>
      <c r="AX209" s="13" t="s">
        <v>75</v>
      </c>
      <c r="AY209" s="248" t="s">
        <v>140</v>
      </c>
    </row>
    <row r="210" spans="1:51" s="13" customFormat="1" ht="12">
      <c r="A210" s="13"/>
      <c r="B210" s="238"/>
      <c r="C210" s="239"/>
      <c r="D210" s="240" t="s">
        <v>150</v>
      </c>
      <c r="E210" s="241" t="s">
        <v>1</v>
      </c>
      <c r="F210" s="242" t="s">
        <v>887</v>
      </c>
      <c r="G210" s="239"/>
      <c r="H210" s="241" t="s">
        <v>1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150</v>
      </c>
      <c r="AU210" s="248" t="s">
        <v>85</v>
      </c>
      <c r="AV210" s="13" t="s">
        <v>83</v>
      </c>
      <c r="AW210" s="13" t="s">
        <v>32</v>
      </c>
      <c r="AX210" s="13" t="s">
        <v>75</v>
      </c>
      <c r="AY210" s="248" t="s">
        <v>140</v>
      </c>
    </row>
    <row r="211" spans="1:51" s="14" customFormat="1" ht="12">
      <c r="A211" s="14"/>
      <c r="B211" s="249"/>
      <c r="C211" s="250"/>
      <c r="D211" s="240" t="s">
        <v>150</v>
      </c>
      <c r="E211" s="251" t="s">
        <v>1</v>
      </c>
      <c r="F211" s="252" t="s">
        <v>888</v>
      </c>
      <c r="G211" s="250"/>
      <c r="H211" s="253">
        <v>1.867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9" t="s">
        <v>150</v>
      </c>
      <c r="AU211" s="259" t="s">
        <v>85</v>
      </c>
      <c r="AV211" s="14" t="s">
        <v>85</v>
      </c>
      <c r="AW211" s="14" t="s">
        <v>32</v>
      </c>
      <c r="AX211" s="14" t="s">
        <v>75</v>
      </c>
      <c r="AY211" s="259" t="s">
        <v>140</v>
      </c>
    </row>
    <row r="212" spans="1:51" s="15" customFormat="1" ht="12">
      <c r="A212" s="15"/>
      <c r="B212" s="260"/>
      <c r="C212" s="261"/>
      <c r="D212" s="240" t="s">
        <v>150</v>
      </c>
      <c r="E212" s="262" t="s">
        <v>1</v>
      </c>
      <c r="F212" s="263" t="s">
        <v>154</v>
      </c>
      <c r="G212" s="261"/>
      <c r="H212" s="264">
        <v>1.867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0" t="s">
        <v>150</v>
      </c>
      <c r="AU212" s="270" t="s">
        <v>85</v>
      </c>
      <c r="AV212" s="15" t="s">
        <v>146</v>
      </c>
      <c r="AW212" s="15" t="s">
        <v>32</v>
      </c>
      <c r="AX212" s="15" t="s">
        <v>83</v>
      </c>
      <c r="AY212" s="270" t="s">
        <v>140</v>
      </c>
    </row>
    <row r="213" spans="1:65" s="2" customFormat="1" ht="16.5" customHeight="1">
      <c r="A213" s="38"/>
      <c r="B213" s="39"/>
      <c r="C213" s="219" t="s">
        <v>242</v>
      </c>
      <c r="D213" s="219" t="s">
        <v>142</v>
      </c>
      <c r="E213" s="220" t="s">
        <v>889</v>
      </c>
      <c r="F213" s="221" t="s">
        <v>890</v>
      </c>
      <c r="G213" s="222" t="s">
        <v>145</v>
      </c>
      <c r="H213" s="223">
        <v>7.481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40</v>
      </c>
      <c r="O213" s="91"/>
      <c r="P213" s="229">
        <f>O213*H213</f>
        <v>0</v>
      </c>
      <c r="Q213" s="229">
        <v>0.00269</v>
      </c>
      <c r="R213" s="229">
        <f>Q213*H213</f>
        <v>0.020123890000000002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146</v>
      </c>
      <c r="AT213" s="231" t="s">
        <v>142</v>
      </c>
      <c r="AU213" s="231" t="s">
        <v>85</v>
      </c>
      <c r="AY213" s="17" t="s">
        <v>140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146</v>
      </c>
      <c r="BM213" s="231" t="s">
        <v>891</v>
      </c>
    </row>
    <row r="214" spans="1:47" s="2" customFormat="1" ht="12">
      <c r="A214" s="38"/>
      <c r="B214" s="39"/>
      <c r="C214" s="40"/>
      <c r="D214" s="233" t="s">
        <v>148</v>
      </c>
      <c r="E214" s="40"/>
      <c r="F214" s="234" t="s">
        <v>892</v>
      </c>
      <c r="G214" s="40"/>
      <c r="H214" s="40"/>
      <c r="I214" s="235"/>
      <c r="J214" s="40"/>
      <c r="K214" s="40"/>
      <c r="L214" s="44"/>
      <c r="M214" s="236"/>
      <c r="N214" s="237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148</v>
      </c>
      <c r="AU214" s="17" t="s">
        <v>85</v>
      </c>
    </row>
    <row r="215" spans="1:51" s="13" customFormat="1" ht="12">
      <c r="A215" s="13"/>
      <c r="B215" s="238"/>
      <c r="C215" s="239"/>
      <c r="D215" s="240" t="s">
        <v>150</v>
      </c>
      <c r="E215" s="241" t="s">
        <v>1</v>
      </c>
      <c r="F215" s="242" t="s">
        <v>855</v>
      </c>
      <c r="G215" s="239"/>
      <c r="H215" s="241" t="s">
        <v>1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150</v>
      </c>
      <c r="AU215" s="248" t="s">
        <v>85</v>
      </c>
      <c r="AV215" s="13" t="s">
        <v>83</v>
      </c>
      <c r="AW215" s="13" t="s">
        <v>32</v>
      </c>
      <c r="AX215" s="13" t="s">
        <v>75</v>
      </c>
      <c r="AY215" s="248" t="s">
        <v>140</v>
      </c>
    </row>
    <row r="216" spans="1:51" s="13" customFormat="1" ht="12">
      <c r="A216" s="13"/>
      <c r="B216" s="238"/>
      <c r="C216" s="239"/>
      <c r="D216" s="240" t="s">
        <v>150</v>
      </c>
      <c r="E216" s="241" t="s">
        <v>1</v>
      </c>
      <c r="F216" s="242" t="s">
        <v>887</v>
      </c>
      <c r="G216" s="239"/>
      <c r="H216" s="241" t="s">
        <v>1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150</v>
      </c>
      <c r="AU216" s="248" t="s">
        <v>85</v>
      </c>
      <c r="AV216" s="13" t="s">
        <v>83</v>
      </c>
      <c r="AW216" s="13" t="s">
        <v>32</v>
      </c>
      <c r="AX216" s="13" t="s">
        <v>75</v>
      </c>
      <c r="AY216" s="248" t="s">
        <v>140</v>
      </c>
    </row>
    <row r="217" spans="1:51" s="14" customFormat="1" ht="12">
      <c r="A217" s="14"/>
      <c r="B217" s="249"/>
      <c r="C217" s="250"/>
      <c r="D217" s="240" t="s">
        <v>150</v>
      </c>
      <c r="E217" s="251" t="s">
        <v>1</v>
      </c>
      <c r="F217" s="252" t="s">
        <v>893</v>
      </c>
      <c r="G217" s="250"/>
      <c r="H217" s="253">
        <v>7.481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150</v>
      </c>
      <c r="AU217" s="259" t="s">
        <v>85</v>
      </c>
      <c r="AV217" s="14" t="s">
        <v>85</v>
      </c>
      <c r="AW217" s="14" t="s">
        <v>32</v>
      </c>
      <c r="AX217" s="14" t="s">
        <v>75</v>
      </c>
      <c r="AY217" s="259" t="s">
        <v>140</v>
      </c>
    </row>
    <row r="218" spans="1:51" s="15" customFormat="1" ht="12">
      <c r="A218" s="15"/>
      <c r="B218" s="260"/>
      <c r="C218" s="261"/>
      <c r="D218" s="240" t="s">
        <v>150</v>
      </c>
      <c r="E218" s="262" t="s">
        <v>1</v>
      </c>
      <c r="F218" s="263" t="s">
        <v>154</v>
      </c>
      <c r="G218" s="261"/>
      <c r="H218" s="264">
        <v>7.481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0" t="s">
        <v>150</v>
      </c>
      <c r="AU218" s="270" t="s">
        <v>85</v>
      </c>
      <c r="AV218" s="15" t="s">
        <v>146</v>
      </c>
      <c r="AW218" s="15" t="s">
        <v>32</v>
      </c>
      <c r="AX218" s="15" t="s">
        <v>83</v>
      </c>
      <c r="AY218" s="270" t="s">
        <v>140</v>
      </c>
    </row>
    <row r="219" spans="1:65" s="2" customFormat="1" ht="16.5" customHeight="1">
      <c r="A219" s="38"/>
      <c r="B219" s="39"/>
      <c r="C219" s="219" t="s">
        <v>8</v>
      </c>
      <c r="D219" s="219" t="s">
        <v>142</v>
      </c>
      <c r="E219" s="220" t="s">
        <v>894</v>
      </c>
      <c r="F219" s="221" t="s">
        <v>895</v>
      </c>
      <c r="G219" s="222" t="s">
        <v>145</v>
      </c>
      <c r="H219" s="223">
        <v>7.481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40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146</v>
      </c>
      <c r="AT219" s="231" t="s">
        <v>142</v>
      </c>
      <c r="AU219" s="231" t="s">
        <v>85</v>
      </c>
      <c r="AY219" s="17" t="s">
        <v>140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83</v>
      </c>
      <c r="BK219" s="232">
        <f>ROUND(I219*H219,2)</f>
        <v>0</v>
      </c>
      <c r="BL219" s="17" t="s">
        <v>146</v>
      </c>
      <c r="BM219" s="231" t="s">
        <v>896</v>
      </c>
    </row>
    <row r="220" spans="1:47" s="2" customFormat="1" ht="12">
      <c r="A220" s="38"/>
      <c r="B220" s="39"/>
      <c r="C220" s="40"/>
      <c r="D220" s="233" t="s">
        <v>148</v>
      </c>
      <c r="E220" s="40"/>
      <c r="F220" s="234" t="s">
        <v>897</v>
      </c>
      <c r="G220" s="40"/>
      <c r="H220" s="40"/>
      <c r="I220" s="235"/>
      <c r="J220" s="40"/>
      <c r="K220" s="40"/>
      <c r="L220" s="44"/>
      <c r="M220" s="236"/>
      <c r="N220" s="237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148</v>
      </c>
      <c r="AU220" s="17" t="s">
        <v>85</v>
      </c>
    </row>
    <row r="221" spans="1:63" s="12" customFormat="1" ht="22.8" customHeight="1">
      <c r="A221" s="12"/>
      <c r="B221" s="203"/>
      <c r="C221" s="204"/>
      <c r="D221" s="205" t="s">
        <v>74</v>
      </c>
      <c r="E221" s="217" t="s">
        <v>162</v>
      </c>
      <c r="F221" s="217" t="s">
        <v>252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SUM(P222:P227)</f>
        <v>0</v>
      </c>
      <c r="Q221" s="211"/>
      <c r="R221" s="212">
        <f>SUM(R222:R227)</f>
        <v>2.89546095</v>
      </c>
      <c r="S221" s="211"/>
      <c r="T221" s="213">
        <f>SUM(T222:T227)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83</v>
      </c>
      <c r="AT221" s="215" t="s">
        <v>74</v>
      </c>
      <c r="AU221" s="215" t="s">
        <v>83</v>
      </c>
      <c r="AY221" s="214" t="s">
        <v>140</v>
      </c>
      <c r="BK221" s="216">
        <f>SUM(BK222:BK227)</f>
        <v>0</v>
      </c>
    </row>
    <row r="222" spans="1:65" s="2" customFormat="1" ht="24.15" customHeight="1">
      <c r="A222" s="38"/>
      <c r="B222" s="39"/>
      <c r="C222" s="219" t="s">
        <v>253</v>
      </c>
      <c r="D222" s="219" t="s">
        <v>142</v>
      </c>
      <c r="E222" s="220" t="s">
        <v>898</v>
      </c>
      <c r="F222" s="221" t="s">
        <v>899</v>
      </c>
      <c r="G222" s="222" t="s">
        <v>145</v>
      </c>
      <c r="H222" s="223">
        <v>8.629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40</v>
      </c>
      <c r="O222" s="91"/>
      <c r="P222" s="229">
        <f>O222*H222</f>
        <v>0</v>
      </c>
      <c r="Q222" s="229">
        <v>0.33555</v>
      </c>
      <c r="R222" s="229">
        <f>Q222*H222</f>
        <v>2.89546095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146</v>
      </c>
      <c r="AT222" s="231" t="s">
        <v>142</v>
      </c>
      <c r="AU222" s="231" t="s">
        <v>85</v>
      </c>
      <c r="AY222" s="17" t="s">
        <v>140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83</v>
      </c>
      <c r="BK222" s="232">
        <f>ROUND(I222*H222,2)</f>
        <v>0</v>
      </c>
      <c r="BL222" s="17" t="s">
        <v>146</v>
      </c>
      <c r="BM222" s="231" t="s">
        <v>900</v>
      </c>
    </row>
    <row r="223" spans="1:47" s="2" customFormat="1" ht="12">
      <c r="A223" s="38"/>
      <c r="B223" s="39"/>
      <c r="C223" s="40"/>
      <c r="D223" s="233" t="s">
        <v>148</v>
      </c>
      <c r="E223" s="40"/>
      <c r="F223" s="234" t="s">
        <v>901</v>
      </c>
      <c r="G223" s="40"/>
      <c r="H223" s="40"/>
      <c r="I223" s="235"/>
      <c r="J223" s="40"/>
      <c r="K223" s="40"/>
      <c r="L223" s="44"/>
      <c r="M223" s="236"/>
      <c r="N223" s="237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148</v>
      </c>
      <c r="AU223" s="17" t="s">
        <v>85</v>
      </c>
    </row>
    <row r="224" spans="1:51" s="13" customFormat="1" ht="12">
      <c r="A224" s="13"/>
      <c r="B224" s="238"/>
      <c r="C224" s="239"/>
      <c r="D224" s="240" t="s">
        <v>150</v>
      </c>
      <c r="E224" s="241" t="s">
        <v>1</v>
      </c>
      <c r="F224" s="242" t="s">
        <v>827</v>
      </c>
      <c r="G224" s="239"/>
      <c r="H224" s="241" t="s">
        <v>1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150</v>
      </c>
      <c r="AU224" s="248" t="s">
        <v>85</v>
      </c>
      <c r="AV224" s="13" t="s">
        <v>83</v>
      </c>
      <c r="AW224" s="13" t="s">
        <v>32</v>
      </c>
      <c r="AX224" s="13" t="s">
        <v>75</v>
      </c>
      <c r="AY224" s="248" t="s">
        <v>140</v>
      </c>
    </row>
    <row r="225" spans="1:51" s="13" customFormat="1" ht="12">
      <c r="A225" s="13"/>
      <c r="B225" s="238"/>
      <c r="C225" s="239"/>
      <c r="D225" s="240" t="s">
        <v>150</v>
      </c>
      <c r="E225" s="241" t="s">
        <v>1</v>
      </c>
      <c r="F225" s="242" t="s">
        <v>847</v>
      </c>
      <c r="G225" s="239"/>
      <c r="H225" s="241" t="s">
        <v>1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150</v>
      </c>
      <c r="AU225" s="248" t="s">
        <v>85</v>
      </c>
      <c r="AV225" s="13" t="s">
        <v>83</v>
      </c>
      <c r="AW225" s="13" t="s">
        <v>32</v>
      </c>
      <c r="AX225" s="13" t="s">
        <v>75</v>
      </c>
      <c r="AY225" s="248" t="s">
        <v>140</v>
      </c>
    </row>
    <row r="226" spans="1:51" s="14" customFormat="1" ht="12">
      <c r="A226" s="14"/>
      <c r="B226" s="249"/>
      <c r="C226" s="250"/>
      <c r="D226" s="240" t="s">
        <v>150</v>
      </c>
      <c r="E226" s="251" t="s">
        <v>1</v>
      </c>
      <c r="F226" s="252" t="s">
        <v>902</v>
      </c>
      <c r="G226" s="250"/>
      <c r="H226" s="253">
        <v>8.629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150</v>
      </c>
      <c r="AU226" s="259" t="s">
        <v>85</v>
      </c>
      <c r="AV226" s="14" t="s">
        <v>85</v>
      </c>
      <c r="AW226" s="14" t="s">
        <v>32</v>
      </c>
      <c r="AX226" s="14" t="s">
        <v>75</v>
      </c>
      <c r="AY226" s="259" t="s">
        <v>140</v>
      </c>
    </row>
    <row r="227" spans="1:51" s="15" customFormat="1" ht="12">
      <c r="A227" s="15"/>
      <c r="B227" s="260"/>
      <c r="C227" s="261"/>
      <c r="D227" s="240" t="s">
        <v>150</v>
      </c>
      <c r="E227" s="262" t="s">
        <v>1</v>
      </c>
      <c r="F227" s="263" t="s">
        <v>154</v>
      </c>
      <c r="G227" s="261"/>
      <c r="H227" s="264">
        <v>8.629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0" t="s">
        <v>150</v>
      </c>
      <c r="AU227" s="270" t="s">
        <v>85</v>
      </c>
      <c r="AV227" s="15" t="s">
        <v>146</v>
      </c>
      <c r="AW227" s="15" t="s">
        <v>32</v>
      </c>
      <c r="AX227" s="15" t="s">
        <v>83</v>
      </c>
      <c r="AY227" s="270" t="s">
        <v>140</v>
      </c>
    </row>
    <row r="228" spans="1:63" s="12" customFormat="1" ht="22.8" customHeight="1">
      <c r="A228" s="12"/>
      <c r="B228" s="203"/>
      <c r="C228" s="204"/>
      <c r="D228" s="205" t="s">
        <v>74</v>
      </c>
      <c r="E228" s="217" t="s">
        <v>146</v>
      </c>
      <c r="F228" s="217" t="s">
        <v>273</v>
      </c>
      <c r="G228" s="204"/>
      <c r="H228" s="204"/>
      <c r="I228" s="207"/>
      <c r="J228" s="218">
        <f>BK228</f>
        <v>0</v>
      </c>
      <c r="K228" s="204"/>
      <c r="L228" s="209"/>
      <c r="M228" s="210"/>
      <c r="N228" s="211"/>
      <c r="O228" s="211"/>
      <c r="P228" s="212">
        <f>SUM(P229:P249)</f>
        <v>0</v>
      </c>
      <c r="Q228" s="211"/>
      <c r="R228" s="212">
        <f>SUM(R229:R249)</f>
        <v>104.97929199999999</v>
      </c>
      <c r="S228" s="211"/>
      <c r="T228" s="213">
        <f>SUM(T229:T249)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4" t="s">
        <v>83</v>
      </c>
      <c r="AT228" s="215" t="s">
        <v>74</v>
      </c>
      <c r="AU228" s="215" t="s">
        <v>83</v>
      </c>
      <c r="AY228" s="214" t="s">
        <v>140</v>
      </c>
      <c r="BK228" s="216">
        <f>SUM(BK229:BK249)</f>
        <v>0</v>
      </c>
    </row>
    <row r="229" spans="1:65" s="2" customFormat="1" ht="16.5" customHeight="1">
      <c r="A229" s="38"/>
      <c r="B229" s="39"/>
      <c r="C229" s="219" t="s">
        <v>260</v>
      </c>
      <c r="D229" s="219" t="s">
        <v>142</v>
      </c>
      <c r="E229" s="220" t="s">
        <v>903</v>
      </c>
      <c r="F229" s="221" t="s">
        <v>904</v>
      </c>
      <c r="G229" s="222" t="s">
        <v>169</v>
      </c>
      <c r="H229" s="223">
        <v>39.06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2.50201</v>
      </c>
      <c r="R229" s="229">
        <f>Q229*H229</f>
        <v>97.72851059999999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146</v>
      </c>
      <c r="AT229" s="231" t="s">
        <v>142</v>
      </c>
      <c r="AU229" s="231" t="s">
        <v>85</v>
      </c>
      <c r="AY229" s="17" t="s">
        <v>140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146</v>
      </c>
      <c r="BM229" s="231" t="s">
        <v>905</v>
      </c>
    </row>
    <row r="230" spans="1:47" s="2" customFormat="1" ht="12">
      <c r="A230" s="38"/>
      <c r="B230" s="39"/>
      <c r="C230" s="40"/>
      <c r="D230" s="233" t="s">
        <v>148</v>
      </c>
      <c r="E230" s="40"/>
      <c r="F230" s="234" t="s">
        <v>906</v>
      </c>
      <c r="G230" s="40"/>
      <c r="H230" s="40"/>
      <c r="I230" s="235"/>
      <c r="J230" s="40"/>
      <c r="K230" s="40"/>
      <c r="L230" s="44"/>
      <c r="M230" s="236"/>
      <c r="N230" s="237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148</v>
      </c>
      <c r="AU230" s="17" t="s">
        <v>85</v>
      </c>
    </row>
    <row r="231" spans="1:51" s="13" customFormat="1" ht="12">
      <c r="A231" s="13"/>
      <c r="B231" s="238"/>
      <c r="C231" s="239"/>
      <c r="D231" s="240" t="s">
        <v>150</v>
      </c>
      <c r="E231" s="241" t="s">
        <v>1</v>
      </c>
      <c r="F231" s="242" t="s">
        <v>855</v>
      </c>
      <c r="G231" s="239"/>
      <c r="H231" s="241" t="s">
        <v>1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150</v>
      </c>
      <c r="AU231" s="248" t="s">
        <v>85</v>
      </c>
      <c r="AV231" s="13" t="s">
        <v>83</v>
      </c>
      <c r="AW231" s="13" t="s">
        <v>32</v>
      </c>
      <c r="AX231" s="13" t="s">
        <v>75</v>
      </c>
      <c r="AY231" s="248" t="s">
        <v>140</v>
      </c>
    </row>
    <row r="232" spans="1:51" s="13" customFormat="1" ht="12">
      <c r="A232" s="13"/>
      <c r="B232" s="238"/>
      <c r="C232" s="239"/>
      <c r="D232" s="240" t="s">
        <v>150</v>
      </c>
      <c r="E232" s="241" t="s">
        <v>1</v>
      </c>
      <c r="F232" s="242" t="s">
        <v>907</v>
      </c>
      <c r="G232" s="239"/>
      <c r="H232" s="241" t="s">
        <v>1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150</v>
      </c>
      <c r="AU232" s="248" t="s">
        <v>85</v>
      </c>
      <c r="AV232" s="13" t="s">
        <v>83</v>
      </c>
      <c r="AW232" s="13" t="s">
        <v>32</v>
      </c>
      <c r="AX232" s="13" t="s">
        <v>75</v>
      </c>
      <c r="AY232" s="248" t="s">
        <v>140</v>
      </c>
    </row>
    <row r="233" spans="1:51" s="14" customFormat="1" ht="12">
      <c r="A233" s="14"/>
      <c r="B233" s="249"/>
      <c r="C233" s="250"/>
      <c r="D233" s="240" t="s">
        <v>150</v>
      </c>
      <c r="E233" s="251" t="s">
        <v>1</v>
      </c>
      <c r="F233" s="252" t="s">
        <v>908</v>
      </c>
      <c r="G233" s="250"/>
      <c r="H233" s="253">
        <v>39.06</v>
      </c>
      <c r="I233" s="254"/>
      <c r="J233" s="250"/>
      <c r="K233" s="250"/>
      <c r="L233" s="255"/>
      <c r="M233" s="256"/>
      <c r="N233" s="257"/>
      <c r="O233" s="257"/>
      <c r="P233" s="257"/>
      <c r="Q233" s="257"/>
      <c r="R233" s="257"/>
      <c r="S233" s="257"/>
      <c r="T233" s="25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9" t="s">
        <v>150</v>
      </c>
      <c r="AU233" s="259" t="s">
        <v>85</v>
      </c>
      <c r="AV233" s="14" t="s">
        <v>85</v>
      </c>
      <c r="AW233" s="14" t="s">
        <v>32</v>
      </c>
      <c r="AX233" s="14" t="s">
        <v>75</v>
      </c>
      <c r="AY233" s="259" t="s">
        <v>140</v>
      </c>
    </row>
    <row r="234" spans="1:51" s="15" customFormat="1" ht="12">
      <c r="A234" s="15"/>
      <c r="B234" s="260"/>
      <c r="C234" s="261"/>
      <c r="D234" s="240" t="s">
        <v>150</v>
      </c>
      <c r="E234" s="262" t="s">
        <v>1</v>
      </c>
      <c r="F234" s="263" t="s">
        <v>154</v>
      </c>
      <c r="G234" s="261"/>
      <c r="H234" s="264">
        <v>39.06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0" t="s">
        <v>150</v>
      </c>
      <c r="AU234" s="270" t="s">
        <v>85</v>
      </c>
      <c r="AV234" s="15" t="s">
        <v>146</v>
      </c>
      <c r="AW234" s="15" t="s">
        <v>32</v>
      </c>
      <c r="AX234" s="15" t="s">
        <v>83</v>
      </c>
      <c r="AY234" s="270" t="s">
        <v>140</v>
      </c>
    </row>
    <row r="235" spans="1:65" s="2" customFormat="1" ht="24.15" customHeight="1">
      <c r="A235" s="38"/>
      <c r="B235" s="39"/>
      <c r="C235" s="219" t="s">
        <v>267</v>
      </c>
      <c r="D235" s="219" t="s">
        <v>142</v>
      </c>
      <c r="E235" s="220" t="s">
        <v>909</v>
      </c>
      <c r="F235" s="221" t="s">
        <v>910</v>
      </c>
      <c r="G235" s="222" t="s">
        <v>145</v>
      </c>
      <c r="H235" s="223">
        <v>120.35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40</v>
      </c>
      <c r="O235" s="91"/>
      <c r="P235" s="229">
        <f>O235*H235</f>
        <v>0</v>
      </c>
      <c r="Q235" s="229">
        <v>0.01467</v>
      </c>
      <c r="R235" s="229">
        <f>Q235*H235</f>
        <v>1.7655345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146</v>
      </c>
      <c r="AT235" s="231" t="s">
        <v>142</v>
      </c>
      <c r="AU235" s="231" t="s">
        <v>85</v>
      </c>
      <c r="AY235" s="17" t="s">
        <v>140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83</v>
      </c>
      <c r="BK235" s="232">
        <f>ROUND(I235*H235,2)</f>
        <v>0</v>
      </c>
      <c r="BL235" s="17" t="s">
        <v>146</v>
      </c>
      <c r="BM235" s="231" t="s">
        <v>911</v>
      </c>
    </row>
    <row r="236" spans="1:51" s="13" customFormat="1" ht="12">
      <c r="A236" s="13"/>
      <c r="B236" s="238"/>
      <c r="C236" s="239"/>
      <c r="D236" s="240" t="s">
        <v>150</v>
      </c>
      <c r="E236" s="241" t="s">
        <v>1</v>
      </c>
      <c r="F236" s="242" t="s">
        <v>855</v>
      </c>
      <c r="G236" s="239"/>
      <c r="H236" s="241" t="s">
        <v>1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150</v>
      </c>
      <c r="AU236" s="248" t="s">
        <v>85</v>
      </c>
      <c r="AV236" s="13" t="s">
        <v>83</v>
      </c>
      <c r="AW236" s="13" t="s">
        <v>32</v>
      </c>
      <c r="AX236" s="13" t="s">
        <v>75</v>
      </c>
      <c r="AY236" s="248" t="s">
        <v>140</v>
      </c>
    </row>
    <row r="237" spans="1:51" s="13" customFormat="1" ht="12">
      <c r="A237" s="13"/>
      <c r="B237" s="238"/>
      <c r="C237" s="239"/>
      <c r="D237" s="240" t="s">
        <v>150</v>
      </c>
      <c r="E237" s="241" t="s">
        <v>1</v>
      </c>
      <c r="F237" s="242" t="s">
        <v>907</v>
      </c>
      <c r="G237" s="239"/>
      <c r="H237" s="241" t="s">
        <v>1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150</v>
      </c>
      <c r="AU237" s="248" t="s">
        <v>85</v>
      </c>
      <c r="AV237" s="13" t="s">
        <v>83</v>
      </c>
      <c r="AW237" s="13" t="s">
        <v>32</v>
      </c>
      <c r="AX237" s="13" t="s">
        <v>75</v>
      </c>
      <c r="AY237" s="248" t="s">
        <v>140</v>
      </c>
    </row>
    <row r="238" spans="1:51" s="14" customFormat="1" ht="12">
      <c r="A238" s="14"/>
      <c r="B238" s="249"/>
      <c r="C238" s="250"/>
      <c r="D238" s="240" t="s">
        <v>150</v>
      </c>
      <c r="E238" s="251" t="s">
        <v>1</v>
      </c>
      <c r="F238" s="252" t="s">
        <v>912</v>
      </c>
      <c r="G238" s="250"/>
      <c r="H238" s="253">
        <v>120.35</v>
      </c>
      <c r="I238" s="254"/>
      <c r="J238" s="250"/>
      <c r="K238" s="250"/>
      <c r="L238" s="255"/>
      <c r="M238" s="256"/>
      <c r="N238" s="257"/>
      <c r="O238" s="257"/>
      <c r="P238" s="257"/>
      <c r="Q238" s="257"/>
      <c r="R238" s="257"/>
      <c r="S238" s="257"/>
      <c r="T238" s="25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9" t="s">
        <v>150</v>
      </c>
      <c r="AU238" s="259" t="s">
        <v>85</v>
      </c>
      <c r="AV238" s="14" t="s">
        <v>85</v>
      </c>
      <c r="AW238" s="14" t="s">
        <v>32</v>
      </c>
      <c r="AX238" s="14" t="s">
        <v>75</v>
      </c>
      <c r="AY238" s="259" t="s">
        <v>140</v>
      </c>
    </row>
    <row r="239" spans="1:51" s="15" customFormat="1" ht="12">
      <c r="A239" s="15"/>
      <c r="B239" s="260"/>
      <c r="C239" s="261"/>
      <c r="D239" s="240" t="s">
        <v>150</v>
      </c>
      <c r="E239" s="262" t="s">
        <v>1</v>
      </c>
      <c r="F239" s="263" t="s">
        <v>154</v>
      </c>
      <c r="G239" s="261"/>
      <c r="H239" s="264">
        <v>120.35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0" t="s">
        <v>150</v>
      </c>
      <c r="AU239" s="270" t="s">
        <v>85</v>
      </c>
      <c r="AV239" s="15" t="s">
        <v>146</v>
      </c>
      <c r="AW239" s="15" t="s">
        <v>32</v>
      </c>
      <c r="AX239" s="15" t="s">
        <v>83</v>
      </c>
      <c r="AY239" s="270" t="s">
        <v>140</v>
      </c>
    </row>
    <row r="240" spans="1:65" s="2" customFormat="1" ht="24.15" customHeight="1">
      <c r="A240" s="38"/>
      <c r="B240" s="39"/>
      <c r="C240" s="219" t="s">
        <v>274</v>
      </c>
      <c r="D240" s="219" t="s">
        <v>142</v>
      </c>
      <c r="E240" s="220" t="s">
        <v>913</v>
      </c>
      <c r="F240" s="221" t="s">
        <v>914</v>
      </c>
      <c r="G240" s="222" t="s">
        <v>145</v>
      </c>
      <c r="H240" s="223">
        <v>120.35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0.00104</v>
      </c>
      <c r="R240" s="229">
        <f>Q240*H240</f>
        <v>0.12516399999999997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146</v>
      </c>
      <c r="AT240" s="231" t="s">
        <v>142</v>
      </c>
      <c r="AU240" s="231" t="s">
        <v>85</v>
      </c>
      <c r="AY240" s="17" t="s">
        <v>140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146</v>
      </c>
      <c r="BM240" s="231" t="s">
        <v>915</v>
      </c>
    </row>
    <row r="241" spans="1:47" s="2" customFormat="1" ht="12">
      <c r="A241" s="38"/>
      <c r="B241" s="39"/>
      <c r="C241" s="40"/>
      <c r="D241" s="233" t="s">
        <v>148</v>
      </c>
      <c r="E241" s="40"/>
      <c r="F241" s="234" t="s">
        <v>916</v>
      </c>
      <c r="G241" s="40"/>
      <c r="H241" s="40"/>
      <c r="I241" s="235"/>
      <c r="J241" s="40"/>
      <c r="K241" s="40"/>
      <c r="L241" s="44"/>
      <c r="M241" s="236"/>
      <c r="N241" s="237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148</v>
      </c>
      <c r="AU241" s="17" t="s">
        <v>85</v>
      </c>
    </row>
    <row r="242" spans="1:65" s="2" customFormat="1" ht="24.15" customHeight="1">
      <c r="A242" s="38"/>
      <c r="B242" s="39"/>
      <c r="C242" s="219" t="s">
        <v>284</v>
      </c>
      <c r="D242" s="219" t="s">
        <v>142</v>
      </c>
      <c r="E242" s="220" t="s">
        <v>917</v>
      </c>
      <c r="F242" s="221" t="s">
        <v>918</v>
      </c>
      <c r="G242" s="222" t="s">
        <v>145</v>
      </c>
      <c r="H242" s="223">
        <v>120.35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40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146</v>
      </c>
      <c r="AT242" s="231" t="s">
        <v>142</v>
      </c>
      <c r="AU242" s="231" t="s">
        <v>85</v>
      </c>
      <c r="AY242" s="17" t="s">
        <v>140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83</v>
      </c>
      <c r="BK242" s="232">
        <f>ROUND(I242*H242,2)</f>
        <v>0</v>
      </c>
      <c r="BL242" s="17" t="s">
        <v>146</v>
      </c>
      <c r="BM242" s="231" t="s">
        <v>919</v>
      </c>
    </row>
    <row r="243" spans="1:47" s="2" customFormat="1" ht="12">
      <c r="A243" s="38"/>
      <c r="B243" s="39"/>
      <c r="C243" s="40"/>
      <c r="D243" s="233" t="s">
        <v>148</v>
      </c>
      <c r="E243" s="40"/>
      <c r="F243" s="234" t="s">
        <v>920</v>
      </c>
      <c r="G243" s="40"/>
      <c r="H243" s="40"/>
      <c r="I243" s="235"/>
      <c r="J243" s="40"/>
      <c r="K243" s="40"/>
      <c r="L243" s="44"/>
      <c r="M243" s="236"/>
      <c r="N243" s="237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148</v>
      </c>
      <c r="AU243" s="17" t="s">
        <v>85</v>
      </c>
    </row>
    <row r="244" spans="1:65" s="2" customFormat="1" ht="16.5" customHeight="1">
      <c r="A244" s="38"/>
      <c r="B244" s="39"/>
      <c r="C244" s="219" t="s">
        <v>7</v>
      </c>
      <c r="D244" s="219" t="s">
        <v>142</v>
      </c>
      <c r="E244" s="220" t="s">
        <v>921</v>
      </c>
      <c r="F244" s="221" t="s">
        <v>922</v>
      </c>
      <c r="G244" s="222" t="s">
        <v>187</v>
      </c>
      <c r="H244" s="223">
        <v>5.078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40</v>
      </c>
      <c r="O244" s="91"/>
      <c r="P244" s="229">
        <f>O244*H244</f>
        <v>0</v>
      </c>
      <c r="Q244" s="229">
        <v>1.05555</v>
      </c>
      <c r="R244" s="229">
        <f>Q244*H244</f>
        <v>5.3600829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146</v>
      </c>
      <c r="AT244" s="231" t="s">
        <v>142</v>
      </c>
      <c r="AU244" s="231" t="s">
        <v>85</v>
      </c>
      <c r="AY244" s="17" t="s">
        <v>140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83</v>
      </c>
      <c r="BK244" s="232">
        <f>ROUND(I244*H244,2)</f>
        <v>0</v>
      </c>
      <c r="BL244" s="17" t="s">
        <v>146</v>
      </c>
      <c r="BM244" s="231" t="s">
        <v>923</v>
      </c>
    </row>
    <row r="245" spans="1:47" s="2" customFormat="1" ht="12">
      <c r="A245" s="38"/>
      <c r="B245" s="39"/>
      <c r="C245" s="40"/>
      <c r="D245" s="233" t="s">
        <v>148</v>
      </c>
      <c r="E245" s="40"/>
      <c r="F245" s="234" t="s">
        <v>924</v>
      </c>
      <c r="G245" s="40"/>
      <c r="H245" s="40"/>
      <c r="I245" s="235"/>
      <c r="J245" s="40"/>
      <c r="K245" s="40"/>
      <c r="L245" s="44"/>
      <c r="M245" s="236"/>
      <c r="N245" s="237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148</v>
      </c>
      <c r="AU245" s="17" t="s">
        <v>85</v>
      </c>
    </row>
    <row r="246" spans="1:51" s="13" customFormat="1" ht="12">
      <c r="A246" s="13"/>
      <c r="B246" s="238"/>
      <c r="C246" s="239"/>
      <c r="D246" s="240" t="s">
        <v>150</v>
      </c>
      <c r="E246" s="241" t="s">
        <v>1</v>
      </c>
      <c r="F246" s="242" t="s">
        <v>855</v>
      </c>
      <c r="G246" s="239"/>
      <c r="H246" s="241" t="s">
        <v>1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150</v>
      </c>
      <c r="AU246" s="248" t="s">
        <v>85</v>
      </c>
      <c r="AV246" s="13" t="s">
        <v>83</v>
      </c>
      <c r="AW246" s="13" t="s">
        <v>32</v>
      </c>
      <c r="AX246" s="13" t="s">
        <v>75</v>
      </c>
      <c r="AY246" s="248" t="s">
        <v>140</v>
      </c>
    </row>
    <row r="247" spans="1:51" s="13" customFormat="1" ht="12">
      <c r="A247" s="13"/>
      <c r="B247" s="238"/>
      <c r="C247" s="239"/>
      <c r="D247" s="240" t="s">
        <v>150</v>
      </c>
      <c r="E247" s="241" t="s">
        <v>1</v>
      </c>
      <c r="F247" s="242" t="s">
        <v>925</v>
      </c>
      <c r="G247" s="239"/>
      <c r="H247" s="241" t="s">
        <v>1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150</v>
      </c>
      <c r="AU247" s="248" t="s">
        <v>85</v>
      </c>
      <c r="AV247" s="13" t="s">
        <v>83</v>
      </c>
      <c r="AW247" s="13" t="s">
        <v>32</v>
      </c>
      <c r="AX247" s="13" t="s">
        <v>75</v>
      </c>
      <c r="AY247" s="248" t="s">
        <v>140</v>
      </c>
    </row>
    <row r="248" spans="1:51" s="14" customFormat="1" ht="12">
      <c r="A248" s="14"/>
      <c r="B248" s="249"/>
      <c r="C248" s="250"/>
      <c r="D248" s="240" t="s">
        <v>150</v>
      </c>
      <c r="E248" s="251" t="s">
        <v>1</v>
      </c>
      <c r="F248" s="252" t="s">
        <v>926</v>
      </c>
      <c r="G248" s="250"/>
      <c r="H248" s="253">
        <v>5.078</v>
      </c>
      <c r="I248" s="254"/>
      <c r="J248" s="250"/>
      <c r="K248" s="250"/>
      <c r="L248" s="255"/>
      <c r="M248" s="256"/>
      <c r="N248" s="257"/>
      <c r="O248" s="257"/>
      <c r="P248" s="257"/>
      <c r="Q248" s="257"/>
      <c r="R248" s="257"/>
      <c r="S248" s="257"/>
      <c r="T248" s="25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9" t="s">
        <v>150</v>
      </c>
      <c r="AU248" s="259" t="s">
        <v>85</v>
      </c>
      <c r="AV248" s="14" t="s">
        <v>85</v>
      </c>
      <c r="AW248" s="14" t="s">
        <v>32</v>
      </c>
      <c r="AX248" s="14" t="s">
        <v>75</v>
      </c>
      <c r="AY248" s="259" t="s">
        <v>140</v>
      </c>
    </row>
    <row r="249" spans="1:51" s="15" customFormat="1" ht="12">
      <c r="A249" s="15"/>
      <c r="B249" s="260"/>
      <c r="C249" s="261"/>
      <c r="D249" s="240" t="s">
        <v>150</v>
      </c>
      <c r="E249" s="262" t="s">
        <v>1</v>
      </c>
      <c r="F249" s="263" t="s">
        <v>154</v>
      </c>
      <c r="G249" s="261"/>
      <c r="H249" s="264">
        <v>5.078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0" t="s">
        <v>150</v>
      </c>
      <c r="AU249" s="270" t="s">
        <v>85</v>
      </c>
      <c r="AV249" s="15" t="s">
        <v>146</v>
      </c>
      <c r="AW249" s="15" t="s">
        <v>32</v>
      </c>
      <c r="AX249" s="15" t="s">
        <v>83</v>
      </c>
      <c r="AY249" s="270" t="s">
        <v>140</v>
      </c>
    </row>
    <row r="250" spans="1:63" s="12" customFormat="1" ht="22.8" customHeight="1">
      <c r="A250" s="12"/>
      <c r="B250" s="203"/>
      <c r="C250" s="204"/>
      <c r="D250" s="205" t="s">
        <v>74</v>
      </c>
      <c r="E250" s="217" t="s">
        <v>177</v>
      </c>
      <c r="F250" s="217" t="s">
        <v>319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SUM(P251:P279)</f>
        <v>0</v>
      </c>
      <c r="Q250" s="211"/>
      <c r="R250" s="212">
        <f>SUM(R251:R279)</f>
        <v>68.70122500000001</v>
      </c>
      <c r="S250" s="211"/>
      <c r="T250" s="213">
        <f>SUM(T251:T279)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83</v>
      </c>
      <c r="AT250" s="215" t="s">
        <v>74</v>
      </c>
      <c r="AU250" s="215" t="s">
        <v>83</v>
      </c>
      <c r="AY250" s="214" t="s">
        <v>140</v>
      </c>
      <c r="BK250" s="216">
        <f>SUM(BK251:BK279)</f>
        <v>0</v>
      </c>
    </row>
    <row r="251" spans="1:65" s="2" customFormat="1" ht="24.15" customHeight="1">
      <c r="A251" s="38"/>
      <c r="B251" s="39"/>
      <c r="C251" s="219" t="s">
        <v>297</v>
      </c>
      <c r="D251" s="219" t="s">
        <v>142</v>
      </c>
      <c r="E251" s="220" t="s">
        <v>927</v>
      </c>
      <c r="F251" s="221" t="s">
        <v>928</v>
      </c>
      <c r="G251" s="222" t="s">
        <v>145</v>
      </c>
      <c r="H251" s="223">
        <v>24.85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40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146</v>
      </c>
      <c r="AT251" s="231" t="s">
        <v>142</v>
      </c>
      <c r="AU251" s="231" t="s">
        <v>85</v>
      </c>
      <c r="AY251" s="17" t="s">
        <v>140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83</v>
      </c>
      <c r="BK251" s="232">
        <f>ROUND(I251*H251,2)</f>
        <v>0</v>
      </c>
      <c r="BL251" s="17" t="s">
        <v>146</v>
      </c>
      <c r="BM251" s="231" t="s">
        <v>929</v>
      </c>
    </row>
    <row r="252" spans="1:47" s="2" customFormat="1" ht="12">
      <c r="A252" s="38"/>
      <c r="B252" s="39"/>
      <c r="C252" s="40"/>
      <c r="D252" s="233" t="s">
        <v>148</v>
      </c>
      <c r="E252" s="40"/>
      <c r="F252" s="234" t="s">
        <v>930</v>
      </c>
      <c r="G252" s="40"/>
      <c r="H252" s="40"/>
      <c r="I252" s="235"/>
      <c r="J252" s="40"/>
      <c r="K252" s="40"/>
      <c r="L252" s="44"/>
      <c r="M252" s="236"/>
      <c r="N252" s="237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148</v>
      </c>
      <c r="AU252" s="17" t="s">
        <v>85</v>
      </c>
    </row>
    <row r="253" spans="1:51" s="13" customFormat="1" ht="12">
      <c r="A253" s="13"/>
      <c r="B253" s="238"/>
      <c r="C253" s="239"/>
      <c r="D253" s="240" t="s">
        <v>150</v>
      </c>
      <c r="E253" s="241" t="s">
        <v>1</v>
      </c>
      <c r="F253" s="242" t="s">
        <v>827</v>
      </c>
      <c r="G253" s="239"/>
      <c r="H253" s="241" t="s">
        <v>1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150</v>
      </c>
      <c r="AU253" s="248" t="s">
        <v>85</v>
      </c>
      <c r="AV253" s="13" t="s">
        <v>83</v>
      </c>
      <c r="AW253" s="13" t="s">
        <v>32</v>
      </c>
      <c r="AX253" s="13" t="s">
        <v>75</v>
      </c>
      <c r="AY253" s="248" t="s">
        <v>140</v>
      </c>
    </row>
    <row r="254" spans="1:51" s="13" customFormat="1" ht="12">
      <c r="A254" s="13"/>
      <c r="B254" s="238"/>
      <c r="C254" s="239"/>
      <c r="D254" s="240" t="s">
        <v>150</v>
      </c>
      <c r="E254" s="241" t="s">
        <v>1</v>
      </c>
      <c r="F254" s="242" t="s">
        <v>931</v>
      </c>
      <c r="G254" s="239"/>
      <c r="H254" s="241" t="s">
        <v>1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150</v>
      </c>
      <c r="AU254" s="248" t="s">
        <v>85</v>
      </c>
      <c r="AV254" s="13" t="s">
        <v>83</v>
      </c>
      <c r="AW254" s="13" t="s">
        <v>32</v>
      </c>
      <c r="AX254" s="13" t="s">
        <v>75</v>
      </c>
      <c r="AY254" s="248" t="s">
        <v>140</v>
      </c>
    </row>
    <row r="255" spans="1:51" s="14" customFormat="1" ht="12">
      <c r="A255" s="14"/>
      <c r="B255" s="249"/>
      <c r="C255" s="250"/>
      <c r="D255" s="240" t="s">
        <v>150</v>
      </c>
      <c r="E255" s="251" t="s">
        <v>1</v>
      </c>
      <c r="F255" s="252" t="s">
        <v>839</v>
      </c>
      <c r="G255" s="250"/>
      <c r="H255" s="253">
        <v>24.85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9" t="s">
        <v>150</v>
      </c>
      <c r="AU255" s="259" t="s">
        <v>85</v>
      </c>
      <c r="AV255" s="14" t="s">
        <v>85</v>
      </c>
      <c r="AW255" s="14" t="s">
        <v>32</v>
      </c>
      <c r="AX255" s="14" t="s">
        <v>75</v>
      </c>
      <c r="AY255" s="259" t="s">
        <v>140</v>
      </c>
    </row>
    <row r="256" spans="1:51" s="15" customFormat="1" ht="12">
      <c r="A256" s="15"/>
      <c r="B256" s="260"/>
      <c r="C256" s="261"/>
      <c r="D256" s="240" t="s">
        <v>150</v>
      </c>
      <c r="E256" s="262" t="s">
        <v>1</v>
      </c>
      <c r="F256" s="263" t="s">
        <v>154</v>
      </c>
      <c r="G256" s="261"/>
      <c r="H256" s="264">
        <v>24.85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0" t="s">
        <v>150</v>
      </c>
      <c r="AU256" s="270" t="s">
        <v>85</v>
      </c>
      <c r="AV256" s="15" t="s">
        <v>146</v>
      </c>
      <c r="AW256" s="15" t="s">
        <v>32</v>
      </c>
      <c r="AX256" s="15" t="s">
        <v>83</v>
      </c>
      <c r="AY256" s="270" t="s">
        <v>140</v>
      </c>
    </row>
    <row r="257" spans="1:65" s="2" customFormat="1" ht="24.15" customHeight="1">
      <c r="A257" s="38"/>
      <c r="B257" s="39"/>
      <c r="C257" s="219" t="s">
        <v>305</v>
      </c>
      <c r="D257" s="219" t="s">
        <v>142</v>
      </c>
      <c r="E257" s="220" t="s">
        <v>932</v>
      </c>
      <c r="F257" s="221" t="s">
        <v>933</v>
      </c>
      <c r="G257" s="222" t="s">
        <v>145</v>
      </c>
      <c r="H257" s="223">
        <v>24.85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40</v>
      </c>
      <c r="O257" s="91"/>
      <c r="P257" s="229">
        <f>O257*H257</f>
        <v>0</v>
      </c>
      <c r="Q257" s="229">
        <v>0.1837</v>
      </c>
      <c r="R257" s="229">
        <f>Q257*H257</f>
        <v>4.564945000000001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146</v>
      </c>
      <c r="AT257" s="231" t="s">
        <v>142</v>
      </c>
      <c r="AU257" s="231" t="s">
        <v>85</v>
      </c>
      <c r="AY257" s="17" t="s">
        <v>140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83</v>
      </c>
      <c r="BK257" s="232">
        <f>ROUND(I257*H257,2)</f>
        <v>0</v>
      </c>
      <c r="BL257" s="17" t="s">
        <v>146</v>
      </c>
      <c r="BM257" s="231" t="s">
        <v>934</v>
      </c>
    </row>
    <row r="258" spans="1:47" s="2" customFormat="1" ht="12">
      <c r="A258" s="38"/>
      <c r="B258" s="39"/>
      <c r="C258" s="40"/>
      <c r="D258" s="233" t="s">
        <v>148</v>
      </c>
      <c r="E258" s="40"/>
      <c r="F258" s="234" t="s">
        <v>935</v>
      </c>
      <c r="G258" s="40"/>
      <c r="H258" s="40"/>
      <c r="I258" s="235"/>
      <c r="J258" s="40"/>
      <c r="K258" s="40"/>
      <c r="L258" s="44"/>
      <c r="M258" s="236"/>
      <c r="N258" s="237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148</v>
      </c>
      <c r="AU258" s="17" t="s">
        <v>85</v>
      </c>
    </row>
    <row r="259" spans="1:51" s="13" customFormat="1" ht="12">
      <c r="A259" s="13"/>
      <c r="B259" s="238"/>
      <c r="C259" s="239"/>
      <c r="D259" s="240" t="s">
        <v>150</v>
      </c>
      <c r="E259" s="241" t="s">
        <v>1</v>
      </c>
      <c r="F259" s="242" t="s">
        <v>827</v>
      </c>
      <c r="G259" s="239"/>
      <c r="H259" s="241" t="s">
        <v>1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8" t="s">
        <v>150</v>
      </c>
      <c r="AU259" s="248" t="s">
        <v>85</v>
      </c>
      <c r="AV259" s="13" t="s">
        <v>83</v>
      </c>
      <c r="AW259" s="13" t="s">
        <v>32</v>
      </c>
      <c r="AX259" s="13" t="s">
        <v>75</v>
      </c>
      <c r="AY259" s="248" t="s">
        <v>140</v>
      </c>
    </row>
    <row r="260" spans="1:51" s="13" customFormat="1" ht="12">
      <c r="A260" s="13"/>
      <c r="B260" s="238"/>
      <c r="C260" s="239"/>
      <c r="D260" s="240" t="s">
        <v>150</v>
      </c>
      <c r="E260" s="241" t="s">
        <v>1</v>
      </c>
      <c r="F260" s="242" t="s">
        <v>936</v>
      </c>
      <c r="G260" s="239"/>
      <c r="H260" s="241" t="s">
        <v>1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150</v>
      </c>
      <c r="AU260" s="248" t="s">
        <v>85</v>
      </c>
      <c r="AV260" s="13" t="s">
        <v>83</v>
      </c>
      <c r="AW260" s="13" t="s">
        <v>32</v>
      </c>
      <c r="AX260" s="13" t="s">
        <v>75</v>
      </c>
      <c r="AY260" s="248" t="s">
        <v>140</v>
      </c>
    </row>
    <row r="261" spans="1:51" s="14" customFormat="1" ht="12">
      <c r="A261" s="14"/>
      <c r="B261" s="249"/>
      <c r="C261" s="250"/>
      <c r="D261" s="240" t="s">
        <v>150</v>
      </c>
      <c r="E261" s="251" t="s">
        <v>1</v>
      </c>
      <c r="F261" s="252" t="s">
        <v>839</v>
      </c>
      <c r="G261" s="250"/>
      <c r="H261" s="253">
        <v>24.85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9" t="s">
        <v>150</v>
      </c>
      <c r="AU261" s="259" t="s">
        <v>85</v>
      </c>
      <c r="AV261" s="14" t="s">
        <v>85</v>
      </c>
      <c r="AW261" s="14" t="s">
        <v>32</v>
      </c>
      <c r="AX261" s="14" t="s">
        <v>75</v>
      </c>
      <c r="AY261" s="259" t="s">
        <v>140</v>
      </c>
    </row>
    <row r="262" spans="1:51" s="15" customFormat="1" ht="12">
      <c r="A262" s="15"/>
      <c r="B262" s="260"/>
      <c r="C262" s="261"/>
      <c r="D262" s="240" t="s">
        <v>150</v>
      </c>
      <c r="E262" s="262" t="s">
        <v>1</v>
      </c>
      <c r="F262" s="263" t="s">
        <v>154</v>
      </c>
      <c r="G262" s="261"/>
      <c r="H262" s="264">
        <v>24.85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0" t="s">
        <v>150</v>
      </c>
      <c r="AU262" s="270" t="s">
        <v>85</v>
      </c>
      <c r="AV262" s="15" t="s">
        <v>146</v>
      </c>
      <c r="AW262" s="15" t="s">
        <v>32</v>
      </c>
      <c r="AX262" s="15" t="s">
        <v>83</v>
      </c>
      <c r="AY262" s="270" t="s">
        <v>140</v>
      </c>
    </row>
    <row r="263" spans="1:65" s="2" customFormat="1" ht="24.15" customHeight="1">
      <c r="A263" s="38"/>
      <c r="B263" s="39"/>
      <c r="C263" s="219" t="s">
        <v>311</v>
      </c>
      <c r="D263" s="219" t="s">
        <v>142</v>
      </c>
      <c r="E263" s="220" t="s">
        <v>937</v>
      </c>
      <c r="F263" s="221" t="s">
        <v>938</v>
      </c>
      <c r="G263" s="222" t="s">
        <v>145</v>
      </c>
      <c r="H263" s="223">
        <v>139.5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40</v>
      </c>
      <c r="O263" s="91"/>
      <c r="P263" s="229">
        <f>O263*H263</f>
        <v>0</v>
      </c>
      <c r="Q263" s="229">
        <v>0.19536</v>
      </c>
      <c r="R263" s="229">
        <f>Q263*H263</f>
        <v>27.25272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146</v>
      </c>
      <c r="AT263" s="231" t="s">
        <v>142</v>
      </c>
      <c r="AU263" s="231" t="s">
        <v>85</v>
      </c>
      <c r="AY263" s="17" t="s">
        <v>140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83</v>
      </c>
      <c r="BK263" s="232">
        <f>ROUND(I263*H263,2)</f>
        <v>0</v>
      </c>
      <c r="BL263" s="17" t="s">
        <v>146</v>
      </c>
      <c r="BM263" s="231" t="s">
        <v>939</v>
      </c>
    </row>
    <row r="264" spans="1:47" s="2" customFormat="1" ht="12">
      <c r="A264" s="38"/>
      <c r="B264" s="39"/>
      <c r="C264" s="40"/>
      <c r="D264" s="233" t="s">
        <v>148</v>
      </c>
      <c r="E264" s="40"/>
      <c r="F264" s="234" t="s">
        <v>940</v>
      </c>
      <c r="G264" s="40"/>
      <c r="H264" s="40"/>
      <c r="I264" s="235"/>
      <c r="J264" s="40"/>
      <c r="K264" s="40"/>
      <c r="L264" s="44"/>
      <c r="M264" s="236"/>
      <c r="N264" s="237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148</v>
      </c>
      <c r="AU264" s="17" t="s">
        <v>85</v>
      </c>
    </row>
    <row r="265" spans="1:51" s="13" customFormat="1" ht="12">
      <c r="A265" s="13"/>
      <c r="B265" s="238"/>
      <c r="C265" s="239"/>
      <c r="D265" s="240" t="s">
        <v>150</v>
      </c>
      <c r="E265" s="241" t="s">
        <v>1</v>
      </c>
      <c r="F265" s="242" t="s">
        <v>855</v>
      </c>
      <c r="G265" s="239"/>
      <c r="H265" s="241" t="s">
        <v>1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8" t="s">
        <v>150</v>
      </c>
      <c r="AU265" s="248" t="s">
        <v>85</v>
      </c>
      <c r="AV265" s="13" t="s">
        <v>83</v>
      </c>
      <c r="AW265" s="13" t="s">
        <v>32</v>
      </c>
      <c r="AX265" s="13" t="s">
        <v>75</v>
      </c>
      <c r="AY265" s="248" t="s">
        <v>140</v>
      </c>
    </row>
    <row r="266" spans="1:51" s="13" customFormat="1" ht="12">
      <c r="A266" s="13"/>
      <c r="B266" s="238"/>
      <c r="C266" s="239"/>
      <c r="D266" s="240" t="s">
        <v>150</v>
      </c>
      <c r="E266" s="241" t="s">
        <v>1</v>
      </c>
      <c r="F266" s="242" t="s">
        <v>941</v>
      </c>
      <c r="G266" s="239"/>
      <c r="H266" s="241" t="s">
        <v>1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150</v>
      </c>
      <c r="AU266" s="248" t="s">
        <v>85</v>
      </c>
      <c r="AV266" s="13" t="s">
        <v>83</v>
      </c>
      <c r="AW266" s="13" t="s">
        <v>32</v>
      </c>
      <c r="AX266" s="13" t="s">
        <v>75</v>
      </c>
      <c r="AY266" s="248" t="s">
        <v>140</v>
      </c>
    </row>
    <row r="267" spans="1:51" s="14" customFormat="1" ht="12">
      <c r="A267" s="14"/>
      <c r="B267" s="249"/>
      <c r="C267" s="250"/>
      <c r="D267" s="240" t="s">
        <v>150</v>
      </c>
      <c r="E267" s="251" t="s">
        <v>1</v>
      </c>
      <c r="F267" s="252" t="s">
        <v>942</v>
      </c>
      <c r="G267" s="250"/>
      <c r="H267" s="253">
        <v>139.5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9" t="s">
        <v>150</v>
      </c>
      <c r="AU267" s="259" t="s">
        <v>85</v>
      </c>
      <c r="AV267" s="14" t="s">
        <v>85</v>
      </c>
      <c r="AW267" s="14" t="s">
        <v>32</v>
      </c>
      <c r="AX267" s="14" t="s">
        <v>75</v>
      </c>
      <c r="AY267" s="259" t="s">
        <v>140</v>
      </c>
    </row>
    <row r="268" spans="1:51" s="15" customFormat="1" ht="12">
      <c r="A268" s="15"/>
      <c r="B268" s="260"/>
      <c r="C268" s="261"/>
      <c r="D268" s="240" t="s">
        <v>150</v>
      </c>
      <c r="E268" s="262" t="s">
        <v>1</v>
      </c>
      <c r="F268" s="263" t="s">
        <v>154</v>
      </c>
      <c r="G268" s="261"/>
      <c r="H268" s="264">
        <v>139.5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0" t="s">
        <v>150</v>
      </c>
      <c r="AU268" s="270" t="s">
        <v>85</v>
      </c>
      <c r="AV268" s="15" t="s">
        <v>146</v>
      </c>
      <c r="AW268" s="15" t="s">
        <v>32</v>
      </c>
      <c r="AX268" s="15" t="s">
        <v>83</v>
      </c>
      <c r="AY268" s="270" t="s">
        <v>140</v>
      </c>
    </row>
    <row r="269" spans="1:65" s="2" customFormat="1" ht="16.5" customHeight="1">
      <c r="A269" s="38"/>
      <c r="B269" s="39"/>
      <c r="C269" s="271" t="s">
        <v>320</v>
      </c>
      <c r="D269" s="271" t="s">
        <v>200</v>
      </c>
      <c r="E269" s="272" t="s">
        <v>943</v>
      </c>
      <c r="F269" s="273" t="s">
        <v>944</v>
      </c>
      <c r="G269" s="274" t="s">
        <v>145</v>
      </c>
      <c r="H269" s="275">
        <v>142.29</v>
      </c>
      <c r="I269" s="276"/>
      <c r="J269" s="277">
        <f>ROUND(I269*H269,2)</f>
        <v>0</v>
      </c>
      <c r="K269" s="278"/>
      <c r="L269" s="279"/>
      <c r="M269" s="280" t="s">
        <v>1</v>
      </c>
      <c r="N269" s="281" t="s">
        <v>40</v>
      </c>
      <c r="O269" s="91"/>
      <c r="P269" s="229">
        <f>O269*H269</f>
        <v>0</v>
      </c>
      <c r="Q269" s="229">
        <v>0.228</v>
      </c>
      <c r="R269" s="229">
        <f>Q269*H269</f>
        <v>32.44212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199</v>
      </c>
      <c r="AT269" s="231" t="s">
        <v>200</v>
      </c>
      <c r="AU269" s="231" t="s">
        <v>85</v>
      </c>
      <c r="AY269" s="17" t="s">
        <v>140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83</v>
      </c>
      <c r="BK269" s="232">
        <f>ROUND(I269*H269,2)</f>
        <v>0</v>
      </c>
      <c r="BL269" s="17" t="s">
        <v>146</v>
      </c>
      <c r="BM269" s="231" t="s">
        <v>945</v>
      </c>
    </row>
    <row r="270" spans="1:51" s="14" customFormat="1" ht="12">
      <c r="A270" s="14"/>
      <c r="B270" s="249"/>
      <c r="C270" s="250"/>
      <c r="D270" s="240" t="s">
        <v>150</v>
      </c>
      <c r="E270" s="250"/>
      <c r="F270" s="252" t="s">
        <v>946</v>
      </c>
      <c r="G270" s="250"/>
      <c r="H270" s="253">
        <v>142.29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9" t="s">
        <v>150</v>
      </c>
      <c r="AU270" s="259" t="s">
        <v>85</v>
      </c>
      <c r="AV270" s="14" t="s">
        <v>85</v>
      </c>
      <c r="AW270" s="14" t="s">
        <v>4</v>
      </c>
      <c r="AX270" s="14" t="s">
        <v>83</v>
      </c>
      <c r="AY270" s="259" t="s">
        <v>140</v>
      </c>
    </row>
    <row r="271" spans="1:65" s="2" customFormat="1" ht="37.8" customHeight="1">
      <c r="A271" s="38"/>
      <c r="B271" s="39"/>
      <c r="C271" s="219" t="s">
        <v>326</v>
      </c>
      <c r="D271" s="219" t="s">
        <v>142</v>
      </c>
      <c r="E271" s="220" t="s">
        <v>947</v>
      </c>
      <c r="F271" s="221" t="s">
        <v>948</v>
      </c>
      <c r="G271" s="222" t="s">
        <v>145</v>
      </c>
      <c r="H271" s="223">
        <v>30.4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0.1461</v>
      </c>
      <c r="R271" s="229">
        <f>Q271*H271</f>
        <v>4.44144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146</v>
      </c>
      <c r="AT271" s="231" t="s">
        <v>142</v>
      </c>
      <c r="AU271" s="231" t="s">
        <v>85</v>
      </c>
      <c r="AY271" s="17" t="s">
        <v>140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146</v>
      </c>
      <c r="BM271" s="231" t="s">
        <v>949</v>
      </c>
    </row>
    <row r="272" spans="1:47" s="2" customFormat="1" ht="12">
      <c r="A272" s="38"/>
      <c r="B272" s="39"/>
      <c r="C272" s="40"/>
      <c r="D272" s="233" t="s">
        <v>148</v>
      </c>
      <c r="E272" s="40"/>
      <c r="F272" s="234" t="s">
        <v>950</v>
      </c>
      <c r="G272" s="40"/>
      <c r="H272" s="40"/>
      <c r="I272" s="235"/>
      <c r="J272" s="40"/>
      <c r="K272" s="40"/>
      <c r="L272" s="44"/>
      <c r="M272" s="236"/>
      <c r="N272" s="237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148</v>
      </c>
      <c r="AU272" s="17" t="s">
        <v>85</v>
      </c>
    </row>
    <row r="273" spans="1:51" s="13" customFormat="1" ht="12">
      <c r="A273" s="13"/>
      <c r="B273" s="238"/>
      <c r="C273" s="239"/>
      <c r="D273" s="240" t="s">
        <v>150</v>
      </c>
      <c r="E273" s="241" t="s">
        <v>1</v>
      </c>
      <c r="F273" s="242" t="s">
        <v>951</v>
      </c>
      <c r="G273" s="239"/>
      <c r="H273" s="241" t="s">
        <v>1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150</v>
      </c>
      <c r="AU273" s="248" t="s">
        <v>85</v>
      </c>
      <c r="AV273" s="13" t="s">
        <v>83</v>
      </c>
      <c r="AW273" s="13" t="s">
        <v>32</v>
      </c>
      <c r="AX273" s="13" t="s">
        <v>75</v>
      </c>
      <c r="AY273" s="248" t="s">
        <v>140</v>
      </c>
    </row>
    <row r="274" spans="1:51" s="13" customFormat="1" ht="12">
      <c r="A274" s="13"/>
      <c r="B274" s="238"/>
      <c r="C274" s="239"/>
      <c r="D274" s="240" t="s">
        <v>150</v>
      </c>
      <c r="E274" s="241" t="s">
        <v>1</v>
      </c>
      <c r="F274" s="242" t="s">
        <v>952</v>
      </c>
      <c r="G274" s="239"/>
      <c r="H274" s="241" t="s">
        <v>1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8" t="s">
        <v>150</v>
      </c>
      <c r="AU274" s="248" t="s">
        <v>85</v>
      </c>
      <c r="AV274" s="13" t="s">
        <v>83</v>
      </c>
      <c r="AW274" s="13" t="s">
        <v>32</v>
      </c>
      <c r="AX274" s="13" t="s">
        <v>75</v>
      </c>
      <c r="AY274" s="248" t="s">
        <v>140</v>
      </c>
    </row>
    <row r="275" spans="1:51" s="14" customFormat="1" ht="12">
      <c r="A275" s="14"/>
      <c r="B275" s="249"/>
      <c r="C275" s="250"/>
      <c r="D275" s="240" t="s">
        <v>150</v>
      </c>
      <c r="E275" s="251" t="s">
        <v>1</v>
      </c>
      <c r="F275" s="252" t="s">
        <v>953</v>
      </c>
      <c r="G275" s="250"/>
      <c r="H275" s="253">
        <v>15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9" t="s">
        <v>150</v>
      </c>
      <c r="AU275" s="259" t="s">
        <v>85</v>
      </c>
      <c r="AV275" s="14" t="s">
        <v>85</v>
      </c>
      <c r="AW275" s="14" t="s">
        <v>32</v>
      </c>
      <c r="AX275" s="14" t="s">
        <v>75</v>
      </c>
      <c r="AY275" s="259" t="s">
        <v>140</v>
      </c>
    </row>
    <row r="276" spans="1:51" s="13" customFormat="1" ht="12">
      <c r="A276" s="13"/>
      <c r="B276" s="238"/>
      <c r="C276" s="239"/>
      <c r="D276" s="240" t="s">
        <v>150</v>
      </c>
      <c r="E276" s="241" t="s">
        <v>1</v>
      </c>
      <c r="F276" s="242" t="s">
        <v>855</v>
      </c>
      <c r="G276" s="239"/>
      <c r="H276" s="241" t="s">
        <v>1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8" t="s">
        <v>150</v>
      </c>
      <c r="AU276" s="248" t="s">
        <v>85</v>
      </c>
      <c r="AV276" s="13" t="s">
        <v>83</v>
      </c>
      <c r="AW276" s="13" t="s">
        <v>32</v>
      </c>
      <c r="AX276" s="13" t="s">
        <v>75</v>
      </c>
      <c r="AY276" s="248" t="s">
        <v>140</v>
      </c>
    </row>
    <row r="277" spans="1:51" s="13" customFormat="1" ht="12">
      <c r="A277" s="13"/>
      <c r="B277" s="238"/>
      <c r="C277" s="239"/>
      <c r="D277" s="240" t="s">
        <v>150</v>
      </c>
      <c r="E277" s="241" t="s">
        <v>1</v>
      </c>
      <c r="F277" s="242" t="s">
        <v>941</v>
      </c>
      <c r="G277" s="239"/>
      <c r="H277" s="241" t="s">
        <v>1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150</v>
      </c>
      <c r="AU277" s="248" t="s">
        <v>85</v>
      </c>
      <c r="AV277" s="13" t="s">
        <v>83</v>
      </c>
      <c r="AW277" s="13" t="s">
        <v>32</v>
      </c>
      <c r="AX277" s="13" t="s">
        <v>75</v>
      </c>
      <c r="AY277" s="248" t="s">
        <v>140</v>
      </c>
    </row>
    <row r="278" spans="1:51" s="14" customFormat="1" ht="12">
      <c r="A278" s="14"/>
      <c r="B278" s="249"/>
      <c r="C278" s="250"/>
      <c r="D278" s="240" t="s">
        <v>150</v>
      </c>
      <c r="E278" s="251" t="s">
        <v>1</v>
      </c>
      <c r="F278" s="252" t="s">
        <v>954</v>
      </c>
      <c r="G278" s="250"/>
      <c r="H278" s="253">
        <v>15.4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9" t="s">
        <v>150</v>
      </c>
      <c r="AU278" s="259" t="s">
        <v>85</v>
      </c>
      <c r="AV278" s="14" t="s">
        <v>85</v>
      </c>
      <c r="AW278" s="14" t="s">
        <v>32</v>
      </c>
      <c r="AX278" s="14" t="s">
        <v>75</v>
      </c>
      <c r="AY278" s="259" t="s">
        <v>140</v>
      </c>
    </row>
    <row r="279" spans="1:51" s="15" customFormat="1" ht="12">
      <c r="A279" s="15"/>
      <c r="B279" s="260"/>
      <c r="C279" s="261"/>
      <c r="D279" s="240" t="s">
        <v>150</v>
      </c>
      <c r="E279" s="262" t="s">
        <v>1</v>
      </c>
      <c r="F279" s="263" t="s">
        <v>154</v>
      </c>
      <c r="G279" s="261"/>
      <c r="H279" s="264">
        <v>30.4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0" t="s">
        <v>150</v>
      </c>
      <c r="AU279" s="270" t="s">
        <v>85</v>
      </c>
      <c r="AV279" s="15" t="s">
        <v>146</v>
      </c>
      <c r="AW279" s="15" t="s">
        <v>32</v>
      </c>
      <c r="AX279" s="15" t="s">
        <v>83</v>
      </c>
      <c r="AY279" s="270" t="s">
        <v>140</v>
      </c>
    </row>
    <row r="280" spans="1:63" s="12" customFormat="1" ht="22.8" customHeight="1">
      <c r="A280" s="12"/>
      <c r="B280" s="203"/>
      <c r="C280" s="204"/>
      <c r="D280" s="205" t="s">
        <v>74</v>
      </c>
      <c r="E280" s="217" t="s">
        <v>184</v>
      </c>
      <c r="F280" s="217" t="s">
        <v>332</v>
      </c>
      <c r="G280" s="204"/>
      <c r="H280" s="204"/>
      <c r="I280" s="207"/>
      <c r="J280" s="218">
        <f>BK280</f>
        <v>0</v>
      </c>
      <c r="K280" s="204"/>
      <c r="L280" s="209"/>
      <c r="M280" s="210"/>
      <c r="N280" s="211"/>
      <c r="O280" s="211"/>
      <c r="P280" s="212">
        <f>SUM(P281:P362)</f>
        <v>0</v>
      </c>
      <c r="Q280" s="211"/>
      <c r="R280" s="212">
        <f>SUM(R281:R362)</f>
        <v>62.31486412</v>
      </c>
      <c r="S280" s="211"/>
      <c r="T280" s="213">
        <f>SUM(T281:T362)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4" t="s">
        <v>83</v>
      </c>
      <c r="AT280" s="215" t="s">
        <v>74</v>
      </c>
      <c r="AU280" s="215" t="s">
        <v>83</v>
      </c>
      <c r="AY280" s="214" t="s">
        <v>140</v>
      </c>
      <c r="BK280" s="216">
        <f>SUM(BK281:BK362)</f>
        <v>0</v>
      </c>
    </row>
    <row r="281" spans="1:65" s="2" customFormat="1" ht="24.15" customHeight="1">
      <c r="A281" s="38"/>
      <c r="B281" s="39"/>
      <c r="C281" s="219" t="s">
        <v>333</v>
      </c>
      <c r="D281" s="219" t="s">
        <v>142</v>
      </c>
      <c r="E281" s="220" t="s">
        <v>955</v>
      </c>
      <c r="F281" s="221" t="s">
        <v>956</v>
      </c>
      <c r="G281" s="222" t="s">
        <v>145</v>
      </c>
      <c r="H281" s="223">
        <v>8.629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40</v>
      </c>
      <c r="O281" s="91"/>
      <c r="P281" s="229">
        <f>O281*H281</f>
        <v>0</v>
      </c>
      <c r="Q281" s="229">
        <v>0.01838</v>
      </c>
      <c r="R281" s="229">
        <f>Q281*H281</f>
        <v>0.15860102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146</v>
      </c>
      <c r="AT281" s="231" t="s">
        <v>142</v>
      </c>
      <c r="AU281" s="231" t="s">
        <v>85</v>
      </c>
      <c r="AY281" s="17" t="s">
        <v>140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83</v>
      </c>
      <c r="BK281" s="232">
        <f>ROUND(I281*H281,2)</f>
        <v>0</v>
      </c>
      <c r="BL281" s="17" t="s">
        <v>146</v>
      </c>
      <c r="BM281" s="231" t="s">
        <v>957</v>
      </c>
    </row>
    <row r="282" spans="1:47" s="2" customFormat="1" ht="12">
      <c r="A282" s="38"/>
      <c r="B282" s="39"/>
      <c r="C282" s="40"/>
      <c r="D282" s="233" t="s">
        <v>148</v>
      </c>
      <c r="E282" s="40"/>
      <c r="F282" s="234" t="s">
        <v>958</v>
      </c>
      <c r="G282" s="40"/>
      <c r="H282" s="40"/>
      <c r="I282" s="235"/>
      <c r="J282" s="40"/>
      <c r="K282" s="40"/>
      <c r="L282" s="44"/>
      <c r="M282" s="236"/>
      <c r="N282" s="237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148</v>
      </c>
      <c r="AU282" s="17" t="s">
        <v>85</v>
      </c>
    </row>
    <row r="283" spans="1:51" s="13" customFormat="1" ht="12">
      <c r="A283" s="13"/>
      <c r="B283" s="238"/>
      <c r="C283" s="239"/>
      <c r="D283" s="240" t="s">
        <v>150</v>
      </c>
      <c r="E283" s="241" t="s">
        <v>1</v>
      </c>
      <c r="F283" s="242" t="s">
        <v>959</v>
      </c>
      <c r="G283" s="239"/>
      <c r="H283" s="241" t="s">
        <v>1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150</v>
      </c>
      <c r="AU283" s="248" t="s">
        <v>85</v>
      </c>
      <c r="AV283" s="13" t="s">
        <v>83</v>
      </c>
      <c r="AW283" s="13" t="s">
        <v>32</v>
      </c>
      <c r="AX283" s="13" t="s">
        <v>75</v>
      </c>
      <c r="AY283" s="248" t="s">
        <v>140</v>
      </c>
    </row>
    <row r="284" spans="1:51" s="13" customFormat="1" ht="12">
      <c r="A284" s="13"/>
      <c r="B284" s="238"/>
      <c r="C284" s="239"/>
      <c r="D284" s="240" t="s">
        <v>150</v>
      </c>
      <c r="E284" s="241" t="s">
        <v>1</v>
      </c>
      <c r="F284" s="242" t="s">
        <v>847</v>
      </c>
      <c r="G284" s="239"/>
      <c r="H284" s="241" t="s">
        <v>1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150</v>
      </c>
      <c r="AU284" s="248" t="s">
        <v>85</v>
      </c>
      <c r="AV284" s="13" t="s">
        <v>83</v>
      </c>
      <c r="AW284" s="13" t="s">
        <v>32</v>
      </c>
      <c r="AX284" s="13" t="s">
        <v>75</v>
      </c>
      <c r="AY284" s="248" t="s">
        <v>140</v>
      </c>
    </row>
    <row r="285" spans="1:51" s="13" customFormat="1" ht="12">
      <c r="A285" s="13"/>
      <c r="B285" s="238"/>
      <c r="C285" s="239"/>
      <c r="D285" s="240" t="s">
        <v>150</v>
      </c>
      <c r="E285" s="241" t="s">
        <v>1</v>
      </c>
      <c r="F285" s="242" t="s">
        <v>960</v>
      </c>
      <c r="G285" s="239"/>
      <c r="H285" s="241" t="s">
        <v>1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8" t="s">
        <v>150</v>
      </c>
      <c r="AU285" s="248" t="s">
        <v>85</v>
      </c>
      <c r="AV285" s="13" t="s">
        <v>83</v>
      </c>
      <c r="AW285" s="13" t="s">
        <v>32</v>
      </c>
      <c r="AX285" s="13" t="s">
        <v>75</v>
      </c>
      <c r="AY285" s="248" t="s">
        <v>140</v>
      </c>
    </row>
    <row r="286" spans="1:51" s="14" customFormat="1" ht="12">
      <c r="A286" s="14"/>
      <c r="B286" s="249"/>
      <c r="C286" s="250"/>
      <c r="D286" s="240" t="s">
        <v>150</v>
      </c>
      <c r="E286" s="251" t="s">
        <v>1</v>
      </c>
      <c r="F286" s="252" t="s">
        <v>902</v>
      </c>
      <c r="G286" s="250"/>
      <c r="H286" s="253">
        <v>8.629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9" t="s">
        <v>150</v>
      </c>
      <c r="AU286" s="259" t="s">
        <v>85</v>
      </c>
      <c r="AV286" s="14" t="s">
        <v>85</v>
      </c>
      <c r="AW286" s="14" t="s">
        <v>32</v>
      </c>
      <c r="AX286" s="14" t="s">
        <v>75</v>
      </c>
      <c r="AY286" s="259" t="s">
        <v>140</v>
      </c>
    </row>
    <row r="287" spans="1:51" s="15" customFormat="1" ht="12">
      <c r="A287" s="15"/>
      <c r="B287" s="260"/>
      <c r="C287" s="261"/>
      <c r="D287" s="240" t="s">
        <v>150</v>
      </c>
      <c r="E287" s="262" t="s">
        <v>1</v>
      </c>
      <c r="F287" s="263" t="s">
        <v>154</v>
      </c>
      <c r="G287" s="261"/>
      <c r="H287" s="264">
        <v>8.629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0" t="s">
        <v>150</v>
      </c>
      <c r="AU287" s="270" t="s">
        <v>85</v>
      </c>
      <c r="AV287" s="15" t="s">
        <v>146</v>
      </c>
      <c r="AW287" s="15" t="s">
        <v>32</v>
      </c>
      <c r="AX287" s="15" t="s">
        <v>83</v>
      </c>
      <c r="AY287" s="270" t="s">
        <v>140</v>
      </c>
    </row>
    <row r="288" spans="1:65" s="2" customFormat="1" ht="37.8" customHeight="1">
      <c r="A288" s="38"/>
      <c r="B288" s="39"/>
      <c r="C288" s="219" t="s">
        <v>343</v>
      </c>
      <c r="D288" s="219" t="s">
        <v>142</v>
      </c>
      <c r="E288" s="220" t="s">
        <v>961</v>
      </c>
      <c r="F288" s="221" t="s">
        <v>962</v>
      </c>
      <c r="G288" s="222" t="s">
        <v>145</v>
      </c>
      <c r="H288" s="223">
        <v>449.241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40</v>
      </c>
      <c r="O288" s="91"/>
      <c r="P288" s="229">
        <f>O288*H288</f>
        <v>0</v>
      </c>
      <c r="Q288" s="229">
        <v>0.0197</v>
      </c>
      <c r="R288" s="229">
        <f>Q288*H288</f>
        <v>8.8500477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146</v>
      </c>
      <c r="AT288" s="231" t="s">
        <v>142</v>
      </c>
      <c r="AU288" s="231" t="s">
        <v>85</v>
      </c>
      <c r="AY288" s="17" t="s">
        <v>140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83</v>
      </c>
      <c r="BK288" s="232">
        <f>ROUND(I288*H288,2)</f>
        <v>0</v>
      </c>
      <c r="BL288" s="17" t="s">
        <v>146</v>
      </c>
      <c r="BM288" s="231" t="s">
        <v>963</v>
      </c>
    </row>
    <row r="289" spans="1:47" s="2" customFormat="1" ht="12">
      <c r="A289" s="38"/>
      <c r="B289" s="39"/>
      <c r="C289" s="40"/>
      <c r="D289" s="233" t="s">
        <v>148</v>
      </c>
      <c r="E289" s="40"/>
      <c r="F289" s="234" t="s">
        <v>964</v>
      </c>
      <c r="G289" s="40"/>
      <c r="H289" s="40"/>
      <c r="I289" s="235"/>
      <c r="J289" s="40"/>
      <c r="K289" s="40"/>
      <c r="L289" s="44"/>
      <c r="M289" s="236"/>
      <c r="N289" s="237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148</v>
      </c>
      <c r="AU289" s="17" t="s">
        <v>85</v>
      </c>
    </row>
    <row r="290" spans="1:51" s="13" customFormat="1" ht="12">
      <c r="A290" s="13"/>
      <c r="B290" s="238"/>
      <c r="C290" s="239"/>
      <c r="D290" s="240" t="s">
        <v>150</v>
      </c>
      <c r="E290" s="241" t="s">
        <v>1</v>
      </c>
      <c r="F290" s="242" t="s">
        <v>965</v>
      </c>
      <c r="G290" s="239"/>
      <c r="H290" s="241" t="s">
        <v>1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8" t="s">
        <v>150</v>
      </c>
      <c r="AU290" s="248" t="s">
        <v>85</v>
      </c>
      <c r="AV290" s="13" t="s">
        <v>83</v>
      </c>
      <c r="AW290" s="13" t="s">
        <v>32</v>
      </c>
      <c r="AX290" s="13" t="s">
        <v>75</v>
      </c>
      <c r="AY290" s="248" t="s">
        <v>140</v>
      </c>
    </row>
    <row r="291" spans="1:51" s="13" customFormat="1" ht="12">
      <c r="A291" s="13"/>
      <c r="B291" s="238"/>
      <c r="C291" s="239"/>
      <c r="D291" s="240" t="s">
        <v>150</v>
      </c>
      <c r="E291" s="241" t="s">
        <v>1</v>
      </c>
      <c r="F291" s="242" t="s">
        <v>966</v>
      </c>
      <c r="G291" s="239"/>
      <c r="H291" s="241" t="s">
        <v>1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150</v>
      </c>
      <c r="AU291" s="248" t="s">
        <v>85</v>
      </c>
      <c r="AV291" s="13" t="s">
        <v>83</v>
      </c>
      <c r="AW291" s="13" t="s">
        <v>32</v>
      </c>
      <c r="AX291" s="13" t="s">
        <v>75</v>
      </c>
      <c r="AY291" s="248" t="s">
        <v>140</v>
      </c>
    </row>
    <row r="292" spans="1:51" s="14" customFormat="1" ht="12">
      <c r="A292" s="14"/>
      <c r="B292" s="249"/>
      <c r="C292" s="250"/>
      <c r="D292" s="240" t="s">
        <v>150</v>
      </c>
      <c r="E292" s="251" t="s">
        <v>1</v>
      </c>
      <c r="F292" s="252" t="s">
        <v>967</v>
      </c>
      <c r="G292" s="250"/>
      <c r="H292" s="253">
        <v>87.785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9" t="s">
        <v>150</v>
      </c>
      <c r="AU292" s="259" t="s">
        <v>85</v>
      </c>
      <c r="AV292" s="14" t="s">
        <v>85</v>
      </c>
      <c r="AW292" s="14" t="s">
        <v>32</v>
      </c>
      <c r="AX292" s="14" t="s">
        <v>75</v>
      </c>
      <c r="AY292" s="259" t="s">
        <v>140</v>
      </c>
    </row>
    <row r="293" spans="1:51" s="14" customFormat="1" ht="12">
      <c r="A293" s="14"/>
      <c r="B293" s="249"/>
      <c r="C293" s="250"/>
      <c r="D293" s="240" t="s">
        <v>150</v>
      </c>
      <c r="E293" s="251" t="s">
        <v>1</v>
      </c>
      <c r="F293" s="252" t="s">
        <v>968</v>
      </c>
      <c r="G293" s="250"/>
      <c r="H293" s="253">
        <v>-12.508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9" t="s">
        <v>150</v>
      </c>
      <c r="AU293" s="259" t="s">
        <v>85</v>
      </c>
      <c r="AV293" s="14" t="s">
        <v>85</v>
      </c>
      <c r="AW293" s="14" t="s">
        <v>32</v>
      </c>
      <c r="AX293" s="14" t="s">
        <v>75</v>
      </c>
      <c r="AY293" s="259" t="s">
        <v>140</v>
      </c>
    </row>
    <row r="294" spans="1:51" s="13" customFormat="1" ht="12">
      <c r="A294" s="13"/>
      <c r="B294" s="238"/>
      <c r="C294" s="239"/>
      <c r="D294" s="240" t="s">
        <v>150</v>
      </c>
      <c r="E294" s="241" t="s">
        <v>1</v>
      </c>
      <c r="F294" s="242" t="s">
        <v>827</v>
      </c>
      <c r="G294" s="239"/>
      <c r="H294" s="241" t="s">
        <v>1</v>
      </c>
      <c r="I294" s="243"/>
      <c r="J294" s="239"/>
      <c r="K294" s="239"/>
      <c r="L294" s="244"/>
      <c r="M294" s="245"/>
      <c r="N294" s="246"/>
      <c r="O294" s="246"/>
      <c r="P294" s="246"/>
      <c r="Q294" s="246"/>
      <c r="R294" s="246"/>
      <c r="S294" s="246"/>
      <c r="T294" s="24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8" t="s">
        <v>150</v>
      </c>
      <c r="AU294" s="248" t="s">
        <v>85</v>
      </c>
      <c r="AV294" s="13" t="s">
        <v>83</v>
      </c>
      <c r="AW294" s="13" t="s">
        <v>32</v>
      </c>
      <c r="AX294" s="13" t="s">
        <v>75</v>
      </c>
      <c r="AY294" s="248" t="s">
        <v>140</v>
      </c>
    </row>
    <row r="295" spans="1:51" s="13" customFormat="1" ht="12">
      <c r="A295" s="13"/>
      <c r="B295" s="238"/>
      <c r="C295" s="239"/>
      <c r="D295" s="240" t="s">
        <v>150</v>
      </c>
      <c r="E295" s="241" t="s">
        <v>1</v>
      </c>
      <c r="F295" s="242" t="s">
        <v>847</v>
      </c>
      <c r="G295" s="239"/>
      <c r="H295" s="241" t="s">
        <v>1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150</v>
      </c>
      <c r="AU295" s="248" t="s">
        <v>85</v>
      </c>
      <c r="AV295" s="13" t="s">
        <v>83</v>
      </c>
      <c r="AW295" s="13" t="s">
        <v>32</v>
      </c>
      <c r="AX295" s="13" t="s">
        <v>75</v>
      </c>
      <c r="AY295" s="248" t="s">
        <v>140</v>
      </c>
    </row>
    <row r="296" spans="1:51" s="13" customFormat="1" ht="12">
      <c r="A296" s="13"/>
      <c r="B296" s="238"/>
      <c r="C296" s="239"/>
      <c r="D296" s="240" t="s">
        <v>150</v>
      </c>
      <c r="E296" s="241" t="s">
        <v>1</v>
      </c>
      <c r="F296" s="242" t="s">
        <v>960</v>
      </c>
      <c r="G296" s="239"/>
      <c r="H296" s="241" t="s">
        <v>1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150</v>
      </c>
      <c r="AU296" s="248" t="s">
        <v>85</v>
      </c>
      <c r="AV296" s="13" t="s">
        <v>83</v>
      </c>
      <c r="AW296" s="13" t="s">
        <v>32</v>
      </c>
      <c r="AX296" s="13" t="s">
        <v>75</v>
      </c>
      <c r="AY296" s="248" t="s">
        <v>140</v>
      </c>
    </row>
    <row r="297" spans="1:51" s="14" customFormat="1" ht="12">
      <c r="A297" s="14"/>
      <c r="B297" s="249"/>
      <c r="C297" s="250"/>
      <c r="D297" s="240" t="s">
        <v>150</v>
      </c>
      <c r="E297" s="251" t="s">
        <v>1</v>
      </c>
      <c r="F297" s="252" t="s">
        <v>969</v>
      </c>
      <c r="G297" s="250"/>
      <c r="H297" s="253">
        <v>70.121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150</v>
      </c>
      <c r="AU297" s="259" t="s">
        <v>85</v>
      </c>
      <c r="AV297" s="14" t="s">
        <v>85</v>
      </c>
      <c r="AW297" s="14" t="s">
        <v>32</v>
      </c>
      <c r="AX297" s="14" t="s">
        <v>75</v>
      </c>
      <c r="AY297" s="259" t="s">
        <v>140</v>
      </c>
    </row>
    <row r="298" spans="1:51" s="14" customFormat="1" ht="12">
      <c r="A298" s="14"/>
      <c r="B298" s="249"/>
      <c r="C298" s="250"/>
      <c r="D298" s="240" t="s">
        <v>150</v>
      </c>
      <c r="E298" s="251" t="s">
        <v>1</v>
      </c>
      <c r="F298" s="252" t="s">
        <v>970</v>
      </c>
      <c r="G298" s="250"/>
      <c r="H298" s="253">
        <v>132.346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9" t="s">
        <v>150</v>
      </c>
      <c r="AU298" s="259" t="s">
        <v>85</v>
      </c>
      <c r="AV298" s="14" t="s">
        <v>85</v>
      </c>
      <c r="AW298" s="14" t="s">
        <v>32</v>
      </c>
      <c r="AX298" s="14" t="s">
        <v>75</v>
      </c>
      <c r="AY298" s="259" t="s">
        <v>140</v>
      </c>
    </row>
    <row r="299" spans="1:51" s="14" customFormat="1" ht="12">
      <c r="A299" s="14"/>
      <c r="B299" s="249"/>
      <c r="C299" s="250"/>
      <c r="D299" s="240" t="s">
        <v>150</v>
      </c>
      <c r="E299" s="251" t="s">
        <v>1</v>
      </c>
      <c r="F299" s="252" t="s">
        <v>971</v>
      </c>
      <c r="G299" s="250"/>
      <c r="H299" s="253">
        <v>58.39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9" t="s">
        <v>150</v>
      </c>
      <c r="AU299" s="259" t="s">
        <v>85</v>
      </c>
      <c r="AV299" s="14" t="s">
        <v>85</v>
      </c>
      <c r="AW299" s="14" t="s">
        <v>32</v>
      </c>
      <c r="AX299" s="14" t="s">
        <v>75</v>
      </c>
      <c r="AY299" s="259" t="s">
        <v>140</v>
      </c>
    </row>
    <row r="300" spans="1:51" s="13" customFormat="1" ht="12">
      <c r="A300" s="13"/>
      <c r="B300" s="238"/>
      <c r="C300" s="239"/>
      <c r="D300" s="240" t="s">
        <v>150</v>
      </c>
      <c r="E300" s="241" t="s">
        <v>1</v>
      </c>
      <c r="F300" s="242" t="s">
        <v>972</v>
      </c>
      <c r="G300" s="239"/>
      <c r="H300" s="241" t="s">
        <v>1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150</v>
      </c>
      <c r="AU300" s="248" t="s">
        <v>85</v>
      </c>
      <c r="AV300" s="13" t="s">
        <v>83</v>
      </c>
      <c r="AW300" s="13" t="s">
        <v>32</v>
      </c>
      <c r="AX300" s="13" t="s">
        <v>75</v>
      </c>
      <c r="AY300" s="248" t="s">
        <v>140</v>
      </c>
    </row>
    <row r="301" spans="1:51" s="14" customFormat="1" ht="12">
      <c r="A301" s="14"/>
      <c r="B301" s="249"/>
      <c r="C301" s="250"/>
      <c r="D301" s="240" t="s">
        <v>150</v>
      </c>
      <c r="E301" s="251" t="s">
        <v>1</v>
      </c>
      <c r="F301" s="252" t="s">
        <v>973</v>
      </c>
      <c r="G301" s="250"/>
      <c r="H301" s="253">
        <v>37.919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9" t="s">
        <v>150</v>
      </c>
      <c r="AU301" s="259" t="s">
        <v>85</v>
      </c>
      <c r="AV301" s="14" t="s">
        <v>85</v>
      </c>
      <c r="AW301" s="14" t="s">
        <v>32</v>
      </c>
      <c r="AX301" s="14" t="s">
        <v>75</v>
      </c>
      <c r="AY301" s="259" t="s">
        <v>140</v>
      </c>
    </row>
    <row r="302" spans="1:51" s="14" customFormat="1" ht="12">
      <c r="A302" s="14"/>
      <c r="B302" s="249"/>
      <c r="C302" s="250"/>
      <c r="D302" s="240" t="s">
        <v>150</v>
      </c>
      <c r="E302" s="251" t="s">
        <v>1</v>
      </c>
      <c r="F302" s="252" t="s">
        <v>974</v>
      </c>
      <c r="G302" s="250"/>
      <c r="H302" s="253">
        <v>54.449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9" t="s">
        <v>150</v>
      </c>
      <c r="AU302" s="259" t="s">
        <v>85</v>
      </c>
      <c r="AV302" s="14" t="s">
        <v>85</v>
      </c>
      <c r="AW302" s="14" t="s">
        <v>32</v>
      </c>
      <c r="AX302" s="14" t="s">
        <v>75</v>
      </c>
      <c r="AY302" s="259" t="s">
        <v>140</v>
      </c>
    </row>
    <row r="303" spans="1:51" s="14" customFormat="1" ht="12">
      <c r="A303" s="14"/>
      <c r="B303" s="249"/>
      <c r="C303" s="250"/>
      <c r="D303" s="240" t="s">
        <v>150</v>
      </c>
      <c r="E303" s="251" t="s">
        <v>1</v>
      </c>
      <c r="F303" s="252" t="s">
        <v>975</v>
      </c>
      <c r="G303" s="250"/>
      <c r="H303" s="253">
        <v>20.739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9" t="s">
        <v>150</v>
      </c>
      <c r="AU303" s="259" t="s">
        <v>85</v>
      </c>
      <c r="AV303" s="14" t="s">
        <v>85</v>
      </c>
      <c r="AW303" s="14" t="s">
        <v>32</v>
      </c>
      <c r="AX303" s="14" t="s">
        <v>75</v>
      </c>
      <c r="AY303" s="259" t="s">
        <v>140</v>
      </c>
    </row>
    <row r="304" spans="1:51" s="15" customFormat="1" ht="12">
      <c r="A304" s="15"/>
      <c r="B304" s="260"/>
      <c r="C304" s="261"/>
      <c r="D304" s="240" t="s">
        <v>150</v>
      </c>
      <c r="E304" s="262" t="s">
        <v>1</v>
      </c>
      <c r="F304" s="263" t="s">
        <v>154</v>
      </c>
      <c r="G304" s="261"/>
      <c r="H304" s="264">
        <v>449.241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0" t="s">
        <v>150</v>
      </c>
      <c r="AU304" s="270" t="s">
        <v>85</v>
      </c>
      <c r="AV304" s="15" t="s">
        <v>146</v>
      </c>
      <c r="AW304" s="15" t="s">
        <v>32</v>
      </c>
      <c r="AX304" s="15" t="s">
        <v>83</v>
      </c>
      <c r="AY304" s="270" t="s">
        <v>140</v>
      </c>
    </row>
    <row r="305" spans="1:65" s="2" customFormat="1" ht="21.75" customHeight="1">
      <c r="A305" s="38"/>
      <c r="B305" s="39"/>
      <c r="C305" s="219" t="s">
        <v>349</v>
      </c>
      <c r="D305" s="219" t="s">
        <v>142</v>
      </c>
      <c r="E305" s="220" t="s">
        <v>976</v>
      </c>
      <c r="F305" s="221" t="s">
        <v>977</v>
      </c>
      <c r="G305" s="222" t="s">
        <v>145</v>
      </c>
      <c r="H305" s="223">
        <v>2.457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40</v>
      </c>
      <c r="O305" s="91"/>
      <c r="P305" s="229">
        <f>O305*H305</f>
        <v>0</v>
      </c>
      <c r="Q305" s="229">
        <v>0.00026</v>
      </c>
      <c r="R305" s="229">
        <f>Q305*H305</f>
        <v>0.0006388199999999999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146</v>
      </c>
      <c r="AT305" s="231" t="s">
        <v>142</v>
      </c>
      <c r="AU305" s="231" t="s">
        <v>85</v>
      </c>
      <c r="AY305" s="17" t="s">
        <v>140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83</v>
      </c>
      <c r="BK305" s="232">
        <f>ROUND(I305*H305,2)</f>
        <v>0</v>
      </c>
      <c r="BL305" s="17" t="s">
        <v>146</v>
      </c>
      <c r="BM305" s="231" t="s">
        <v>978</v>
      </c>
    </row>
    <row r="306" spans="1:47" s="2" customFormat="1" ht="12">
      <c r="A306" s="38"/>
      <c r="B306" s="39"/>
      <c r="C306" s="40"/>
      <c r="D306" s="233" t="s">
        <v>148</v>
      </c>
      <c r="E306" s="40"/>
      <c r="F306" s="234" t="s">
        <v>979</v>
      </c>
      <c r="G306" s="40"/>
      <c r="H306" s="40"/>
      <c r="I306" s="235"/>
      <c r="J306" s="40"/>
      <c r="K306" s="40"/>
      <c r="L306" s="44"/>
      <c r="M306" s="236"/>
      <c r="N306" s="237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148</v>
      </c>
      <c r="AU306" s="17" t="s">
        <v>85</v>
      </c>
    </row>
    <row r="307" spans="1:51" s="13" customFormat="1" ht="12">
      <c r="A307" s="13"/>
      <c r="B307" s="238"/>
      <c r="C307" s="239"/>
      <c r="D307" s="240" t="s">
        <v>150</v>
      </c>
      <c r="E307" s="241" t="s">
        <v>1</v>
      </c>
      <c r="F307" s="242" t="s">
        <v>980</v>
      </c>
      <c r="G307" s="239"/>
      <c r="H307" s="241" t="s">
        <v>1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150</v>
      </c>
      <c r="AU307" s="248" t="s">
        <v>85</v>
      </c>
      <c r="AV307" s="13" t="s">
        <v>83</v>
      </c>
      <c r="AW307" s="13" t="s">
        <v>32</v>
      </c>
      <c r="AX307" s="13" t="s">
        <v>75</v>
      </c>
      <c r="AY307" s="248" t="s">
        <v>140</v>
      </c>
    </row>
    <row r="308" spans="1:51" s="13" customFormat="1" ht="12">
      <c r="A308" s="13"/>
      <c r="B308" s="238"/>
      <c r="C308" s="239"/>
      <c r="D308" s="240" t="s">
        <v>150</v>
      </c>
      <c r="E308" s="241" t="s">
        <v>1</v>
      </c>
      <c r="F308" s="242" t="s">
        <v>981</v>
      </c>
      <c r="G308" s="239"/>
      <c r="H308" s="241" t="s">
        <v>1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8" t="s">
        <v>150</v>
      </c>
      <c r="AU308" s="248" t="s">
        <v>85</v>
      </c>
      <c r="AV308" s="13" t="s">
        <v>83</v>
      </c>
      <c r="AW308" s="13" t="s">
        <v>32</v>
      </c>
      <c r="AX308" s="13" t="s">
        <v>75</v>
      </c>
      <c r="AY308" s="248" t="s">
        <v>140</v>
      </c>
    </row>
    <row r="309" spans="1:51" s="13" customFormat="1" ht="12">
      <c r="A309" s="13"/>
      <c r="B309" s="238"/>
      <c r="C309" s="239"/>
      <c r="D309" s="240" t="s">
        <v>150</v>
      </c>
      <c r="E309" s="241" t="s">
        <v>1</v>
      </c>
      <c r="F309" s="242" t="s">
        <v>982</v>
      </c>
      <c r="G309" s="239"/>
      <c r="H309" s="241" t="s">
        <v>1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150</v>
      </c>
      <c r="AU309" s="248" t="s">
        <v>85</v>
      </c>
      <c r="AV309" s="13" t="s">
        <v>83</v>
      </c>
      <c r="AW309" s="13" t="s">
        <v>32</v>
      </c>
      <c r="AX309" s="13" t="s">
        <v>75</v>
      </c>
      <c r="AY309" s="248" t="s">
        <v>140</v>
      </c>
    </row>
    <row r="310" spans="1:51" s="14" customFormat="1" ht="12">
      <c r="A310" s="14"/>
      <c r="B310" s="249"/>
      <c r="C310" s="250"/>
      <c r="D310" s="240" t="s">
        <v>150</v>
      </c>
      <c r="E310" s="251" t="s">
        <v>1</v>
      </c>
      <c r="F310" s="252" t="s">
        <v>983</v>
      </c>
      <c r="G310" s="250"/>
      <c r="H310" s="253">
        <v>2.457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9" t="s">
        <v>150</v>
      </c>
      <c r="AU310" s="259" t="s">
        <v>85</v>
      </c>
      <c r="AV310" s="14" t="s">
        <v>85</v>
      </c>
      <c r="AW310" s="14" t="s">
        <v>32</v>
      </c>
      <c r="AX310" s="14" t="s">
        <v>75</v>
      </c>
      <c r="AY310" s="259" t="s">
        <v>140</v>
      </c>
    </row>
    <row r="311" spans="1:51" s="15" customFormat="1" ht="12">
      <c r="A311" s="15"/>
      <c r="B311" s="260"/>
      <c r="C311" s="261"/>
      <c r="D311" s="240" t="s">
        <v>150</v>
      </c>
      <c r="E311" s="262" t="s">
        <v>1</v>
      </c>
      <c r="F311" s="263" t="s">
        <v>154</v>
      </c>
      <c r="G311" s="261"/>
      <c r="H311" s="264">
        <v>2.457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0" t="s">
        <v>150</v>
      </c>
      <c r="AU311" s="270" t="s">
        <v>85</v>
      </c>
      <c r="AV311" s="15" t="s">
        <v>146</v>
      </c>
      <c r="AW311" s="15" t="s">
        <v>32</v>
      </c>
      <c r="AX311" s="15" t="s">
        <v>83</v>
      </c>
      <c r="AY311" s="270" t="s">
        <v>140</v>
      </c>
    </row>
    <row r="312" spans="1:65" s="2" customFormat="1" ht="16.5" customHeight="1">
      <c r="A312" s="38"/>
      <c r="B312" s="39"/>
      <c r="C312" s="219" t="s">
        <v>356</v>
      </c>
      <c r="D312" s="219" t="s">
        <v>142</v>
      </c>
      <c r="E312" s="220" t="s">
        <v>357</v>
      </c>
      <c r="F312" s="221" t="s">
        <v>358</v>
      </c>
      <c r="G312" s="222" t="s">
        <v>145</v>
      </c>
      <c r="H312" s="223">
        <v>50.473</v>
      </c>
      <c r="I312" s="224"/>
      <c r="J312" s="225">
        <f>ROUND(I312*H312,2)</f>
        <v>0</v>
      </c>
      <c r="K312" s="226"/>
      <c r="L312" s="44"/>
      <c r="M312" s="227" t="s">
        <v>1</v>
      </c>
      <c r="N312" s="228" t="s">
        <v>40</v>
      </c>
      <c r="O312" s="91"/>
      <c r="P312" s="229">
        <f>O312*H312</f>
        <v>0</v>
      </c>
      <c r="Q312" s="229">
        <v>0.00026</v>
      </c>
      <c r="R312" s="229">
        <f>Q312*H312</f>
        <v>0.01312298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146</v>
      </c>
      <c r="AT312" s="231" t="s">
        <v>142</v>
      </c>
      <c r="AU312" s="231" t="s">
        <v>85</v>
      </c>
      <c r="AY312" s="17" t="s">
        <v>140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83</v>
      </c>
      <c r="BK312" s="232">
        <f>ROUND(I312*H312,2)</f>
        <v>0</v>
      </c>
      <c r="BL312" s="17" t="s">
        <v>146</v>
      </c>
      <c r="BM312" s="231" t="s">
        <v>984</v>
      </c>
    </row>
    <row r="313" spans="1:47" s="2" customFormat="1" ht="12">
      <c r="A313" s="38"/>
      <c r="B313" s="39"/>
      <c r="C313" s="40"/>
      <c r="D313" s="233" t="s">
        <v>148</v>
      </c>
      <c r="E313" s="40"/>
      <c r="F313" s="234" t="s">
        <v>360</v>
      </c>
      <c r="G313" s="40"/>
      <c r="H313" s="40"/>
      <c r="I313" s="235"/>
      <c r="J313" s="40"/>
      <c r="K313" s="40"/>
      <c r="L313" s="44"/>
      <c r="M313" s="236"/>
      <c r="N313" s="237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148</v>
      </c>
      <c r="AU313" s="17" t="s">
        <v>85</v>
      </c>
    </row>
    <row r="314" spans="1:51" s="13" customFormat="1" ht="12">
      <c r="A314" s="13"/>
      <c r="B314" s="238"/>
      <c r="C314" s="239"/>
      <c r="D314" s="240" t="s">
        <v>150</v>
      </c>
      <c r="E314" s="241" t="s">
        <v>1</v>
      </c>
      <c r="F314" s="242" t="s">
        <v>980</v>
      </c>
      <c r="G314" s="239"/>
      <c r="H314" s="241" t="s">
        <v>1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8" t="s">
        <v>150</v>
      </c>
      <c r="AU314" s="248" t="s">
        <v>85</v>
      </c>
      <c r="AV314" s="13" t="s">
        <v>83</v>
      </c>
      <c r="AW314" s="13" t="s">
        <v>32</v>
      </c>
      <c r="AX314" s="13" t="s">
        <v>75</v>
      </c>
      <c r="AY314" s="248" t="s">
        <v>140</v>
      </c>
    </row>
    <row r="315" spans="1:51" s="13" customFormat="1" ht="12">
      <c r="A315" s="13"/>
      <c r="B315" s="238"/>
      <c r="C315" s="239"/>
      <c r="D315" s="240" t="s">
        <v>150</v>
      </c>
      <c r="E315" s="241" t="s">
        <v>1</v>
      </c>
      <c r="F315" s="242" t="s">
        <v>985</v>
      </c>
      <c r="G315" s="239"/>
      <c r="H315" s="241" t="s">
        <v>1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150</v>
      </c>
      <c r="AU315" s="248" t="s">
        <v>85</v>
      </c>
      <c r="AV315" s="13" t="s">
        <v>83</v>
      </c>
      <c r="AW315" s="13" t="s">
        <v>32</v>
      </c>
      <c r="AX315" s="13" t="s">
        <v>75</v>
      </c>
      <c r="AY315" s="248" t="s">
        <v>140</v>
      </c>
    </row>
    <row r="316" spans="1:51" s="14" customFormat="1" ht="12">
      <c r="A316" s="14"/>
      <c r="B316" s="249"/>
      <c r="C316" s="250"/>
      <c r="D316" s="240" t="s">
        <v>150</v>
      </c>
      <c r="E316" s="251" t="s">
        <v>1</v>
      </c>
      <c r="F316" s="252" t="s">
        <v>986</v>
      </c>
      <c r="G316" s="250"/>
      <c r="H316" s="253">
        <v>4.598</v>
      </c>
      <c r="I316" s="254"/>
      <c r="J316" s="250"/>
      <c r="K316" s="250"/>
      <c r="L316" s="255"/>
      <c r="M316" s="256"/>
      <c r="N316" s="257"/>
      <c r="O316" s="257"/>
      <c r="P316" s="257"/>
      <c r="Q316" s="257"/>
      <c r="R316" s="257"/>
      <c r="S316" s="257"/>
      <c r="T316" s="25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9" t="s">
        <v>150</v>
      </c>
      <c r="AU316" s="259" t="s">
        <v>85</v>
      </c>
      <c r="AV316" s="14" t="s">
        <v>85</v>
      </c>
      <c r="AW316" s="14" t="s">
        <v>32</v>
      </c>
      <c r="AX316" s="14" t="s">
        <v>75</v>
      </c>
      <c r="AY316" s="259" t="s">
        <v>140</v>
      </c>
    </row>
    <row r="317" spans="1:51" s="14" customFormat="1" ht="12">
      <c r="A317" s="14"/>
      <c r="B317" s="249"/>
      <c r="C317" s="250"/>
      <c r="D317" s="240" t="s">
        <v>150</v>
      </c>
      <c r="E317" s="251" t="s">
        <v>1</v>
      </c>
      <c r="F317" s="252" t="s">
        <v>987</v>
      </c>
      <c r="G317" s="250"/>
      <c r="H317" s="253">
        <v>6.921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9" t="s">
        <v>150</v>
      </c>
      <c r="AU317" s="259" t="s">
        <v>85</v>
      </c>
      <c r="AV317" s="14" t="s">
        <v>85</v>
      </c>
      <c r="AW317" s="14" t="s">
        <v>32</v>
      </c>
      <c r="AX317" s="14" t="s">
        <v>75</v>
      </c>
      <c r="AY317" s="259" t="s">
        <v>140</v>
      </c>
    </row>
    <row r="318" spans="1:51" s="14" customFormat="1" ht="12">
      <c r="A318" s="14"/>
      <c r="B318" s="249"/>
      <c r="C318" s="250"/>
      <c r="D318" s="240" t="s">
        <v>150</v>
      </c>
      <c r="E318" s="251" t="s">
        <v>1</v>
      </c>
      <c r="F318" s="252" t="s">
        <v>988</v>
      </c>
      <c r="G318" s="250"/>
      <c r="H318" s="253">
        <v>38.954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9" t="s">
        <v>150</v>
      </c>
      <c r="AU318" s="259" t="s">
        <v>85</v>
      </c>
      <c r="AV318" s="14" t="s">
        <v>85</v>
      </c>
      <c r="AW318" s="14" t="s">
        <v>32</v>
      </c>
      <c r="AX318" s="14" t="s">
        <v>75</v>
      </c>
      <c r="AY318" s="259" t="s">
        <v>140</v>
      </c>
    </row>
    <row r="319" spans="1:51" s="15" customFormat="1" ht="12">
      <c r="A319" s="15"/>
      <c r="B319" s="260"/>
      <c r="C319" s="261"/>
      <c r="D319" s="240" t="s">
        <v>150</v>
      </c>
      <c r="E319" s="262" t="s">
        <v>1</v>
      </c>
      <c r="F319" s="263" t="s">
        <v>154</v>
      </c>
      <c r="G319" s="261"/>
      <c r="H319" s="264">
        <v>50.473</v>
      </c>
      <c r="I319" s="265"/>
      <c r="J319" s="261"/>
      <c r="K319" s="261"/>
      <c r="L319" s="266"/>
      <c r="M319" s="267"/>
      <c r="N319" s="268"/>
      <c r="O319" s="268"/>
      <c r="P319" s="268"/>
      <c r="Q319" s="268"/>
      <c r="R319" s="268"/>
      <c r="S319" s="268"/>
      <c r="T319" s="269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0" t="s">
        <v>150</v>
      </c>
      <c r="AU319" s="270" t="s">
        <v>85</v>
      </c>
      <c r="AV319" s="15" t="s">
        <v>146</v>
      </c>
      <c r="AW319" s="15" t="s">
        <v>32</v>
      </c>
      <c r="AX319" s="15" t="s">
        <v>83</v>
      </c>
      <c r="AY319" s="270" t="s">
        <v>140</v>
      </c>
    </row>
    <row r="320" spans="1:65" s="2" customFormat="1" ht="24.15" customHeight="1">
      <c r="A320" s="38"/>
      <c r="B320" s="39"/>
      <c r="C320" s="219" t="s">
        <v>367</v>
      </c>
      <c r="D320" s="219" t="s">
        <v>142</v>
      </c>
      <c r="E320" s="220" t="s">
        <v>989</v>
      </c>
      <c r="F320" s="221" t="s">
        <v>990</v>
      </c>
      <c r="G320" s="222" t="s">
        <v>145</v>
      </c>
      <c r="H320" s="223">
        <v>50.473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40</v>
      </c>
      <c r="O320" s="91"/>
      <c r="P320" s="229">
        <f>O320*H320</f>
        <v>0</v>
      </c>
      <c r="Q320" s="229">
        <v>0.01596</v>
      </c>
      <c r="R320" s="229">
        <f>Q320*H320</f>
        <v>0.8055490799999999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146</v>
      </c>
      <c r="AT320" s="231" t="s">
        <v>142</v>
      </c>
      <c r="AU320" s="231" t="s">
        <v>85</v>
      </c>
      <c r="AY320" s="17" t="s">
        <v>140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83</v>
      </c>
      <c r="BK320" s="232">
        <f>ROUND(I320*H320,2)</f>
        <v>0</v>
      </c>
      <c r="BL320" s="17" t="s">
        <v>146</v>
      </c>
      <c r="BM320" s="231" t="s">
        <v>991</v>
      </c>
    </row>
    <row r="321" spans="1:47" s="2" customFormat="1" ht="12">
      <c r="A321" s="38"/>
      <c r="B321" s="39"/>
      <c r="C321" s="40"/>
      <c r="D321" s="233" t="s">
        <v>148</v>
      </c>
      <c r="E321" s="40"/>
      <c r="F321" s="234" t="s">
        <v>992</v>
      </c>
      <c r="G321" s="40"/>
      <c r="H321" s="40"/>
      <c r="I321" s="235"/>
      <c r="J321" s="40"/>
      <c r="K321" s="40"/>
      <c r="L321" s="44"/>
      <c r="M321" s="236"/>
      <c r="N321" s="237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148</v>
      </c>
      <c r="AU321" s="17" t="s">
        <v>85</v>
      </c>
    </row>
    <row r="322" spans="1:51" s="13" customFormat="1" ht="12">
      <c r="A322" s="13"/>
      <c r="B322" s="238"/>
      <c r="C322" s="239"/>
      <c r="D322" s="240" t="s">
        <v>150</v>
      </c>
      <c r="E322" s="241" t="s">
        <v>1</v>
      </c>
      <c r="F322" s="242" t="s">
        <v>980</v>
      </c>
      <c r="G322" s="239"/>
      <c r="H322" s="241" t="s">
        <v>1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150</v>
      </c>
      <c r="AU322" s="248" t="s">
        <v>85</v>
      </c>
      <c r="AV322" s="13" t="s">
        <v>83</v>
      </c>
      <c r="AW322" s="13" t="s">
        <v>32</v>
      </c>
      <c r="AX322" s="13" t="s">
        <v>75</v>
      </c>
      <c r="AY322" s="248" t="s">
        <v>140</v>
      </c>
    </row>
    <row r="323" spans="1:51" s="13" customFormat="1" ht="12">
      <c r="A323" s="13"/>
      <c r="B323" s="238"/>
      <c r="C323" s="239"/>
      <c r="D323" s="240" t="s">
        <v>150</v>
      </c>
      <c r="E323" s="241" t="s">
        <v>1</v>
      </c>
      <c r="F323" s="242" t="s">
        <v>985</v>
      </c>
      <c r="G323" s="239"/>
      <c r="H323" s="241" t="s">
        <v>1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150</v>
      </c>
      <c r="AU323" s="248" t="s">
        <v>85</v>
      </c>
      <c r="AV323" s="13" t="s">
        <v>83</v>
      </c>
      <c r="AW323" s="13" t="s">
        <v>32</v>
      </c>
      <c r="AX323" s="13" t="s">
        <v>75</v>
      </c>
      <c r="AY323" s="248" t="s">
        <v>140</v>
      </c>
    </row>
    <row r="324" spans="1:51" s="14" customFormat="1" ht="12">
      <c r="A324" s="14"/>
      <c r="B324" s="249"/>
      <c r="C324" s="250"/>
      <c r="D324" s="240" t="s">
        <v>150</v>
      </c>
      <c r="E324" s="251" t="s">
        <v>1</v>
      </c>
      <c r="F324" s="252" t="s">
        <v>986</v>
      </c>
      <c r="G324" s="250"/>
      <c r="H324" s="253">
        <v>4.598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9" t="s">
        <v>150</v>
      </c>
      <c r="AU324" s="259" t="s">
        <v>85</v>
      </c>
      <c r="AV324" s="14" t="s">
        <v>85</v>
      </c>
      <c r="AW324" s="14" t="s">
        <v>32</v>
      </c>
      <c r="AX324" s="14" t="s">
        <v>75</v>
      </c>
      <c r="AY324" s="259" t="s">
        <v>140</v>
      </c>
    </row>
    <row r="325" spans="1:51" s="14" customFormat="1" ht="12">
      <c r="A325" s="14"/>
      <c r="B325" s="249"/>
      <c r="C325" s="250"/>
      <c r="D325" s="240" t="s">
        <v>150</v>
      </c>
      <c r="E325" s="251" t="s">
        <v>1</v>
      </c>
      <c r="F325" s="252" t="s">
        <v>987</v>
      </c>
      <c r="G325" s="250"/>
      <c r="H325" s="253">
        <v>6.921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9" t="s">
        <v>150</v>
      </c>
      <c r="AU325" s="259" t="s">
        <v>85</v>
      </c>
      <c r="AV325" s="14" t="s">
        <v>85</v>
      </c>
      <c r="AW325" s="14" t="s">
        <v>32</v>
      </c>
      <c r="AX325" s="14" t="s">
        <v>75</v>
      </c>
      <c r="AY325" s="259" t="s">
        <v>140</v>
      </c>
    </row>
    <row r="326" spans="1:51" s="14" customFormat="1" ht="12">
      <c r="A326" s="14"/>
      <c r="B326" s="249"/>
      <c r="C326" s="250"/>
      <c r="D326" s="240" t="s">
        <v>150</v>
      </c>
      <c r="E326" s="251" t="s">
        <v>1</v>
      </c>
      <c r="F326" s="252" t="s">
        <v>988</v>
      </c>
      <c r="G326" s="250"/>
      <c r="H326" s="253">
        <v>38.954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9" t="s">
        <v>150</v>
      </c>
      <c r="AU326" s="259" t="s">
        <v>85</v>
      </c>
      <c r="AV326" s="14" t="s">
        <v>85</v>
      </c>
      <c r="AW326" s="14" t="s">
        <v>32</v>
      </c>
      <c r="AX326" s="14" t="s">
        <v>75</v>
      </c>
      <c r="AY326" s="259" t="s">
        <v>140</v>
      </c>
    </row>
    <row r="327" spans="1:51" s="15" customFormat="1" ht="12">
      <c r="A327" s="15"/>
      <c r="B327" s="260"/>
      <c r="C327" s="261"/>
      <c r="D327" s="240" t="s">
        <v>150</v>
      </c>
      <c r="E327" s="262" t="s">
        <v>1</v>
      </c>
      <c r="F327" s="263" t="s">
        <v>154</v>
      </c>
      <c r="G327" s="261"/>
      <c r="H327" s="264">
        <v>50.473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0" t="s">
        <v>150</v>
      </c>
      <c r="AU327" s="270" t="s">
        <v>85</v>
      </c>
      <c r="AV327" s="15" t="s">
        <v>146</v>
      </c>
      <c r="AW327" s="15" t="s">
        <v>32</v>
      </c>
      <c r="AX327" s="15" t="s">
        <v>83</v>
      </c>
      <c r="AY327" s="270" t="s">
        <v>140</v>
      </c>
    </row>
    <row r="328" spans="1:65" s="2" customFormat="1" ht="33" customHeight="1">
      <c r="A328" s="38"/>
      <c r="B328" s="39"/>
      <c r="C328" s="219" t="s">
        <v>375</v>
      </c>
      <c r="D328" s="219" t="s">
        <v>142</v>
      </c>
      <c r="E328" s="220" t="s">
        <v>993</v>
      </c>
      <c r="F328" s="221" t="s">
        <v>994</v>
      </c>
      <c r="G328" s="222" t="s">
        <v>169</v>
      </c>
      <c r="H328" s="223">
        <v>4.814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40</v>
      </c>
      <c r="O328" s="91"/>
      <c r="P328" s="229">
        <f>O328*H328</f>
        <v>0</v>
      </c>
      <c r="Q328" s="229">
        <v>2.30102</v>
      </c>
      <c r="R328" s="229">
        <f>Q328*H328</f>
        <v>11.07711028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146</v>
      </c>
      <c r="AT328" s="231" t="s">
        <v>142</v>
      </c>
      <c r="AU328" s="231" t="s">
        <v>85</v>
      </c>
      <c r="AY328" s="17" t="s">
        <v>140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83</v>
      </c>
      <c r="BK328" s="232">
        <f>ROUND(I328*H328,2)</f>
        <v>0</v>
      </c>
      <c r="BL328" s="17" t="s">
        <v>146</v>
      </c>
      <c r="BM328" s="231" t="s">
        <v>995</v>
      </c>
    </row>
    <row r="329" spans="1:47" s="2" customFormat="1" ht="12">
      <c r="A329" s="38"/>
      <c r="B329" s="39"/>
      <c r="C329" s="40"/>
      <c r="D329" s="233" t="s">
        <v>148</v>
      </c>
      <c r="E329" s="40"/>
      <c r="F329" s="234" t="s">
        <v>996</v>
      </c>
      <c r="G329" s="40"/>
      <c r="H329" s="40"/>
      <c r="I329" s="235"/>
      <c r="J329" s="40"/>
      <c r="K329" s="40"/>
      <c r="L329" s="44"/>
      <c r="M329" s="236"/>
      <c r="N329" s="237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148</v>
      </c>
      <c r="AU329" s="17" t="s">
        <v>85</v>
      </c>
    </row>
    <row r="330" spans="1:51" s="13" customFormat="1" ht="12">
      <c r="A330" s="13"/>
      <c r="B330" s="238"/>
      <c r="C330" s="239"/>
      <c r="D330" s="240" t="s">
        <v>150</v>
      </c>
      <c r="E330" s="241" t="s">
        <v>1</v>
      </c>
      <c r="F330" s="242" t="s">
        <v>855</v>
      </c>
      <c r="G330" s="239"/>
      <c r="H330" s="241" t="s">
        <v>1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150</v>
      </c>
      <c r="AU330" s="248" t="s">
        <v>85</v>
      </c>
      <c r="AV330" s="13" t="s">
        <v>83</v>
      </c>
      <c r="AW330" s="13" t="s">
        <v>32</v>
      </c>
      <c r="AX330" s="13" t="s">
        <v>75</v>
      </c>
      <c r="AY330" s="248" t="s">
        <v>140</v>
      </c>
    </row>
    <row r="331" spans="1:51" s="13" customFormat="1" ht="12">
      <c r="A331" s="13"/>
      <c r="B331" s="238"/>
      <c r="C331" s="239"/>
      <c r="D331" s="240" t="s">
        <v>150</v>
      </c>
      <c r="E331" s="241" t="s">
        <v>1</v>
      </c>
      <c r="F331" s="242" t="s">
        <v>907</v>
      </c>
      <c r="G331" s="239"/>
      <c r="H331" s="241" t="s">
        <v>1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150</v>
      </c>
      <c r="AU331" s="248" t="s">
        <v>85</v>
      </c>
      <c r="AV331" s="13" t="s">
        <v>83</v>
      </c>
      <c r="AW331" s="13" t="s">
        <v>32</v>
      </c>
      <c r="AX331" s="13" t="s">
        <v>75</v>
      </c>
      <c r="AY331" s="248" t="s">
        <v>140</v>
      </c>
    </row>
    <row r="332" spans="1:51" s="14" customFormat="1" ht="12">
      <c r="A332" s="14"/>
      <c r="B332" s="249"/>
      <c r="C332" s="250"/>
      <c r="D332" s="240" t="s">
        <v>150</v>
      </c>
      <c r="E332" s="251" t="s">
        <v>1</v>
      </c>
      <c r="F332" s="252" t="s">
        <v>997</v>
      </c>
      <c r="G332" s="250"/>
      <c r="H332" s="253">
        <v>4.814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9" t="s">
        <v>150</v>
      </c>
      <c r="AU332" s="259" t="s">
        <v>85</v>
      </c>
      <c r="AV332" s="14" t="s">
        <v>85</v>
      </c>
      <c r="AW332" s="14" t="s">
        <v>32</v>
      </c>
      <c r="AX332" s="14" t="s">
        <v>75</v>
      </c>
      <c r="AY332" s="259" t="s">
        <v>140</v>
      </c>
    </row>
    <row r="333" spans="1:51" s="15" customFormat="1" ht="12">
      <c r="A333" s="15"/>
      <c r="B333" s="260"/>
      <c r="C333" s="261"/>
      <c r="D333" s="240" t="s">
        <v>150</v>
      </c>
      <c r="E333" s="262" t="s">
        <v>1</v>
      </c>
      <c r="F333" s="263" t="s">
        <v>154</v>
      </c>
      <c r="G333" s="261"/>
      <c r="H333" s="264">
        <v>4.814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0" t="s">
        <v>150</v>
      </c>
      <c r="AU333" s="270" t="s">
        <v>85</v>
      </c>
      <c r="AV333" s="15" t="s">
        <v>146</v>
      </c>
      <c r="AW333" s="15" t="s">
        <v>32</v>
      </c>
      <c r="AX333" s="15" t="s">
        <v>83</v>
      </c>
      <c r="AY333" s="270" t="s">
        <v>140</v>
      </c>
    </row>
    <row r="334" spans="1:65" s="2" customFormat="1" ht="24.15" customHeight="1">
      <c r="A334" s="38"/>
      <c r="B334" s="39"/>
      <c r="C334" s="219" t="s">
        <v>383</v>
      </c>
      <c r="D334" s="219" t="s">
        <v>142</v>
      </c>
      <c r="E334" s="220" t="s">
        <v>998</v>
      </c>
      <c r="F334" s="221" t="s">
        <v>999</v>
      </c>
      <c r="G334" s="222" t="s">
        <v>169</v>
      </c>
      <c r="H334" s="223">
        <v>4.641</v>
      </c>
      <c r="I334" s="224"/>
      <c r="J334" s="225">
        <f>ROUND(I334*H334,2)</f>
        <v>0</v>
      </c>
      <c r="K334" s="226"/>
      <c r="L334" s="44"/>
      <c r="M334" s="227" t="s">
        <v>1</v>
      </c>
      <c r="N334" s="228" t="s">
        <v>40</v>
      </c>
      <c r="O334" s="91"/>
      <c r="P334" s="229">
        <f>O334*H334</f>
        <v>0</v>
      </c>
      <c r="Q334" s="229">
        <v>2.30102</v>
      </c>
      <c r="R334" s="229">
        <f>Q334*H334</f>
        <v>10.679033819999999</v>
      </c>
      <c r="S334" s="229">
        <v>0</v>
      </c>
      <c r="T334" s="23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1" t="s">
        <v>146</v>
      </c>
      <c r="AT334" s="231" t="s">
        <v>142</v>
      </c>
      <c r="AU334" s="231" t="s">
        <v>85</v>
      </c>
      <c r="AY334" s="17" t="s">
        <v>140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83</v>
      </c>
      <c r="BK334" s="232">
        <f>ROUND(I334*H334,2)</f>
        <v>0</v>
      </c>
      <c r="BL334" s="17" t="s">
        <v>146</v>
      </c>
      <c r="BM334" s="231" t="s">
        <v>1000</v>
      </c>
    </row>
    <row r="335" spans="1:47" s="2" customFormat="1" ht="12">
      <c r="A335" s="38"/>
      <c r="B335" s="39"/>
      <c r="C335" s="40"/>
      <c r="D335" s="233" t="s">
        <v>148</v>
      </c>
      <c r="E335" s="40"/>
      <c r="F335" s="234" t="s">
        <v>1001</v>
      </c>
      <c r="G335" s="40"/>
      <c r="H335" s="40"/>
      <c r="I335" s="235"/>
      <c r="J335" s="40"/>
      <c r="K335" s="40"/>
      <c r="L335" s="44"/>
      <c r="M335" s="236"/>
      <c r="N335" s="237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148</v>
      </c>
      <c r="AU335" s="17" t="s">
        <v>85</v>
      </c>
    </row>
    <row r="336" spans="1:51" s="13" customFormat="1" ht="12">
      <c r="A336" s="13"/>
      <c r="B336" s="238"/>
      <c r="C336" s="239"/>
      <c r="D336" s="240" t="s">
        <v>150</v>
      </c>
      <c r="E336" s="241" t="s">
        <v>1</v>
      </c>
      <c r="F336" s="242" t="s">
        <v>1002</v>
      </c>
      <c r="G336" s="239"/>
      <c r="H336" s="241" t="s">
        <v>1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150</v>
      </c>
      <c r="AU336" s="248" t="s">
        <v>85</v>
      </c>
      <c r="AV336" s="13" t="s">
        <v>83</v>
      </c>
      <c r="AW336" s="13" t="s">
        <v>32</v>
      </c>
      <c r="AX336" s="13" t="s">
        <v>75</v>
      </c>
      <c r="AY336" s="248" t="s">
        <v>140</v>
      </c>
    </row>
    <row r="337" spans="1:51" s="13" customFormat="1" ht="12">
      <c r="A337" s="13"/>
      <c r="B337" s="238"/>
      <c r="C337" s="239"/>
      <c r="D337" s="240" t="s">
        <v>150</v>
      </c>
      <c r="E337" s="241" t="s">
        <v>1</v>
      </c>
      <c r="F337" s="242" t="s">
        <v>1003</v>
      </c>
      <c r="G337" s="239"/>
      <c r="H337" s="241" t="s">
        <v>1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8" t="s">
        <v>150</v>
      </c>
      <c r="AU337" s="248" t="s">
        <v>85</v>
      </c>
      <c r="AV337" s="13" t="s">
        <v>83</v>
      </c>
      <c r="AW337" s="13" t="s">
        <v>32</v>
      </c>
      <c r="AX337" s="13" t="s">
        <v>75</v>
      </c>
      <c r="AY337" s="248" t="s">
        <v>140</v>
      </c>
    </row>
    <row r="338" spans="1:51" s="14" customFormat="1" ht="12">
      <c r="A338" s="14"/>
      <c r="B338" s="249"/>
      <c r="C338" s="250"/>
      <c r="D338" s="240" t="s">
        <v>150</v>
      </c>
      <c r="E338" s="251" t="s">
        <v>1</v>
      </c>
      <c r="F338" s="252" t="s">
        <v>1004</v>
      </c>
      <c r="G338" s="250"/>
      <c r="H338" s="253">
        <v>4.641</v>
      </c>
      <c r="I338" s="254"/>
      <c r="J338" s="250"/>
      <c r="K338" s="250"/>
      <c r="L338" s="255"/>
      <c r="M338" s="256"/>
      <c r="N338" s="257"/>
      <c r="O338" s="257"/>
      <c r="P338" s="257"/>
      <c r="Q338" s="257"/>
      <c r="R338" s="257"/>
      <c r="S338" s="257"/>
      <c r="T338" s="25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9" t="s">
        <v>150</v>
      </c>
      <c r="AU338" s="259" t="s">
        <v>85</v>
      </c>
      <c r="AV338" s="14" t="s">
        <v>85</v>
      </c>
      <c r="AW338" s="14" t="s">
        <v>32</v>
      </c>
      <c r="AX338" s="14" t="s">
        <v>75</v>
      </c>
      <c r="AY338" s="259" t="s">
        <v>140</v>
      </c>
    </row>
    <row r="339" spans="1:51" s="15" customFormat="1" ht="12">
      <c r="A339" s="15"/>
      <c r="B339" s="260"/>
      <c r="C339" s="261"/>
      <c r="D339" s="240" t="s">
        <v>150</v>
      </c>
      <c r="E339" s="262" t="s">
        <v>1</v>
      </c>
      <c r="F339" s="263" t="s">
        <v>154</v>
      </c>
      <c r="G339" s="261"/>
      <c r="H339" s="264">
        <v>4.641</v>
      </c>
      <c r="I339" s="265"/>
      <c r="J339" s="261"/>
      <c r="K339" s="261"/>
      <c r="L339" s="266"/>
      <c r="M339" s="267"/>
      <c r="N339" s="268"/>
      <c r="O339" s="268"/>
      <c r="P339" s="268"/>
      <c r="Q339" s="268"/>
      <c r="R339" s="268"/>
      <c r="S339" s="268"/>
      <c r="T339" s="269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0" t="s">
        <v>150</v>
      </c>
      <c r="AU339" s="270" t="s">
        <v>85</v>
      </c>
      <c r="AV339" s="15" t="s">
        <v>146</v>
      </c>
      <c r="AW339" s="15" t="s">
        <v>32</v>
      </c>
      <c r="AX339" s="15" t="s">
        <v>83</v>
      </c>
      <c r="AY339" s="270" t="s">
        <v>140</v>
      </c>
    </row>
    <row r="340" spans="1:65" s="2" customFormat="1" ht="24.15" customHeight="1">
      <c r="A340" s="38"/>
      <c r="B340" s="39"/>
      <c r="C340" s="219" t="s">
        <v>388</v>
      </c>
      <c r="D340" s="219" t="s">
        <v>142</v>
      </c>
      <c r="E340" s="220" t="s">
        <v>1005</v>
      </c>
      <c r="F340" s="221" t="s">
        <v>1006</v>
      </c>
      <c r="G340" s="222" t="s">
        <v>169</v>
      </c>
      <c r="H340" s="223">
        <v>4.814</v>
      </c>
      <c r="I340" s="224"/>
      <c r="J340" s="225">
        <f>ROUND(I340*H340,2)</f>
        <v>0</v>
      </c>
      <c r="K340" s="226"/>
      <c r="L340" s="44"/>
      <c r="M340" s="227" t="s">
        <v>1</v>
      </c>
      <c r="N340" s="228" t="s">
        <v>40</v>
      </c>
      <c r="O340" s="91"/>
      <c r="P340" s="229">
        <f>O340*H340</f>
        <v>0</v>
      </c>
      <c r="Q340" s="229">
        <v>0.00303</v>
      </c>
      <c r="R340" s="229">
        <f>Q340*H340</f>
        <v>0.014586420000000001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146</v>
      </c>
      <c r="AT340" s="231" t="s">
        <v>142</v>
      </c>
      <c r="AU340" s="231" t="s">
        <v>85</v>
      </c>
      <c r="AY340" s="17" t="s">
        <v>140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83</v>
      </c>
      <c r="BK340" s="232">
        <f>ROUND(I340*H340,2)</f>
        <v>0</v>
      </c>
      <c r="BL340" s="17" t="s">
        <v>146</v>
      </c>
      <c r="BM340" s="231" t="s">
        <v>1007</v>
      </c>
    </row>
    <row r="341" spans="1:47" s="2" customFormat="1" ht="12">
      <c r="A341" s="38"/>
      <c r="B341" s="39"/>
      <c r="C341" s="40"/>
      <c r="D341" s="233" t="s">
        <v>148</v>
      </c>
      <c r="E341" s="40"/>
      <c r="F341" s="234" t="s">
        <v>1008</v>
      </c>
      <c r="G341" s="40"/>
      <c r="H341" s="40"/>
      <c r="I341" s="235"/>
      <c r="J341" s="40"/>
      <c r="K341" s="40"/>
      <c r="L341" s="44"/>
      <c r="M341" s="236"/>
      <c r="N341" s="237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148</v>
      </c>
      <c r="AU341" s="17" t="s">
        <v>85</v>
      </c>
    </row>
    <row r="342" spans="1:65" s="2" customFormat="1" ht="24.15" customHeight="1">
      <c r="A342" s="38"/>
      <c r="B342" s="39"/>
      <c r="C342" s="219" t="s">
        <v>396</v>
      </c>
      <c r="D342" s="219" t="s">
        <v>142</v>
      </c>
      <c r="E342" s="220" t="s">
        <v>1009</v>
      </c>
      <c r="F342" s="221" t="s">
        <v>1010</v>
      </c>
      <c r="G342" s="222" t="s">
        <v>169</v>
      </c>
      <c r="H342" s="223">
        <v>14.996</v>
      </c>
      <c r="I342" s="224"/>
      <c r="J342" s="225">
        <f>ROUND(I342*H342,2)</f>
        <v>0</v>
      </c>
      <c r="K342" s="226"/>
      <c r="L342" s="44"/>
      <c r="M342" s="227" t="s">
        <v>1</v>
      </c>
      <c r="N342" s="228" t="s">
        <v>40</v>
      </c>
      <c r="O342" s="91"/>
      <c r="P342" s="229">
        <f>O342*H342</f>
        <v>0</v>
      </c>
      <c r="Q342" s="229">
        <v>1.854</v>
      </c>
      <c r="R342" s="229">
        <f>Q342*H342</f>
        <v>27.802584000000003</v>
      </c>
      <c r="S342" s="229">
        <v>0</v>
      </c>
      <c r="T342" s="23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1" t="s">
        <v>146</v>
      </c>
      <c r="AT342" s="231" t="s">
        <v>142</v>
      </c>
      <c r="AU342" s="231" t="s">
        <v>85</v>
      </c>
      <c r="AY342" s="17" t="s">
        <v>140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7" t="s">
        <v>83</v>
      </c>
      <c r="BK342" s="232">
        <f>ROUND(I342*H342,2)</f>
        <v>0</v>
      </c>
      <c r="BL342" s="17" t="s">
        <v>146</v>
      </c>
      <c r="BM342" s="231" t="s">
        <v>1011</v>
      </c>
    </row>
    <row r="343" spans="1:47" s="2" customFormat="1" ht="12">
      <c r="A343" s="38"/>
      <c r="B343" s="39"/>
      <c r="C343" s="40"/>
      <c r="D343" s="233" t="s">
        <v>148</v>
      </c>
      <c r="E343" s="40"/>
      <c r="F343" s="234" t="s">
        <v>1012</v>
      </c>
      <c r="G343" s="40"/>
      <c r="H343" s="40"/>
      <c r="I343" s="235"/>
      <c r="J343" s="40"/>
      <c r="K343" s="40"/>
      <c r="L343" s="44"/>
      <c r="M343" s="236"/>
      <c r="N343" s="237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148</v>
      </c>
      <c r="AU343" s="17" t="s">
        <v>85</v>
      </c>
    </row>
    <row r="344" spans="1:51" s="13" customFormat="1" ht="12">
      <c r="A344" s="13"/>
      <c r="B344" s="238"/>
      <c r="C344" s="239"/>
      <c r="D344" s="240" t="s">
        <v>150</v>
      </c>
      <c r="E344" s="241" t="s">
        <v>1</v>
      </c>
      <c r="F344" s="242" t="s">
        <v>855</v>
      </c>
      <c r="G344" s="239"/>
      <c r="H344" s="241" t="s">
        <v>1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8" t="s">
        <v>150</v>
      </c>
      <c r="AU344" s="248" t="s">
        <v>85</v>
      </c>
      <c r="AV344" s="13" t="s">
        <v>83</v>
      </c>
      <c r="AW344" s="13" t="s">
        <v>32</v>
      </c>
      <c r="AX344" s="13" t="s">
        <v>75</v>
      </c>
      <c r="AY344" s="248" t="s">
        <v>140</v>
      </c>
    </row>
    <row r="345" spans="1:51" s="13" customFormat="1" ht="12">
      <c r="A345" s="13"/>
      <c r="B345" s="238"/>
      <c r="C345" s="239"/>
      <c r="D345" s="240" t="s">
        <v>150</v>
      </c>
      <c r="E345" s="241" t="s">
        <v>1</v>
      </c>
      <c r="F345" s="242" t="s">
        <v>907</v>
      </c>
      <c r="G345" s="239"/>
      <c r="H345" s="241" t="s">
        <v>1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150</v>
      </c>
      <c r="AU345" s="248" t="s">
        <v>85</v>
      </c>
      <c r="AV345" s="13" t="s">
        <v>83</v>
      </c>
      <c r="AW345" s="13" t="s">
        <v>32</v>
      </c>
      <c r="AX345" s="13" t="s">
        <v>75</v>
      </c>
      <c r="AY345" s="248" t="s">
        <v>140</v>
      </c>
    </row>
    <row r="346" spans="1:51" s="14" customFormat="1" ht="12">
      <c r="A346" s="14"/>
      <c r="B346" s="249"/>
      <c r="C346" s="250"/>
      <c r="D346" s="240" t="s">
        <v>150</v>
      </c>
      <c r="E346" s="251" t="s">
        <v>1</v>
      </c>
      <c r="F346" s="252" t="s">
        <v>1013</v>
      </c>
      <c r="G346" s="250"/>
      <c r="H346" s="253">
        <v>14.996</v>
      </c>
      <c r="I346" s="254"/>
      <c r="J346" s="250"/>
      <c r="K346" s="250"/>
      <c r="L346" s="255"/>
      <c r="M346" s="256"/>
      <c r="N346" s="257"/>
      <c r="O346" s="257"/>
      <c r="P346" s="257"/>
      <c r="Q346" s="257"/>
      <c r="R346" s="257"/>
      <c r="S346" s="257"/>
      <c r="T346" s="25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9" t="s">
        <v>150</v>
      </c>
      <c r="AU346" s="259" t="s">
        <v>85</v>
      </c>
      <c r="AV346" s="14" t="s">
        <v>85</v>
      </c>
      <c r="AW346" s="14" t="s">
        <v>32</v>
      </c>
      <c r="AX346" s="14" t="s">
        <v>75</v>
      </c>
      <c r="AY346" s="259" t="s">
        <v>140</v>
      </c>
    </row>
    <row r="347" spans="1:51" s="15" customFormat="1" ht="12">
      <c r="A347" s="15"/>
      <c r="B347" s="260"/>
      <c r="C347" s="261"/>
      <c r="D347" s="240" t="s">
        <v>150</v>
      </c>
      <c r="E347" s="262" t="s">
        <v>1</v>
      </c>
      <c r="F347" s="263" t="s">
        <v>154</v>
      </c>
      <c r="G347" s="261"/>
      <c r="H347" s="264">
        <v>14.996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0" t="s">
        <v>150</v>
      </c>
      <c r="AU347" s="270" t="s">
        <v>85</v>
      </c>
      <c r="AV347" s="15" t="s">
        <v>146</v>
      </c>
      <c r="AW347" s="15" t="s">
        <v>32</v>
      </c>
      <c r="AX347" s="15" t="s">
        <v>83</v>
      </c>
      <c r="AY347" s="270" t="s">
        <v>140</v>
      </c>
    </row>
    <row r="348" spans="1:65" s="2" customFormat="1" ht="24.15" customHeight="1">
      <c r="A348" s="38"/>
      <c r="B348" s="39"/>
      <c r="C348" s="219" t="s">
        <v>403</v>
      </c>
      <c r="D348" s="219" t="s">
        <v>142</v>
      </c>
      <c r="E348" s="220" t="s">
        <v>1014</v>
      </c>
      <c r="F348" s="221" t="s">
        <v>1015</v>
      </c>
      <c r="G348" s="222" t="s">
        <v>145</v>
      </c>
      <c r="H348" s="223">
        <v>14.77</v>
      </c>
      <c r="I348" s="224"/>
      <c r="J348" s="225">
        <f>ROUND(I348*H348,2)</f>
        <v>0</v>
      </c>
      <c r="K348" s="226"/>
      <c r="L348" s="44"/>
      <c r="M348" s="227" t="s">
        <v>1</v>
      </c>
      <c r="N348" s="228" t="s">
        <v>40</v>
      </c>
      <c r="O348" s="91"/>
      <c r="P348" s="229">
        <f>O348*H348</f>
        <v>0</v>
      </c>
      <c r="Q348" s="229">
        <v>0.105</v>
      </c>
      <c r="R348" s="229">
        <f>Q348*H348</f>
        <v>1.5508499999999998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146</v>
      </c>
      <c r="AT348" s="231" t="s">
        <v>142</v>
      </c>
      <c r="AU348" s="231" t="s">
        <v>85</v>
      </c>
      <c r="AY348" s="17" t="s">
        <v>140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83</v>
      </c>
      <c r="BK348" s="232">
        <f>ROUND(I348*H348,2)</f>
        <v>0</v>
      </c>
      <c r="BL348" s="17" t="s">
        <v>146</v>
      </c>
      <c r="BM348" s="231" t="s">
        <v>1016</v>
      </c>
    </row>
    <row r="349" spans="1:47" s="2" customFormat="1" ht="12">
      <c r="A349" s="38"/>
      <c r="B349" s="39"/>
      <c r="C349" s="40"/>
      <c r="D349" s="233" t="s">
        <v>148</v>
      </c>
      <c r="E349" s="40"/>
      <c r="F349" s="234" t="s">
        <v>1017</v>
      </c>
      <c r="G349" s="40"/>
      <c r="H349" s="40"/>
      <c r="I349" s="235"/>
      <c r="J349" s="40"/>
      <c r="K349" s="40"/>
      <c r="L349" s="44"/>
      <c r="M349" s="236"/>
      <c r="N349" s="237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148</v>
      </c>
      <c r="AU349" s="17" t="s">
        <v>85</v>
      </c>
    </row>
    <row r="350" spans="1:51" s="13" customFormat="1" ht="12">
      <c r="A350" s="13"/>
      <c r="B350" s="238"/>
      <c r="C350" s="239"/>
      <c r="D350" s="240" t="s">
        <v>150</v>
      </c>
      <c r="E350" s="241" t="s">
        <v>1</v>
      </c>
      <c r="F350" s="242" t="s">
        <v>1002</v>
      </c>
      <c r="G350" s="239"/>
      <c r="H350" s="241" t="s">
        <v>1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150</v>
      </c>
      <c r="AU350" s="248" t="s">
        <v>85</v>
      </c>
      <c r="AV350" s="13" t="s">
        <v>83</v>
      </c>
      <c r="AW350" s="13" t="s">
        <v>32</v>
      </c>
      <c r="AX350" s="13" t="s">
        <v>75</v>
      </c>
      <c r="AY350" s="248" t="s">
        <v>140</v>
      </c>
    </row>
    <row r="351" spans="1:51" s="13" customFormat="1" ht="12">
      <c r="A351" s="13"/>
      <c r="B351" s="238"/>
      <c r="C351" s="239"/>
      <c r="D351" s="240" t="s">
        <v>150</v>
      </c>
      <c r="E351" s="241" t="s">
        <v>1</v>
      </c>
      <c r="F351" s="242" t="s">
        <v>1003</v>
      </c>
      <c r="G351" s="239"/>
      <c r="H351" s="241" t="s">
        <v>1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8" t="s">
        <v>150</v>
      </c>
      <c r="AU351" s="248" t="s">
        <v>85</v>
      </c>
      <c r="AV351" s="13" t="s">
        <v>83</v>
      </c>
      <c r="AW351" s="13" t="s">
        <v>32</v>
      </c>
      <c r="AX351" s="13" t="s">
        <v>75</v>
      </c>
      <c r="AY351" s="248" t="s">
        <v>140</v>
      </c>
    </row>
    <row r="352" spans="1:51" s="14" customFormat="1" ht="12">
      <c r="A352" s="14"/>
      <c r="B352" s="249"/>
      <c r="C352" s="250"/>
      <c r="D352" s="240" t="s">
        <v>150</v>
      </c>
      <c r="E352" s="251" t="s">
        <v>1</v>
      </c>
      <c r="F352" s="252" t="s">
        <v>1018</v>
      </c>
      <c r="G352" s="250"/>
      <c r="H352" s="253">
        <v>14.77</v>
      </c>
      <c r="I352" s="254"/>
      <c r="J352" s="250"/>
      <c r="K352" s="250"/>
      <c r="L352" s="255"/>
      <c r="M352" s="256"/>
      <c r="N352" s="257"/>
      <c r="O352" s="257"/>
      <c r="P352" s="257"/>
      <c r="Q352" s="257"/>
      <c r="R352" s="257"/>
      <c r="S352" s="257"/>
      <c r="T352" s="25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9" t="s">
        <v>150</v>
      </c>
      <c r="AU352" s="259" t="s">
        <v>85</v>
      </c>
      <c r="AV352" s="14" t="s">
        <v>85</v>
      </c>
      <c r="AW352" s="14" t="s">
        <v>32</v>
      </c>
      <c r="AX352" s="14" t="s">
        <v>75</v>
      </c>
      <c r="AY352" s="259" t="s">
        <v>140</v>
      </c>
    </row>
    <row r="353" spans="1:51" s="15" customFormat="1" ht="12">
      <c r="A353" s="15"/>
      <c r="B353" s="260"/>
      <c r="C353" s="261"/>
      <c r="D353" s="240" t="s">
        <v>150</v>
      </c>
      <c r="E353" s="262" t="s">
        <v>1</v>
      </c>
      <c r="F353" s="263" t="s">
        <v>154</v>
      </c>
      <c r="G353" s="261"/>
      <c r="H353" s="264">
        <v>14.77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0" t="s">
        <v>150</v>
      </c>
      <c r="AU353" s="270" t="s">
        <v>85</v>
      </c>
      <c r="AV353" s="15" t="s">
        <v>146</v>
      </c>
      <c r="AW353" s="15" t="s">
        <v>32</v>
      </c>
      <c r="AX353" s="15" t="s">
        <v>83</v>
      </c>
      <c r="AY353" s="270" t="s">
        <v>140</v>
      </c>
    </row>
    <row r="354" spans="1:65" s="2" customFormat="1" ht="24.15" customHeight="1">
      <c r="A354" s="38"/>
      <c r="B354" s="39"/>
      <c r="C354" s="219" t="s">
        <v>409</v>
      </c>
      <c r="D354" s="219" t="s">
        <v>142</v>
      </c>
      <c r="E354" s="220" t="s">
        <v>1019</v>
      </c>
      <c r="F354" s="221" t="s">
        <v>1020</v>
      </c>
      <c r="G354" s="222" t="s">
        <v>145</v>
      </c>
      <c r="H354" s="223">
        <v>30.5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40</v>
      </c>
      <c r="O354" s="91"/>
      <c r="P354" s="229">
        <f>O354*H354</f>
        <v>0</v>
      </c>
      <c r="Q354" s="229">
        <v>0.04468</v>
      </c>
      <c r="R354" s="229">
        <f>Q354*H354</f>
        <v>1.3627399999999998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146</v>
      </c>
      <c r="AT354" s="231" t="s">
        <v>142</v>
      </c>
      <c r="AU354" s="231" t="s">
        <v>85</v>
      </c>
      <c r="AY354" s="17" t="s">
        <v>140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83</v>
      </c>
      <c r="BK354" s="232">
        <f>ROUND(I354*H354,2)</f>
        <v>0</v>
      </c>
      <c r="BL354" s="17" t="s">
        <v>146</v>
      </c>
      <c r="BM354" s="231" t="s">
        <v>1021</v>
      </c>
    </row>
    <row r="355" spans="1:47" s="2" customFormat="1" ht="12">
      <c r="A355" s="38"/>
      <c r="B355" s="39"/>
      <c r="C355" s="40"/>
      <c r="D355" s="233" t="s">
        <v>148</v>
      </c>
      <c r="E355" s="40"/>
      <c r="F355" s="234" t="s">
        <v>1022</v>
      </c>
      <c r="G355" s="40"/>
      <c r="H355" s="40"/>
      <c r="I355" s="235"/>
      <c r="J355" s="40"/>
      <c r="K355" s="40"/>
      <c r="L355" s="44"/>
      <c r="M355" s="236"/>
      <c r="N355" s="237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148</v>
      </c>
      <c r="AU355" s="17" t="s">
        <v>85</v>
      </c>
    </row>
    <row r="356" spans="1:51" s="13" customFormat="1" ht="12">
      <c r="A356" s="13"/>
      <c r="B356" s="238"/>
      <c r="C356" s="239"/>
      <c r="D356" s="240" t="s">
        <v>150</v>
      </c>
      <c r="E356" s="241" t="s">
        <v>1</v>
      </c>
      <c r="F356" s="242" t="s">
        <v>951</v>
      </c>
      <c r="G356" s="239"/>
      <c r="H356" s="241" t="s">
        <v>1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150</v>
      </c>
      <c r="AU356" s="248" t="s">
        <v>85</v>
      </c>
      <c r="AV356" s="13" t="s">
        <v>83</v>
      </c>
      <c r="AW356" s="13" t="s">
        <v>32</v>
      </c>
      <c r="AX356" s="13" t="s">
        <v>75</v>
      </c>
      <c r="AY356" s="248" t="s">
        <v>140</v>
      </c>
    </row>
    <row r="357" spans="1:51" s="13" customFormat="1" ht="12">
      <c r="A357" s="13"/>
      <c r="B357" s="238"/>
      <c r="C357" s="239"/>
      <c r="D357" s="240" t="s">
        <v>150</v>
      </c>
      <c r="E357" s="241" t="s">
        <v>1</v>
      </c>
      <c r="F357" s="242" t="s">
        <v>832</v>
      </c>
      <c r="G357" s="239"/>
      <c r="H357" s="241" t="s">
        <v>1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150</v>
      </c>
      <c r="AU357" s="248" t="s">
        <v>85</v>
      </c>
      <c r="AV357" s="13" t="s">
        <v>83</v>
      </c>
      <c r="AW357" s="13" t="s">
        <v>32</v>
      </c>
      <c r="AX357" s="13" t="s">
        <v>75</v>
      </c>
      <c r="AY357" s="248" t="s">
        <v>140</v>
      </c>
    </row>
    <row r="358" spans="1:51" s="14" customFormat="1" ht="12">
      <c r="A358" s="14"/>
      <c r="B358" s="249"/>
      <c r="C358" s="250"/>
      <c r="D358" s="240" t="s">
        <v>150</v>
      </c>
      <c r="E358" s="251" t="s">
        <v>1</v>
      </c>
      <c r="F358" s="252" t="s">
        <v>953</v>
      </c>
      <c r="G358" s="250"/>
      <c r="H358" s="253">
        <v>15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9" t="s">
        <v>150</v>
      </c>
      <c r="AU358" s="259" t="s">
        <v>85</v>
      </c>
      <c r="AV358" s="14" t="s">
        <v>85</v>
      </c>
      <c r="AW358" s="14" t="s">
        <v>32</v>
      </c>
      <c r="AX358" s="14" t="s">
        <v>75</v>
      </c>
      <c r="AY358" s="259" t="s">
        <v>140</v>
      </c>
    </row>
    <row r="359" spans="1:51" s="13" customFormat="1" ht="12">
      <c r="A359" s="13"/>
      <c r="B359" s="238"/>
      <c r="C359" s="239"/>
      <c r="D359" s="240" t="s">
        <v>150</v>
      </c>
      <c r="E359" s="241" t="s">
        <v>1</v>
      </c>
      <c r="F359" s="242" t="s">
        <v>827</v>
      </c>
      <c r="G359" s="239"/>
      <c r="H359" s="241" t="s">
        <v>1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150</v>
      </c>
      <c r="AU359" s="248" t="s">
        <v>85</v>
      </c>
      <c r="AV359" s="13" t="s">
        <v>83</v>
      </c>
      <c r="AW359" s="13" t="s">
        <v>32</v>
      </c>
      <c r="AX359" s="13" t="s">
        <v>75</v>
      </c>
      <c r="AY359" s="248" t="s">
        <v>140</v>
      </c>
    </row>
    <row r="360" spans="1:51" s="13" customFormat="1" ht="12">
      <c r="A360" s="13"/>
      <c r="B360" s="238"/>
      <c r="C360" s="239"/>
      <c r="D360" s="240" t="s">
        <v>150</v>
      </c>
      <c r="E360" s="241" t="s">
        <v>1</v>
      </c>
      <c r="F360" s="242" t="s">
        <v>828</v>
      </c>
      <c r="G360" s="239"/>
      <c r="H360" s="241" t="s">
        <v>1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8" t="s">
        <v>150</v>
      </c>
      <c r="AU360" s="248" t="s">
        <v>85</v>
      </c>
      <c r="AV360" s="13" t="s">
        <v>83</v>
      </c>
      <c r="AW360" s="13" t="s">
        <v>32</v>
      </c>
      <c r="AX360" s="13" t="s">
        <v>75</v>
      </c>
      <c r="AY360" s="248" t="s">
        <v>140</v>
      </c>
    </row>
    <row r="361" spans="1:51" s="14" customFormat="1" ht="12">
      <c r="A361" s="14"/>
      <c r="B361" s="249"/>
      <c r="C361" s="250"/>
      <c r="D361" s="240" t="s">
        <v>150</v>
      </c>
      <c r="E361" s="251" t="s">
        <v>1</v>
      </c>
      <c r="F361" s="252" t="s">
        <v>1023</v>
      </c>
      <c r="G361" s="250"/>
      <c r="H361" s="253">
        <v>15.5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9" t="s">
        <v>150</v>
      </c>
      <c r="AU361" s="259" t="s">
        <v>85</v>
      </c>
      <c r="AV361" s="14" t="s">
        <v>85</v>
      </c>
      <c r="AW361" s="14" t="s">
        <v>32</v>
      </c>
      <c r="AX361" s="14" t="s">
        <v>75</v>
      </c>
      <c r="AY361" s="259" t="s">
        <v>140</v>
      </c>
    </row>
    <row r="362" spans="1:51" s="15" customFormat="1" ht="12">
      <c r="A362" s="15"/>
      <c r="B362" s="260"/>
      <c r="C362" s="261"/>
      <c r="D362" s="240" t="s">
        <v>150</v>
      </c>
      <c r="E362" s="262" t="s">
        <v>1</v>
      </c>
      <c r="F362" s="263" t="s">
        <v>154</v>
      </c>
      <c r="G362" s="261"/>
      <c r="H362" s="264">
        <v>30.5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0" t="s">
        <v>150</v>
      </c>
      <c r="AU362" s="270" t="s">
        <v>85</v>
      </c>
      <c r="AV362" s="15" t="s">
        <v>146</v>
      </c>
      <c r="AW362" s="15" t="s">
        <v>32</v>
      </c>
      <c r="AX362" s="15" t="s">
        <v>83</v>
      </c>
      <c r="AY362" s="270" t="s">
        <v>140</v>
      </c>
    </row>
    <row r="363" spans="1:63" s="12" customFormat="1" ht="22.8" customHeight="1">
      <c r="A363" s="12"/>
      <c r="B363" s="203"/>
      <c r="C363" s="204"/>
      <c r="D363" s="205" t="s">
        <v>74</v>
      </c>
      <c r="E363" s="217" t="s">
        <v>207</v>
      </c>
      <c r="F363" s="217" t="s">
        <v>395</v>
      </c>
      <c r="G363" s="204"/>
      <c r="H363" s="204"/>
      <c r="I363" s="207"/>
      <c r="J363" s="218">
        <f>BK363</f>
        <v>0</v>
      </c>
      <c r="K363" s="204"/>
      <c r="L363" s="209"/>
      <c r="M363" s="210"/>
      <c r="N363" s="211"/>
      <c r="O363" s="211"/>
      <c r="P363" s="212">
        <f>SUM(P364:P745)</f>
        <v>0</v>
      </c>
      <c r="Q363" s="211"/>
      <c r="R363" s="212">
        <f>SUM(R364:R745)</f>
        <v>5.13135618</v>
      </c>
      <c r="S363" s="211"/>
      <c r="T363" s="213">
        <f>SUM(T364:T745)</f>
        <v>122.23410499999999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4" t="s">
        <v>83</v>
      </c>
      <c r="AT363" s="215" t="s">
        <v>74</v>
      </c>
      <c r="AU363" s="215" t="s">
        <v>83</v>
      </c>
      <c r="AY363" s="214" t="s">
        <v>140</v>
      </c>
      <c r="BK363" s="216">
        <f>SUM(BK364:BK745)</f>
        <v>0</v>
      </c>
    </row>
    <row r="364" spans="1:65" s="2" customFormat="1" ht="37.8" customHeight="1">
      <c r="A364" s="38"/>
      <c r="B364" s="39"/>
      <c r="C364" s="219" t="s">
        <v>414</v>
      </c>
      <c r="D364" s="219" t="s">
        <v>142</v>
      </c>
      <c r="E364" s="220" t="s">
        <v>397</v>
      </c>
      <c r="F364" s="221" t="s">
        <v>398</v>
      </c>
      <c r="G364" s="222" t="s">
        <v>145</v>
      </c>
      <c r="H364" s="223">
        <v>156.2</v>
      </c>
      <c r="I364" s="224"/>
      <c r="J364" s="225">
        <f>ROUND(I364*H364,2)</f>
        <v>0</v>
      </c>
      <c r="K364" s="226"/>
      <c r="L364" s="44"/>
      <c r="M364" s="227" t="s">
        <v>1</v>
      </c>
      <c r="N364" s="228" t="s">
        <v>40</v>
      </c>
      <c r="O364" s="91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1" t="s">
        <v>146</v>
      </c>
      <c r="AT364" s="231" t="s">
        <v>142</v>
      </c>
      <c r="AU364" s="231" t="s">
        <v>85</v>
      </c>
      <c r="AY364" s="17" t="s">
        <v>140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7" t="s">
        <v>83</v>
      </c>
      <c r="BK364" s="232">
        <f>ROUND(I364*H364,2)</f>
        <v>0</v>
      </c>
      <c r="BL364" s="17" t="s">
        <v>146</v>
      </c>
      <c r="BM364" s="231" t="s">
        <v>1024</v>
      </c>
    </row>
    <row r="365" spans="1:47" s="2" customFormat="1" ht="12">
      <c r="A365" s="38"/>
      <c r="B365" s="39"/>
      <c r="C365" s="40"/>
      <c r="D365" s="233" t="s">
        <v>148</v>
      </c>
      <c r="E365" s="40"/>
      <c r="F365" s="234" t="s">
        <v>400</v>
      </c>
      <c r="G365" s="40"/>
      <c r="H365" s="40"/>
      <c r="I365" s="235"/>
      <c r="J365" s="40"/>
      <c r="K365" s="40"/>
      <c r="L365" s="44"/>
      <c r="M365" s="236"/>
      <c r="N365" s="237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148</v>
      </c>
      <c r="AU365" s="17" t="s">
        <v>85</v>
      </c>
    </row>
    <row r="366" spans="1:51" s="13" customFormat="1" ht="12">
      <c r="A366" s="13"/>
      <c r="B366" s="238"/>
      <c r="C366" s="239"/>
      <c r="D366" s="240" t="s">
        <v>150</v>
      </c>
      <c r="E366" s="241" t="s">
        <v>1</v>
      </c>
      <c r="F366" s="242" t="s">
        <v>959</v>
      </c>
      <c r="G366" s="239"/>
      <c r="H366" s="241" t="s">
        <v>1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150</v>
      </c>
      <c r="AU366" s="248" t="s">
        <v>85</v>
      </c>
      <c r="AV366" s="13" t="s">
        <v>83</v>
      </c>
      <c r="AW366" s="13" t="s">
        <v>32</v>
      </c>
      <c r="AX366" s="13" t="s">
        <v>75</v>
      </c>
      <c r="AY366" s="248" t="s">
        <v>140</v>
      </c>
    </row>
    <row r="367" spans="1:51" s="13" customFormat="1" ht="12">
      <c r="A367" s="13"/>
      <c r="B367" s="238"/>
      <c r="C367" s="239"/>
      <c r="D367" s="240" t="s">
        <v>150</v>
      </c>
      <c r="E367" s="241" t="s">
        <v>1</v>
      </c>
      <c r="F367" s="242" t="s">
        <v>401</v>
      </c>
      <c r="G367" s="239"/>
      <c r="H367" s="241" t="s">
        <v>1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150</v>
      </c>
      <c r="AU367" s="248" t="s">
        <v>85</v>
      </c>
      <c r="AV367" s="13" t="s">
        <v>83</v>
      </c>
      <c r="AW367" s="13" t="s">
        <v>32</v>
      </c>
      <c r="AX367" s="13" t="s">
        <v>75</v>
      </c>
      <c r="AY367" s="248" t="s">
        <v>140</v>
      </c>
    </row>
    <row r="368" spans="1:51" s="14" customFormat="1" ht="12">
      <c r="A368" s="14"/>
      <c r="B368" s="249"/>
      <c r="C368" s="250"/>
      <c r="D368" s="240" t="s">
        <v>150</v>
      </c>
      <c r="E368" s="251" t="s">
        <v>1</v>
      </c>
      <c r="F368" s="252" t="s">
        <v>1025</v>
      </c>
      <c r="G368" s="250"/>
      <c r="H368" s="253">
        <v>156.2</v>
      </c>
      <c r="I368" s="254"/>
      <c r="J368" s="250"/>
      <c r="K368" s="250"/>
      <c r="L368" s="255"/>
      <c r="M368" s="256"/>
      <c r="N368" s="257"/>
      <c r="O368" s="257"/>
      <c r="P368" s="257"/>
      <c r="Q368" s="257"/>
      <c r="R368" s="257"/>
      <c r="S368" s="257"/>
      <c r="T368" s="25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9" t="s">
        <v>150</v>
      </c>
      <c r="AU368" s="259" t="s">
        <v>85</v>
      </c>
      <c r="AV368" s="14" t="s">
        <v>85</v>
      </c>
      <c r="AW368" s="14" t="s">
        <v>32</v>
      </c>
      <c r="AX368" s="14" t="s">
        <v>75</v>
      </c>
      <c r="AY368" s="259" t="s">
        <v>140</v>
      </c>
    </row>
    <row r="369" spans="1:51" s="15" customFormat="1" ht="12">
      <c r="A369" s="15"/>
      <c r="B369" s="260"/>
      <c r="C369" s="261"/>
      <c r="D369" s="240" t="s">
        <v>150</v>
      </c>
      <c r="E369" s="262" t="s">
        <v>1</v>
      </c>
      <c r="F369" s="263" t="s">
        <v>154</v>
      </c>
      <c r="G369" s="261"/>
      <c r="H369" s="264">
        <v>156.2</v>
      </c>
      <c r="I369" s="265"/>
      <c r="J369" s="261"/>
      <c r="K369" s="261"/>
      <c r="L369" s="266"/>
      <c r="M369" s="267"/>
      <c r="N369" s="268"/>
      <c r="O369" s="268"/>
      <c r="P369" s="268"/>
      <c r="Q369" s="268"/>
      <c r="R369" s="268"/>
      <c r="S369" s="268"/>
      <c r="T369" s="269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0" t="s">
        <v>150</v>
      </c>
      <c r="AU369" s="270" t="s">
        <v>85</v>
      </c>
      <c r="AV369" s="15" t="s">
        <v>146</v>
      </c>
      <c r="AW369" s="15" t="s">
        <v>32</v>
      </c>
      <c r="AX369" s="15" t="s">
        <v>83</v>
      </c>
      <c r="AY369" s="270" t="s">
        <v>140</v>
      </c>
    </row>
    <row r="370" spans="1:65" s="2" customFormat="1" ht="33" customHeight="1">
      <c r="A370" s="38"/>
      <c r="B370" s="39"/>
      <c r="C370" s="219" t="s">
        <v>421</v>
      </c>
      <c r="D370" s="219" t="s">
        <v>142</v>
      </c>
      <c r="E370" s="220" t="s">
        <v>404</v>
      </c>
      <c r="F370" s="221" t="s">
        <v>405</v>
      </c>
      <c r="G370" s="222" t="s">
        <v>145</v>
      </c>
      <c r="H370" s="223">
        <v>9372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40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146</v>
      </c>
      <c r="AT370" s="231" t="s">
        <v>142</v>
      </c>
      <c r="AU370" s="231" t="s">
        <v>85</v>
      </c>
      <c r="AY370" s="17" t="s">
        <v>140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83</v>
      </c>
      <c r="BK370" s="232">
        <f>ROUND(I370*H370,2)</f>
        <v>0</v>
      </c>
      <c r="BL370" s="17" t="s">
        <v>146</v>
      </c>
      <c r="BM370" s="231" t="s">
        <v>1026</v>
      </c>
    </row>
    <row r="371" spans="1:47" s="2" customFormat="1" ht="12">
      <c r="A371" s="38"/>
      <c r="B371" s="39"/>
      <c r="C371" s="40"/>
      <c r="D371" s="233" t="s">
        <v>148</v>
      </c>
      <c r="E371" s="40"/>
      <c r="F371" s="234" t="s">
        <v>407</v>
      </c>
      <c r="G371" s="40"/>
      <c r="H371" s="40"/>
      <c r="I371" s="235"/>
      <c r="J371" s="40"/>
      <c r="K371" s="40"/>
      <c r="L371" s="44"/>
      <c r="M371" s="236"/>
      <c r="N371" s="237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148</v>
      </c>
      <c r="AU371" s="17" t="s">
        <v>85</v>
      </c>
    </row>
    <row r="372" spans="1:51" s="14" customFormat="1" ht="12">
      <c r="A372" s="14"/>
      <c r="B372" s="249"/>
      <c r="C372" s="250"/>
      <c r="D372" s="240" t="s">
        <v>150</v>
      </c>
      <c r="E372" s="250"/>
      <c r="F372" s="252" t="s">
        <v>1027</v>
      </c>
      <c r="G372" s="250"/>
      <c r="H372" s="253">
        <v>9372</v>
      </c>
      <c r="I372" s="254"/>
      <c r="J372" s="250"/>
      <c r="K372" s="250"/>
      <c r="L372" s="255"/>
      <c r="M372" s="256"/>
      <c r="N372" s="257"/>
      <c r="O372" s="257"/>
      <c r="P372" s="257"/>
      <c r="Q372" s="257"/>
      <c r="R372" s="257"/>
      <c r="S372" s="257"/>
      <c r="T372" s="25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9" t="s">
        <v>150</v>
      </c>
      <c r="AU372" s="259" t="s">
        <v>85</v>
      </c>
      <c r="AV372" s="14" t="s">
        <v>85</v>
      </c>
      <c r="AW372" s="14" t="s">
        <v>4</v>
      </c>
      <c r="AX372" s="14" t="s">
        <v>83</v>
      </c>
      <c r="AY372" s="259" t="s">
        <v>140</v>
      </c>
    </row>
    <row r="373" spans="1:65" s="2" customFormat="1" ht="37.8" customHeight="1">
      <c r="A373" s="38"/>
      <c r="B373" s="39"/>
      <c r="C373" s="219" t="s">
        <v>427</v>
      </c>
      <c r="D373" s="219" t="s">
        <v>142</v>
      </c>
      <c r="E373" s="220" t="s">
        <v>410</v>
      </c>
      <c r="F373" s="221" t="s">
        <v>411</v>
      </c>
      <c r="G373" s="222" t="s">
        <v>145</v>
      </c>
      <c r="H373" s="223">
        <v>156.2</v>
      </c>
      <c r="I373" s="224"/>
      <c r="J373" s="225">
        <f>ROUND(I373*H373,2)</f>
        <v>0</v>
      </c>
      <c r="K373" s="226"/>
      <c r="L373" s="44"/>
      <c r="M373" s="227" t="s">
        <v>1</v>
      </c>
      <c r="N373" s="228" t="s">
        <v>40</v>
      </c>
      <c r="O373" s="91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1" t="s">
        <v>146</v>
      </c>
      <c r="AT373" s="231" t="s">
        <v>142</v>
      </c>
      <c r="AU373" s="231" t="s">
        <v>85</v>
      </c>
      <c r="AY373" s="17" t="s">
        <v>140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7" t="s">
        <v>83</v>
      </c>
      <c r="BK373" s="232">
        <f>ROUND(I373*H373,2)</f>
        <v>0</v>
      </c>
      <c r="BL373" s="17" t="s">
        <v>146</v>
      </c>
      <c r="BM373" s="231" t="s">
        <v>1028</v>
      </c>
    </row>
    <row r="374" spans="1:47" s="2" customFormat="1" ht="12">
      <c r="A374" s="38"/>
      <c r="B374" s="39"/>
      <c r="C374" s="40"/>
      <c r="D374" s="233" t="s">
        <v>148</v>
      </c>
      <c r="E374" s="40"/>
      <c r="F374" s="234" t="s">
        <v>413</v>
      </c>
      <c r="G374" s="40"/>
      <c r="H374" s="40"/>
      <c r="I374" s="235"/>
      <c r="J374" s="40"/>
      <c r="K374" s="40"/>
      <c r="L374" s="44"/>
      <c r="M374" s="236"/>
      <c r="N374" s="237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148</v>
      </c>
      <c r="AU374" s="17" t="s">
        <v>85</v>
      </c>
    </row>
    <row r="375" spans="1:65" s="2" customFormat="1" ht="33" customHeight="1">
      <c r="A375" s="38"/>
      <c r="B375" s="39"/>
      <c r="C375" s="219" t="s">
        <v>435</v>
      </c>
      <c r="D375" s="219" t="s">
        <v>142</v>
      </c>
      <c r="E375" s="220" t="s">
        <v>415</v>
      </c>
      <c r="F375" s="221" t="s">
        <v>416</v>
      </c>
      <c r="G375" s="222" t="s">
        <v>145</v>
      </c>
      <c r="H375" s="223">
        <v>132.55</v>
      </c>
      <c r="I375" s="224"/>
      <c r="J375" s="225">
        <f>ROUND(I375*H375,2)</f>
        <v>0</v>
      </c>
      <c r="K375" s="226"/>
      <c r="L375" s="44"/>
      <c r="M375" s="227" t="s">
        <v>1</v>
      </c>
      <c r="N375" s="228" t="s">
        <v>40</v>
      </c>
      <c r="O375" s="91"/>
      <c r="P375" s="229">
        <f>O375*H375</f>
        <v>0</v>
      </c>
      <c r="Q375" s="229">
        <v>0.00013</v>
      </c>
      <c r="R375" s="229">
        <f>Q375*H375</f>
        <v>0.0172315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146</v>
      </c>
      <c r="AT375" s="231" t="s">
        <v>142</v>
      </c>
      <c r="AU375" s="231" t="s">
        <v>85</v>
      </c>
      <c r="AY375" s="17" t="s">
        <v>140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83</v>
      </c>
      <c r="BK375" s="232">
        <f>ROUND(I375*H375,2)</f>
        <v>0</v>
      </c>
      <c r="BL375" s="17" t="s">
        <v>146</v>
      </c>
      <c r="BM375" s="231" t="s">
        <v>1029</v>
      </c>
    </row>
    <row r="376" spans="1:47" s="2" customFormat="1" ht="12">
      <c r="A376" s="38"/>
      <c r="B376" s="39"/>
      <c r="C376" s="40"/>
      <c r="D376" s="233" t="s">
        <v>148</v>
      </c>
      <c r="E376" s="40"/>
      <c r="F376" s="234" t="s">
        <v>418</v>
      </c>
      <c r="G376" s="40"/>
      <c r="H376" s="40"/>
      <c r="I376" s="235"/>
      <c r="J376" s="40"/>
      <c r="K376" s="40"/>
      <c r="L376" s="44"/>
      <c r="M376" s="236"/>
      <c r="N376" s="237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148</v>
      </c>
      <c r="AU376" s="17" t="s">
        <v>85</v>
      </c>
    </row>
    <row r="377" spans="1:51" s="13" customFormat="1" ht="12">
      <c r="A377" s="13"/>
      <c r="B377" s="238"/>
      <c r="C377" s="239"/>
      <c r="D377" s="240" t="s">
        <v>150</v>
      </c>
      <c r="E377" s="241" t="s">
        <v>1</v>
      </c>
      <c r="F377" s="242" t="s">
        <v>959</v>
      </c>
      <c r="G377" s="239"/>
      <c r="H377" s="241" t="s">
        <v>1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150</v>
      </c>
      <c r="AU377" s="248" t="s">
        <v>85</v>
      </c>
      <c r="AV377" s="13" t="s">
        <v>83</v>
      </c>
      <c r="AW377" s="13" t="s">
        <v>32</v>
      </c>
      <c r="AX377" s="13" t="s">
        <v>75</v>
      </c>
      <c r="AY377" s="248" t="s">
        <v>140</v>
      </c>
    </row>
    <row r="378" spans="1:51" s="13" customFormat="1" ht="12">
      <c r="A378" s="13"/>
      <c r="B378" s="238"/>
      <c r="C378" s="239"/>
      <c r="D378" s="240" t="s">
        <v>150</v>
      </c>
      <c r="E378" s="241" t="s">
        <v>1</v>
      </c>
      <c r="F378" s="242" t="s">
        <v>1030</v>
      </c>
      <c r="G378" s="239"/>
      <c r="H378" s="241" t="s">
        <v>1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8" t="s">
        <v>150</v>
      </c>
      <c r="AU378" s="248" t="s">
        <v>85</v>
      </c>
      <c r="AV378" s="13" t="s">
        <v>83</v>
      </c>
      <c r="AW378" s="13" t="s">
        <v>32</v>
      </c>
      <c r="AX378" s="13" t="s">
        <v>75</v>
      </c>
      <c r="AY378" s="248" t="s">
        <v>140</v>
      </c>
    </row>
    <row r="379" spans="1:51" s="13" customFormat="1" ht="12">
      <c r="A379" s="13"/>
      <c r="B379" s="238"/>
      <c r="C379" s="239"/>
      <c r="D379" s="240" t="s">
        <v>150</v>
      </c>
      <c r="E379" s="241" t="s">
        <v>1</v>
      </c>
      <c r="F379" s="242" t="s">
        <v>966</v>
      </c>
      <c r="G379" s="239"/>
      <c r="H379" s="241" t="s">
        <v>1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150</v>
      </c>
      <c r="AU379" s="248" t="s">
        <v>85</v>
      </c>
      <c r="AV379" s="13" t="s">
        <v>83</v>
      </c>
      <c r="AW379" s="13" t="s">
        <v>32</v>
      </c>
      <c r="AX379" s="13" t="s">
        <v>75</v>
      </c>
      <c r="AY379" s="248" t="s">
        <v>140</v>
      </c>
    </row>
    <row r="380" spans="1:51" s="14" customFormat="1" ht="12">
      <c r="A380" s="14"/>
      <c r="B380" s="249"/>
      <c r="C380" s="250"/>
      <c r="D380" s="240" t="s">
        <v>150</v>
      </c>
      <c r="E380" s="251" t="s">
        <v>1</v>
      </c>
      <c r="F380" s="252" t="s">
        <v>1031</v>
      </c>
      <c r="G380" s="250"/>
      <c r="H380" s="253">
        <v>39.75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9" t="s">
        <v>150</v>
      </c>
      <c r="AU380" s="259" t="s">
        <v>85</v>
      </c>
      <c r="AV380" s="14" t="s">
        <v>85</v>
      </c>
      <c r="AW380" s="14" t="s">
        <v>32</v>
      </c>
      <c r="AX380" s="14" t="s">
        <v>75</v>
      </c>
      <c r="AY380" s="259" t="s">
        <v>140</v>
      </c>
    </row>
    <row r="381" spans="1:51" s="13" customFormat="1" ht="12">
      <c r="A381" s="13"/>
      <c r="B381" s="238"/>
      <c r="C381" s="239"/>
      <c r="D381" s="240" t="s">
        <v>150</v>
      </c>
      <c r="E381" s="241" t="s">
        <v>1</v>
      </c>
      <c r="F381" s="242" t="s">
        <v>847</v>
      </c>
      <c r="G381" s="239"/>
      <c r="H381" s="241" t="s">
        <v>1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150</v>
      </c>
      <c r="AU381" s="248" t="s">
        <v>85</v>
      </c>
      <c r="AV381" s="13" t="s">
        <v>83</v>
      </c>
      <c r="AW381" s="13" t="s">
        <v>32</v>
      </c>
      <c r="AX381" s="13" t="s">
        <v>75</v>
      </c>
      <c r="AY381" s="248" t="s">
        <v>140</v>
      </c>
    </row>
    <row r="382" spans="1:51" s="13" customFormat="1" ht="12">
      <c r="A382" s="13"/>
      <c r="B382" s="238"/>
      <c r="C382" s="239"/>
      <c r="D382" s="240" t="s">
        <v>150</v>
      </c>
      <c r="E382" s="241" t="s">
        <v>1</v>
      </c>
      <c r="F382" s="242" t="s">
        <v>960</v>
      </c>
      <c r="G382" s="239"/>
      <c r="H382" s="241" t="s">
        <v>1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150</v>
      </c>
      <c r="AU382" s="248" t="s">
        <v>85</v>
      </c>
      <c r="AV382" s="13" t="s">
        <v>83</v>
      </c>
      <c r="AW382" s="13" t="s">
        <v>32</v>
      </c>
      <c r="AX382" s="13" t="s">
        <v>75</v>
      </c>
      <c r="AY382" s="248" t="s">
        <v>140</v>
      </c>
    </row>
    <row r="383" spans="1:51" s="14" customFormat="1" ht="12">
      <c r="A383" s="14"/>
      <c r="B383" s="249"/>
      <c r="C383" s="250"/>
      <c r="D383" s="240" t="s">
        <v>150</v>
      </c>
      <c r="E383" s="251" t="s">
        <v>1</v>
      </c>
      <c r="F383" s="252" t="s">
        <v>1032</v>
      </c>
      <c r="G383" s="250"/>
      <c r="H383" s="253">
        <v>41.76</v>
      </c>
      <c r="I383" s="254"/>
      <c r="J383" s="250"/>
      <c r="K383" s="250"/>
      <c r="L383" s="255"/>
      <c r="M383" s="256"/>
      <c r="N383" s="257"/>
      <c r="O383" s="257"/>
      <c r="P383" s="257"/>
      <c r="Q383" s="257"/>
      <c r="R383" s="257"/>
      <c r="S383" s="257"/>
      <c r="T383" s="25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9" t="s">
        <v>150</v>
      </c>
      <c r="AU383" s="259" t="s">
        <v>85</v>
      </c>
      <c r="AV383" s="14" t="s">
        <v>85</v>
      </c>
      <c r="AW383" s="14" t="s">
        <v>32</v>
      </c>
      <c r="AX383" s="14" t="s">
        <v>75</v>
      </c>
      <c r="AY383" s="259" t="s">
        <v>140</v>
      </c>
    </row>
    <row r="384" spans="1:51" s="13" customFormat="1" ht="12">
      <c r="A384" s="13"/>
      <c r="B384" s="238"/>
      <c r="C384" s="239"/>
      <c r="D384" s="240" t="s">
        <v>150</v>
      </c>
      <c r="E384" s="241" t="s">
        <v>1</v>
      </c>
      <c r="F384" s="242" t="s">
        <v>972</v>
      </c>
      <c r="G384" s="239"/>
      <c r="H384" s="241" t="s">
        <v>1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150</v>
      </c>
      <c r="AU384" s="248" t="s">
        <v>85</v>
      </c>
      <c r="AV384" s="13" t="s">
        <v>83</v>
      </c>
      <c r="AW384" s="13" t="s">
        <v>32</v>
      </c>
      <c r="AX384" s="13" t="s">
        <v>75</v>
      </c>
      <c r="AY384" s="248" t="s">
        <v>140</v>
      </c>
    </row>
    <row r="385" spans="1:51" s="14" customFormat="1" ht="12">
      <c r="A385" s="14"/>
      <c r="B385" s="249"/>
      <c r="C385" s="250"/>
      <c r="D385" s="240" t="s">
        <v>150</v>
      </c>
      <c r="E385" s="251" t="s">
        <v>1</v>
      </c>
      <c r="F385" s="252" t="s">
        <v>1033</v>
      </c>
      <c r="G385" s="250"/>
      <c r="H385" s="253">
        <v>51.04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9" t="s">
        <v>150</v>
      </c>
      <c r="AU385" s="259" t="s">
        <v>85</v>
      </c>
      <c r="AV385" s="14" t="s">
        <v>85</v>
      </c>
      <c r="AW385" s="14" t="s">
        <v>32</v>
      </c>
      <c r="AX385" s="14" t="s">
        <v>75</v>
      </c>
      <c r="AY385" s="259" t="s">
        <v>140</v>
      </c>
    </row>
    <row r="386" spans="1:51" s="15" customFormat="1" ht="12">
      <c r="A386" s="15"/>
      <c r="B386" s="260"/>
      <c r="C386" s="261"/>
      <c r="D386" s="240" t="s">
        <v>150</v>
      </c>
      <c r="E386" s="262" t="s">
        <v>1</v>
      </c>
      <c r="F386" s="263" t="s">
        <v>154</v>
      </c>
      <c r="G386" s="261"/>
      <c r="H386" s="264">
        <v>132.54999999999998</v>
      </c>
      <c r="I386" s="265"/>
      <c r="J386" s="261"/>
      <c r="K386" s="261"/>
      <c r="L386" s="266"/>
      <c r="M386" s="267"/>
      <c r="N386" s="268"/>
      <c r="O386" s="268"/>
      <c r="P386" s="268"/>
      <c r="Q386" s="268"/>
      <c r="R386" s="268"/>
      <c r="S386" s="268"/>
      <c r="T386" s="269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70" t="s">
        <v>150</v>
      </c>
      <c r="AU386" s="270" t="s">
        <v>85</v>
      </c>
      <c r="AV386" s="15" t="s">
        <v>146</v>
      </c>
      <c r="AW386" s="15" t="s">
        <v>32</v>
      </c>
      <c r="AX386" s="15" t="s">
        <v>83</v>
      </c>
      <c r="AY386" s="270" t="s">
        <v>140</v>
      </c>
    </row>
    <row r="387" spans="1:65" s="2" customFormat="1" ht="37.8" customHeight="1">
      <c r="A387" s="38"/>
      <c r="B387" s="39"/>
      <c r="C387" s="219" t="s">
        <v>442</v>
      </c>
      <c r="D387" s="219" t="s">
        <v>142</v>
      </c>
      <c r="E387" s="220" t="s">
        <v>1034</v>
      </c>
      <c r="F387" s="221" t="s">
        <v>1035</v>
      </c>
      <c r="G387" s="222" t="s">
        <v>145</v>
      </c>
      <c r="H387" s="223">
        <v>24.9</v>
      </c>
      <c r="I387" s="224"/>
      <c r="J387" s="225">
        <f>ROUND(I387*H387,2)</f>
        <v>0</v>
      </c>
      <c r="K387" s="226"/>
      <c r="L387" s="44"/>
      <c r="M387" s="227" t="s">
        <v>1</v>
      </c>
      <c r="N387" s="228" t="s">
        <v>40</v>
      </c>
      <c r="O387" s="91"/>
      <c r="P387" s="229">
        <f>O387*H387</f>
        <v>0</v>
      </c>
      <c r="Q387" s="229">
        <v>0.00021</v>
      </c>
      <c r="R387" s="229">
        <f>Q387*H387</f>
        <v>0.005229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146</v>
      </c>
      <c r="AT387" s="231" t="s">
        <v>142</v>
      </c>
      <c r="AU387" s="231" t="s">
        <v>85</v>
      </c>
      <c r="AY387" s="17" t="s">
        <v>140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83</v>
      </c>
      <c r="BK387" s="232">
        <f>ROUND(I387*H387,2)</f>
        <v>0</v>
      </c>
      <c r="BL387" s="17" t="s">
        <v>146</v>
      </c>
      <c r="BM387" s="231" t="s">
        <v>1036</v>
      </c>
    </row>
    <row r="388" spans="1:47" s="2" customFormat="1" ht="12">
      <c r="A388" s="38"/>
      <c r="B388" s="39"/>
      <c r="C388" s="40"/>
      <c r="D388" s="233" t="s">
        <v>148</v>
      </c>
      <c r="E388" s="40"/>
      <c r="F388" s="234" t="s">
        <v>1037</v>
      </c>
      <c r="G388" s="40"/>
      <c r="H388" s="40"/>
      <c r="I388" s="235"/>
      <c r="J388" s="40"/>
      <c r="K388" s="40"/>
      <c r="L388" s="44"/>
      <c r="M388" s="236"/>
      <c r="N388" s="237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148</v>
      </c>
      <c r="AU388" s="17" t="s">
        <v>85</v>
      </c>
    </row>
    <row r="389" spans="1:51" s="13" customFormat="1" ht="12">
      <c r="A389" s="13"/>
      <c r="B389" s="238"/>
      <c r="C389" s="239"/>
      <c r="D389" s="240" t="s">
        <v>150</v>
      </c>
      <c r="E389" s="241" t="s">
        <v>1</v>
      </c>
      <c r="F389" s="242" t="s">
        <v>959</v>
      </c>
      <c r="G389" s="239"/>
      <c r="H389" s="241" t="s">
        <v>1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150</v>
      </c>
      <c r="AU389" s="248" t="s">
        <v>85</v>
      </c>
      <c r="AV389" s="13" t="s">
        <v>83</v>
      </c>
      <c r="AW389" s="13" t="s">
        <v>32</v>
      </c>
      <c r="AX389" s="13" t="s">
        <v>75</v>
      </c>
      <c r="AY389" s="248" t="s">
        <v>140</v>
      </c>
    </row>
    <row r="390" spans="1:51" s="13" customFormat="1" ht="12">
      <c r="A390" s="13"/>
      <c r="B390" s="238"/>
      <c r="C390" s="239"/>
      <c r="D390" s="240" t="s">
        <v>150</v>
      </c>
      <c r="E390" s="241" t="s">
        <v>1</v>
      </c>
      <c r="F390" s="242" t="s">
        <v>1030</v>
      </c>
      <c r="G390" s="239"/>
      <c r="H390" s="241" t="s">
        <v>1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150</v>
      </c>
      <c r="AU390" s="248" t="s">
        <v>85</v>
      </c>
      <c r="AV390" s="13" t="s">
        <v>83</v>
      </c>
      <c r="AW390" s="13" t="s">
        <v>32</v>
      </c>
      <c r="AX390" s="13" t="s">
        <v>75</v>
      </c>
      <c r="AY390" s="248" t="s">
        <v>140</v>
      </c>
    </row>
    <row r="391" spans="1:51" s="13" customFormat="1" ht="12">
      <c r="A391" s="13"/>
      <c r="B391" s="238"/>
      <c r="C391" s="239"/>
      <c r="D391" s="240" t="s">
        <v>150</v>
      </c>
      <c r="E391" s="241" t="s">
        <v>1</v>
      </c>
      <c r="F391" s="242" t="s">
        <v>1038</v>
      </c>
      <c r="G391" s="239"/>
      <c r="H391" s="241" t="s">
        <v>1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150</v>
      </c>
      <c r="AU391" s="248" t="s">
        <v>85</v>
      </c>
      <c r="AV391" s="13" t="s">
        <v>83</v>
      </c>
      <c r="AW391" s="13" t="s">
        <v>32</v>
      </c>
      <c r="AX391" s="13" t="s">
        <v>75</v>
      </c>
      <c r="AY391" s="248" t="s">
        <v>140</v>
      </c>
    </row>
    <row r="392" spans="1:51" s="14" customFormat="1" ht="12">
      <c r="A392" s="14"/>
      <c r="B392" s="249"/>
      <c r="C392" s="250"/>
      <c r="D392" s="240" t="s">
        <v>150</v>
      </c>
      <c r="E392" s="251" t="s">
        <v>1</v>
      </c>
      <c r="F392" s="252" t="s">
        <v>1039</v>
      </c>
      <c r="G392" s="250"/>
      <c r="H392" s="253">
        <v>24.9</v>
      </c>
      <c r="I392" s="254"/>
      <c r="J392" s="250"/>
      <c r="K392" s="250"/>
      <c r="L392" s="255"/>
      <c r="M392" s="256"/>
      <c r="N392" s="257"/>
      <c r="O392" s="257"/>
      <c r="P392" s="257"/>
      <c r="Q392" s="257"/>
      <c r="R392" s="257"/>
      <c r="S392" s="257"/>
      <c r="T392" s="25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9" t="s">
        <v>150</v>
      </c>
      <c r="AU392" s="259" t="s">
        <v>85</v>
      </c>
      <c r="AV392" s="14" t="s">
        <v>85</v>
      </c>
      <c r="AW392" s="14" t="s">
        <v>32</v>
      </c>
      <c r="AX392" s="14" t="s">
        <v>75</v>
      </c>
      <c r="AY392" s="259" t="s">
        <v>140</v>
      </c>
    </row>
    <row r="393" spans="1:51" s="15" customFormat="1" ht="12">
      <c r="A393" s="15"/>
      <c r="B393" s="260"/>
      <c r="C393" s="261"/>
      <c r="D393" s="240" t="s">
        <v>150</v>
      </c>
      <c r="E393" s="262" t="s">
        <v>1</v>
      </c>
      <c r="F393" s="263" t="s">
        <v>154</v>
      </c>
      <c r="G393" s="261"/>
      <c r="H393" s="264">
        <v>24.9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0" t="s">
        <v>150</v>
      </c>
      <c r="AU393" s="270" t="s">
        <v>85</v>
      </c>
      <c r="AV393" s="15" t="s">
        <v>146</v>
      </c>
      <c r="AW393" s="15" t="s">
        <v>32</v>
      </c>
      <c r="AX393" s="15" t="s">
        <v>83</v>
      </c>
      <c r="AY393" s="270" t="s">
        <v>140</v>
      </c>
    </row>
    <row r="394" spans="1:65" s="2" customFormat="1" ht="24.15" customHeight="1">
      <c r="A394" s="38"/>
      <c r="B394" s="39"/>
      <c r="C394" s="219" t="s">
        <v>448</v>
      </c>
      <c r="D394" s="219" t="s">
        <v>142</v>
      </c>
      <c r="E394" s="220" t="s">
        <v>422</v>
      </c>
      <c r="F394" s="221" t="s">
        <v>423</v>
      </c>
      <c r="G394" s="222" t="s">
        <v>145</v>
      </c>
      <c r="H394" s="223">
        <v>193.075</v>
      </c>
      <c r="I394" s="224"/>
      <c r="J394" s="225">
        <f>ROUND(I394*H394,2)</f>
        <v>0</v>
      </c>
      <c r="K394" s="226"/>
      <c r="L394" s="44"/>
      <c r="M394" s="227" t="s">
        <v>1</v>
      </c>
      <c r="N394" s="228" t="s">
        <v>40</v>
      </c>
      <c r="O394" s="91"/>
      <c r="P394" s="229">
        <f>O394*H394</f>
        <v>0</v>
      </c>
      <c r="Q394" s="229">
        <v>3E-05</v>
      </c>
      <c r="R394" s="229">
        <f>Q394*H394</f>
        <v>0.00579225</v>
      </c>
      <c r="S394" s="229">
        <v>0</v>
      </c>
      <c r="T394" s="23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1" t="s">
        <v>146</v>
      </c>
      <c r="AT394" s="231" t="s">
        <v>142</v>
      </c>
      <c r="AU394" s="231" t="s">
        <v>85</v>
      </c>
      <c r="AY394" s="17" t="s">
        <v>140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7" t="s">
        <v>83</v>
      </c>
      <c r="BK394" s="232">
        <f>ROUND(I394*H394,2)</f>
        <v>0</v>
      </c>
      <c r="BL394" s="17" t="s">
        <v>146</v>
      </c>
      <c r="BM394" s="231" t="s">
        <v>1040</v>
      </c>
    </row>
    <row r="395" spans="1:47" s="2" customFormat="1" ht="12">
      <c r="A395" s="38"/>
      <c r="B395" s="39"/>
      <c r="C395" s="40"/>
      <c r="D395" s="233" t="s">
        <v>148</v>
      </c>
      <c r="E395" s="40"/>
      <c r="F395" s="234" t="s">
        <v>425</v>
      </c>
      <c r="G395" s="40"/>
      <c r="H395" s="40"/>
      <c r="I395" s="235"/>
      <c r="J395" s="40"/>
      <c r="K395" s="40"/>
      <c r="L395" s="44"/>
      <c r="M395" s="236"/>
      <c r="N395" s="237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148</v>
      </c>
      <c r="AU395" s="17" t="s">
        <v>85</v>
      </c>
    </row>
    <row r="396" spans="1:51" s="13" customFormat="1" ht="12">
      <c r="A396" s="13"/>
      <c r="B396" s="238"/>
      <c r="C396" s="239"/>
      <c r="D396" s="240" t="s">
        <v>150</v>
      </c>
      <c r="E396" s="241" t="s">
        <v>1</v>
      </c>
      <c r="F396" s="242" t="s">
        <v>965</v>
      </c>
      <c r="G396" s="239"/>
      <c r="H396" s="241" t="s">
        <v>1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8" t="s">
        <v>150</v>
      </c>
      <c r="AU396" s="248" t="s">
        <v>85</v>
      </c>
      <c r="AV396" s="13" t="s">
        <v>83</v>
      </c>
      <c r="AW396" s="13" t="s">
        <v>32</v>
      </c>
      <c r="AX396" s="13" t="s">
        <v>75</v>
      </c>
      <c r="AY396" s="248" t="s">
        <v>140</v>
      </c>
    </row>
    <row r="397" spans="1:51" s="13" customFormat="1" ht="12">
      <c r="A397" s="13"/>
      <c r="B397" s="238"/>
      <c r="C397" s="239"/>
      <c r="D397" s="240" t="s">
        <v>150</v>
      </c>
      <c r="E397" s="241" t="s">
        <v>1</v>
      </c>
      <c r="F397" s="242" t="s">
        <v>966</v>
      </c>
      <c r="G397" s="239"/>
      <c r="H397" s="241" t="s">
        <v>1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150</v>
      </c>
      <c r="AU397" s="248" t="s">
        <v>85</v>
      </c>
      <c r="AV397" s="13" t="s">
        <v>83</v>
      </c>
      <c r="AW397" s="13" t="s">
        <v>32</v>
      </c>
      <c r="AX397" s="13" t="s">
        <v>75</v>
      </c>
      <c r="AY397" s="248" t="s">
        <v>140</v>
      </c>
    </row>
    <row r="398" spans="1:51" s="14" customFormat="1" ht="12">
      <c r="A398" s="14"/>
      <c r="B398" s="249"/>
      <c r="C398" s="250"/>
      <c r="D398" s="240" t="s">
        <v>150</v>
      </c>
      <c r="E398" s="251" t="s">
        <v>1</v>
      </c>
      <c r="F398" s="252" t="s">
        <v>1041</v>
      </c>
      <c r="G398" s="250"/>
      <c r="H398" s="253">
        <v>58.3</v>
      </c>
      <c r="I398" s="254"/>
      <c r="J398" s="250"/>
      <c r="K398" s="250"/>
      <c r="L398" s="255"/>
      <c r="M398" s="256"/>
      <c r="N398" s="257"/>
      <c r="O398" s="257"/>
      <c r="P398" s="257"/>
      <c r="Q398" s="257"/>
      <c r="R398" s="257"/>
      <c r="S398" s="257"/>
      <c r="T398" s="25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9" t="s">
        <v>150</v>
      </c>
      <c r="AU398" s="259" t="s">
        <v>85</v>
      </c>
      <c r="AV398" s="14" t="s">
        <v>85</v>
      </c>
      <c r="AW398" s="14" t="s">
        <v>32</v>
      </c>
      <c r="AX398" s="14" t="s">
        <v>75</v>
      </c>
      <c r="AY398" s="259" t="s">
        <v>140</v>
      </c>
    </row>
    <row r="399" spans="1:51" s="13" customFormat="1" ht="12">
      <c r="A399" s="13"/>
      <c r="B399" s="238"/>
      <c r="C399" s="239"/>
      <c r="D399" s="240" t="s">
        <v>150</v>
      </c>
      <c r="E399" s="241" t="s">
        <v>1</v>
      </c>
      <c r="F399" s="242" t="s">
        <v>847</v>
      </c>
      <c r="G399" s="239"/>
      <c r="H399" s="241" t="s">
        <v>1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150</v>
      </c>
      <c r="AU399" s="248" t="s">
        <v>85</v>
      </c>
      <c r="AV399" s="13" t="s">
        <v>83</v>
      </c>
      <c r="AW399" s="13" t="s">
        <v>32</v>
      </c>
      <c r="AX399" s="13" t="s">
        <v>75</v>
      </c>
      <c r="AY399" s="248" t="s">
        <v>140</v>
      </c>
    </row>
    <row r="400" spans="1:51" s="13" customFormat="1" ht="12">
      <c r="A400" s="13"/>
      <c r="B400" s="238"/>
      <c r="C400" s="239"/>
      <c r="D400" s="240" t="s">
        <v>150</v>
      </c>
      <c r="E400" s="241" t="s">
        <v>1</v>
      </c>
      <c r="F400" s="242" t="s">
        <v>960</v>
      </c>
      <c r="G400" s="239"/>
      <c r="H400" s="241" t="s">
        <v>1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150</v>
      </c>
      <c r="AU400" s="248" t="s">
        <v>85</v>
      </c>
      <c r="AV400" s="13" t="s">
        <v>83</v>
      </c>
      <c r="AW400" s="13" t="s">
        <v>32</v>
      </c>
      <c r="AX400" s="13" t="s">
        <v>75</v>
      </c>
      <c r="AY400" s="248" t="s">
        <v>140</v>
      </c>
    </row>
    <row r="401" spans="1:51" s="14" customFormat="1" ht="12">
      <c r="A401" s="14"/>
      <c r="B401" s="249"/>
      <c r="C401" s="250"/>
      <c r="D401" s="240" t="s">
        <v>150</v>
      </c>
      <c r="E401" s="251" t="s">
        <v>1</v>
      </c>
      <c r="F401" s="252" t="s">
        <v>1042</v>
      </c>
      <c r="G401" s="250"/>
      <c r="H401" s="253">
        <v>62.995</v>
      </c>
      <c r="I401" s="254"/>
      <c r="J401" s="250"/>
      <c r="K401" s="250"/>
      <c r="L401" s="255"/>
      <c r="M401" s="256"/>
      <c r="N401" s="257"/>
      <c r="O401" s="257"/>
      <c r="P401" s="257"/>
      <c r="Q401" s="257"/>
      <c r="R401" s="257"/>
      <c r="S401" s="257"/>
      <c r="T401" s="25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9" t="s">
        <v>150</v>
      </c>
      <c r="AU401" s="259" t="s">
        <v>85</v>
      </c>
      <c r="AV401" s="14" t="s">
        <v>85</v>
      </c>
      <c r="AW401" s="14" t="s">
        <v>32</v>
      </c>
      <c r="AX401" s="14" t="s">
        <v>75</v>
      </c>
      <c r="AY401" s="259" t="s">
        <v>140</v>
      </c>
    </row>
    <row r="402" spans="1:51" s="13" customFormat="1" ht="12">
      <c r="A402" s="13"/>
      <c r="B402" s="238"/>
      <c r="C402" s="239"/>
      <c r="D402" s="240" t="s">
        <v>150</v>
      </c>
      <c r="E402" s="241" t="s">
        <v>1</v>
      </c>
      <c r="F402" s="242" t="s">
        <v>972</v>
      </c>
      <c r="G402" s="239"/>
      <c r="H402" s="241" t="s">
        <v>1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8" t="s">
        <v>150</v>
      </c>
      <c r="AU402" s="248" t="s">
        <v>85</v>
      </c>
      <c r="AV402" s="13" t="s">
        <v>83</v>
      </c>
      <c r="AW402" s="13" t="s">
        <v>32</v>
      </c>
      <c r="AX402" s="13" t="s">
        <v>75</v>
      </c>
      <c r="AY402" s="248" t="s">
        <v>140</v>
      </c>
    </row>
    <row r="403" spans="1:51" s="14" customFormat="1" ht="12">
      <c r="A403" s="14"/>
      <c r="B403" s="249"/>
      <c r="C403" s="250"/>
      <c r="D403" s="240" t="s">
        <v>150</v>
      </c>
      <c r="E403" s="251" t="s">
        <v>1</v>
      </c>
      <c r="F403" s="252" t="s">
        <v>1043</v>
      </c>
      <c r="G403" s="250"/>
      <c r="H403" s="253">
        <v>71.78</v>
      </c>
      <c r="I403" s="254"/>
      <c r="J403" s="250"/>
      <c r="K403" s="250"/>
      <c r="L403" s="255"/>
      <c r="M403" s="256"/>
      <c r="N403" s="257"/>
      <c r="O403" s="257"/>
      <c r="P403" s="257"/>
      <c r="Q403" s="257"/>
      <c r="R403" s="257"/>
      <c r="S403" s="257"/>
      <c r="T403" s="25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9" t="s">
        <v>150</v>
      </c>
      <c r="AU403" s="259" t="s">
        <v>85</v>
      </c>
      <c r="AV403" s="14" t="s">
        <v>85</v>
      </c>
      <c r="AW403" s="14" t="s">
        <v>32</v>
      </c>
      <c r="AX403" s="14" t="s">
        <v>75</v>
      </c>
      <c r="AY403" s="259" t="s">
        <v>140</v>
      </c>
    </row>
    <row r="404" spans="1:51" s="15" customFormat="1" ht="12">
      <c r="A404" s="15"/>
      <c r="B404" s="260"/>
      <c r="C404" s="261"/>
      <c r="D404" s="240" t="s">
        <v>150</v>
      </c>
      <c r="E404" s="262" t="s">
        <v>1</v>
      </c>
      <c r="F404" s="263" t="s">
        <v>154</v>
      </c>
      <c r="G404" s="261"/>
      <c r="H404" s="264">
        <v>193.075</v>
      </c>
      <c r="I404" s="265"/>
      <c r="J404" s="261"/>
      <c r="K404" s="261"/>
      <c r="L404" s="266"/>
      <c r="M404" s="267"/>
      <c r="N404" s="268"/>
      <c r="O404" s="268"/>
      <c r="P404" s="268"/>
      <c r="Q404" s="268"/>
      <c r="R404" s="268"/>
      <c r="S404" s="268"/>
      <c r="T404" s="269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70" t="s">
        <v>150</v>
      </c>
      <c r="AU404" s="270" t="s">
        <v>85</v>
      </c>
      <c r="AV404" s="15" t="s">
        <v>146</v>
      </c>
      <c r="AW404" s="15" t="s">
        <v>32</v>
      </c>
      <c r="AX404" s="15" t="s">
        <v>83</v>
      </c>
      <c r="AY404" s="270" t="s">
        <v>140</v>
      </c>
    </row>
    <row r="405" spans="1:65" s="2" customFormat="1" ht="16.5" customHeight="1">
      <c r="A405" s="38"/>
      <c r="B405" s="39"/>
      <c r="C405" s="219" t="s">
        <v>454</v>
      </c>
      <c r="D405" s="219" t="s">
        <v>142</v>
      </c>
      <c r="E405" s="220" t="s">
        <v>1044</v>
      </c>
      <c r="F405" s="221" t="s">
        <v>1045</v>
      </c>
      <c r="G405" s="222" t="s">
        <v>145</v>
      </c>
      <c r="H405" s="223">
        <v>58.3</v>
      </c>
      <c r="I405" s="224"/>
      <c r="J405" s="225">
        <f>ROUND(I405*H405,2)</f>
        <v>0</v>
      </c>
      <c r="K405" s="226"/>
      <c r="L405" s="44"/>
      <c r="M405" s="227" t="s">
        <v>1</v>
      </c>
      <c r="N405" s="228" t="s">
        <v>40</v>
      </c>
      <c r="O405" s="91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1" t="s">
        <v>146</v>
      </c>
      <c r="AT405" s="231" t="s">
        <v>142</v>
      </c>
      <c r="AU405" s="231" t="s">
        <v>85</v>
      </c>
      <c r="AY405" s="17" t="s">
        <v>140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7" t="s">
        <v>83</v>
      </c>
      <c r="BK405" s="232">
        <f>ROUND(I405*H405,2)</f>
        <v>0</v>
      </c>
      <c r="BL405" s="17" t="s">
        <v>146</v>
      </c>
      <c r="BM405" s="231" t="s">
        <v>1046</v>
      </c>
    </row>
    <row r="406" spans="1:47" s="2" customFormat="1" ht="12">
      <c r="A406" s="38"/>
      <c r="B406" s="39"/>
      <c r="C406" s="40"/>
      <c r="D406" s="233" t="s">
        <v>148</v>
      </c>
      <c r="E406" s="40"/>
      <c r="F406" s="234" t="s">
        <v>1047</v>
      </c>
      <c r="G406" s="40"/>
      <c r="H406" s="40"/>
      <c r="I406" s="235"/>
      <c r="J406" s="40"/>
      <c r="K406" s="40"/>
      <c r="L406" s="44"/>
      <c r="M406" s="236"/>
      <c r="N406" s="237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148</v>
      </c>
      <c r="AU406" s="17" t="s">
        <v>85</v>
      </c>
    </row>
    <row r="407" spans="1:51" s="13" customFormat="1" ht="12">
      <c r="A407" s="13"/>
      <c r="B407" s="238"/>
      <c r="C407" s="239"/>
      <c r="D407" s="240" t="s">
        <v>150</v>
      </c>
      <c r="E407" s="241" t="s">
        <v>1</v>
      </c>
      <c r="F407" s="242" t="s">
        <v>965</v>
      </c>
      <c r="G407" s="239"/>
      <c r="H407" s="241" t="s">
        <v>1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150</v>
      </c>
      <c r="AU407" s="248" t="s">
        <v>85</v>
      </c>
      <c r="AV407" s="13" t="s">
        <v>83</v>
      </c>
      <c r="AW407" s="13" t="s">
        <v>32</v>
      </c>
      <c r="AX407" s="13" t="s">
        <v>75</v>
      </c>
      <c r="AY407" s="248" t="s">
        <v>140</v>
      </c>
    </row>
    <row r="408" spans="1:51" s="13" customFormat="1" ht="12">
      <c r="A408" s="13"/>
      <c r="B408" s="238"/>
      <c r="C408" s="239"/>
      <c r="D408" s="240" t="s">
        <v>150</v>
      </c>
      <c r="E408" s="241" t="s">
        <v>1</v>
      </c>
      <c r="F408" s="242" t="s">
        <v>1048</v>
      </c>
      <c r="G408" s="239"/>
      <c r="H408" s="241" t="s">
        <v>1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150</v>
      </c>
      <c r="AU408" s="248" t="s">
        <v>85</v>
      </c>
      <c r="AV408" s="13" t="s">
        <v>83</v>
      </c>
      <c r="AW408" s="13" t="s">
        <v>32</v>
      </c>
      <c r="AX408" s="13" t="s">
        <v>75</v>
      </c>
      <c r="AY408" s="248" t="s">
        <v>140</v>
      </c>
    </row>
    <row r="409" spans="1:51" s="14" customFormat="1" ht="12">
      <c r="A409" s="14"/>
      <c r="B409" s="249"/>
      <c r="C409" s="250"/>
      <c r="D409" s="240" t="s">
        <v>150</v>
      </c>
      <c r="E409" s="251" t="s">
        <v>1</v>
      </c>
      <c r="F409" s="252" t="s">
        <v>1041</v>
      </c>
      <c r="G409" s="250"/>
      <c r="H409" s="253">
        <v>58.3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9" t="s">
        <v>150</v>
      </c>
      <c r="AU409" s="259" t="s">
        <v>85</v>
      </c>
      <c r="AV409" s="14" t="s">
        <v>85</v>
      </c>
      <c r="AW409" s="14" t="s">
        <v>32</v>
      </c>
      <c r="AX409" s="14" t="s">
        <v>75</v>
      </c>
      <c r="AY409" s="259" t="s">
        <v>140</v>
      </c>
    </row>
    <row r="410" spans="1:51" s="15" customFormat="1" ht="12">
      <c r="A410" s="15"/>
      <c r="B410" s="260"/>
      <c r="C410" s="261"/>
      <c r="D410" s="240" t="s">
        <v>150</v>
      </c>
      <c r="E410" s="262" t="s">
        <v>1</v>
      </c>
      <c r="F410" s="263" t="s">
        <v>154</v>
      </c>
      <c r="G410" s="261"/>
      <c r="H410" s="264">
        <v>58.3</v>
      </c>
      <c r="I410" s="265"/>
      <c r="J410" s="261"/>
      <c r="K410" s="261"/>
      <c r="L410" s="266"/>
      <c r="M410" s="267"/>
      <c r="N410" s="268"/>
      <c r="O410" s="268"/>
      <c r="P410" s="268"/>
      <c r="Q410" s="268"/>
      <c r="R410" s="268"/>
      <c r="S410" s="268"/>
      <c r="T410" s="269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0" t="s">
        <v>150</v>
      </c>
      <c r="AU410" s="270" t="s">
        <v>85</v>
      </c>
      <c r="AV410" s="15" t="s">
        <v>146</v>
      </c>
      <c r="AW410" s="15" t="s">
        <v>32</v>
      </c>
      <c r="AX410" s="15" t="s">
        <v>83</v>
      </c>
      <c r="AY410" s="270" t="s">
        <v>140</v>
      </c>
    </row>
    <row r="411" spans="1:65" s="2" customFormat="1" ht="16.5" customHeight="1">
      <c r="A411" s="38"/>
      <c r="B411" s="39"/>
      <c r="C411" s="219" t="s">
        <v>460</v>
      </c>
      <c r="D411" s="219" t="s">
        <v>142</v>
      </c>
      <c r="E411" s="220" t="s">
        <v>1049</v>
      </c>
      <c r="F411" s="221" t="s">
        <v>1050</v>
      </c>
      <c r="G411" s="222" t="s">
        <v>145</v>
      </c>
      <c r="H411" s="223">
        <v>58.3</v>
      </c>
      <c r="I411" s="224"/>
      <c r="J411" s="225">
        <f>ROUND(I411*H411,2)</f>
        <v>0</v>
      </c>
      <c r="K411" s="226"/>
      <c r="L411" s="44"/>
      <c r="M411" s="227" t="s">
        <v>1</v>
      </c>
      <c r="N411" s="228" t="s">
        <v>40</v>
      </c>
      <c r="O411" s="91"/>
      <c r="P411" s="229">
        <f>O411*H411</f>
        <v>0</v>
      </c>
      <c r="Q411" s="229">
        <v>1E-05</v>
      </c>
      <c r="R411" s="229">
        <f>Q411*H411</f>
        <v>0.000583</v>
      </c>
      <c r="S411" s="229">
        <v>0</v>
      </c>
      <c r="T411" s="230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1" t="s">
        <v>146</v>
      </c>
      <c r="AT411" s="231" t="s">
        <v>142</v>
      </c>
      <c r="AU411" s="231" t="s">
        <v>85</v>
      </c>
      <c r="AY411" s="17" t="s">
        <v>140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7" t="s">
        <v>83</v>
      </c>
      <c r="BK411" s="232">
        <f>ROUND(I411*H411,2)</f>
        <v>0</v>
      </c>
      <c r="BL411" s="17" t="s">
        <v>146</v>
      </c>
      <c r="BM411" s="231" t="s">
        <v>1051</v>
      </c>
    </row>
    <row r="412" spans="1:47" s="2" customFormat="1" ht="12">
      <c r="A412" s="38"/>
      <c r="B412" s="39"/>
      <c r="C412" s="40"/>
      <c r="D412" s="233" t="s">
        <v>148</v>
      </c>
      <c r="E412" s="40"/>
      <c r="F412" s="234" t="s">
        <v>1052</v>
      </c>
      <c r="G412" s="40"/>
      <c r="H412" s="40"/>
      <c r="I412" s="235"/>
      <c r="J412" s="40"/>
      <c r="K412" s="40"/>
      <c r="L412" s="44"/>
      <c r="M412" s="236"/>
      <c r="N412" s="237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148</v>
      </c>
      <c r="AU412" s="17" t="s">
        <v>85</v>
      </c>
    </row>
    <row r="413" spans="1:51" s="13" customFormat="1" ht="12">
      <c r="A413" s="13"/>
      <c r="B413" s="238"/>
      <c r="C413" s="239"/>
      <c r="D413" s="240" t="s">
        <v>150</v>
      </c>
      <c r="E413" s="241" t="s">
        <v>1</v>
      </c>
      <c r="F413" s="242" t="s">
        <v>965</v>
      </c>
      <c r="G413" s="239"/>
      <c r="H413" s="241" t="s">
        <v>1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8" t="s">
        <v>150</v>
      </c>
      <c r="AU413" s="248" t="s">
        <v>85</v>
      </c>
      <c r="AV413" s="13" t="s">
        <v>83</v>
      </c>
      <c r="AW413" s="13" t="s">
        <v>32</v>
      </c>
      <c r="AX413" s="13" t="s">
        <v>75</v>
      </c>
      <c r="AY413" s="248" t="s">
        <v>140</v>
      </c>
    </row>
    <row r="414" spans="1:51" s="13" customFormat="1" ht="12">
      <c r="A414" s="13"/>
      <c r="B414" s="238"/>
      <c r="C414" s="239"/>
      <c r="D414" s="240" t="s">
        <v>150</v>
      </c>
      <c r="E414" s="241" t="s">
        <v>1</v>
      </c>
      <c r="F414" s="242" t="s">
        <v>1048</v>
      </c>
      <c r="G414" s="239"/>
      <c r="H414" s="241" t="s">
        <v>1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8" t="s">
        <v>150</v>
      </c>
      <c r="AU414" s="248" t="s">
        <v>85</v>
      </c>
      <c r="AV414" s="13" t="s">
        <v>83</v>
      </c>
      <c r="AW414" s="13" t="s">
        <v>32</v>
      </c>
      <c r="AX414" s="13" t="s">
        <v>75</v>
      </c>
      <c r="AY414" s="248" t="s">
        <v>140</v>
      </c>
    </row>
    <row r="415" spans="1:51" s="14" customFormat="1" ht="12">
      <c r="A415" s="14"/>
      <c r="B415" s="249"/>
      <c r="C415" s="250"/>
      <c r="D415" s="240" t="s">
        <v>150</v>
      </c>
      <c r="E415" s="251" t="s">
        <v>1</v>
      </c>
      <c r="F415" s="252" t="s">
        <v>1041</v>
      </c>
      <c r="G415" s="250"/>
      <c r="H415" s="253">
        <v>58.3</v>
      </c>
      <c r="I415" s="254"/>
      <c r="J415" s="250"/>
      <c r="K415" s="250"/>
      <c r="L415" s="255"/>
      <c r="M415" s="256"/>
      <c r="N415" s="257"/>
      <c r="O415" s="257"/>
      <c r="P415" s="257"/>
      <c r="Q415" s="257"/>
      <c r="R415" s="257"/>
      <c r="S415" s="257"/>
      <c r="T415" s="25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9" t="s">
        <v>150</v>
      </c>
      <c r="AU415" s="259" t="s">
        <v>85</v>
      </c>
      <c r="AV415" s="14" t="s">
        <v>85</v>
      </c>
      <c r="AW415" s="14" t="s">
        <v>32</v>
      </c>
      <c r="AX415" s="14" t="s">
        <v>75</v>
      </c>
      <c r="AY415" s="259" t="s">
        <v>140</v>
      </c>
    </row>
    <row r="416" spans="1:51" s="15" customFormat="1" ht="12">
      <c r="A416" s="15"/>
      <c r="B416" s="260"/>
      <c r="C416" s="261"/>
      <c r="D416" s="240" t="s">
        <v>150</v>
      </c>
      <c r="E416" s="262" t="s">
        <v>1</v>
      </c>
      <c r="F416" s="263" t="s">
        <v>154</v>
      </c>
      <c r="G416" s="261"/>
      <c r="H416" s="264">
        <v>58.3</v>
      </c>
      <c r="I416" s="265"/>
      <c r="J416" s="261"/>
      <c r="K416" s="261"/>
      <c r="L416" s="266"/>
      <c r="M416" s="267"/>
      <c r="N416" s="268"/>
      <c r="O416" s="268"/>
      <c r="P416" s="268"/>
      <c r="Q416" s="268"/>
      <c r="R416" s="268"/>
      <c r="S416" s="268"/>
      <c r="T416" s="269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0" t="s">
        <v>150</v>
      </c>
      <c r="AU416" s="270" t="s">
        <v>85</v>
      </c>
      <c r="AV416" s="15" t="s">
        <v>146</v>
      </c>
      <c r="AW416" s="15" t="s">
        <v>32</v>
      </c>
      <c r="AX416" s="15" t="s">
        <v>83</v>
      </c>
      <c r="AY416" s="270" t="s">
        <v>140</v>
      </c>
    </row>
    <row r="417" spans="1:65" s="2" customFormat="1" ht="24.15" customHeight="1">
      <c r="A417" s="38"/>
      <c r="B417" s="39"/>
      <c r="C417" s="219" t="s">
        <v>467</v>
      </c>
      <c r="D417" s="219" t="s">
        <v>142</v>
      </c>
      <c r="E417" s="220" t="s">
        <v>1053</v>
      </c>
      <c r="F417" s="221" t="s">
        <v>1054</v>
      </c>
      <c r="G417" s="222" t="s">
        <v>697</v>
      </c>
      <c r="H417" s="223">
        <v>1</v>
      </c>
      <c r="I417" s="224"/>
      <c r="J417" s="225">
        <f>ROUND(I417*H417,2)</f>
        <v>0</v>
      </c>
      <c r="K417" s="226"/>
      <c r="L417" s="44"/>
      <c r="M417" s="227" t="s">
        <v>1</v>
      </c>
      <c r="N417" s="228" t="s">
        <v>40</v>
      </c>
      <c r="O417" s="91"/>
      <c r="P417" s="229">
        <f>O417*H417</f>
        <v>0</v>
      </c>
      <c r="Q417" s="229">
        <v>0.00459</v>
      </c>
      <c r="R417" s="229">
        <f>Q417*H417</f>
        <v>0.00459</v>
      </c>
      <c r="S417" s="229">
        <v>0</v>
      </c>
      <c r="T417" s="23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1" t="s">
        <v>146</v>
      </c>
      <c r="AT417" s="231" t="s">
        <v>142</v>
      </c>
      <c r="AU417" s="231" t="s">
        <v>85</v>
      </c>
      <c r="AY417" s="17" t="s">
        <v>140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83</v>
      </c>
      <c r="BK417" s="232">
        <f>ROUND(I417*H417,2)</f>
        <v>0</v>
      </c>
      <c r="BL417" s="17" t="s">
        <v>146</v>
      </c>
      <c r="BM417" s="231" t="s">
        <v>1055</v>
      </c>
    </row>
    <row r="418" spans="1:51" s="13" customFormat="1" ht="12">
      <c r="A418" s="13"/>
      <c r="B418" s="238"/>
      <c r="C418" s="239"/>
      <c r="D418" s="240" t="s">
        <v>150</v>
      </c>
      <c r="E418" s="241" t="s">
        <v>1</v>
      </c>
      <c r="F418" s="242" t="s">
        <v>316</v>
      </c>
      <c r="G418" s="239"/>
      <c r="H418" s="241" t="s">
        <v>1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8" t="s">
        <v>150</v>
      </c>
      <c r="AU418" s="248" t="s">
        <v>85</v>
      </c>
      <c r="AV418" s="13" t="s">
        <v>83</v>
      </c>
      <c r="AW418" s="13" t="s">
        <v>32</v>
      </c>
      <c r="AX418" s="13" t="s">
        <v>75</v>
      </c>
      <c r="AY418" s="248" t="s">
        <v>140</v>
      </c>
    </row>
    <row r="419" spans="1:51" s="14" customFormat="1" ht="12">
      <c r="A419" s="14"/>
      <c r="B419" s="249"/>
      <c r="C419" s="250"/>
      <c r="D419" s="240" t="s">
        <v>150</v>
      </c>
      <c r="E419" s="251" t="s">
        <v>1</v>
      </c>
      <c r="F419" s="252" t="s">
        <v>710</v>
      </c>
      <c r="G419" s="250"/>
      <c r="H419" s="253">
        <v>1</v>
      </c>
      <c r="I419" s="254"/>
      <c r="J419" s="250"/>
      <c r="K419" s="250"/>
      <c r="L419" s="255"/>
      <c r="M419" s="256"/>
      <c r="N419" s="257"/>
      <c r="O419" s="257"/>
      <c r="P419" s="257"/>
      <c r="Q419" s="257"/>
      <c r="R419" s="257"/>
      <c r="S419" s="257"/>
      <c r="T419" s="25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9" t="s">
        <v>150</v>
      </c>
      <c r="AU419" s="259" t="s">
        <v>85</v>
      </c>
      <c r="AV419" s="14" t="s">
        <v>85</v>
      </c>
      <c r="AW419" s="14" t="s">
        <v>32</v>
      </c>
      <c r="AX419" s="14" t="s">
        <v>75</v>
      </c>
      <c r="AY419" s="259" t="s">
        <v>140</v>
      </c>
    </row>
    <row r="420" spans="1:51" s="15" customFormat="1" ht="12">
      <c r="A420" s="15"/>
      <c r="B420" s="260"/>
      <c r="C420" s="261"/>
      <c r="D420" s="240" t="s">
        <v>150</v>
      </c>
      <c r="E420" s="262" t="s">
        <v>1</v>
      </c>
      <c r="F420" s="263" t="s">
        <v>154</v>
      </c>
      <c r="G420" s="261"/>
      <c r="H420" s="264">
        <v>1</v>
      </c>
      <c r="I420" s="265"/>
      <c r="J420" s="261"/>
      <c r="K420" s="261"/>
      <c r="L420" s="266"/>
      <c r="M420" s="267"/>
      <c r="N420" s="268"/>
      <c r="O420" s="268"/>
      <c r="P420" s="268"/>
      <c r="Q420" s="268"/>
      <c r="R420" s="268"/>
      <c r="S420" s="268"/>
      <c r="T420" s="269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0" t="s">
        <v>150</v>
      </c>
      <c r="AU420" s="270" t="s">
        <v>85</v>
      </c>
      <c r="AV420" s="15" t="s">
        <v>146</v>
      </c>
      <c r="AW420" s="15" t="s">
        <v>32</v>
      </c>
      <c r="AX420" s="15" t="s">
        <v>83</v>
      </c>
      <c r="AY420" s="270" t="s">
        <v>140</v>
      </c>
    </row>
    <row r="421" spans="1:65" s="2" customFormat="1" ht="24.15" customHeight="1">
      <c r="A421" s="38"/>
      <c r="B421" s="39"/>
      <c r="C421" s="219" t="s">
        <v>474</v>
      </c>
      <c r="D421" s="219" t="s">
        <v>142</v>
      </c>
      <c r="E421" s="220" t="s">
        <v>1056</v>
      </c>
      <c r="F421" s="221" t="s">
        <v>1057</v>
      </c>
      <c r="G421" s="222" t="s">
        <v>697</v>
      </c>
      <c r="H421" s="223">
        <v>1</v>
      </c>
      <c r="I421" s="224"/>
      <c r="J421" s="225">
        <f>ROUND(I421*H421,2)</f>
        <v>0</v>
      </c>
      <c r="K421" s="226"/>
      <c r="L421" s="44"/>
      <c r="M421" s="227" t="s">
        <v>1</v>
      </c>
      <c r="N421" s="228" t="s">
        <v>40</v>
      </c>
      <c r="O421" s="91"/>
      <c r="P421" s="229">
        <f>O421*H421</f>
        <v>0</v>
      </c>
      <c r="Q421" s="229">
        <v>0.00459</v>
      </c>
      <c r="R421" s="229">
        <f>Q421*H421</f>
        <v>0.00459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146</v>
      </c>
      <c r="AT421" s="231" t="s">
        <v>142</v>
      </c>
      <c r="AU421" s="231" t="s">
        <v>85</v>
      </c>
      <c r="AY421" s="17" t="s">
        <v>140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83</v>
      </c>
      <c r="BK421" s="232">
        <f>ROUND(I421*H421,2)</f>
        <v>0</v>
      </c>
      <c r="BL421" s="17" t="s">
        <v>146</v>
      </c>
      <c r="BM421" s="231" t="s">
        <v>1058</v>
      </c>
    </row>
    <row r="422" spans="1:51" s="13" customFormat="1" ht="12">
      <c r="A422" s="13"/>
      <c r="B422" s="238"/>
      <c r="C422" s="239"/>
      <c r="D422" s="240" t="s">
        <v>150</v>
      </c>
      <c r="E422" s="241" t="s">
        <v>1</v>
      </c>
      <c r="F422" s="242" t="s">
        <v>316</v>
      </c>
      <c r="G422" s="239"/>
      <c r="H422" s="241" t="s">
        <v>1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8" t="s">
        <v>150</v>
      </c>
      <c r="AU422" s="248" t="s">
        <v>85</v>
      </c>
      <c r="AV422" s="13" t="s">
        <v>83</v>
      </c>
      <c r="AW422" s="13" t="s">
        <v>32</v>
      </c>
      <c r="AX422" s="13" t="s">
        <v>75</v>
      </c>
      <c r="AY422" s="248" t="s">
        <v>140</v>
      </c>
    </row>
    <row r="423" spans="1:51" s="14" customFormat="1" ht="12">
      <c r="A423" s="14"/>
      <c r="B423" s="249"/>
      <c r="C423" s="250"/>
      <c r="D423" s="240" t="s">
        <v>150</v>
      </c>
      <c r="E423" s="251" t="s">
        <v>1</v>
      </c>
      <c r="F423" s="252" t="s">
        <v>710</v>
      </c>
      <c r="G423" s="250"/>
      <c r="H423" s="253">
        <v>1</v>
      </c>
      <c r="I423" s="254"/>
      <c r="J423" s="250"/>
      <c r="K423" s="250"/>
      <c r="L423" s="255"/>
      <c r="M423" s="256"/>
      <c r="N423" s="257"/>
      <c r="O423" s="257"/>
      <c r="P423" s="257"/>
      <c r="Q423" s="257"/>
      <c r="R423" s="257"/>
      <c r="S423" s="257"/>
      <c r="T423" s="25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9" t="s">
        <v>150</v>
      </c>
      <c r="AU423" s="259" t="s">
        <v>85</v>
      </c>
      <c r="AV423" s="14" t="s">
        <v>85</v>
      </c>
      <c r="AW423" s="14" t="s">
        <v>32</v>
      </c>
      <c r="AX423" s="14" t="s">
        <v>75</v>
      </c>
      <c r="AY423" s="259" t="s">
        <v>140</v>
      </c>
    </row>
    <row r="424" spans="1:51" s="15" customFormat="1" ht="12">
      <c r="A424" s="15"/>
      <c r="B424" s="260"/>
      <c r="C424" s="261"/>
      <c r="D424" s="240" t="s">
        <v>150</v>
      </c>
      <c r="E424" s="262" t="s">
        <v>1</v>
      </c>
      <c r="F424" s="263" t="s">
        <v>154</v>
      </c>
      <c r="G424" s="261"/>
      <c r="H424" s="264">
        <v>1</v>
      </c>
      <c r="I424" s="265"/>
      <c r="J424" s="261"/>
      <c r="K424" s="261"/>
      <c r="L424" s="266"/>
      <c r="M424" s="267"/>
      <c r="N424" s="268"/>
      <c r="O424" s="268"/>
      <c r="P424" s="268"/>
      <c r="Q424" s="268"/>
      <c r="R424" s="268"/>
      <c r="S424" s="268"/>
      <c r="T424" s="269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0" t="s">
        <v>150</v>
      </c>
      <c r="AU424" s="270" t="s">
        <v>85</v>
      </c>
      <c r="AV424" s="15" t="s">
        <v>146</v>
      </c>
      <c r="AW424" s="15" t="s">
        <v>32</v>
      </c>
      <c r="AX424" s="15" t="s">
        <v>83</v>
      </c>
      <c r="AY424" s="270" t="s">
        <v>140</v>
      </c>
    </row>
    <row r="425" spans="1:65" s="2" customFormat="1" ht="24.15" customHeight="1">
      <c r="A425" s="38"/>
      <c r="B425" s="39"/>
      <c r="C425" s="219" t="s">
        <v>479</v>
      </c>
      <c r="D425" s="219" t="s">
        <v>142</v>
      </c>
      <c r="E425" s="220" t="s">
        <v>1059</v>
      </c>
      <c r="F425" s="221" t="s">
        <v>1060</v>
      </c>
      <c r="G425" s="222" t="s">
        <v>697</v>
      </c>
      <c r="H425" s="223">
        <v>2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40</v>
      </c>
      <c r="O425" s="91"/>
      <c r="P425" s="229">
        <f>O425*H425</f>
        <v>0</v>
      </c>
      <c r="Q425" s="229">
        <v>0.0117</v>
      </c>
      <c r="R425" s="229">
        <f>Q425*H425</f>
        <v>0.0234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146</v>
      </c>
      <c r="AT425" s="231" t="s">
        <v>142</v>
      </c>
      <c r="AU425" s="231" t="s">
        <v>85</v>
      </c>
      <c r="AY425" s="17" t="s">
        <v>140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83</v>
      </c>
      <c r="BK425" s="232">
        <f>ROUND(I425*H425,2)</f>
        <v>0</v>
      </c>
      <c r="BL425" s="17" t="s">
        <v>146</v>
      </c>
      <c r="BM425" s="231" t="s">
        <v>1061</v>
      </c>
    </row>
    <row r="426" spans="1:51" s="13" customFormat="1" ht="12">
      <c r="A426" s="13"/>
      <c r="B426" s="238"/>
      <c r="C426" s="239"/>
      <c r="D426" s="240" t="s">
        <v>150</v>
      </c>
      <c r="E426" s="241" t="s">
        <v>1</v>
      </c>
      <c r="F426" s="242" t="s">
        <v>316</v>
      </c>
      <c r="G426" s="239"/>
      <c r="H426" s="241" t="s">
        <v>1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8" t="s">
        <v>150</v>
      </c>
      <c r="AU426" s="248" t="s">
        <v>85</v>
      </c>
      <c r="AV426" s="13" t="s">
        <v>83</v>
      </c>
      <c r="AW426" s="13" t="s">
        <v>32</v>
      </c>
      <c r="AX426" s="13" t="s">
        <v>75</v>
      </c>
      <c r="AY426" s="248" t="s">
        <v>140</v>
      </c>
    </row>
    <row r="427" spans="1:51" s="14" customFormat="1" ht="12">
      <c r="A427" s="14"/>
      <c r="B427" s="249"/>
      <c r="C427" s="250"/>
      <c r="D427" s="240" t="s">
        <v>150</v>
      </c>
      <c r="E427" s="251" t="s">
        <v>1</v>
      </c>
      <c r="F427" s="252" t="s">
        <v>1062</v>
      </c>
      <c r="G427" s="250"/>
      <c r="H427" s="253">
        <v>2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9" t="s">
        <v>150</v>
      </c>
      <c r="AU427" s="259" t="s">
        <v>85</v>
      </c>
      <c r="AV427" s="14" t="s">
        <v>85</v>
      </c>
      <c r="AW427" s="14" t="s">
        <v>32</v>
      </c>
      <c r="AX427" s="14" t="s">
        <v>75</v>
      </c>
      <c r="AY427" s="259" t="s">
        <v>140</v>
      </c>
    </row>
    <row r="428" spans="1:51" s="15" customFormat="1" ht="12">
      <c r="A428" s="15"/>
      <c r="B428" s="260"/>
      <c r="C428" s="261"/>
      <c r="D428" s="240" t="s">
        <v>150</v>
      </c>
      <c r="E428" s="262" t="s">
        <v>1</v>
      </c>
      <c r="F428" s="263" t="s">
        <v>154</v>
      </c>
      <c r="G428" s="261"/>
      <c r="H428" s="264">
        <v>2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0" t="s">
        <v>150</v>
      </c>
      <c r="AU428" s="270" t="s">
        <v>85</v>
      </c>
      <c r="AV428" s="15" t="s">
        <v>146</v>
      </c>
      <c r="AW428" s="15" t="s">
        <v>32</v>
      </c>
      <c r="AX428" s="15" t="s">
        <v>83</v>
      </c>
      <c r="AY428" s="270" t="s">
        <v>140</v>
      </c>
    </row>
    <row r="429" spans="1:65" s="2" customFormat="1" ht="21.75" customHeight="1">
      <c r="A429" s="38"/>
      <c r="B429" s="39"/>
      <c r="C429" s="219" t="s">
        <v>485</v>
      </c>
      <c r="D429" s="219" t="s">
        <v>142</v>
      </c>
      <c r="E429" s="220" t="s">
        <v>428</v>
      </c>
      <c r="F429" s="221" t="s">
        <v>429</v>
      </c>
      <c r="G429" s="222" t="s">
        <v>145</v>
      </c>
      <c r="H429" s="223">
        <v>20.4</v>
      </c>
      <c r="I429" s="224"/>
      <c r="J429" s="225">
        <f>ROUND(I429*H429,2)</f>
        <v>0</v>
      </c>
      <c r="K429" s="226"/>
      <c r="L429" s="44"/>
      <c r="M429" s="227" t="s">
        <v>1</v>
      </c>
      <c r="N429" s="228" t="s">
        <v>40</v>
      </c>
      <c r="O429" s="91"/>
      <c r="P429" s="229">
        <f>O429*H429</f>
        <v>0</v>
      </c>
      <c r="Q429" s="229">
        <v>0</v>
      </c>
      <c r="R429" s="229">
        <f>Q429*H429</f>
        <v>0</v>
      </c>
      <c r="S429" s="229">
        <v>0.261</v>
      </c>
      <c r="T429" s="230">
        <f>S429*H429</f>
        <v>5.3244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31" t="s">
        <v>146</v>
      </c>
      <c r="AT429" s="231" t="s">
        <v>142</v>
      </c>
      <c r="AU429" s="231" t="s">
        <v>85</v>
      </c>
      <c r="AY429" s="17" t="s">
        <v>140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7" t="s">
        <v>83</v>
      </c>
      <c r="BK429" s="232">
        <f>ROUND(I429*H429,2)</f>
        <v>0</v>
      </c>
      <c r="BL429" s="17" t="s">
        <v>146</v>
      </c>
      <c r="BM429" s="231" t="s">
        <v>1063</v>
      </c>
    </row>
    <row r="430" spans="1:47" s="2" customFormat="1" ht="12">
      <c r="A430" s="38"/>
      <c r="B430" s="39"/>
      <c r="C430" s="40"/>
      <c r="D430" s="233" t="s">
        <v>148</v>
      </c>
      <c r="E430" s="40"/>
      <c r="F430" s="234" t="s">
        <v>431</v>
      </c>
      <c r="G430" s="40"/>
      <c r="H430" s="40"/>
      <c r="I430" s="235"/>
      <c r="J430" s="40"/>
      <c r="K430" s="40"/>
      <c r="L430" s="44"/>
      <c r="M430" s="236"/>
      <c r="N430" s="237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148</v>
      </c>
      <c r="AU430" s="17" t="s">
        <v>85</v>
      </c>
    </row>
    <row r="431" spans="1:51" s="13" customFormat="1" ht="12">
      <c r="A431" s="13"/>
      <c r="B431" s="238"/>
      <c r="C431" s="239"/>
      <c r="D431" s="240" t="s">
        <v>150</v>
      </c>
      <c r="E431" s="241" t="s">
        <v>1</v>
      </c>
      <c r="F431" s="242" t="s">
        <v>1064</v>
      </c>
      <c r="G431" s="239"/>
      <c r="H431" s="241" t="s">
        <v>1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8" t="s">
        <v>150</v>
      </c>
      <c r="AU431" s="248" t="s">
        <v>85</v>
      </c>
      <c r="AV431" s="13" t="s">
        <v>83</v>
      </c>
      <c r="AW431" s="13" t="s">
        <v>32</v>
      </c>
      <c r="AX431" s="13" t="s">
        <v>75</v>
      </c>
      <c r="AY431" s="248" t="s">
        <v>140</v>
      </c>
    </row>
    <row r="432" spans="1:51" s="13" customFormat="1" ht="12">
      <c r="A432" s="13"/>
      <c r="B432" s="238"/>
      <c r="C432" s="239"/>
      <c r="D432" s="240" t="s">
        <v>150</v>
      </c>
      <c r="E432" s="241" t="s">
        <v>1</v>
      </c>
      <c r="F432" s="242" t="s">
        <v>1065</v>
      </c>
      <c r="G432" s="239"/>
      <c r="H432" s="241" t="s">
        <v>1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8" t="s">
        <v>150</v>
      </c>
      <c r="AU432" s="248" t="s">
        <v>85</v>
      </c>
      <c r="AV432" s="13" t="s">
        <v>83</v>
      </c>
      <c r="AW432" s="13" t="s">
        <v>32</v>
      </c>
      <c r="AX432" s="13" t="s">
        <v>75</v>
      </c>
      <c r="AY432" s="248" t="s">
        <v>140</v>
      </c>
    </row>
    <row r="433" spans="1:51" s="14" customFormat="1" ht="12">
      <c r="A433" s="14"/>
      <c r="B433" s="249"/>
      <c r="C433" s="250"/>
      <c r="D433" s="240" t="s">
        <v>150</v>
      </c>
      <c r="E433" s="251" t="s">
        <v>1</v>
      </c>
      <c r="F433" s="252" t="s">
        <v>1066</v>
      </c>
      <c r="G433" s="250"/>
      <c r="H433" s="253">
        <v>20.4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9" t="s">
        <v>150</v>
      </c>
      <c r="AU433" s="259" t="s">
        <v>85</v>
      </c>
      <c r="AV433" s="14" t="s">
        <v>85</v>
      </c>
      <c r="AW433" s="14" t="s">
        <v>32</v>
      </c>
      <c r="AX433" s="14" t="s">
        <v>75</v>
      </c>
      <c r="AY433" s="259" t="s">
        <v>140</v>
      </c>
    </row>
    <row r="434" spans="1:51" s="15" customFormat="1" ht="12">
      <c r="A434" s="15"/>
      <c r="B434" s="260"/>
      <c r="C434" s="261"/>
      <c r="D434" s="240" t="s">
        <v>150</v>
      </c>
      <c r="E434" s="262" t="s">
        <v>1</v>
      </c>
      <c r="F434" s="263" t="s">
        <v>154</v>
      </c>
      <c r="G434" s="261"/>
      <c r="H434" s="264">
        <v>20.4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70" t="s">
        <v>150</v>
      </c>
      <c r="AU434" s="270" t="s">
        <v>85</v>
      </c>
      <c r="AV434" s="15" t="s">
        <v>146</v>
      </c>
      <c r="AW434" s="15" t="s">
        <v>32</v>
      </c>
      <c r="AX434" s="15" t="s">
        <v>83</v>
      </c>
      <c r="AY434" s="270" t="s">
        <v>140</v>
      </c>
    </row>
    <row r="435" spans="1:65" s="2" customFormat="1" ht="24.15" customHeight="1">
      <c r="A435" s="38"/>
      <c r="B435" s="39"/>
      <c r="C435" s="219" t="s">
        <v>492</v>
      </c>
      <c r="D435" s="219" t="s">
        <v>142</v>
      </c>
      <c r="E435" s="220" t="s">
        <v>1067</v>
      </c>
      <c r="F435" s="221" t="s">
        <v>1068</v>
      </c>
      <c r="G435" s="222" t="s">
        <v>169</v>
      </c>
      <c r="H435" s="223">
        <v>17.042</v>
      </c>
      <c r="I435" s="224"/>
      <c r="J435" s="225">
        <f>ROUND(I435*H435,2)</f>
        <v>0</v>
      </c>
      <c r="K435" s="226"/>
      <c r="L435" s="44"/>
      <c r="M435" s="227" t="s">
        <v>1</v>
      </c>
      <c r="N435" s="228" t="s">
        <v>40</v>
      </c>
      <c r="O435" s="91"/>
      <c r="P435" s="229">
        <f>O435*H435</f>
        <v>0</v>
      </c>
      <c r="Q435" s="229">
        <v>0</v>
      </c>
      <c r="R435" s="229">
        <f>Q435*H435</f>
        <v>0</v>
      </c>
      <c r="S435" s="229">
        <v>1.8</v>
      </c>
      <c r="T435" s="230">
        <f>S435*H435</f>
        <v>30.675600000000003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1" t="s">
        <v>146</v>
      </c>
      <c r="AT435" s="231" t="s">
        <v>142</v>
      </c>
      <c r="AU435" s="231" t="s">
        <v>85</v>
      </c>
      <c r="AY435" s="17" t="s">
        <v>140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7" t="s">
        <v>83</v>
      </c>
      <c r="BK435" s="232">
        <f>ROUND(I435*H435,2)</f>
        <v>0</v>
      </c>
      <c r="BL435" s="17" t="s">
        <v>146</v>
      </c>
      <c r="BM435" s="231" t="s">
        <v>1069</v>
      </c>
    </row>
    <row r="436" spans="1:47" s="2" customFormat="1" ht="12">
      <c r="A436" s="38"/>
      <c r="B436" s="39"/>
      <c r="C436" s="40"/>
      <c r="D436" s="233" t="s">
        <v>148</v>
      </c>
      <c r="E436" s="40"/>
      <c r="F436" s="234" t="s">
        <v>1070</v>
      </c>
      <c r="G436" s="40"/>
      <c r="H436" s="40"/>
      <c r="I436" s="235"/>
      <c r="J436" s="40"/>
      <c r="K436" s="40"/>
      <c r="L436" s="44"/>
      <c r="M436" s="236"/>
      <c r="N436" s="237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148</v>
      </c>
      <c r="AU436" s="17" t="s">
        <v>85</v>
      </c>
    </row>
    <row r="437" spans="1:51" s="13" customFormat="1" ht="12">
      <c r="A437" s="13"/>
      <c r="B437" s="238"/>
      <c r="C437" s="239"/>
      <c r="D437" s="240" t="s">
        <v>150</v>
      </c>
      <c r="E437" s="241" t="s">
        <v>1</v>
      </c>
      <c r="F437" s="242" t="s">
        <v>1064</v>
      </c>
      <c r="G437" s="239"/>
      <c r="H437" s="241" t="s">
        <v>1</v>
      </c>
      <c r="I437" s="243"/>
      <c r="J437" s="239"/>
      <c r="K437" s="239"/>
      <c r="L437" s="244"/>
      <c r="M437" s="245"/>
      <c r="N437" s="246"/>
      <c r="O437" s="246"/>
      <c r="P437" s="246"/>
      <c r="Q437" s="246"/>
      <c r="R437" s="246"/>
      <c r="S437" s="246"/>
      <c r="T437" s="24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8" t="s">
        <v>150</v>
      </c>
      <c r="AU437" s="248" t="s">
        <v>85</v>
      </c>
      <c r="AV437" s="13" t="s">
        <v>83</v>
      </c>
      <c r="AW437" s="13" t="s">
        <v>32</v>
      </c>
      <c r="AX437" s="13" t="s">
        <v>75</v>
      </c>
      <c r="AY437" s="248" t="s">
        <v>140</v>
      </c>
    </row>
    <row r="438" spans="1:51" s="13" customFormat="1" ht="12">
      <c r="A438" s="13"/>
      <c r="B438" s="238"/>
      <c r="C438" s="239"/>
      <c r="D438" s="240" t="s">
        <v>150</v>
      </c>
      <c r="E438" s="241" t="s">
        <v>1</v>
      </c>
      <c r="F438" s="242" t="s">
        <v>966</v>
      </c>
      <c r="G438" s="239"/>
      <c r="H438" s="241" t="s">
        <v>1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150</v>
      </c>
      <c r="AU438" s="248" t="s">
        <v>85</v>
      </c>
      <c r="AV438" s="13" t="s">
        <v>83</v>
      </c>
      <c r="AW438" s="13" t="s">
        <v>32</v>
      </c>
      <c r="AX438" s="13" t="s">
        <v>75</v>
      </c>
      <c r="AY438" s="248" t="s">
        <v>140</v>
      </c>
    </row>
    <row r="439" spans="1:51" s="14" customFormat="1" ht="12">
      <c r="A439" s="14"/>
      <c r="B439" s="249"/>
      <c r="C439" s="250"/>
      <c r="D439" s="240" t="s">
        <v>150</v>
      </c>
      <c r="E439" s="251" t="s">
        <v>1</v>
      </c>
      <c r="F439" s="252" t="s">
        <v>1071</v>
      </c>
      <c r="G439" s="250"/>
      <c r="H439" s="253">
        <v>11.361</v>
      </c>
      <c r="I439" s="254"/>
      <c r="J439" s="250"/>
      <c r="K439" s="250"/>
      <c r="L439" s="255"/>
      <c r="M439" s="256"/>
      <c r="N439" s="257"/>
      <c r="O439" s="257"/>
      <c r="P439" s="257"/>
      <c r="Q439" s="257"/>
      <c r="R439" s="257"/>
      <c r="S439" s="257"/>
      <c r="T439" s="25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9" t="s">
        <v>150</v>
      </c>
      <c r="AU439" s="259" t="s">
        <v>85</v>
      </c>
      <c r="AV439" s="14" t="s">
        <v>85</v>
      </c>
      <c r="AW439" s="14" t="s">
        <v>32</v>
      </c>
      <c r="AX439" s="14" t="s">
        <v>75</v>
      </c>
      <c r="AY439" s="259" t="s">
        <v>140</v>
      </c>
    </row>
    <row r="440" spans="1:51" s="14" customFormat="1" ht="12">
      <c r="A440" s="14"/>
      <c r="B440" s="249"/>
      <c r="C440" s="250"/>
      <c r="D440" s="240" t="s">
        <v>150</v>
      </c>
      <c r="E440" s="251" t="s">
        <v>1</v>
      </c>
      <c r="F440" s="252" t="s">
        <v>1072</v>
      </c>
      <c r="G440" s="250"/>
      <c r="H440" s="253">
        <v>-2.038</v>
      </c>
      <c r="I440" s="254"/>
      <c r="J440" s="250"/>
      <c r="K440" s="250"/>
      <c r="L440" s="255"/>
      <c r="M440" s="256"/>
      <c r="N440" s="257"/>
      <c r="O440" s="257"/>
      <c r="P440" s="257"/>
      <c r="Q440" s="257"/>
      <c r="R440" s="257"/>
      <c r="S440" s="257"/>
      <c r="T440" s="258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9" t="s">
        <v>150</v>
      </c>
      <c r="AU440" s="259" t="s">
        <v>85</v>
      </c>
      <c r="AV440" s="14" t="s">
        <v>85</v>
      </c>
      <c r="AW440" s="14" t="s">
        <v>32</v>
      </c>
      <c r="AX440" s="14" t="s">
        <v>75</v>
      </c>
      <c r="AY440" s="259" t="s">
        <v>140</v>
      </c>
    </row>
    <row r="441" spans="1:51" s="13" customFormat="1" ht="12">
      <c r="A441" s="13"/>
      <c r="B441" s="238"/>
      <c r="C441" s="239"/>
      <c r="D441" s="240" t="s">
        <v>150</v>
      </c>
      <c r="E441" s="241" t="s">
        <v>1</v>
      </c>
      <c r="F441" s="242" t="s">
        <v>1073</v>
      </c>
      <c r="G441" s="239"/>
      <c r="H441" s="241" t="s">
        <v>1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150</v>
      </c>
      <c r="AU441" s="248" t="s">
        <v>85</v>
      </c>
      <c r="AV441" s="13" t="s">
        <v>83</v>
      </c>
      <c r="AW441" s="13" t="s">
        <v>32</v>
      </c>
      <c r="AX441" s="13" t="s">
        <v>75</v>
      </c>
      <c r="AY441" s="248" t="s">
        <v>140</v>
      </c>
    </row>
    <row r="442" spans="1:51" s="13" customFormat="1" ht="12">
      <c r="A442" s="13"/>
      <c r="B442" s="238"/>
      <c r="C442" s="239"/>
      <c r="D442" s="240" t="s">
        <v>150</v>
      </c>
      <c r="E442" s="241" t="s">
        <v>1</v>
      </c>
      <c r="F442" s="242" t="s">
        <v>847</v>
      </c>
      <c r="G442" s="239"/>
      <c r="H442" s="241" t="s">
        <v>1</v>
      </c>
      <c r="I442" s="243"/>
      <c r="J442" s="239"/>
      <c r="K442" s="239"/>
      <c r="L442" s="244"/>
      <c r="M442" s="245"/>
      <c r="N442" s="246"/>
      <c r="O442" s="246"/>
      <c r="P442" s="246"/>
      <c r="Q442" s="246"/>
      <c r="R442" s="246"/>
      <c r="S442" s="246"/>
      <c r="T442" s="24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8" t="s">
        <v>150</v>
      </c>
      <c r="AU442" s="248" t="s">
        <v>85</v>
      </c>
      <c r="AV442" s="13" t="s">
        <v>83</v>
      </c>
      <c r="AW442" s="13" t="s">
        <v>32</v>
      </c>
      <c r="AX442" s="13" t="s">
        <v>75</v>
      </c>
      <c r="AY442" s="248" t="s">
        <v>140</v>
      </c>
    </row>
    <row r="443" spans="1:51" s="14" customFormat="1" ht="12">
      <c r="A443" s="14"/>
      <c r="B443" s="249"/>
      <c r="C443" s="250"/>
      <c r="D443" s="240" t="s">
        <v>150</v>
      </c>
      <c r="E443" s="251" t="s">
        <v>1</v>
      </c>
      <c r="F443" s="252" t="s">
        <v>1074</v>
      </c>
      <c r="G443" s="250"/>
      <c r="H443" s="253">
        <v>6.801</v>
      </c>
      <c r="I443" s="254"/>
      <c r="J443" s="250"/>
      <c r="K443" s="250"/>
      <c r="L443" s="255"/>
      <c r="M443" s="256"/>
      <c r="N443" s="257"/>
      <c r="O443" s="257"/>
      <c r="P443" s="257"/>
      <c r="Q443" s="257"/>
      <c r="R443" s="257"/>
      <c r="S443" s="257"/>
      <c r="T443" s="25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9" t="s">
        <v>150</v>
      </c>
      <c r="AU443" s="259" t="s">
        <v>85</v>
      </c>
      <c r="AV443" s="14" t="s">
        <v>85</v>
      </c>
      <c r="AW443" s="14" t="s">
        <v>32</v>
      </c>
      <c r="AX443" s="14" t="s">
        <v>75</v>
      </c>
      <c r="AY443" s="259" t="s">
        <v>140</v>
      </c>
    </row>
    <row r="444" spans="1:51" s="14" customFormat="1" ht="12">
      <c r="A444" s="14"/>
      <c r="B444" s="249"/>
      <c r="C444" s="250"/>
      <c r="D444" s="240" t="s">
        <v>150</v>
      </c>
      <c r="E444" s="251" t="s">
        <v>1</v>
      </c>
      <c r="F444" s="252" t="s">
        <v>1075</v>
      </c>
      <c r="G444" s="250"/>
      <c r="H444" s="253">
        <v>0.918</v>
      </c>
      <c r="I444" s="254"/>
      <c r="J444" s="250"/>
      <c r="K444" s="250"/>
      <c r="L444" s="255"/>
      <c r="M444" s="256"/>
      <c r="N444" s="257"/>
      <c r="O444" s="257"/>
      <c r="P444" s="257"/>
      <c r="Q444" s="257"/>
      <c r="R444" s="257"/>
      <c r="S444" s="257"/>
      <c r="T444" s="25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9" t="s">
        <v>150</v>
      </c>
      <c r="AU444" s="259" t="s">
        <v>85</v>
      </c>
      <c r="AV444" s="14" t="s">
        <v>85</v>
      </c>
      <c r="AW444" s="14" t="s">
        <v>32</v>
      </c>
      <c r="AX444" s="14" t="s">
        <v>75</v>
      </c>
      <c r="AY444" s="259" t="s">
        <v>140</v>
      </c>
    </row>
    <row r="445" spans="1:51" s="15" customFormat="1" ht="12">
      <c r="A445" s="15"/>
      <c r="B445" s="260"/>
      <c r="C445" s="261"/>
      <c r="D445" s="240" t="s">
        <v>150</v>
      </c>
      <c r="E445" s="262" t="s">
        <v>1</v>
      </c>
      <c r="F445" s="263" t="s">
        <v>154</v>
      </c>
      <c r="G445" s="261"/>
      <c r="H445" s="264">
        <v>17.042</v>
      </c>
      <c r="I445" s="265"/>
      <c r="J445" s="261"/>
      <c r="K445" s="261"/>
      <c r="L445" s="266"/>
      <c r="M445" s="267"/>
      <c r="N445" s="268"/>
      <c r="O445" s="268"/>
      <c r="P445" s="268"/>
      <c r="Q445" s="268"/>
      <c r="R445" s="268"/>
      <c r="S445" s="268"/>
      <c r="T445" s="269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70" t="s">
        <v>150</v>
      </c>
      <c r="AU445" s="270" t="s">
        <v>85</v>
      </c>
      <c r="AV445" s="15" t="s">
        <v>146</v>
      </c>
      <c r="AW445" s="15" t="s">
        <v>32</v>
      </c>
      <c r="AX445" s="15" t="s">
        <v>83</v>
      </c>
      <c r="AY445" s="270" t="s">
        <v>140</v>
      </c>
    </row>
    <row r="446" spans="1:65" s="2" customFormat="1" ht="24.15" customHeight="1">
      <c r="A446" s="38"/>
      <c r="B446" s="39"/>
      <c r="C446" s="219" t="s">
        <v>497</v>
      </c>
      <c r="D446" s="219" t="s">
        <v>142</v>
      </c>
      <c r="E446" s="220" t="s">
        <v>1076</v>
      </c>
      <c r="F446" s="221" t="s">
        <v>1077</v>
      </c>
      <c r="G446" s="222" t="s">
        <v>169</v>
      </c>
      <c r="H446" s="223">
        <v>1.044</v>
      </c>
      <c r="I446" s="224"/>
      <c r="J446" s="225">
        <f>ROUND(I446*H446,2)</f>
        <v>0</v>
      </c>
      <c r="K446" s="226"/>
      <c r="L446" s="44"/>
      <c r="M446" s="227" t="s">
        <v>1</v>
      </c>
      <c r="N446" s="228" t="s">
        <v>40</v>
      </c>
      <c r="O446" s="91"/>
      <c r="P446" s="229">
        <f>O446*H446</f>
        <v>0</v>
      </c>
      <c r="Q446" s="229">
        <v>0</v>
      </c>
      <c r="R446" s="229">
        <f>Q446*H446</f>
        <v>0</v>
      </c>
      <c r="S446" s="229">
        <v>2.2</v>
      </c>
      <c r="T446" s="230">
        <f>S446*H446</f>
        <v>2.2968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1" t="s">
        <v>146</v>
      </c>
      <c r="AT446" s="231" t="s">
        <v>142</v>
      </c>
      <c r="AU446" s="231" t="s">
        <v>85</v>
      </c>
      <c r="AY446" s="17" t="s">
        <v>140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17" t="s">
        <v>83</v>
      </c>
      <c r="BK446" s="232">
        <f>ROUND(I446*H446,2)</f>
        <v>0</v>
      </c>
      <c r="BL446" s="17" t="s">
        <v>146</v>
      </c>
      <c r="BM446" s="231" t="s">
        <v>1078</v>
      </c>
    </row>
    <row r="447" spans="1:47" s="2" customFormat="1" ht="12">
      <c r="A447" s="38"/>
      <c r="B447" s="39"/>
      <c r="C447" s="40"/>
      <c r="D447" s="233" t="s">
        <v>148</v>
      </c>
      <c r="E447" s="40"/>
      <c r="F447" s="234" t="s">
        <v>1079</v>
      </c>
      <c r="G447" s="40"/>
      <c r="H447" s="40"/>
      <c r="I447" s="235"/>
      <c r="J447" s="40"/>
      <c r="K447" s="40"/>
      <c r="L447" s="44"/>
      <c r="M447" s="236"/>
      <c r="N447" s="237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148</v>
      </c>
      <c r="AU447" s="17" t="s">
        <v>85</v>
      </c>
    </row>
    <row r="448" spans="1:51" s="13" customFormat="1" ht="12">
      <c r="A448" s="13"/>
      <c r="B448" s="238"/>
      <c r="C448" s="239"/>
      <c r="D448" s="240" t="s">
        <v>150</v>
      </c>
      <c r="E448" s="241" t="s">
        <v>1</v>
      </c>
      <c r="F448" s="242" t="s">
        <v>827</v>
      </c>
      <c r="G448" s="239"/>
      <c r="H448" s="241" t="s">
        <v>1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150</v>
      </c>
      <c r="AU448" s="248" t="s">
        <v>85</v>
      </c>
      <c r="AV448" s="13" t="s">
        <v>83</v>
      </c>
      <c r="AW448" s="13" t="s">
        <v>32</v>
      </c>
      <c r="AX448" s="13" t="s">
        <v>75</v>
      </c>
      <c r="AY448" s="248" t="s">
        <v>140</v>
      </c>
    </row>
    <row r="449" spans="1:51" s="13" customFormat="1" ht="12">
      <c r="A449" s="13"/>
      <c r="B449" s="238"/>
      <c r="C449" s="239"/>
      <c r="D449" s="240" t="s">
        <v>150</v>
      </c>
      <c r="E449" s="241" t="s">
        <v>1</v>
      </c>
      <c r="F449" s="242" t="s">
        <v>1080</v>
      </c>
      <c r="G449" s="239"/>
      <c r="H449" s="241" t="s">
        <v>1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150</v>
      </c>
      <c r="AU449" s="248" t="s">
        <v>85</v>
      </c>
      <c r="AV449" s="13" t="s">
        <v>83</v>
      </c>
      <c r="AW449" s="13" t="s">
        <v>32</v>
      </c>
      <c r="AX449" s="13" t="s">
        <v>75</v>
      </c>
      <c r="AY449" s="248" t="s">
        <v>140</v>
      </c>
    </row>
    <row r="450" spans="1:51" s="14" customFormat="1" ht="12">
      <c r="A450" s="14"/>
      <c r="B450" s="249"/>
      <c r="C450" s="250"/>
      <c r="D450" s="240" t="s">
        <v>150</v>
      </c>
      <c r="E450" s="251" t="s">
        <v>1</v>
      </c>
      <c r="F450" s="252" t="s">
        <v>1081</v>
      </c>
      <c r="G450" s="250"/>
      <c r="H450" s="253">
        <v>1.044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9" t="s">
        <v>150</v>
      </c>
      <c r="AU450" s="259" t="s">
        <v>85</v>
      </c>
      <c r="AV450" s="14" t="s">
        <v>85</v>
      </c>
      <c r="AW450" s="14" t="s">
        <v>32</v>
      </c>
      <c r="AX450" s="14" t="s">
        <v>75</v>
      </c>
      <c r="AY450" s="259" t="s">
        <v>140</v>
      </c>
    </row>
    <row r="451" spans="1:51" s="15" customFormat="1" ht="12">
      <c r="A451" s="15"/>
      <c r="B451" s="260"/>
      <c r="C451" s="261"/>
      <c r="D451" s="240" t="s">
        <v>150</v>
      </c>
      <c r="E451" s="262" t="s">
        <v>1</v>
      </c>
      <c r="F451" s="263" t="s">
        <v>154</v>
      </c>
      <c r="G451" s="261"/>
      <c r="H451" s="264">
        <v>1.044</v>
      </c>
      <c r="I451" s="265"/>
      <c r="J451" s="261"/>
      <c r="K451" s="261"/>
      <c r="L451" s="266"/>
      <c r="M451" s="267"/>
      <c r="N451" s="268"/>
      <c r="O451" s="268"/>
      <c r="P451" s="268"/>
      <c r="Q451" s="268"/>
      <c r="R451" s="268"/>
      <c r="S451" s="268"/>
      <c r="T451" s="269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70" t="s">
        <v>150</v>
      </c>
      <c r="AU451" s="270" t="s">
        <v>85</v>
      </c>
      <c r="AV451" s="15" t="s">
        <v>146</v>
      </c>
      <c r="AW451" s="15" t="s">
        <v>32</v>
      </c>
      <c r="AX451" s="15" t="s">
        <v>83</v>
      </c>
      <c r="AY451" s="270" t="s">
        <v>140</v>
      </c>
    </row>
    <row r="452" spans="1:65" s="2" customFormat="1" ht="16.5" customHeight="1">
      <c r="A452" s="38"/>
      <c r="B452" s="39"/>
      <c r="C452" s="219" t="s">
        <v>503</v>
      </c>
      <c r="D452" s="219" t="s">
        <v>142</v>
      </c>
      <c r="E452" s="220" t="s">
        <v>443</v>
      </c>
      <c r="F452" s="221" t="s">
        <v>444</v>
      </c>
      <c r="G452" s="222" t="s">
        <v>169</v>
      </c>
      <c r="H452" s="223">
        <v>12.555</v>
      </c>
      <c r="I452" s="224"/>
      <c r="J452" s="225">
        <f>ROUND(I452*H452,2)</f>
        <v>0</v>
      </c>
      <c r="K452" s="226"/>
      <c r="L452" s="44"/>
      <c r="M452" s="227" t="s">
        <v>1</v>
      </c>
      <c r="N452" s="228" t="s">
        <v>40</v>
      </c>
      <c r="O452" s="91"/>
      <c r="P452" s="229">
        <f>O452*H452</f>
        <v>0</v>
      </c>
      <c r="Q452" s="229">
        <v>0</v>
      </c>
      <c r="R452" s="229">
        <f>Q452*H452</f>
        <v>0</v>
      </c>
      <c r="S452" s="229">
        <v>2.4</v>
      </c>
      <c r="T452" s="230">
        <f>S452*H452</f>
        <v>30.131999999999998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1" t="s">
        <v>146</v>
      </c>
      <c r="AT452" s="231" t="s">
        <v>142</v>
      </c>
      <c r="AU452" s="231" t="s">
        <v>85</v>
      </c>
      <c r="AY452" s="17" t="s">
        <v>140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7" t="s">
        <v>83</v>
      </c>
      <c r="BK452" s="232">
        <f>ROUND(I452*H452,2)</f>
        <v>0</v>
      </c>
      <c r="BL452" s="17" t="s">
        <v>146</v>
      </c>
      <c r="BM452" s="231" t="s">
        <v>1082</v>
      </c>
    </row>
    <row r="453" spans="1:47" s="2" customFormat="1" ht="12">
      <c r="A453" s="38"/>
      <c r="B453" s="39"/>
      <c r="C453" s="40"/>
      <c r="D453" s="233" t="s">
        <v>148</v>
      </c>
      <c r="E453" s="40"/>
      <c r="F453" s="234" t="s">
        <v>446</v>
      </c>
      <c r="G453" s="40"/>
      <c r="H453" s="40"/>
      <c r="I453" s="235"/>
      <c r="J453" s="40"/>
      <c r="K453" s="40"/>
      <c r="L453" s="44"/>
      <c r="M453" s="236"/>
      <c r="N453" s="237"/>
      <c r="O453" s="91"/>
      <c r="P453" s="91"/>
      <c r="Q453" s="91"/>
      <c r="R453" s="91"/>
      <c r="S453" s="91"/>
      <c r="T453" s="9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148</v>
      </c>
      <c r="AU453" s="17" t="s">
        <v>85</v>
      </c>
    </row>
    <row r="454" spans="1:51" s="13" customFormat="1" ht="12">
      <c r="A454" s="13"/>
      <c r="B454" s="238"/>
      <c r="C454" s="239"/>
      <c r="D454" s="240" t="s">
        <v>150</v>
      </c>
      <c r="E454" s="241" t="s">
        <v>1</v>
      </c>
      <c r="F454" s="242" t="s">
        <v>827</v>
      </c>
      <c r="G454" s="239"/>
      <c r="H454" s="241" t="s">
        <v>1</v>
      </c>
      <c r="I454" s="243"/>
      <c r="J454" s="239"/>
      <c r="K454" s="239"/>
      <c r="L454" s="244"/>
      <c r="M454" s="245"/>
      <c r="N454" s="246"/>
      <c r="O454" s="246"/>
      <c r="P454" s="246"/>
      <c r="Q454" s="246"/>
      <c r="R454" s="246"/>
      <c r="S454" s="246"/>
      <c r="T454" s="24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8" t="s">
        <v>150</v>
      </c>
      <c r="AU454" s="248" t="s">
        <v>85</v>
      </c>
      <c r="AV454" s="13" t="s">
        <v>83</v>
      </c>
      <c r="AW454" s="13" t="s">
        <v>32</v>
      </c>
      <c r="AX454" s="13" t="s">
        <v>75</v>
      </c>
      <c r="AY454" s="248" t="s">
        <v>140</v>
      </c>
    </row>
    <row r="455" spans="1:51" s="13" customFormat="1" ht="12">
      <c r="A455" s="13"/>
      <c r="B455" s="238"/>
      <c r="C455" s="239"/>
      <c r="D455" s="240" t="s">
        <v>150</v>
      </c>
      <c r="E455" s="241" t="s">
        <v>1</v>
      </c>
      <c r="F455" s="242" t="s">
        <v>828</v>
      </c>
      <c r="G455" s="239"/>
      <c r="H455" s="241" t="s">
        <v>1</v>
      </c>
      <c r="I455" s="243"/>
      <c r="J455" s="239"/>
      <c r="K455" s="239"/>
      <c r="L455" s="244"/>
      <c r="M455" s="245"/>
      <c r="N455" s="246"/>
      <c r="O455" s="246"/>
      <c r="P455" s="246"/>
      <c r="Q455" s="246"/>
      <c r="R455" s="246"/>
      <c r="S455" s="246"/>
      <c r="T455" s="24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8" t="s">
        <v>150</v>
      </c>
      <c r="AU455" s="248" t="s">
        <v>85</v>
      </c>
      <c r="AV455" s="13" t="s">
        <v>83</v>
      </c>
      <c r="AW455" s="13" t="s">
        <v>32</v>
      </c>
      <c r="AX455" s="13" t="s">
        <v>75</v>
      </c>
      <c r="AY455" s="248" t="s">
        <v>140</v>
      </c>
    </row>
    <row r="456" spans="1:51" s="14" customFormat="1" ht="12">
      <c r="A456" s="14"/>
      <c r="B456" s="249"/>
      <c r="C456" s="250"/>
      <c r="D456" s="240" t="s">
        <v>150</v>
      </c>
      <c r="E456" s="251" t="s">
        <v>1</v>
      </c>
      <c r="F456" s="252" t="s">
        <v>1083</v>
      </c>
      <c r="G456" s="250"/>
      <c r="H456" s="253">
        <v>12.555</v>
      </c>
      <c r="I456" s="254"/>
      <c r="J456" s="250"/>
      <c r="K456" s="250"/>
      <c r="L456" s="255"/>
      <c r="M456" s="256"/>
      <c r="N456" s="257"/>
      <c r="O456" s="257"/>
      <c r="P456" s="257"/>
      <c r="Q456" s="257"/>
      <c r="R456" s="257"/>
      <c r="S456" s="257"/>
      <c r="T456" s="25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9" t="s">
        <v>150</v>
      </c>
      <c r="AU456" s="259" t="s">
        <v>85</v>
      </c>
      <c r="AV456" s="14" t="s">
        <v>85</v>
      </c>
      <c r="AW456" s="14" t="s">
        <v>32</v>
      </c>
      <c r="AX456" s="14" t="s">
        <v>75</v>
      </c>
      <c r="AY456" s="259" t="s">
        <v>140</v>
      </c>
    </row>
    <row r="457" spans="1:51" s="15" customFormat="1" ht="12">
      <c r="A457" s="15"/>
      <c r="B457" s="260"/>
      <c r="C457" s="261"/>
      <c r="D457" s="240" t="s">
        <v>150</v>
      </c>
      <c r="E457" s="262" t="s">
        <v>1</v>
      </c>
      <c r="F457" s="263" t="s">
        <v>154</v>
      </c>
      <c r="G457" s="261"/>
      <c r="H457" s="264">
        <v>12.555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0" t="s">
        <v>150</v>
      </c>
      <c r="AU457" s="270" t="s">
        <v>85</v>
      </c>
      <c r="AV457" s="15" t="s">
        <v>146</v>
      </c>
      <c r="AW457" s="15" t="s">
        <v>32</v>
      </c>
      <c r="AX457" s="15" t="s">
        <v>83</v>
      </c>
      <c r="AY457" s="270" t="s">
        <v>140</v>
      </c>
    </row>
    <row r="458" spans="1:65" s="2" customFormat="1" ht="24.15" customHeight="1">
      <c r="A458" s="38"/>
      <c r="B458" s="39"/>
      <c r="C458" s="219" t="s">
        <v>508</v>
      </c>
      <c r="D458" s="219" t="s">
        <v>142</v>
      </c>
      <c r="E458" s="220" t="s">
        <v>1084</v>
      </c>
      <c r="F458" s="221" t="s">
        <v>1085</v>
      </c>
      <c r="G458" s="222" t="s">
        <v>187</v>
      </c>
      <c r="H458" s="223">
        <v>0.179</v>
      </c>
      <c r="I458" s="224"/>
      <c r="J458" s="225">
        <f>ROUND(I458*H458,2)</f>
        <v>0</v>
      </c>
      <c r="K458" s="226"/>
      <c r="L458" s="44"/>
      <c r="M458" s="227" t="s">
        <v>1</v>
      </c>
      <c r="N458" s="228" t="s">
        <v>40</v>
      </c>
      <c r="O458" s="91"/>
      <c r="P458" s="229">
        <f>O458*H458</f>
        <v>0</v>
      </c>
      <c r="Q458" s="229">
        <v>0</v>
      </c>
      <c r="R458" s="229">
        <f>Q458*H458</f>
        <v>0</v>
      </c>
      <c r="S458" s="229">
        <v>1.261</v>
      </c>
      <c r="T458" s="230">
        <f>S458*H458</f>
        <v>0.22571899999999998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31" t="s">
        <v>146</v>
      </c>
      <c r="AT458" s="231" t="s">
        <v>142</v>
      </c>
      <c r="AU458" s="231" t="s">
        <v>85</v>
      </c>
      <c r="AY458" s="17" t="s">
        <v>140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7" t="s">
        <v>83</v>
      </c>
      <c r="BK458" s="232">
        <f>ROUND(I458*H458,2)</f>
        <v>0</v>
      </c>
      <c r="BL458" s="17" t="s">
        <v>146</v>
      </c>
      <c r="BM458" s="231" t="s">
        <v>1086</v>
      </c>
    </row>
    <row r="459" spans="1:47" s="2" customFormat="1" ht="12">
      <c r="A459" s="38"/>
      <c r="B459" s="39"/>
      <c r="C459" s="40"/>
      <c r="D459" s="233" t="s">
        <v>148</v>
      </c>
      <c r="E459" s="40"/>
      <c r="F459" s="234" t="s">
        <v>1087</v>
      </c>
      <c r="G459" s="40"/>
      <c r="H459" s="40"/>
      <c r="I459" s="235"/>
      <c r="J459" s="40"/>
      <c r="K459" s="40"/>
      <c r="L459" s="44"/>
      <c r="M459" s="236"/>
      <c r="N459" s="237"/>
      <c r="O459" s="91"/>
      <c r="P459" s="91"/>
      <c r="Q459" s="91"/>
      <c r="R459" s="91"/>
      <c r="S459" s="91"/>
      <c r="T459" s="92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148</v>
      </c>
      <c r="AU459" s="17" t="s">
        <v>85</v>
      </c>
    </row>
    <row r="460" spans="1:51" s="13" customFormat="1" ht="12">
      <c r="A460" s="13"/>
      <c r="B460" s="238"/>
      <c r="C460" s="239"/>
      <c r="D460" s="240" t="s">
        <v>150</v>
      </c>
      <c r="E460" s="241" t="s">
        <v>1</v>
      </c>
      <c r="F460" s="242" t="s">
        <v>1064</v>
      </c>
      <c r="G460" s="239"/>
      <c r="H460" s="241" t="s">
        <v>1</v>
      </c>
      <c r="I460" s="243"/>
      <c r="J460" s="239"/>
      <c r="K460" s="239"/>
      <c r="L460" s="244"/>
      <c r="M460" s="245"/>
      <c r="N460" s="246"/>
      <c r="O460" s="246"/>
      <c r="P460" s="246"/>
      <c r="Q460" s="246"/>
      <c r="R460" s="246"/>
      <c r="S460" s="246"/>
      <c r="T460" s="24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8" t="s">
        <v>150</v>
      </c>
      <c r="AU460" s="248" t="s">
        <v>85</v>
      </c>
      <c r="AV460" s="13" t="s">
        <v>83</v>
      </c>
      <c r="AW460" s="13" t="s">
        <v>32</v>
      </c>
      <c r="AX460" s="13" t="s">
        <v>75</v>
      </c>
      <c r="AY460" s="248" t="s">
        <v>140</v>
      </c>
    </row>
    <row r="461" spans="1:51" s="13" customFormat="1" ht="12">
      <c r="A461" s="13"/>
      <c r="B461" s="238"/>
      <c r="C461" s="239"/>
      <c r="D461" s="240" t="s">
        <v>150</v>
      </c>
      <c r="E461" s="241" t="s">
        <v>1</v>
      </c>
      <c r="F461" s="242" t="s">
        <v>1088</v>
      </c>
      <c r="G461" s="239"/>
      <c r="H461" s="241" t="s">
        <v>1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8" t="s">
        <v>150</v>
      </c>
      <c r="AU461" s="248" t="s">
        <v>85</v>
      </c>
      <c r="AV461" s="13" t="s">
        <v>83</v>
      </c>
      <c r="AW461" s="13" t="s">
        <v>32</v>
      </c>
      <c r="AX461" s="13" t="s">
        <v>75</v>
      </c>
      <c r="AY461" s="248" t="s">
        <v>140</v>
      </c>
    </row>
    <row r="462" spans="1:51" s="14" customFormat="1" ht="12">
      <c r="A462" s="14"/>
      <c r="B462" s="249"/>
      <c r="C462" s="250"/>
      <c r="D462" s="240" t="s">
        <v>150</v>
      </c>
      <c r="E462" s="251" t="s">
        <v>1</v>
      </c>
      <c r="F462" s="252" t="s">
        <v>1089</v>
      </c>
      <c r="G462" s="250"/>
      <c r="H462" s="253">
        <v>0.179</v>
      </c>
      <c r="I462" s="254"/>
      <c r="J462" s="250"/>
      <c r="K462" s="250"/>
      <c r="L462" s="255"/>
      <c r="M462" s="256"/>
      <c r="N462" s="257"/>
      <c r="O462" s="257"/>
      <c r="P462" s="257"/>
      <c r="Q462" s="257"/>
      <c r="R462" s="257"/>
      <c r="S462" s="257"/>
      <c r="T462" s="25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9" t="s">
        <v>150</v>
      </c>
      <c r="AU462" s="259" t="s">
        <v>85</v>
      </c>
      <c r="AV462" s="14" t="s">
        <v>85</v>
      </c>
      <c r="AW462" s="14" t="s">
        <v>32</v>
      </c>
      <c r="AX462" s="14" t="s">
        <v>75</v>
      </c>
      <c r="AY462" s="259" t="s">
        <v>140</v>
      </c>
    </row>
    <row r="463" spans="1:51" s="15" customFormat="1" ht="12">
      <c r="A463" s="15"/>
      <c r="B463" s="260"/>
      <c r="C463" s="261"/>
      <c r="D463" s="240" t="s">
        <v>150</v>
      </c>
      <c r="E463" s="262" t="s">
        <v>1</v>
      </c>
      <c r="F463" s="263" t="s">
        <v>154</v>
      </c>
      <c r="G463" s="261"/>
      <c r="H463" s="264">
        <v>0.179</v>
      </c>
      <c r="I463" s="265"/>
      <c r="J463" s="261"/>
      <c r="K463" s="261"/>
      <c r="L463" s="266"/>
      <c r="M463" s="267"/>
      <c r="N463" s="268"/>
      <c r="O463" s="268"/>
      <c r="P463" s="268"/>
      <c r="Q463" s="268"/>
      <c r="R463" s="268"/>
      <c r="S463" s="268"/>
      <c r="T463" s="269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70" t="s">
        <v>150</v>
      </c>
      <c r="AU463" s="270" t="s">
        <v>85</v>
      </c>
      <c r="AV463" s="15" t="s">
        <v>146</v>
      </c>
      <c r="AW463" s="15" t="s">
        <v>32</v>
      </c>
      <c r="AX463" s="15" t="s">
        <v>83</v>
      </c>
      <c r="AY463" s="270" t="s">
        <v>140</v>
      </c>
    </row>
    <row r="464" spans="1:65" s="2" customFormat="1" ht="24.15" customHeight="1">
      <c r="A464" s="38"/>
      <c r="B464" s="39"/>
      <c r="C464" s="219" t="s">
        <v>518</v>
      </c>
      <c r="D464" s="219" t="s">
        <v>142</v>
      </c>
      <c r="E464" s="220" t="s">
        <v>1090</v>
      </c>
      <c r="F464" s="221" t="s">
        <v>1091</v>
      </c>
      <c r="G464" s="222" t="s">
        <v>187</v>
      </c>
      <c r="H464" s="223">
        <v>0.092</v>
      </c>
      <c r="I464" s="224"/>
      <c r="J464" s="225">
        <f>ROUND(I464*H464,2)</f>
        <v>0</v>
      </c>
      <c r="K464" s="226"/>
      <c r="L464" s="44"/>
      <c r="M464" s="227" t="s">
        <v>1</v>
      </c>
      <c r="N464" s="228" t="s">
        <v>40</v>
      </c>
      <c r="O464" s="91"/>
      <c r="P464" s="229">
        <f>O464*H464</f>
        <v>0</v>
      </c>
      <c r="Q464" s="229">
        <v>0</v>
      </c>
      <c r="R464" s="229">
        <f>Q464*H464</f>
        <v>0</v>
      </c>
      <c r="S464" s="229">
        <v>1.258</v>
      </c>
      <c r="T464" s="230">
        <f>S464*H464</f>
        <v>0.115736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31" t="s">
        <v>146</v>
      </c>
      <c r="AT464" s="231" t="s">
        <v>142</v>
      </c>
      <c r="AU464" s="231" t="s">
        <v>85</v>
      </c>
      <c r="AY464" s="17" t="s">
        <v>140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7" t="s">
        <v>83</v>
      </c>
      <c r="BK464" s="232">
        <f>ROUND(I464*H464,2)</f>
        <v>0</v>
      </c>
      <c r="BL464" s="17" t="s">
        <v>146</v>
      </c>
      <c r="BM464" s="231" t="s">
        <v>1092</v>
      </c>
    </row>
    <row r="465" spans="1:47" s="2" customFormat="1" ht="12">
      <c r="A465" s="38"/>
      <c r="B465" s="39"/>
      <c r="C465" s="40"/>
      <c r="D465" s="233" t="s">
        <v>148</v>
      </c>
      <c r="E465" s="40"/>
      <c r="F465" s="234" t="s">
        <v>1093</v>
      </c>
      <c r="G465" s="40"/>
      <c r="H465" s="40"/>
      <c r="I465" s="235"/>
      <c r="J465" s="40"/>
      <c r="K465" s="40"/>
      <c r="L465" s="44"/>
      <c r="M465" s="236"/>
      <c r="N465" s="237"/>
      <c r="O465" s="91"/>
      <c r="P465" s="91"/>
      <c r="Q465" s="91"/>
      <c r="R465" s="91"/>
      <c r="S465" s="91"/>
      <c r="T465" s="92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148</v>
      </c>
      <c r="AU465" s="17" t="s">
        <v>85</v>
      </c>
    </row>
    <row r="466" spans="1:51" s="13" customFormat="1" ht="12">
      <c r="A466" s="13"/>
      <c r="B466" s="238"/>
      <c r="C466" s="239"/>
      <c r="D466" s="240" t="s">
        <v>150</v>
      </c>
      <c r="E466" s="241" t="s">
        <v>1</v>
      </c>
      <c r="F466" s="242" t="s">
        <v>1064</v>
      </c>
      <c r="G466" s="239"/>
      <c r="H466" s="241" t="s">
        <v>1</v>
      </c>
      <c r="I466" s="243"/>
      <c r="J466" s="239"/>
      <c r="K466" s="239"/>
      <c r="L466" s="244"/>
      <c r="M466" s="245"/>
      <c r="N466" s="246"/>
      <c r="O466" s="246"/>
      <c r="P466" s="246"/>
      <c r="Q466" s="246"/>
      <c r="R466" s="246"/>
      <c r="S466" s="246"/>
      <c r="T466" s="24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8" t="s">
        <v>150</v>
      </c>
      <c r="AU466" s="248" t="s">
        <v>85</v>
      </c>
      <c r="AV466" s="13" t="s">
        <v>83</v>
      </c>
      <c r="AW466" s="13" t="s">
        <v>32</v>
      </c>
      <c r="AX466" s="13" t="s">
        <v>75</v>
      </c>
      <c r="AY466" s="248" t="s">
        <v>140</v>
      </c>
    </row>
    <row r="467" spans="1:51" s="13" customFormat="1" ht="12">
      <c r="A467" s="13"/>
      <c r="B467" s="238"/>
      <c r="C467" s="239"/>
      <c r="D467" s="240" t="s">
        <v>150</v>
      </c>
      <c r="E467" s="241" t="s">
        <v>1</v>
      </c>
      <c r="F467" s="242" t="s">
        <v>1094</v>
      </c>
      <c r="G467" s="239"/>
      <c r="H467" s="241" t="s">
        <v>1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8" t="s">
        <v>150</v>
      </c>
      <c r="AU467" s="248" t="s">
        <v>85</v>
      </c>
      <c r="AV467" s="13" t="s">
        <v>83</v>
      </c>
      <c r="AW467" s="13" t="s">
        <v>32</v>
      </c>
      <c r="AX467" s="13" t="s">
        <v>75</v>
      </c>
      <c r="AY467" s="248" t="s">
        <v>140</v>
      </c>
    </row>
    <row r="468" spans="1:51" s="14" customFormat="1" ht="12">
      <c r="A468" s="14"/>
      <c r="B468" s="249"/>
      <c r="C468" s="250"/>
      <c r="D468" s="240" t="s">
        <v>150</v>
      </c>
      <c r="E468" s="251" t="s">
        <v>1</v>
      </c>
      <c r="F468" s="252" t="s">
        <v>1095</v>
      </c>
      <c r="G468" s="250"/>
      <c r="H468" s="253">
        <v>0.092</v>
      </c>
      <c r="I468" s="254"/>
      <c r="J468" s="250"/>
      <c r="K468" s="250"/>
      <c r="L468" s="255"/>
      <c r="M468" s="256"/>
      <c r="N468" s="257"/>
      <c r="O468" s="257"/>
      <c r="P468" s="257"/>
      <c r="Q468" s="257"/>
      <c r="R468" s="257"/>
      <c r="S468" s="257"/>
      <c r="T468" s="25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9" t="s">
        <v>150</v>
      </c>
      <c r="AU468" s="259" t="s">
        <v>85</v>
      </c>
      <c r="AV468" s="14" t="s">
        <v>85</v>
      </c>
      <c r="AW468" s="14" t="s">
        <v>32</v>
      </c>
      <c r="AX468" s="14" t="s">
        <v>75</v>
      </c>
      <c r="AY468" s="259" t="s">
        <v>140</v>
      </c>
    </row>
    <row r="469" spans="1:51" s="15" customFormat="1" ht="12">
      <c r="A469" s="15"/>
      <c r="B469" s="260"/>
      <c r="C469" s="261"/>
      <c r="D469" s="240" t="s">
        <v>150</v>
      </c>
      <c r="E469" s="262" t="s">
        <v>1</v>
      </c>
      <c r="F469" s="263" t="s">
        <v>154</v>
      </c>
      <c r="G469" s="261"/>
      <c r="H469" s="264">
        <v>0.092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70" t="s">
        <v>150</v>
      </c>
      <c r="AU469" s="270" t="s">
        <v>85</v>
      </c>
      <c r="AV469" s="15" t="s">
        <v>146</v>
      </c>
      <c r="AW469" s="15" t="s">
        <v>32</v>
      </c>
      <c r="AX469" s="15" t="s">
        <v>83</v>
      </c>
      <c r="AY469" s="270" t="s">
        <v>140</v>
      </c>
    </row>
    <row r="470" spans="1:65" s="2" customFormat="1" ht="33" customHeight="1">
      <c r="A470" s="38"/>
      <c r="B470" s="39"/>
      <c r="C470" s="219" t="s">
        <v>525</v>
      </c>
      <c r="D470" s="219" t="s">
        <v>142</v>
      </c>
      <c r="E470" s="220" t="s">
        <v>1096</v>
      </c>
      <c r="F470" s="221" t="s">
        <v>1097</v>
      </c>
      <c r="G470" s="222" t="s">
        <v>169</v>
      </c>
      <c r="H470" s="223">
        <v>14.996</v>
      </c>
      <c r="I470" s="224"/>
      <c r="J470" s="225">
        <f>ROUND(I470*H470,2)</f>
        <v>0</v>
      </c>
      <c r="K470" s="226"/>
      <c r="L470" s="44"/>
      <c r="M470" s="227" t="s">
        <v>1</v>
      </c>
      <c r="N470" s="228" t="s">
        <v>40</v>
      </c>
      <c r="O470" s="91"/>
      <c r="P470" s="229">
        <f>O470*H470</f>
        <v>0</v>
      </c>
      <c r="Q470" s="229">
        <v>0</v>
      </c>
      <c r="R470" s="229">
        <f>Q470*H470</f>
        <v>0</v>
      </c>
      <c r="S470" s="229">
        <v>1.6</v>
      </c>
      <c r="T470" s="230">
        <f>S470*H470</f>
        <v>23.9936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1" t="s">
        <v>146</v>
      </c>
      <c r="AT470" s="231" t="s">
        <v>142</v>
      </c>
      <c r="AU470" s="231" t="s">
        <v>85</v>
      </c>
      <c r="AY470" s="17" t="s">
        <v>140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7" t="s">
        <v>83</v>
      </c>
      <c r="BK470" s="232">
        <f>ROUND(I470*H470,2)</f>
        <v>0</v>
      </c>
      <c r="BL470" s="17" t="s">
        <v>146</v>
      </c>
      <c r="BM470" s="231" t="s">
        <v>1098</v>
      </c>
    </row>
    <row r="471" spans="1:47" s="2" customFormat="1" ht="12">
      <c r="A471" s="38"/>
      <c r="B471" s="39"/>
      <c r="C471" s="40"/>
      <c r="D471" s="233" t="s">
        <v>148</v>
      </c>
      <c r="E471" s="40"/>
      <c r="F471" s="234" t="s">
        <v>1099</v>
      </c>
      <c r="G471" s="40"/>
      <c r="H471" s="40"/>
      <c r="I471" s="235"/>
      <c r="J471" s="40"/>
      <c r="K471" s="40"/>
      <c r="L471" s="44"/>
      <c r="M471" s="236"/>
      <c r="N471" s="237"/>
      <c r="O471" s="91"/>
      <c r="P471" s="91"/>
      <c r="Q471" s="91"/>
      <c r="R471" s="91"/>
      <c r="S471" s="91"/>
      <c r="T471" s="92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148</v>
      </c>
      <c r="AU471" s="17" t="s">
        <v>85</v>
      </c>
    </row>
    <row r="472" spans="1:51" s="13" customFormat="1" ht="12">
      <c r="A472" s="13"/>
      <c r="B472" s="238"/>
      <c r="C472" s="239"/>
      <c r="D472" s="240" t="s">
        <v>150</v>
      </c>
      <c r="E472" s="241" t="s">
        <v>1</v>
      </c>
      <c r="F472" s="242" t="s">
        <v>827</v>
      </c>
      <c r="G472" s="239"/>
      <c r="H472" s="241" t="s">
        <v>1</v>
      </c>
      <c r="I472" s="243"/>
      <c r="J472" s="239"/>
      <c r="K472" s="239"/>
      <c r="L472" s="244"/>
      <c r="M472" s="245"/>
      <c r="N472" s="246"/>
      <c r="O472" s="246"/>
      <c r="P472" s="246"/>
      <c r="Q472" s="246"/>
      <c r="R472" s="246"/>
      <c r="S472" s="246"/>
      <c r="T472" s="24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8" t="s">
        <v>150</v>
      </c>
      <c r="AU472" s="248" t="s">
        <v>85</v>
      </c>
      <c r="AV472" s="13" t="s">
        <v>83</v>
      </c>
      <c r="AW472" s="13" t="s">
        <v>32</v>
      </c>
      <c r="AX472" s="13" t="s">
        <v>75</v>
      </c>
      <c r="AY472" s="248" t="s">
        <v>140</v>
      </c>
    </row>
    <row r="473" spans="1:51" s="13" customFormat="1" ht="12">
      <c r="A473" s="13"/>
      <c r="B473" s="238"/>
      <c r="C473" s="239"/>
      <c r="D473" s="240" t="s">
        <v>150</v>
      </c>
      <c r="E473" s="241" t="s">
        <v>1</v>
      </c>
      <c r="F473" s="242" t="s">
        <v>828</v>
      </c>
      <c r="G473" s="239"/>
      <c r="H473" s="241" t="s">
        <v>1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8" t="s">
        <v>150</v>
      </c>
      <c r="AU473" s="248" t="s">
        <v>85</v>
      </c>
      <c r="AV473" s="13" t="s">
        <v>83</v>
      </c>
      <c r="AW473" s="13" t="s">
        <v>32</v>
      </c>
      <c r="AX473" s="13" t="s">
        <v>75</v>
      </c>
      <c r="AY473" s="248" t="s">
        <v>140</v>
      </c>
    </row>
    <row r="474" spans="1:51" s="14" customFormat="1" ht="12">
      <c r="A474" s="14"/>
      <c r="B474" s="249"/>
      <c r="C474" s="250"/>
      <c r="D474" s="240" t="s">
        <v>150</v>
      </c>
      <c r="E474" s="251" t="s">
        <v>1</v>
      </c>
      <c r="F474" s="252" t="s">
        <v>1100</v>
      </c>
      <c r="G474" s="250"/>
      <c r="H474" s="253">
        <v>14.996</v>
      </c>
      <c r="I474" s="254"/>
      <c r="J474" s="250"/>
      <c r="K474" s="250"/>
      <c r="L474" s="255"/>
      <c r="M474" s="256"/>
      <c r="N474" s="257"/>
      <c r="O474" s="257"/>
      <c r="P474" s="257"/>
      <c r="Q474" s="257"/>
      <c r="R474" s="257"/>
      <c r="S474" s="257"/>
      <c r="T474" s="25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9" t="s">
        <v>150</v>
      </c>
      <c r="AU474" s="259" t="s">
        <v>85</v>
      </c>
      <c r="AV474" s="14" t="s">
        <v>85</v>
      </c>
      <c r="AW474" s="14" t="s">
        <v>32</v>
      </c>
      <c r="AX474" s="14" t="s">
        <v>75</v>
      </c>
      <c r="AY474" s="259" t="s">
        <v>140</v>
      </c>
    </row>
    <row r="475" spans="1:51" s="15" customFormat="1" ht="12">
      <c r="A475" s="15"/>
      <c r="B475" s="260"/>
      <c r="C475" s="261"/>
      <c r="D475" s="240" t="s">
        <v>150</v>
      </c>
      <c r="E475" s="262" t="s">
        <v>1</v>
      </c>
      <c r="F475" s="263" t="s">
        <v>154</v>
      </c>
      <c r="G475" s="261"/>
      <c r="H475" s="264">
        <v>14.996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70" t="s">
        <v>150</v>
      </c>
      <c r="AU475" s="270" t="s">
        <v>85</v>
      </c>
      <c r="AV475" s="15" t="s">
        <v>146</v>
      </c>
      <c r="AW475" s="15" t="s">
        <v>32</v>
      </c>
      <c r="AX475" s="15" t="s">
        <v>83</v>
      </c>
      <c r="AY475" s="270" t="s">
        <v>140</v>
      </c>
    </row>
    <row r="476" spans="1:65" s="2" customFormat="1" ht="37.8" customHeight="1">
      <c r="A476" s="38"/>
      <c r="B476" s="39"/>
      <c r="C476" s="219" t="s">
        <v>529</v>
      </c>
      <c r="D476" s="219" t="s">
        <v>142</v>
      </c>
      <c r="E476" s="220" t="s">
        <v>461</v>
      </c>
      <c r="F476" s="221" t="s">
        <v>462</v>
      </c>
      <c r="G476" s="222" t="s">
        <v>169</v>
      </c>
      <c r="H476" s="223">
        <v>2.944</v>
      </c>
      <c r="I476" s="224"/>
      <c r="J476" s="225">
        <f>ROUND(I476*H476,2)</f>
        <v>0</v>
      </c>
      <c r="K476" s="226"/>
      <c r="L476" s="44"/>
      <c r="M476" s="227" t="s">
        <v>1</v>
      </c>
      <c r="N476" s="228" t="s">
        <v>40</v>
      </c>
      <c r="O476" s="91"/>
      <c r="P476" s="229">
        <f>O476*H476</f>
        <v>0</v>
      </c>
      <c r="Q476" s="229">
        <v>0</v>
      </c>
      <c r="R476" s="229">
        <f>Q476*H476</f>
        <v>0</v>
      </c>
      <c r="S476" s="229">
        <v>2.2</v>
      </c>
      <c r="T476" s="230">
        <f>S476*H476</f>
        <v>6.476800000000001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31" t="s">
        <v>146</v>
      </c>
      <c r="AT476" s="231" t="s">
        <v>142</v>
      </c>
      <c r="AU476" s="231" t="s">
        <v>85</v>
      </c>
      <c r="AY476" s="17" t="s">
        <v>140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7" t="s">
        <v>83</v>
      </c>
      <c r="BK476" s="232">
        <f>ROUND(I476*H476,2)</f>
        <v>0</v>
      </c>
      <c r="BL476" s="17" t="s">
        <v>146</v>
      </c>
      <c r="BM476" s="231" t="s">
        <v>1101</v>
      </c>
    </row>
    <row r="477" spans="1:47" s="2" customFormat="1" ht="12">
      <c r="A477" s="38"/>
      <c r="B477" s="39"/>
      <c r="C477" s="40"/>
      <c r="D477" s="233" t="s">
        <v>148</v>
      </c>
      <c r="E477" s="40"/>
      <c r="F477" s="234" t="s">
        <v>464</v>
      </c>
      <c r="G477" s="40"/>
      <c r="H477" s="40"/>
      <c r="I477" s="235"/>
      <c r="J477" s="40"/>
      <c r="K477" s="40"/>
      <c r="L477" s="44"/>
      <c r="M477" s="236"/>
      <c r="N477" s="237"/>
      <c r="O477" s="91"/>
      <c r="P477" s="91"/>
      <c r="Q477" s="91"/>
      <c r="R477" s="91"/>
      <c r="S477" s="91"/>
      <c r="T477" s="92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148</v>
      </c>
      <c r="AU477" s="17" t="s">
        <v>85</v>
      </c>
    </row>
    <row r="478" spans="1:51" s="13" customFormat="1" ht="12">
      <c r="A478" s="13"/>
      <c r="B478" s="238"/>
      <c r="C478" s="239"/>
      <c r="D478" s="240" t="s">
        <v>150</v>
      </c>
      <c r="E478" s="241" t="s">
        <v>1</v>
      </c>
      <c r="F478" s="242" t="s">
        <v>827</v>
      </c>
      <c r="G478" s="239"/>
      <c r="H478" s="241" t="s">
        <v>1</v>
      </c>
      <c r="I478" s="243"/>
      <c r="J478" s="239"/>
      <c r="K478" s="239"/>
      <c r="L478" s="244"/>
      <c r="M478" s="245"/>
      <c r="N478" s="246"/>
      <c r="O478" s="246"/>
      <c r="P478" s="246"/>
      <c r="Q478" s="246"/>
      <c r="R478" s="246"/>
      <c r="S478" s="246"/>
      <c r="T478" s="24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8" t="s">
        <v>150</v>
      </c>
      <c r="AU478" s="248" t="s">
        <v>85</v>
      </c>
      <c r="AV478" s="13" t="s">
        <v>83</v>
      </c>
      <c r="AW478" s="13" t="s">
        <v>32</v>
      </c>
      <c r="AX478" s="13" t="s">
        <v>75</v>
      </c>
      <c r="AY478" s="248" t="s">
        <v>140</v>
      </c>
    </row>
    <row r="479" spans="1:51" s="13" customFormat="1" ht="12">
      <c r="A479" s="13"/>
      <c r="B479" s="238"/>
      <c r="C479" s="239"/>
      <c r="D479" s="240" t="s">
        <v>150</v>
      </c>
      <c r="E479" s="241" t="s">
        <v>1</v>
      </c>
      <c r="F479" s="242" t="s">
        <v>828</v>
      </c>
      <c r="G479" s="239"/>
      <c r="H479" s="241" t="s">
        <v>1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8" t="s">
        <v>150</v>
      </c>
      <c r="AU479" s="248" t="s">
        <v>85</v>
      </c>
      <c r="AV479" s="13" t="s">
        <v>83</v>
      </c>
      <c r="AW479" s="13" t="s">
        <v>32</v>
      </c>
      <c r="AX479" s="13" t="s">
        <v>75</v>
      </c>
      <c r="AY479" s="248" t="s">
        <v>140</v>
      </c>
    </row>
    <row r="480" spans="1:51" s="14" customFormat="1" ht="12">
      <c r="A480" s="14"/>
      <c r="B480" s="249"/>
      <c r="C480" s="250"/>
      <c r="D480" s="240" t="s">
        <v>150</v>
      </c>
      <c r="E480" s="251" t="s">
        <v>1</v>
      </c>
      <c r="F480" s="252" t="s">
        <v>1102</v>
      </c>
      <c r="G480" s="250"/>
      <c r="H480" s="253">
        <v>2.944</v>
      </c>
      <c r="I480" s="254"/>
      <c r="J480" s="250"/>
      <c r="K480" s="250"/>
      <c r="L480" s="255"/>
      <c r="M480" s="256"/>
      <c r="N480" s="257"/>
      <c r="O480" s="257"/>
      <c r="P480" s="257"/>
      <c r="Q480" s="257"/>
      <c r="R480" s="257"/>
      <c r="S480" s="257"/>
      <c r="T480" s="25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9" t="s">
        <v>150</v>
      </c>
      <c r="AU480" s="259" t="s">
        <v>85</v>
      </c>
      <c r="AV480" s="14" t="s">
        <v>85</v>
      </c>
      <c r="AW480" s="14" t="s">
        <v>32</v>
      </c>
      <c r="AX480" s="14" t="s">
        <v>75</v>
      </c>
      <c r="AY480" s="259" t="s">
        <v>140</v>
      </c>
    </row>
    <row r="481" spans="1:51" s="15" customFormat="1" ht="12">
      <c r="A481" s="15"/>
      <c r="B481" s="260"/>
      <c r="C481" s="261"/>
      <c r="D481" s="240" t="s">
        <v>150</v>
      </c>
      <c r="E481" s="262" t="s">
        <v>1</v>
      </c>
      <c r="F481" s="263" t="s">
        <v>154</v>
      </c>
      <c r="G481" s="261"/>
      <c r="H481" s="264">
        <v>2.944</v>
      </c>
      <c r="I481" s="265"/>
      <c r="J481" s="261"/>
      <c r="K481" s="261"/>
      <c r="L481" s="266"/>
      <c r="M481" s="267"/>
      <c r="N481" s="268"/>
      <c r="O481" s="268"/>
      <c r="P481" s="268"/>
      <c r="Q481" s="268"/>
      <c r="R481" s="268"/>
      <c r="S481" s="268"/>
      <c r="T481" s="269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70" t="s">
        <v>150</v>
      </c>
      <c r="AU481" s="270" t="s">
        <v>85</v>
      </c>
      <c r="AV481" s="15" t="s">
        <v>146</v>
      </c>
      <c r="AW481" s="15" t="s">
        <v>32</v>
      </c>
      <c r="AX481" s="15" t="s">
        <v>83</v>
      </c>
      <c r="AY481" s="270" t="s">
        <v>140</v>
      </c>
    </row>
    <row r="482" spans="1:65" s="2" customFormat="1" ht="24.15" customHeight="1">
      <c r="A482" s="38"/>
      <c r="B482" s="39"/>
      <c r="C482" s="219" t="s">
        <v>534</v>
      </c>
      <c r="D482" s="219" t="s">
        <v>142</v>
      </c>
      <c r="E482" s="220" t="s">
        <v>1103</v>
      </c>
      <c r="F482" s="221" t="s">
        <v>1104</v>
      </c>
      <c r="G482" s="222" t="s">
        <v>145</v>
      </c>
      <c r="H482" s="223">
        <v>2</v>
      </c>
      <c r="I482" s="224"/>
      <c r="J482" s="225">
        <f>ROUND(I482*H482,2)</f>
        <v>0</v>
      </c>
      <c r="K482" s="226"/>
      <c r="L482" s="44"/>
      <c r="M482" s="227" t="s">
        <v>1</v>
      </c>
      <c r="N482" s="228" t="s">
        <v>40</v>
      </c>
      <c r="O482" s="91"/>
      <c r="P482" s="229">
        <f>O482*H482</f>
        <v>0</v>
      </c>
      <c r="Q482" s="229">
        <v>0</v>
      </c>
      <c r="R482" s="229">
        <f>Q482*H482</f>
        <v>0</v>
      </c>
      <c r="S482" s="229">
        <v>0.065</v>
      </c>
      <c r="T482" s="230">
        <f>S482*H482</f>
        <v>0.13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31" t="s">
        <v>146</v>
      </c>
      <c r="AT482" s="231" t="s">
        <v>142</v>
      </c>
      <c r="AU482" s="231" t="s">
        <v>85</v>
      </c>
      <c r="AY482" s="17" t="s">
        <v>140</v>
      </c>
      <c r="BE482" s="232">
        <f>IF(N482="základní",J482,0)</f>
        <v>0</v>
      </c>
      <c r="BF482" s="232">
        <f>IF(N482="snížená",J482,0)</f>
        <v>0</v>
      </c>
      <c r="BG482" s="232">
        <f>IF(N482="zákl. přenesená",J482,0)</f>
        <v>0</v>
      </c>
      <c r="BH482" s="232">
        <f>IF(N482="sníž. přenesená",J482,0)</f>
        <v>0</v>
      </c>
      <c r="BI482" s="232">
        <f>IF(N482="nulová",J482,0)</f>
        <v>0</v>
      </c>
      <c r="BJ482" s="17" t="s">
        <v>83</v>
      </c>
      <c r="BK482" s="232">
        <f>ROUND(I482*H482,2)</f>
        <v>0</v>
      </c>
      <c r="BL482" s="17" t="s">
        <v>146</v>
      </c>
      <c r="BM482" s="231" t="s">
        <v>1105</v>
      </c>
    </row>
    <row r="483" spans="1:47" s="2" customFormat="1" ht="12">
      <c r="A483" s="38"/>
      <c r="B483" s="39"/>
      <c r="C483" s="40"/>
      <c r="D483" s="233" t="s">
        <v>148</v>
      </c>
      <c r="E483" s="40"/>
      <c r="F483" s="234" t="s">
        <v>1106</v>
      </c>
      <c r="G483" s="40"/>
      <c r="H483" s="40"/>
      <c r="I483" s="235"/>
      <c r="J483" s="40"/>
      <c r="K483" s="40"/>
      <c r="L483" s="44"/>
      <c r="M483" s="236"/>
      <c r="N483" s="237"/>
      <c r="O483" s="91"/>
      <c r="P483" s="91"/>
      <c r="Q483" s="91"/>
      <c r="R483" s="91"/>
      <c r="S483" s="91"/>
      <c r="T483" s="92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148</v>
      </c>
      <c r="AU483" s="17" t="s">
        <v>85</v>
      </c>
    </row>
    <row r="484" spans="1:51" s="13" customFormat="1" ht="12">
      <c r="A484" s="13"/>
      <c r="B484" s="238"/>
      <c r="C484" s="239"/>
      <c r="D484" s="240" t="s">
        <v>150</v>
      </c>
      <c r="E484" s="241" t="s">
        <v>1</v>
      </c>
      <c r="F484" s="242" t="s">
        <v>965</v>
      </c>
      <c r="G484" s="239"/>
      <c r="H484" s="241" t="s">
        <v>1</v>
      </c>
      <c r="I484" s="243"/>
      <c r="J484" s="239"/>
      <c r="K484" s="239"/>
      <c r="L484" s="244"/>
      <c r="M484" s="245"/>
      <c r="N484" s="246"/>
      <c r="O484" s="246"/>
      <c r="P484" s="246"/>
      <c r="Q484" s="246"/>
      <c r="R484" s="246"/>
      <c r="S484" s="246"/>
      <c r="T484" s="24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8" t="s">
        <v>150</v>
      </c>
      <c r="AU484" s="248" t="s">
        <v>85</v>
      </c>
      <c r="AV484" s="13" t="s">
        <v>83</v>
      </c>
      <c r="AW484" s="13" t="s">
        <v>32</v>
      </c>
      <c r="AX484" s="13" t="s">
        <v>75</v>
      </c>
      <c r="AY484" s="248" t="s">
        <v>140</v>
      </c>
    </row>
    <row r="485" spans="1:51" s="13" customFormat="1" ht="12">
      <c r="A485" s="13"/>
      <c r="B485" s="238"/>
      <c r="C485" s="239"/>
      <c r="D485" s="240" t="s">
        <v>150</v>
      </c>
      <c r="E485" s="241" t="s">
        <v>1</v>
      </c>
      <c r="F485" s="242" t="s">
        <v>1107</v>
      </c>
      <c r="G485" s="239"/>
      <c r="H485" s="241" t="s">
        <v>1</v>
      </c>
      <c r="I485" s="243"/>
      <c r="J485" s="239"/>
      <c r="K485" s="239"/>
      <c r="L485" s="244"/>
      <c r="M485" s="245"/>
      <c r="N485" s="246"/>
      <c r="O485" s="246"/>
      <c r="P485" s="246"/>
      <c r="Q485" s="246"/>
      <c r="R485" s="246"/>
      <c r="S485" s="246"/>
      <c r="T485" s="24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8" t="s">
        <v>150</v>
      </c>
      <c r="AU485" s="248" t="s">
        <v>85</v>
      </c>
      <c r="AV485" s="13" t="s">
        <v>83</v>
      </c>
      <c r="AW485" s="13" t="s">
        <v>32</v>
      </c>
      <c r="AX485" s="13" t="s">
        <v>75</v>
      </c>
      <c r="AY485" s="248" t="s">
        <v>140</v>
      </c>
    </row>
    <row r="486" spans="1:51" s="14" customFormat="1" ht="12">
      <c r="A486" s="14"/>
      <c r="B486" s="249"/>
      <c r="C486" s="250"/>
      <c r="D486" s="240" t="s">
        <v>150</v>
      </c>
      <c r="E486" s="251" t="s">
        <v>1</v>
      </c>
      <c r="F486" s="252" t="s">
        <v>1108</v>
      </c>
      <c r="G486" s="250"/>
      <c r="H486" s="253">
        <v>2</v>
      </c>
      <c r="I486" s="254"/>
      <c r="J486" s="250"/>
      <c r="K486" s="250"/>
      <c r="L486" s="255"/>
      <c r="M486" s="256"/>
      <c r="N486" s="257"/>
      <c r="O486" s="257"/>
      <c r="P486" s="257"/>
      <c r="Q486" s="257"/>
      <c r="R486" s="257"/>
      <c r="S486" s="257"/>
      <c r="T486" s="25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9" t="s">
        <v>150</v>
      </c>
      <c r="AU486" s="259" t="s">
        <v>85</v>
      </c>
      <c r="AV486" s="14" t="s">
        <v>85</v>
      </c>
      <c r="AW486" s="14" t="s">
        <v>32</v>
      </c>
      <c r="AX486" s="14" t="s">
        <v>75</v>
      </c>
      <c r="AY486" s="259" t="s">
        <v>140</v>
      </c>
    </row>
    <row r="487" spans="1:51" s="15" customFormat="1" ht="12">
      <c r="A487" s="15"/>
      <c r="B487" s="260"/>
      <c r="C487" s="261"/>
      <c r="D487" s="240" t="s">
        <v>150</v>
      </c>
      <c r="E487" s="262" t="s">
        <v>1</v>
      </c>
      <c r="F487" s="263" t="s">
        <v>154</v>
      </c>
      <c r="G487" s="261"/>
      <c r="H487" s="264">
        <v>2</v>
      </c>
      <c r="I487" s="265"/>
      <c r="J487" s="261"/>
      <c r="K487" s="261"/>
      <c r="L487" s="266"/>
      <c r="M487" s="267"/>
      <c r="N487" s="268"/>
      <c r="O487" s="268"/>
      <c r="P487" s="268"/>
      <c r="Q487" s="268"/>
      <c r="R487" s="268"/>
      <c r="S487" s="268"/>
      <c r="T487" s="269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70" t="s">
        <v>150</v>
      </c>
      <c r="AU487" s="270" t="s">
        <v>85</v>
      </c>
      <c r="AV487" s="15" t="s">
        <v>146</v>
      </c>
      <c r="AW487" s="15" t="s">
        <v>32</v>
      </c>
      <c r="AX487" s="15" t="s">
        <v>83</v>
      </c>
      <c r="AY487" s="270" t="s">
        <v>140</v>
      </c>
    </row>
    <row r="488" spans="1:65" s="2" customFormat="1" ht="24.15" customHeight="1">
      <c r="A488" s="38"/>
      <c r="B488" s="39"/>
      <c r="C488" s="219" t="s">
        <v>539</v>
      </c>
      <c r="D488" s="219" t="s">
        <v>142</v>
      </c>
      <c r="E488" s="220" t="s">
        <v>1109</v>
      </c>
      <c r="F488" s="221" t="s">
        <v>1110</v>
      </c>
      <c r="G488" s="222" t="s">
        <v>145</v>
      </c>
      <c r="H488" s="223">
        <v>2.07</v>
      </c>
      <c r="I488" s="224"/>
      <c r="J488" s="225">
        <f>ROUND(I488*H488,2)</f>
        <v>0</v>
      </c>
      <c r="K488" s="226"/>
      <c r="L488" s="44"/>
      <c r="M488" s="227" t="s">
        <v>1</v>
      </c>
      <c r="N488" s="228" t="s">
        <v>40</v>
      </c>
      <c r="O488" s="91"/>
      <c r="P488" s="229">
        <f>O488*H488</f>
        <v>0</v>
      </c>
      <c r="Q488" s="229">
        <v>0</v>
      </c>
      <c r="R488" s="229">
        <f>Q488*H488</f>
        <v>0</v>
      </c>
      <c r="S488" s="229">
        <v>0.034</v>
      </c>
      <c r="T488" s="230">
        <f>S488*H488</f>
        <v>0.07038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1" t="s">
        <v>146</v>
      </c>
      <c r="AT488" s="231" t="s">
        <v>142</v>
      </c>
      <c r="AU488" s="231" t="s">
        <v>85</v>
      </c>
      <c r="AY488" s="17" t="s">
        <v>140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17" t="s">
        <v>83</v>
      </c>
      <c r="BK488" s="232">
        <f>ROUND(I488*H488,2)</f>
        <v>0</v>
      </c>
      <c r="BL488" s="17" t="s">
        <v>146</v>
      </c>
      <c r="BM488" s="231" t="s">
        <v>1111</v>
      </c>
    </row>
    <row r="489" spans="1:47" s="2" customFormat="1" ht="12">
      <c r="A489" s="38"/>
      <c r="B489" s="39"/>
      <c r="C489" s="40"/>
      <c r="D489" s="233" t="s">
        <v>148</v>
      </c>
      <c r="E489" s="40"/>
      <c r="F489" s="234" t="s">
        <v>1112</v>
      </c>
      <c r="G489" s="40"/>
      <c r="H489" s="40"/>
      <c r="I489" s="235"/>
      <c r="J489" s="40"/>
      <c r="K489" s="40"/>
      <c r="L489" s="44"/>
      <c r="M489" s="236"/>
      <c r="N489" s="237"/>
      <c r="O489" s="91"/>
      <c r="P489" s="91"/>
      <c r="Q489" s="91"/>
      <c r="R489" s="91"/>
      <c r="S489" s="91"/>
      <c r="T489" s="92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148</v>
      </c>
      <c r="AU489" s="17" t="s">
        <v>85</v>
      </c>
    </row>
    <row r="490" spans="1:51" s="13" customFormat="1" ht="12">
      <c r="A490" s="13"/>
      <c r="B490" s="238"/>
      <c r="C490" s="239"/>
      <c r="D490" s="240" t="s">
        <v>150</v>
      </c>
      <c r="E490" s="241" t="s">
        <v>1</v>
      </c>
      <c r="F490" s="242" t="s">
        <v>965</v>
      </c>
      <c r="G490" s="239"/>
      <c r="H490" s="241" t="s">
        <v>1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8" t="s">
        <v>150</v>
      </c>
      <c r="AU490" s="248" t="s">
        <v>85</v>
      </c>
      <c r="AV490" s="13" t="s">
        <v>83</v>
      </c>
      <c r="AW490" s="13" t="s">
        <v>32</v>
      </c>
      <c r="AX490" s="13" t="s">
        <v>75</v>
      </c>
      <c r="AY490" s="248" t="s">
        <v>140</v>
      </c>
    </row>
    <row r="491" spans="1:51" s="13" customFormat="1" ht="12">
      <c r="A491" s="13"/>
      <c r="B491" s="238"/>
      <c r="C491" s="239"/>
      <c r="D491" s="240" t="s">
        <v>150</v>
      </c>
      <c r="E491" s="241" t="s">
        <v>1</v>
      </c>
      <c r="F491" s="242" t="s">
        <v>1107</v>
      </c>
      <c r="G491" s="239"/>
      <c r="H491" s="241" t="s">
        <v>1</v>
      </c>
      <c r="I491" s="243"/>
      <c r="J491" s="239"/>
      <c r="K491" s="239"/>
      <c r="L491" s="244"/>
      <c r="M491" s="245"/>
      <c r="N491" s="246"/>
      <c r="O491" s="246"/>
      <c r="P491" s="246"/>
      <c r="Q491" s="246"/>
      <c r="R491" s="246"/>
      <c r="S491" s="246"/>
      <c r="T491" s="24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8" t="s">
        <v>150</v>
      </c>
      <c r="AU491" s="248" t="s">
        <v>85</v>
      </c>
      <c r="AV491" s="13" t="s">
        <v>83</v>
      </c>
      <c r="AW491" s="13" t="s">
        <v>32</v>
      </c>
      <c r="AX491" s="13" t="s">
        <v>75</v>
      </c>
      <c r="AY491" s="248" t="s">
        <v>140</v>
      </c>
    </row>
    <row r="492" spans="1:51" s="14" customFormat="1" ht="12">
      <c r="A492" s="14"/>
      <c r="B492" s="249"/>
      <c r="C492" s="250"/>
      <c r="D492" s="240" t="s">
        <v>150</v>
      </c>
      <c r="E492" s="251" t="s">
        <v>1</v>
      </c>
      <c r="F492" s="252" t="s">
        <v>1113</v>
      </c>
      <c r="G492" s="250"/>
      <c r="H492" s="253">
        <v>2.07</v>
      </c>
      <c r="I492" s="254"/>
      <c r="J492" s="250"/>
      <c r="K492" s="250"/>
      <c r="L492" s="255"/>
      <c r="M492" s="256"/>
      <c r="N492" s="257"/>
      <c r="O492" s="257"/>
      <c r="P492" s="257"/>
      <c r="Q492" s="257"/>
      <c r="R492" s="257"/>
      <c r="S492" s="257"/>
      <c r="T492" s="25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9" t="s">
        <v>150</v>
      </c>
      <c r="AU492" s="259" t="s">
        <v>85</v>
      </c>
      <c r="AV492" s="14" t="s">
        <v>85</v>
      </c>
      <c r="AW492" s="14" t="s">
        <v>32</v>
      </c>
      <c r="AX492" s="14" t="s">
        <v>75</v>
      </c>
      <c r="AY492" s="259" t="s">
        <v>140</v>
      </c>
    </row>
    <row r="493" spans="1:51" s="15" customFormat="1" ht="12">
      <c r="A493" s="15"/>
      <c r="B493" s="260"/>
      <c r="C493" s="261"/>
      <c r="D493" s="240" t="s">
        <v>150</v>
      </c>
      <c r="E493" s="262" t="s">
        <v>1</v>
      </c>
      <c r="F493" s="263" t="s">
        <v>154</v>
      </c>
      <c r="G493" s="261"/>
      <c r="H493" s="264">
        <v>2.07</v>
      </c>
      <c r="I493" s="265"/>
      <c r="J493" s="261"/>
      <c r="K493" s="261"/>
      <c r="L493" s="266"/>
      <c r="M493" s="267"/>
      <c r="N493" s="268"/>
      <c r="O493" s="268"/>
      <c r="P493" s="268"/>
      <c r="Q493" s="268"/>
      <c r="R493" s="268"/>
      <c r="S493" s="268"/>
      <c r="T493" s="269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70" t="s">
        <v>150</v>
      </c>
      <c r="AU493" s="270" t="s">
        <v>85</v>
      </c>
      <c r="AV493" s="15" t="s">
        <v>146</v>
      </c>
      <c r="AW493" s="15" t="s">
        <v>32</v>
      </c>
      <c r="AX493" s="15" t="s">
        <v>83</v>
      </c>
      <c r="AY493" s="270" t="s">
        <v>140</v>
      </c>
    </row>
    <row r="494" spans="1:65" s="2" customFormat="1" ht="24.15" customHeight="1">
      <c r="A494" s="38"/>
      <c r="B494" s="39"/>
      <c r="C494" s="219" t="s">
        <v>554</v>
      </c>
      <c r="D494" s="219" t="s">
        <v>142</v>
      </c>
      <c r="E494" s="220" t="s">
        <v>1114</v>
      </c>
      <c r="F494" s="221" t="s">
        <v>1115</v>
      </c>
      <c r="G494" s="222" t="s">
        <v>145</v>
      </c>
      <c r="H494" s="223">
        <v>21.621</v>
      </c>
      <c r="I494" s="224"/>
      <c r="J494" s="225">
        <f>ROUND(I494*H494,2)</f>
        <v>0</v>
      </c>
      <c r="K494" s="226"/>
      <c r="L494" s="44"/>
      <c r="M494" s="227" t="s">
        <v>1</v>
      </c>
      <c r="N494" s="228" t="s">
        <v>40</v>
      </c>
      <c r="O494" s="91"/>
      <c r="P494" s="229">
        <f>O494*H494</f>
        <v>0</v>
      </c>
      <c r="Q494" s="229">
        <v>0</v>
      </c>
      <c r="R494" s="229">
        <f>Q494*H494</f>
        <v>0</v>
      </c>
      <c r="S494" s="229">
        <v>0.034</v>
      </c>
      <c r="T494" s="230">
        <f>S494*H494</f>
        <v>0.735114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31" t="s">
        <v>146</v>
      </c>
      <c r="AT494" s="231" t="s">
        <v>142</v>
      </c>
      <c r="AU494" s="231" t="s">
        <v>85</v>
      </c>
      <c r="AY494" s="17" t="s">
        <v>140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17" t="s">
        <v>83</v>
      </c>
      <c r="BK494" s="232">
        <f>ROUND(I494*H494,2)</f>
        <v>0</v>
      </c>
      <c r="BL494" s="17" t="s">
        <v>146</v>
      </c>
      <c r="BM494" s="231" t="s">
        <v>1116</v>
      </c>
    </row>
    <row r="495" spans="1:47" s="2" customFormat="1" ht="12">
      <c r="A495" s="38"/>
      <c r="B495" s="39"/>
      <c r="C495" s="40"/>
      <c r="D495" s="233" t="s">
        <v>148</v>
      </c>
      <c r="E495" s="40"/>
      <c r="F495" s="234" t="s">
        <v>1117</v>
      </c>
      <c r="G495" s="40"/>
      <c r="H495" s="40"/>
      <c r="I495" s="235"/>
      <c r="J495" s="40"/>
      <c r="K495" s="40"/>
      <c r="L495" s="44"/>
      <c r="M495" s="236"/>
      <c r="N495" s="237"/>
      <c r="O495" s="91"/>
      <c r="P495" s="91"/>
      <c r="Q495" s="91"/>
      <c r="R495" s="91"/>
      <c r="S495" s="91"/>
      <c r="T495" s="92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148</v>
      </c>
      <c r="AU495" s="17" t="s">
        <v>85</v>
      </c>
    </row>
    <row r="496" spans="1:51" s="13" customFormat="1" ht="12">
      <c r="A496" s="13"/>
      <c r="B496" s="238"/>
      <c r="C496" s="239"/>
      <c r="D496" s="240" t="s">
        <v>150</v>
      </c>
      <c r="E496" s="241" t="s">
        <v>1</v>
      </c>
      <c r="F496" s="242" t="s">
        <v>965</v>
      </c>
      <c r="G496" s="239"/>
      <c r="H496" s="241" t="s">
        <v>1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150</v>
      </c>
      <c r="AU496" s="248" t="s">
        <v>85</v>
      </c>
      <c r="AV496" s="13" t="s">
        <v>83</v>
      </c>
      <c r="AW496" s="13" t="s">
        <v>32</v>
      </c>
      <c r="AX496" s="13" t="s">
        <v>75</v>
      </c>
      <c r="AY496" s="248" t="s">
        <v>140</v>
      </c>
    </row>
    <row r="497" spans="1:51" s="13" customFormat="1" ht="12">
      <c r="A497" s="13"/>
      <c r="B497" s="238"/>
      <c r="C497" s="239"/>
      <c r="D497" s="240" t="s">
        <v>150</v>
      </c>
      <c r="E497" s="241" t="s">
        <v>1</v>
      </c>
      <c r="F497" s="242" t="s">
        <v>1107</v>
      </c>
      <c r="G497" s="239"/>
      <c r="H497" s="241" t="s">
        <v>1</v>
      </c>
      <c r="I497" s="243"/>
      <c r="J497" s="239"/>
      <c r="K497" s="239"/>
      <c r="L497" s="244"/>
      <c r="M497" s="245"/>
      <c r="N497" s="246"/>
      <c r="O497" s="246"/>
      <c r="P497" s="246"/>
      <c r="Q497" s="246"/>
      <c r="R497" s="246"/>
      <c r="S497" s="246"/>
      <c r="T497" s="24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8" t="s">
        <v>150</v>
      </c>
      <c r="AU497" s="248" t="s">
        <v>85</v>
      </c>
      <c r="AV497" s="13" t="s">
        <v>83</v>
      </c>
      <c r="AW497" s="13" t="s">
        <v>32</v>
      </c>
      <c r="AX497" s="13" t="s">
        <v>75</v>
      </c>
      <c r="AY497" s="248" t="s">
        <v>140</v>
      </c>
    </row>
    <row r="498" spans="1:51" s="14" customFormat="1" ht="12">
      <c r="A498" s="14"/>
      <c r="B498" s="249"/>
      <c r="C498" s="250"/>
      <c r="D498" s="240" t="s">
        <v>150</v>
      </c>
      <c r="E498" s="251" t="s">
        <v>1</v>
      </c>
      <c r="F498" s="252" t="s">
        <v>1118</v>
      </c>
      <c r="G498" s="250"/>
      <c r="H498" s="253">
        <v>4.08</v>
      </c>
      <c r="I498" s="254"/>
      <c r="J498" s="250"/>
      <c r="K498" s="250"/>
      <c r="L498" s="255"/>
      <c r="M498" s="256"/>
      <c r="N498" s="257"/>
      <c r="O498" s="257"/>
      <c r="P498" s="257"/>
      <c r="Q498" s="257"/>
      <c r="R498" s="257"/>
      <c r="S498" s="257"/>
      <c r="T498" s="25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9" t="s">
        <v>150</v>
      </c>
      <c r="AU498" s="259" t="s">
        <v>85</v>
      </c>
      <c r="AV498" s="14" t="s">
        <v>85</v>
      </c>
      <c r="AW498" s="14" t="s">
        <v>32</v>
      </c>
      <c r="AX498" s="14" t="s">
        <v>75</v>
      </c>
      <c r="AY498" s="259" t="s">
        <v>140</v>
      </c>
    </row>
    <row r="499" spans="1:51" s="13" customFormat="1" ht="12">
      <c r="A499" s="13"/>
      <c r="B499" s="238"/>
      <c r="C499" s="239"/>
      <c r="D499" s="240" t="s">
        <v>150</v>
      </c>
      <c r="E499" s="241" t="s">
        <v>1</v>
      </c>
      <c r="F499" s="242" t="s">
        <v>827</v>
      </c>
      <c r="G499" s="239"/>
      <c r="H499" s="241" t="s">
        <v>1</v>
      </c>
      <c r="I499" s="243"/>
      <c r="J499" s="239"/>
      <c r="K499" s="239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150</v>
      </c>
      <c r="AU499" s="248" t="s">
        <v>85</v>
      </c>
      <c r="AV499" s="13" t="s">
        <v>83</v>
      </c>
      <c r="AW499" s="13" t="s">
        <v>32</v>
      </c>
      <c r="AX499" s="13" t="s">
        <v>75</v>
      </c>
      <c r="AY499" s="248" t="s">
        <v>140</v>
      </c>
    </row>
    <row r="500" spans="1:51" s="13" customFormat="1" ht="12">
      <c r="A500" s="13"/>
      <c r="B500" s="238"/>
      <c r="C500" s="239"/>
      <c r="D500" s="240" t="s">
        <v>150</v>
      </c>
      <c r="E500" s="241" t="s">
        <v>1</v>
      </c>
      <c r="F500" s="242" t="s">
        <v>1119</v>
      </c>
      <c r="G500" s="239"/>
      <c r="H500" s="241" t="s">
        <v>1</v>
      </c>
      <c r="I500" s="243"/>
      <c r="J500" s="239"/>
      <c r="K500" s="239"/>
      <c r="L500" s="244"/>
      <c r="M500" s="245"/>
      <c r="N500" s="246"/>
      <c r="O500" s="246"/>
      <c r="P500" s="246"/>
      <c r="Q500" s="246"/>
      <c r="R500" s="246"/>
      <c r="S500" s="246"/>
      <c r="T500" s="24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8" t="s">
        <v>150</v>
      </c>
      <c r="AU500" s="248" t="s">
        <v>85</v>
      </c>
      <c r="AV500" s="13" t="s">
        <v>83</v>
      </c>
      <c r="AW500" s="13" t="s">
        <v>32</v>
      </c>
      <c r="AX500" s="13" t="s">
        <v>75</v>
      </c>
      <c r="AY500" s="248" t="s">
        <v>140</v>
      </c>
    </row>
    <row r="501" spans="1:51" s="14" customFormat="1" ht="12">
      <c r="A501" s="14"/>
      <c r="B501" s="249"/>
      <c r="C501" s="250"/>
      <c r="D501" s="240" t="s">
        <v>150</v>
      </c>
      <c r="E501" s="251" t="s">
        <v>1</v>
      </c>
      <c r="F501" s="252" t="s">
        <v>1120</v>
      </c>
      <c r="G501" s="250"/>
      <c r="H501" s="253">
        <v>17.541</v>
      </c>
      <c r="I501" s="254"/>
      <c r="J501" s="250"/>
      <c r="K501" s="250"/>
      <c r="L501" s="255"/>
      <c r="M501" s="256"/>
      <c r="N501" s="257"/>
      <c r="O501" s="257"/>
      <c r="P501" s="257"/>
      <c r="Q501" s="257"/>
      <c r="R501" s="257"/>
      <c r="S501" s="257"/>
      <c r="T501" s="25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9" t="s">
        <v>150</v>
      </c>
      <c r="AU501" s="259" t="s">
        <v>85</v>
      </c>
      <c r="AV501" s="14" t="s">
        <v>85</v>
      </c>
      <c r="AW501" s="14" t="s">
        <v>32</v>
      </c>
      <c r="AX501" s="14" t="s">
        <v>75</v>
      </c>
      <c r="AY501" s="259" t="s">
        <v>140</v>
      </c>
    </row>
    <row r="502" spans="1:51" s="15" customFormat="1" ht="12">
      <c r="A502" s="15"/>
      <c r="B502" s="260"/>
      <c r="C502" s="261"/>
      <c r="D502" s="240" t="s">
        <v>150</v>
      </c>
      <c r="E502" s="262" t="s">
        <v>1</v>
      </c>
      <c r="F502" s="263" t="s">
        <v>154</v>
      </c>
      <c r="G502" s="261"/>
      <c r="H502" s="264">
        <v>21.621000000000002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70" t="s">
        <v>150</v>
      </c>
      <c r="AU502" s="270" t="s">
        <v>85</v>
      </c>
      <c r="AV502" s="15" t="s">
        <v>146</v>
      </c>
      <c r="AW502" s="15" t="s">
        <v>32</v>
      </c>
      <c r="AX502" s="15" t="s">
        <v>83</v>
      </c>
      <c r="AY502" s="270" t="s">
        <v>140</v>
      </c>
    </row>
    <row r="503" spans="1:65" s="2" customFormat="1" ht="21.75" customHeight="1">
      <c r="A503" s="38"/>
      <c r="B503" s="39"/>
      <c r="C503" s="219" t="s">
        <v>560</v>
      </c>
      <c r="D503" s="219" t="s">
        <v>142</v>
      </c>
      <c r="E503" s="220" t="s">
        <v>468</v>
      </c>
      <c r="F503" s="221" t="s">
        <v>469</v>
      </c>
      <c r="G503" s="222" t="s">
        <v>145</v>
      </c>
      <c r="H503" s="223">
        <v>6.8</v>
      </c>
      <c r="I503" s="224"/>
      <c r="J503" s="225">
        <f>ROUND(I503*H503,2)</f>
        <v>0</v>
      </c>
      <c r="K503" s="226"/>
      <c r="L503" s="44"/>
      <c r="M503" s="227" t="s">
        <v>1</v>
      </c>
      <c r="N503" s="228" t="s">
        <v>40</v>
      </c>
      <c r="O503" s="91"/>
      <c r="P503" s="229">
        <f>O503*H503</f>
        <v>0</v>
      </c>
      <c r="Q503" s="229">
        <v>0</v>
      </c>
      <c r="R503" s="229">
        <f>Q503*H503</f>
        <v>0</v>
      </c>
      <c r="S503" s="229">
        <v>0.076</v>
      </c>
      <c r="T503" s="230">
        <f>S503*H503</f>
        <v>0.5167999999999999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31" t="s">
        <v>146</v>
      </c>
      <c r="AT503" s="231" t="s">
        <v>142</v>
      </c>
      <c r="AU503" s="231" t="s">
        <v>85</v>
      </c>
      <c r="AY503" s="17" t="s">
        <v>140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17" t="s">
        <v>83</v>
      </c>
      <c r="BK503" s="232">
        <f>ROUND(I503*H503,2)</f>
        <v>0</v>
      </c>
      <c r="BL503" s="17" t="s">
        <v>146</v>
      </c>
      <c r="BM503" s="231" t="s">
        <v>1121</v>
      </c>
    </row>
    <row r="504" spans="1:47" s="2" customFormat="1" ht="12">
      <c r="A504" s="38"/>
      <c r="B504" s="39"/>
      <c r="C504" s="40"/>
      <c r="D504" s="233" t="s">
        <v>148</v>
      </c>
      <c r="E504" s="40"/>
      <c r="F504" s="234" t="s">
        <v>471</v>
      </c>
      <c r="G504" s="40"/>
      <c r="H504" s="40"/>
      <c r="I504" s="235"/>
      <c r="J504" s="40"/>
      <c r="K504" s="40"/>
      <c r="L504" s="44"/>
      <c r="M504" s="236"/>
      <c r="N504" s="237"/>
      <c r="O504" s="91"/>
      <c r="P504" s="91"/>
      <c r="Q504" s="91"/>
      <c r="R504" s="91"/>
      <c r="S504" s="91"/>
      <c r="T504" s="92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148</v>
      </c>
      <c r="AU504" s="17" t="s">
        <v>85</v>
      </c>
    </row>
    <row r="505" spans="1:51" s="13" customFormat="1" ht="12">
      <c r="A505" s="13"/>
      <c r="B505" s="238"/>
      <c r="C505" s="239"/>
      <c r="D505" s="240" t="s">
        <v>150</v>
      </c>
      <c r="E505" s="241" t="s">
        <v>1</v>
      </c>
      <c r="F505" s="242" t="s">
        <v>965</v>
      </c>
      <c r="G505" s="239"/>
      <c r="H505" s="241" t="s">
        <v>1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150</v>
      </c>
      <c r="AU505" s="248" t="s">
        <v>85</v>
      </c>
      <c r="AV505" s="13" t="s">
        <v>83</v>
      </c>
      <c r="AW505" s="13" t="s">
        <v>32</v>
      </c>
      <c r="AX505" s="13" t="s">
        <v>75</v>
      </c>
      <c r="AY505" s="248" t="s">
        <v>140</v>
      </c>
    </row>
    <row r="506" spans="1:51" s="13" customFormat="1" ht="12">
      <c r="A506" s="13"/>
      <c r="B506" s="238"/>
      <c r="C506" s="239"/>
      <c r="D506" s="240" t="s">
        <v>150</v>
      </c>
      <c r="E506" s="241" t="s">
        <v>1</v>
      </c>
      <c r="F506" s="242" t="s">
        <v>1122</v>
      </c>
      <c r="G506" s="239"/>
      <c r="H506" s="241" t="s">
        <v>1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8" t="s">
        <v>150</v>
      </c>
      <c r="AU506" s="248" t="s">
        <v>85</v>
      </c>
      <c r="AV506" s="13" t="s">
        <v>83</v>
      </c>
      <c r="AW506" s="13" t="s">
        <v>32</v>
      </c>
      <c r="AX506" s="13" t="s">
        <v>75</v>
      </c>
      <c r="AY506" s="248" t="s">
        <v>140</v>
      </c>
    </row>
    <row r="507" spans="1:51" s="14" customFormat="1" ht="12">
      <c r="A507" s="14"/>
      <c r="B507" s="249"/>
      <c r="C507" s="250"/>
      <c r="D507" s="240" t="s">
        <v>150</v>
      </c>
      <c r="E507" s="251" t="s">
        <v>1</v>
      </c>
      <c r="F507" s="252" t="s">
        <v>1123</v>
      </c>
      <c r="G507" s="250"/>
      <c r="H507" s="253">
        <v>1.6</v>
      </c>
      <c r="I507" s="254"/>
      <c r="J507" s="250"/>
      <c r="K507" s="250"/>
      <c r="L507" s="255"/>
      <c r="M507" s="256"/>
      <c r="N507" s="257"/>
      <c r="O507" s="257"/>
      <c r="P507" s="257"/>
      <c r="Q507" s="257"/>
      <c r="R507" s="257"/>
      <c r="S507" s="257"/>
      <c r="T507" s="258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9" t="s">
        <v>150</v>
      </c>
      <c r="AU507" s="259" t="s">
        <v>85</v>
      </c>
      <c r="AV507" s="14" t="s">
        <v>85</v>
      </c>
      <c r="AW507" s="14" t="s">
        <v>32</v>
      </c>
      <c r="AX507" s="14" t="s">
        <v>75</v>
      </c>
      <c r="AY507" s="259" t="s">
        <v>140</v>
      </c>
    </row>
    <row r="508" spans="1:51" s="13" customFormat="1" ht="12">
      <c r="A508" s="13"/>
      <c r="B508" s="238"/>
      <c r="C508" s="239"/>
      <c r="D508" s="240" t="s">
        <v>150</v>
      </c>
      <c r="E508" s="241" t="s">
        <v>1</v>
      </c>
      <c r="F508" s="242" t="s">
        <v>827</v>
      </c>
      <c r="G508" s="239"/>
      <c r="H508" s="241" t="s">
        <v>1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8" t="s">
        <v>150</v>
      </c>
      <c r="AU508" s="248" t="s">
        <v>85</v>
      </c>
      <c r="AV508" s="13" t="s">
        <v>83</v>
      </c>
      <c r="AW508" s="13" t="s">
        <v>32</v>
      </c>
      <c r="AX508" s="13" t="s">
        <v>75</v>
      </c>
      <c r="AY508" s="248" t="s">
        <v>140</v>
      </c>
    </row>
    <row r="509" spans="1:51" s="13" customFormat="1" ht="12">
      <c r="A509" s="13"/>
      <c r="B509" s="238"/>
      <c r="C509" s="239"/>
      <c r="D509" s="240" t="s">
        <v>150</v>
      </c>
      <c r="E509" s="241" t="s">
        <v>1</v>
      </c>
      <c r="F509" s="242" t="s">
        <v>847</v>
      </c>
      <c r="G509" s="239"/>
      <c r="H509" s="241" t="s">
        <v>1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8" t="s">
        <v>150</v>
      </c>
      <c r="AU509" s="248" t="s">
        <v>85</v>
      </c>
      <c r="AV509" s="13" t="s">
        <v>83</v>
      </c>
      <c r="AW509" s="13" t="s">
        <v>32</v>
      </c>
      <c r="AX509" s="13" t="s">
        <v>75</v>
      </c>
      <c r="AY509" s="248" t="s">
        <v>140</v>
      </c>
    </row>
    <row r="510" spans="1:51" s="14" customFormat="1" ht="12">
      <c r="A510" s="14"/>
      <c r="B510" s="249"/>
      <c r="C510" s="250"/>
      <c r="D510" s="240" t="s">
        <v>150</v>
      </c>
      <c r="E510" s="251" t="s">
        <v>1</v>
      </c>
      <c r="F510" s="252" t="s">
        <v>1124</v>
      </c>
      <c r="G510" s="250"/>
      <c r="H510" s="253">
        <v>5.2</v>
      </c>
      <c r="I510" s="254"/>
      <c r="J510" s="250"/>
      <c r="K510" s="250"/>
      <c r="L510" s="255"/>
      <c r="M510" s="256"/>
      <c r="N510" s="257"/>
      <c r="O510" s="257"/>
      <c r="P510" s="257"/>
      <c r="Q510" s="257"/>
      <c r="R510" s="257"/>
      <c r="S510" s="257"/>
      <c r="T510" s="25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9" t="s">
        <v>150</v>
      </c>
      <c r="AU510" s="259" t="s">
        <v>85</v>
      </c>
      <c r="AV510" s="14" t="s">
        <v>85</v>
      </c>
      <c r="AW510" s="14" t="s">
        <v>32</v>
      </c>
      <c r="AX510" s="14" t="s">
        <v>75</v>
      </c>
      <c r="AY510" s="259" t="s">
        <v>140</v>
      </c>
    </row>
    <row r="511" spans="1:51" s="15" customFormat="1" ht="12">
      <c r="A511" s="15"/>
      <c r="B511" s="260"/>
      <c r="C511" s="261"/>
      <c r="D511" s="240" t="s">
        <v>150</v>
      </c>
      <c r="E511" s="262" t="s">
        <v>1</v>
      </c>
      <c r="F511" s="263" t="s">
        <v>154</v>
      </c>
      <c r="G511" s="261"/>
      <c r="H511" s="264">
        <v>6.800000000000001</v>
      </c>
      <c r="I511" s="265"/>
      <c r="J511" s="261"/>
      <c r="K511" s="261"/>
      <c r="L511" s="266"/>
      <c r="M511" s="267"/>
      <c r="N511" s="268"/>
      <c r="O511" s="268"/>
      <c r="P511" s="268"/>
      <c r="Q511" s="268"/>
      <c r="R511" s="268"/>
      <c r="S511" s="268"/>
      <c r="T511" s="269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70" t="s">
        <v>150</v>
      </c>
      <c r="AU511" s="270" t="s">
        <v>85</v>
      </c>
      <c r="AV511" s="15" t="s">
        <v>146</v>
      </c>
      <c r="AW511" s="15" t="s">
        <v>32</v>
      </c>
      <c r="AX511" s="15" t="s">
        <v>83</v>
      </c>
      <c r="AY511" s="270" t="s">
        <v>140</v>
      </c>
    </row>
    <row r="512" spans="1:65" s="2" customFormat="1" ht="21.75" customHeight="1">
      <c r="A512" s="38"/>
      <c r="B512" s="39"/>
      <c r="C512" s="219" t="s">
        <v>575</v>
      </c>
      <c r="D512" s="219" t="s">
        <v>142</v>
      </c>
      <c r="E512" s="220" t="s">
        <v>1125</v>
      </c>
      <c r="F512" s="221" t="s">
        <v>1126</v>
      </c>
      <c r="G512" s="222" t="s">
        <v>145</v>
      </c>
      <c r="H512" s="223">
        <v>2.6</v>
      </c>
      <c r="I512" s="224"/>
      <c r="J512" s="225">
        <f>ROUND(I512*H512,2)</f>
        <v>0</v>
      </c>
      <c r="K512" s="226"/>
      <c r="L512" s="44"/>
      <c r="M512" s="227" t="s">
        <v>1</v>
      </c>
      <c r="N512" s="228" t="s">
        <v>40</v>
      </c>
      <c r="O512" s="91"/>
      <c r="P512" s="229">
        <f>O512*H512</f>
        <v>0</v>
      </c>
      <c r="Q512" s="229">
        <v>0</v>
      </c>
      <c r="R512" s="229">
        <f>Q512*H512</f>
        <v>0</v>
      </c>
      <c r="S512" s="229">
        <v>0.063</v>
      </c>
      <c r="T512" s="230">
        <f>S512*H512</f>
        <v>0.1638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31" t="s">
        <v>146</v>
      </c>
      <c r="AT512" s="231" t="s">
        <v>142</v>
      </c>
      <c r="AU512" s="231" t="s">
        <v>85</v>
      </c>
      <c r="AY512" s="17" t="s">
        <v>140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17" t="s">
        <v>83</v>
      </c>
      <c r="BK512" s="232">
        <f>ROUND(I512*H512,2)</f>
        <v>0</v>
      </c>
      <c r="BL512" s="17" t="s">
        <v>146</v>
      </c>
      <c r="BM512" s="231" t="s">
        <v>1127</v>
      </c>
    </row>
    <row r="513" spans="1:47" s="2" customFormat="1" ht="12">
      <c r="A513" s="38"/>
      <c r="B513" s="39"/>
      <c r="C513" s="40"/>
      <c r="D513" s="233" t="s">
        <v>148</v>
      </c>
      <c r="E513" s="40"/>
      <c r="F513" s="234" t="s">
        <v>1128</v>
      </c>
      <c r="G513" s="40"/>
      <c r="H513" s="40"/>
      <c r="I513" s="235"/>
      <c r="J513" s="40"/>
      <c r="K513" s="40"/>
      <c r="L513" s="44"/>
      <c r="M513" s="236"/>
      <c r="N513" s="237"/>
      <c r="O513" s="91"/>
      <c r="P513" s="91"/>
      <c r="Q513" s="91"/>
      <c r="R513" s="91"/>
      <c r="S513" s="91"/>
      <c r="T513" s="92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148</v>
      </c>
      <c r="AU513" s="17" t="s">
        <v>85</v>
      </c>
    </row>
    <row r="514" spans="1:51" s="13" customFormat="1" ht="12">
      <c r="A514" s="13"/>
      <c r="B514" s="238"/>
      <c r="C514" s="239"/>
      <c r="D514" s="240" t="s">
        <v>150</v>
      </c>
      <c r="E514" s="241" t="s">
        <v>1</v>
      </c>
      <c r="F514" s="242" t="s">
        <v>827</v>
      </c>
      <c r="G514" s="239"/>
      <c r="H514" s="241" t="s">
        <v>1</v>
      </c>
      <c r="I514" s="243"/>
      <c r="J514" s="239"/>
      <c r="K514" s="239"/>
      <c r="L514" s="244"/>
      <c r="M514" s="245"/>
      <c r="N514" s="246"/>
      <c r="O514" s="246"/>
      <c r="P514" s="246"/>
      <c r="Q514" s="246"/>
      <c r="R514" s="246"/>
      <c r="S514" s="246"/>
      <c r="T514" s="24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8" t="s">
        <v>150</v>
      </c>
      <c r="AU514" s="248" t="s">
        <v>85</v>
      </c>
      <c r="AV514" s="13" t="s">
        <v>83</v>
      </c>
      <c r="AW514" s="13" t="s">
        <v>32</v>
      </c>
      <c r="AX514" s="13" t="s">
        <v>75</v>
      </c>
      <c r="AY514" s="248" t="s">
        <v>140</v>
      </c>
    </row>
    <row r="515" spans="1:51" s="13" customFormat="1" ht="12">
      <c r="A515" s="13"/>
      <c r="B515" s="238"/>
      <c r="C515" s="239"/>
      <c r="D515" s="240" t="s">
        <v>150</v>
      </c>
      <c r="E515" s="241" t="s">
        <v>1</v>
      </c>
      <c r="F515" s="242" t="s">
        <v>847</v>
      </c>
      <c r="G515" s="239"/>
      <c r="H515" s="241" t="s">
        <v>1</v>
      </c>
      <c r="I515" s="243"/>
      <c r="J515" s="239"/>
      <c r="K515" s="239"/>
      <c r="L515" s="244"/>
      <c r="M515" s="245"/>
      <c r="N515" s="246"/>
      <c r="O515" s="246"/>
      <c r="P515" s="246"/>
      <c r="Q515" s="246"/>
      <c r="R515" s="246"/>
      <c r="S515" s="246"/>
      <c r="T515" s="247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8" t="s">
        <v>150</v>
      </c>
      <c r="AU515" s="248" t="s">
        <v>85</v>
      </c>
      <c r="AV515" s="13" t="s">
        <v>83</v>
      </c>
      <c r="AW515" s="13" t="s">
        <v>32</v>
      </c>
      <c r="AX515" s="13" t="s">
        <v>75</v>
      </c>
      <c r="AY515" s="248" t="s">
        <v>140</v>
      </c>
    </row>
    <row r="516" spans="1:51" s="14" customFormat="1" ht="12">
      <c r="A516" s="14"/>
      <c r="B516" s="249"/>
      <c r="C516" s="250"/>
      <c r="D516" s="240" t="s">
        <v>150</v>
      </c>
      <c r="E516" s="251" t="s">
        <v>1</v>
      </c>
      <c r="F516" s="252" t="s">
        <v>1129</v>
      </c>
      <c r="G516" s="250"/>
      <c r="H516" s="253">
        <v>2.6</v>
      </c>
      <c r="I516" s="254"/>
      <c r="J516" s="250"/>
      <c r="K516" s="250"/>
      <c r="L516" s="255"/>
      <c r="M516" s="256"/>
      <c r="N516" s="257"/>
      <c r="O516" s="257"/>
      <c r="P516" s="257"/>
      <c r="Q516" s="257"/>
      <c r="R516" s="257"/>
      <c r="S516" s="257"/>
      <c r="T516" s="258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9" t="s">
        <v>150</v>
      </c>
      <c r="AU516" s="259" t="s">
        <v>85</v>
      </c>
      <c r="AV516" s="14" t="s">
        <v>85</v>
      </c>
      <c r="AW516" s="14" t="s">
        <v>32</v>
      </c>
      <c r="AX516" s="14" t="s">
        <v>75</v>
      </c>
      <c r="AY516" s="259" t="s">
        <v>140</v>
      </c>
    </row>
    <row r="517" spans="1:51" s="15" customFormat="1" ht="12">
      <c r="A517" s="15"/>
      <c r="B517" s="260"/>
      <c r="C517" s="261"/>
      <c r="D517" s="240" t="s">
        <v>150</v>
      </c>
      <c r="E517" s="262" t="s">
        <v>1</v>
      </c>
      <c r="F517" s="263" t="s">
        <v>154</v>
      </c>
      <c r="G517" s="261"/>
      <c r="H517" s="264">
        <v>2.6</v>
      </c>
      <c r="I517" s="265"/>
      <c r="J517" s="261"/>
      <c r="K517" s="261"/>
      <c r="L517" s="266"/>
      <c r="M517" s="267"/>
      <c r="N517" s="268"/>
      <c r="O517" s="268"/>
      <c r="P517" s="268"/>
      <c r="Q517" s="268"/>
      <c r="R517" s="268"/>
      <c r="S517" s="268"/>
      <c r="T517" s="269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70" t="s">
        <v>150</v>
      </c>
      <c r="AU517" s="270" t="s">
        <v>85</v>
      </c>
      <c r="AV517" s="15" t="s">
        <v>146</v>
      </c>
      <c r="AW517" s="15" t="s">
        <v>32</v>
      </c>
      <c r="AX517" s="15" t="s">
        <v>83</v>
      </c>
      <c r="AY517" s="270" t="s">
        <v>140</v>
      </c>
    </row>
    <row r="518" spans="1:65" s="2" customFormat="1" ht="16.5" customHeight="1">
      <c r="A518" s="38"/>
      <c r="B518" s="39"/>
      <c r="C518" s="219" t="s">
        <v>581</v>
      </c>
      <c r="D518" s="219" t="s">
        <v>142</v>
      </c>
      <c r="E518" s="220" t="s">
        <v>1130</v>
      </c>
      <c r="F518" s="221" t="s">
        <v>1131</v>
      </c>
      <c r="G518" s="222" t="s">
        <v>145</v>
      </c>
      <c r="H518" s="223">
        <v>13.92</v>
      </c>
      <c r="I518" s="224"/>
      <c r="J518" s="225">
        <f>ROUND(I518*H518,2)</f>
        <v>0</v>
      </c>
      <c r="K518" s="226"/>
      <c r="L518" s="44"/>
      <c r="M518" s="227" t="s">
        <v>1</v>
      </c>
      <c r="N518" s="228" t="s">
        <v>40</v>
      </c>
      <c r="O518" s="91"/>
      <c r="P518" s="229">
        <f>O518*H518</f>
        <v>0</v>
      </c>
      <c r="Q518" s="229">
        <v>0</v>
      </c>
      <c r="R518" s="229">
        <f>Q518*H518</f>
        <v>0</v>
      </c>
      <c r="S518" s="229">
        <v>0.025</v>
      </c>
      <c r="T518" s="230">
        <f>S518*H518</f>
        <v>0.34800000000000003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31" t="s">
        <v>146</v>
      </c>
      <c r="AT518" s="231" t="s">
        <v>142</v>
      </c>
      <c r="AU518" s="231" t="s">
        <v>85</v>
      </c>
      <c r="AY518" s="17" t="s">
        <v>140</v>
      </c>
      <c r="BE518" s="232">
        <f>IF(N518="základní",J518,0)</f>
        <v>0</v>
      </c>
      <c r="BF518" s="232">
        <f>IF(N518="snížená",J518,0)</f>
        <v>0</v>
      </c>
      <c r="BG518" s="232">
        <f>IF(N518="zákl. přenesená",J518,0)</f>
        <v>0</v>
      </c>
      <c r="BH518" s="232">
        <f>IF(N518="sníž. přenesená",J518,0)</f>
        <v>0</v>
      </c>
      <c r="BI518" s="232">
        <f>IF(N518="nulová",J518,0)</f>
        <v>0</v>
      </c>
      <c r="BJ518" s="17" t="s">
        <v>83</v>
      </c>
      <c r="BK518" s="232">
        <f>ROUND(I518*H518,2)</f>
        <v>0</v>
      </c>
      <c r="BL518" s="17" t="s">
        <v>146</v>
      </c>
      <c r="BM518" s="231" t="s">
        <v>1132</v>
      </c>
    </row>
    <row r="519" spans="1:47" s="2" customFormat="1" ht="12">
      <c r="A519" s="38"/>
      <c r="B519" s="39"/>
      <c r="C519" s="40"/>
      <c r="D519" s="233" t="s">
        <v>148</v>
      </c>
      <c r="E519" s="40"/>
      <c r="F519" s="234" t="s">
        <v>1133</v>
      </c>
      <c r="G519" s="40"/>
      <c r="H519" s="40"/>
      <c r="I519" s="235"/>
      <c r="J519" s="40"/>
      <c r="K519" s="40"/>
      <c r="L519" s="44"/>
      <c r="M519" s="236"/>
      <c r="N519" s="237"/>
      <c r="O519" s="91"/>
      <c r="P519" s="91"/>
      <c r="Q519" s="91"/>
      <c r="R519" s="91"/>
      <c r="S519" s="91"/>
      <c r="T519" s="92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148</v>
      </c>
      <c r="AU519" s="17" t="s">
        <v>85</v>
      </c>
    </row>
    <row r="520" spans="1:51" s="13" customFormat="1" ht="12">
      <c r="A520" s="13"/>
      <c r="B520" s="238"/>
      <c r="C520" s="239"/>
      <c r="D520" s="240" t="s">
        <v>150</v>
      </c>
      <c r="E520" s="241" t="s">
        <v>1</v>
      </c>
      <c r="F520" s="242" t="s">
        <v>827</v>
      </c>
      <c r="G520" s="239"/>
      <c r="H520" s="241" t="s">
        <v>1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8" t="s">
        <v>150</v>
      </c>
      <c r="AU520" s="248" t="s">
        <v>85</v>
      </c>
      <c r="AV520" s="13" t="s">
        <v>83</v>
      </c>
      <c r="AW520" s="13" t="s">
        <v>32</v>
      </c>
      <c r="AX520" s="13" t="s">
        <v>75</v>
      </c>
      <c r="AY520" s="248" t="s">
        <v>140</v>
      </c>
    </row>
    <row r="521" spans="1:51" s="13" customFormat="1" ht="12">
      <c r="A521" s="13"/>
      <c r="B521" s="238"/>
      <c r="C521" s="239"/>
      <c r="D521" s="240" t="s">
        <v>150</v>
      </c>
      <c r="E521" s="241" t="s">
        <v>1</v>
      </c>
      <c r="F521" s="242" t="s">
        <v>1119</v>
      </c>
      <c r="G521" s="239"/>
      <c r="H521" s="241" t="s">
        <v>1</v>
      </c>
      <c r="I521" s="243"/>
      <c r="J521" s="239"/>
      <c r="K521" s="239"/>
      <c r="L521" s="244"/>
      <c r="M521" s="245"/>
      <c r="N521" s="246"/>
      <c r="O521" s="246"/>
      <c r="P521" s="246"/>
      <c r="Q521" s="246"/>
      <c r="R521" s="246"/>
      <c r="S521" s="246"/>
      <c r="T521" s="24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8" t="s">
        <v>150</v>
      </c>
      <c r="AU521" s="248" t="s">
        <v>85</v>
      </c>
      <c r="AV521" s="13" t="s">
        <v>83</v>
      </c>
      <c r="AW521" s="13" t="s">
        <v>32</v>
      </c>
      <c r="AX521" s="13" t="s">
        <v>75</v>
      </c>
      <c r="AY521" s="248" t="s">
        <v>140</v>
      </c>
    </row>
    <row r="522" spans="1:51" s="14" customFormat="1" ht="12">
      <c r="A522" s="14"/>
      <c r="B522" s="249"/>
      <c r="C522" s="250"/>
      <c r="D522" s="240" t="s">
        <v>150</v>
      </c>
      <c r="E522" s="251" t="s">
        <v>1</v>
      </c>
      <c r="F522" s="252" t="s">
        <v>1134</v>
      </c>
      <c r="G522" s="250"/>
      <c r="H522" s="253">
        <v>13.92</v>
      </c>
      <c r="I522" s="254"/>
      <c r="J522" s="250"/>
      <c r="K522" s="250"/>
      <c r="L522" s="255"/>
      <c r="M522" s="256"/>
      <c r="N522" s="257"/>
      <c r="O522" s="257"/>
      <c r="P522" s="257"/>
      <c r="Q522" s="257"/>
      <c r="R522" s="257"/>
      <c r="S522" s="257"/>
      <c r="T522" s="258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9" t="s">
        <v>150</v>
      </c>
      <c r="AU522" s="259" t="s">
        <v>85</v>
      </c>
      <c r="AV522" s="14" t="s">
        <v>85</v>
      </c>
      <c r="AW522" s="14" t="s">
        <v>32</v>
      </c>
      <c r="AX522" s="14" t="s">
        <v>75</v>
      </c>
      <c r="AY522" s="259" t="s">
        <v>140</v>
      </c>
    </row>
    <row r="523" spans="1:51" s="15" customFormat="1" ht="12">
      <c r="A523" s="15"/>
      <c r="B523" s="260"/>
      <c r="C523" s="261"/>
      <c r="D523" s="240" t="s">
        <v>150</v>
      </c>
      <c r="E523" s="262" t="s">
        <v>1</v>
      </c>
      <c r="F523" s="263" t="s">
        <v>154</v>
      </c>
      <c r="G523" s="261"/>
      <c r="H523" s="264">
        <v>13.92</v>
      </c>
      <c r="I523" s="265"/>
      <c r="J523" s="261"/>
      <c r="K523" s="261"/>
      <c r="L523" s="266"/>
      <c r="M523" s="267"/>
      <c r="N523" s="268"/>
      <c r="O523" s="268"/>
      <c r="P523" s="268"/>
      <c r="Q523" s="268"/>
      <c r="R523" s="268"/>
      <c r="S523" s="268"/>
      <c r="T523" s="269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70" t="s">
        <v>150</v>
      </c>
      <c r="AU523" s="270" t="s">
        <v>85</v>
      </c>
      <c r="AV523" s="15" t="s">
        <v>146</v>
      </c>
      <c r="AW523" s="15" t="s">
        <v>32</v>
      </c>
      <c r="AX523" s="15" t="s">
        <v>83</v>
      </c>
      <c r="AY523" s="270" t="s">
        <v>140</v>
      </c>
    </row>
    <row r="524" spans="1:65" s="2" customFormat="1" ht="24.15" customHeight="1">
      <c r="A524" s="38"/>
      <c r="B524" s="39"/>
      <c r="C524" s="219" t="s">
        <v>588</v>
      </c>
      <c r="D524" s="219" t="s">
        <v>142</v>
      </c>
      <c r="E524" s="220" t="s">
        <v>1135</v>
      </c>
      <c r="F524" s="221" t="s">
        <v>1136</v>
      </c>
      <c r="G524" s="222" t="s">
        <v>218</v>
      </c>
      <c r="H524" s="223">
        <v>29</v>
      </c>
      <c r="I524" s="224"/>
      <c r="J524" s="225">
        <f>ROUND(I524*H524,2)</f>
        <v>0</v>
      </c>
      <c r="K524" s="226"/>
      <c r="L524" s="44"/>
      <c r="M524" s="227" t="s">
        <v>1</v>
      </c>
      <c r="N524" s="228" t="s">
        <v>40</v>
      </c>
      <c r="O524" s="91"/>
      <c r="P524" s="229">
        <f>O524*H524</f>
        <v>0</v>
      </c>
      <c r="Q524" s="229">
        <v>0</v>
      </c>
      <c r="R524" s="229">
        <f>Q524*H524</f>
        <v>0</v>
      </c>
      <c r="S524" s="229">
        <v>0.049</v>
      </c>
      <c r="T524" s="230">
        <f>S524*H524</f>
        <v>1.421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31" t="s">
        <v>146</v>
      </c>
      <c r="AT524" s="231" t="s">
        <v>142</v>
      </c>
      <c r="AU524" s="231" t="s">
        <v>85</v>
      </c>
      <c r="AY524" s="17" t="s">
        <v>140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17" t="s">
        <v>83</v>
      </c>
      <c r="BK524" s="232">
        <f>ROUND(I524*H524,2)</f>
        <v>0</v>
      </c>
      <c r="BL524" s="17" t="s">
        <v>146</v>
      </c>
      <c r="BM524" s="231" t="s">
        <v>1137</v>
      </c>
    </row>
    <row r="525" spans="1:47" s="2" customFormat="1" ht="12">
      <c r="A525" s="38"/>
      <c r="B525" s="39"/>
      <c r="C525" s="40"/>
      <c r="D525" s="233" t="s">
        <v>148</v>
      </c>
      <c r="E525" s="40"/>
      <c r="F525" s="234" t="s">
        <v>1138</v>
      </c>
      <c r="G525" s="40"/>
      <c r="H525" s="40"/>
      <c r="I525" s="235"/>
      <c r="J525" s="40"/>
      <c r="K525" s="40"/>
      <c r="L525" s="44"/>
      <c r="M525" s="236"/>
      <c r="N525" s="237"/>
      <c r="O525" s="91"/>
      <c r="P525" s="91"/>
      <c r="Q525" s="91"/>
      <c r="R525" s="91"/>
      <c r="S525" s="91"/>
      <c r="T525" s="92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148</v>
      </c>
      <c r="AU525" s="17" t="s">
        <v>85</v>
      </c>
    </row>
    <row r="526" spans="1:51" s="13" customFormat="1" ht="12">
      <c r="A526" s="13"/>
      <c r="B526" s="238"/>
      <c r="C526" s="239"/>
      <c r="D526" s="240" t="s">
        <v>150</v>
      </c>
      <c r="E526" s="241" t="s">
        <v>1</v>
      </c>
      <c r="F526" s="242" t="s">
        <v>827</v>
      </c>
      <c r="G526" s="239"/>
      <c r="H526" s="241" t="s">
        <v>1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150</v>
      </c>
      <c r="AU526" s="248" t="s">
        <v>85</v>
      </c>
      <c r="AV526" s="13" t="s">
        <v>83</v>
      </c>
      <c r="AW526" s="13" t="s">
        <v>32</v>
      </c>
      <c r="AX526" s="13" t="s">
        <v>75</v>
      </c>
      <c r="AY526" s="248" t="s">
        <v>140</v>
      </c>
    </row>
    <row r="527" spans="1:51" s="13" customFormat="1" ht="12">
      <c r="A527" s="13"/>
      <c r="B527" s="238"/>
      <c r="C527" s="239"/>
      <c r="D527" s="240" t="s">
        <v>150</v>
      </c>
      <c r="E527" s="241" t="s">
        <v>1</v>
      </c>
      <c r="F527" s="242" t="s">
        <v>1139</v>
      </c>
      <c r="G527" s="239"/>
      <c r="H527" s="241" t="s">
        <v>1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8" t="s">
        <v>150</v>
      </c>
      <c r="AU527" s="248" t="s">
        <v>85</v>
      </c>
      <c r="AV527" s="13" t="s">
        <v>83</v>
      </c>
      <c r="AW527" s="13" t="s">
        <v>32</v>
      </c>
      <c r="AX527" s="13" t="s">
        <v>75</v>
      </c>
      <c r="AY527" s="248" t="s">
        <v>140</v>
      </c>
    </row>
    <row r="528" spans="1:51" s="14" customFormat="1" ht="12">
      <c r="A528" s="14"/>
      <c r="B528" s="249"/>
      <c r="C528" s="250"/>
      <c r="D528" s="240" t="s">
        <v>150</v>
      </c>
      <c r="E528" s="251" t="s">
        <v>1</v>
      </c>
      <c r="F528" s="252" t="s">
        <v>1140</v>
      </c>
      <c r="G528" s="250"/>
      <c r="H528" s="253">
        <v>29</v>
      </c>
      <c r="I528" s="254"/>
      <c r="J528" s="250"/>
      <c r="K528" s="250"/>
      <c r="L528" s="255"/>
      <c r="M528" s="256"/>
      <c r="N528" s="257"/>
      <c r="O528" s="257"/>
      <c r="P528" s="257"/>
      <c r="Q528" s="257"/>
      <c r="R528" s="257"/>
      <c r="S528" s="257"/>
      <c r="T528" s="25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9" t="s">
        <v>150</v>
      </c>
      <c r="AU528" s="259" t="s">
        <v>85</v>
      </c>
      <c r="AV528" s="14" t="s">
        <v>85</v>
      </c>
      <c r="AW528" s="14" t="s">
        <v>32</v>
      </c>
      <c r="AX528" s="14" t="s">
        <v>75</v>
      </c>
      <c r="AY528" s="259" t="s">
        <v>140</v>
      </c>
    </row>
    <row r="529" spans="1:51" s="15" customFormat="1" ht="12">
      <c r="A529" s="15"/>
      <c r="B529" s="260"/>
      <c r="C529" s="261"/>
      <c r="D529" s="240" t="s">
        <v>150</v>
      </c>
      <c r="E529" s="262" t="s">
        <v>1</v>
      </c>
      <c r="F529" s="263" t="s">
        <v>154</v>
      </c>
      <c r="G529" s="261"/>
      <c r="H529" s="264">
        <v>29</v>
      </c>
      <c r="I529" s="265"/>
      <c r="J529" s="261"/>
      <c r="K529" s="261"/>
      <c r="L529" s="266"/>
      <c r="M529" s="267"/>
      <c r="N529" s="268"/>
      <c r="O529" s="268"/>
      <c r="P529" s="268"/>
      <c r="Q529" s="268"/>
      <c r="R529" s="268"/>
      <c r="S529" s="268"/>
      <c r="T529" s="269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70" t="s">
        <v>150</v>
      </c>
      <c r="AU529" s="270" t="s">
        <v>85</v>
      </c>
      <c r="AV529" s="15" t="s">
        <v>146</v>
      </c>
      <c r="AW529" s="15" t="s">
        <v>32</v>
      </c>
      <c r="AX529" s="15" t="s">
        <v>83</v>
      </c>
      <c r="AY529" s="270" t="s">
        <v>140</v>
      </c>
    </row>
    <row r="530" spans="1:65" s="2" customFormat="1" ht="24.15" customHeight="1">
      <c r="A530" s="38"/>
      <c r="B530" s="39"/>
      <c r="C530" s="219" t="s">
        <v>594</v>
      </c>
      <c r="D530" s="219" t="s">
        <v>142</v>
      </c>
      <c r="E530" s="220" t="s">
        <v>1141</v>
      </c>
      <c r="F530" s="221" t="s">
        <v>1142</v>
      </c>
      <c r="G530" s="222" t="s">
        <v>218</v>
      </c>
      <c r="H530" s="223">
        <v>144</v>
      </c>
      <c r="I530" s="224"/>
      <c r="J530" s="225">
        <f>ROUND(I530*H530,2)</f>
        <v>0</v>
      </c>
      <c r="K530" s="226"/>
      <c r="L530" s="44"/>
      <c r="M530" s="227" t="s">
        <v>1</v>
      </c>
      <c r="N530" s="228" t="s">
        <v>40</v>
      </c>
      <c r="O530" s="91"/>
      <c r="P530" s="229">
        <f>O530*H530</f>
        <v>0</v>
      </c>
      <c r="Q530" s="229">
        <v>5E-05</v>
      </c>
      <c r="R530" s="229">
        <f>Q530*H530</f>
        <v>0.007200000000000001</v>
      </c>
      <c r="S530" s="229">
        <v>0</v>
      </c>
      <c r="T530" s="230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31" t="s">
        <v>146</v>
      </c>
      <c r="AT530" s="231" t="s">
        <v>142</v>
      </c>
      <c r="AU530" s="231" t="s">
        <v>85</v>
      </c>
      <c r="AY530" s="17" t="s">
        <v>140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7" t="s">
        <v>83</v>
      </c>
      <c r="BK530" s="232">
        <f>ROUND(I530*H530,2)</f>
        <v>0</v>
      </c>
      <c r="BL530" s="17" t="s">
        <v>146</v>
      </c>
      <c r="BM530" s="231" t="s">
        <v>1143</v>
      </c>
    </row>
    <row r="531" spans="1:51" s="13" customFormat="1" ht="12">
      <c r="A531" s="13"/>
      <c r="B531" s="238"/>
      <c r="C531" s="239"/>
      <c r="D531" s="240" t="s">
        <v>150</v>
      </c>
      <c r="E531" s="241" t="s">
        <v>1</v>
      </c>
      <c r="F531" s="242" t="s">
        <v>855</v>
      </c>
      <c r="G531" s="239"/>
      <c r="H531" s="241" t="s">
        <v>1</v>
      </c>
      <c r="I531" s="243"/>
      <c r="J531" s="239"/>
      <c r="K531" s="239"/>
      <c r="L531" s="244"/>
      <c r="M531" s="245"/>
      <c r="N531" s="246"/>
      <c r="O531" s="246"/>
      <c r="P531" s="246"/>
      <c r="Q531" s="246"/>
      <c r="R531" s="246"/>
      <c r="S531" s="246"/>
      <c r="T531" s="24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8" t="s">
        <v>150</v>
      </c>
      <c r="AU531" s="248" t="s">
        <v>85</v>
      </c>
      <c r="AV531" s="13" t="s">
        <v>83</v>
      </c>
      <c r="AW531" s="13" t="s">
        <v>32</v>
      </c>
      <c r="AX531" s="13" t="s">
        <v>75</v>
      </c>
      <c r="AY531" s="248" t="s">
        <v>140</v>
      </c>
    </row>
    <row r="532" spans="1:51" s="13" customFormat="1" ht="12">
      <c r="A532" s="13"/>
      <c r="B532" s="238"/>
      <c r="C532" s="239"/>
      <c r="D532" s="240" t="s">
        <v>150</v>
      </c>
      <c r="E532" s="241" t="s">
        <v>1</v>
      </c>
      <c r="F532" s="242" t="s">
        <v>907</v>
      </c>
      <c r="G532" s="239"/>
      <c r="H532" s="241" t="s">
        <v>1</v>
      </c>
      <c r="I532" s="243"/>
      <c r="J532" s="239"/>
      <c r="K532" s="239"/>
      <c r="L532" s="244"/>
      <c r="M532" s="245"/>
      <c r="N532" s="246"/>
      <c r="O532" s="246"/>
      <c r="P532" s="246"/>
      <c r="Q532" s="246"/>
      <c r="R532" s="246"/>
      <c r="S532" s="246"/>
      <c r="T532" s="24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8" t="s">
        <v>150</v>
      </c>
      <c r="AU532" s="248" t="s">
        <v>85</v>
      </c>
      <c r="AV532" s="13" t="s">
        <v>83</v>
      </c>
      <c r="AW532" s="13" t="s">
        <v>32</v>
      </c>
      <c r="AX532" s="13" t="s">
        <v>75</v>
      </c>
      <c r="AY532" s="248" t="s">
        <v>140</v>
      </c>
    </row>
    <row r="533" spans="1:51" s="14" customFormat="1" ht="12">
      <c r="A533" s="14"/>
      <c r="B533" s="249"/>
      <c r="C533" s="250"/>
      <c r="D533" s="240" t="s">
        <v>150</v>
      </c>
      <c r="E533" s="251" t="s">
        <v>1</v>
      </c>
      <c r="F533" s="252" t="s">
        <v>1144</v>
      </c>
      <c r="G533" s="250"/>
      <c r="H533" s="253">
        <v>144</v>
      </c>
      <c r="I533" s="254"/>
      <c r="J533" s="250"/>
      <c r="K533" s="250"/>
      <c r="L533" s="255"/>
      <c r="M533" s="256"/>
      <c r="N533" s="257"/>
      <c r="O533" s="257"/>
      <c r="P533" s="257"/>
      <c r="Q533" s="257"/>
      <c r="R533" s="257"/>
      <c r="S533" s="257"/>
      <c r="T533" s="258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9" t="s">
        <v>150</v>
      </c>
      <c r="AU533" s="259" t="s">
        <v>85</v>
      </c>
      <c r="AV533" s="14" t="s">
        <v>85</v>
      </c>
      <c r="AW533" s="14" t="s">
        <v>32</v>
      </c>
      <c r="AX533" s="14" t="s">
        <v>75</v>
      </c>
      <c r="AY533" s="259" t="s">
        <v>140</v>
      </c>
    </row>
    <row r="534" spans="1:51" s="15" customFormat="1" ht="12">
      <c r="A534" s="15"/>
      <c r="B534" s="260"/>
      <c r="C534" s="261"/>
      <c r="D534" s="240" t="s">
        <v>150</v>
      </c>
      <c r="E534" s="262" t="s">
        <v>1</v>
      </c>
      <c r="F534" s="263" t="s">
        <v>154</v>
      </c>
      <c r="G534" s="261"/>
      <c r="H534" s="264">
        <v>144</v>
      </c>
      <c r="I534" s="265"/>
      <c r="J534" s="261"/>
      <c r="K534" s="261"/>
      <c r="L534" s="266"/>
      <c r="M534" s="267"/>
      <c r="N534" s="268"/>
      <c r="O534" s="268"/>
      <c r="P534" s="268"/>
      <c r="Q534" s="268"/>
      <c r="R534" s="268"/>
      <c r="S534" s="268"/>
      <c r="T534" s="269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70" t="s">
        <v>150</v>
      </c>
      <c r="AU534" s="270" t="s">
        <v>85</v>
      </c>
      <c r="AV534" s="15" t="s">
        <v>146</v>
      </c>
      <c r="AW534" s="15" t="s">
        <v>32</v>
      </c>
      <c r="AX534" s="15" t="s">
        <v>83</v>
      </c>
      <c r="AY534" s="270" t="s">
        <v>140</v>
      </c>
    </row>
    <row r="535" spans="1:65" s="2" customFormat="1" ht="37.8" customHeight="1">
      <c r="A535" s="38"/>
      <c r="B535" s="39"/>
      <c r="C535" s="219" t="s">
        <v>599</v>
      </c>
      <c r="D535" s="219" t="s">
        <v>142</v>
      </c>
      <c r="E535" s="220" t="s">
        <v>1145</v>
      </c>
      <c r="F535" s="221" t="s">
        <v>1146</v>
      </c>
      <c r="G535" s="222" t="s">
        <v>145</v>
      </c>
      <c r="H535" s="223">
        <v>449.241</v>
      </c>
      <c r="I535" s="224"/>
      <c r="J535" s="225">
        <f>ROUND(I535*H535,2)</f>
        <v>0</v>
      </c>
      <c r="K535" s="226"/>
      <c r="L535" s="44"/>
      <c r="M535" s="227" t="s">
        <v>1</v>
      </c>
      <c r="N535" s="228" t="s">
        <v>40</v>
      </c>
      <c r="O535" s="91"/>
      <c r="P535" s="229">
        <f>O535*H535</f>
        <v>0</v>
      </c>
      <c r="Q535" s="229">
        <v>0</v>
      </c>
      <c r="R535" s="229">
        <f>Q535*H535</f>
        <v>0</v>
      </c>
      <c r="S535" s="229">
        <v>0.01</v>
      </c>
      <c r="T535" s="230">
        <f>S535*H535</f>
        <v>4.49241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31" t="s">
        <v>146</v>
      </c>
      <c r="AT535" s="231" t="s">
        <v>142</v>
      </c>
      <c r="AU535" s="231" t="s">
        <v>85</v>
      </c>
      <c r="AY535" s="17" t="s">
        <v>140</v>
      </c>
      <c r="BE535" s="232">
        <f>IF(N535="základní",J535,0)</f>
        <v>0</v>
      </c>
      <c r="BF535" s="232">
        <f>IF(N535="snížená",J535,0)</f>
        <v>0</v>
      </c>
      <c r="BG535" s="232">
        <f>IF(N535="zákl. přenesená",J535,0)</f>
        <v>0</v>
      </c>
      <c r="BH535" s="232">
        <f>IF(N535="sníž. přenesená",J535,0)</f>
        <v>0</v>
      </c>
      <c r="BI535" s="232">
        <f>IF(N535="nulová",J535,0)</f>
        <v>0</v>
      </c>
      <c r="BJ535" s="17" t="s">
        <v>83</v>
      </c>
      <c r="BK535" s="232">
        <f>ROUND(I535*H535,2)</f>
        <v>0</v>
      </c>
      <c r="BL535" s="17" t="s">
        <v>146</v>
      </c>
      <c r="BM535" s="231" t="s">
        <v>1147</v>
      </c>
    </row>
    <row r="536" spans="1:47" s="2" customFormat="1" ht="12">
      <c r="A536" s="38"/>
      <c r="B536" s="39"/>
      <c r="C536" s="40"/>
      <c r="D536" s="233" t="s">
        <v>148</v>
      </c>
      <c r="E536" s="40"/>
      <c r="F536" s="234" t="s">
        <v>1148</v>
      </c>
      <c r="G536" s="40"/>
      <c r="H536" s="40"/>
      <c r="I536" s="235"/>
      <c r="J536" s="40"/>
      <c r="K536" s="40"/>
      <c r="L536" s="44"/>
      <c r="M536" s="236"/>
      <c r="N536" s="237"/>
      <c r="O536" s="91"/>
      <c r="P536" s="91"/>
      <c r="Q536" s="91"/>
      <c r="R536" s="91"/>
      <c r="S536" s="91"/>
      <c r="T536" s="92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148</v>
      </c>
      <c r="AU536" s="17" t="s">
        <v>85</v>
      </c>
    </row>
    <row r="537" spans="1:51" s="13" customFormat="1" ht="12">
      <c r="A537" s="13"/>
      <c r="B537" s="238"/>
      <c r="C537" s="239"/>
      <c r="D537" s="240" t="s">
        <v>150</v>
      </c>
      <c r="E537" s="241" t="s">
        <v>1</v>
      </c>
      <c r="F537" s="242" t="s">
        <v>965</v>
      </c>
      <c r="G537" s="239"/>
      <c r="H537" s="241" t="s">
        <v>1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8" t="s">
        <v>150</v>
      </c>
      <c r="AU537" s="248" t="s">
        <v>85</v>
      </c>
      <c r="AV537" s="13" t="s">
        <v>83</v>
      </c>
      <c r="AW537" s="13" t="s">
        <v>32</v>
      </c>
      <c r="AX537" s="13" t="s">
        <v>75</v>
      </c>
      <c r="AY537" s="248" t="s">
        <v>140</v>
      </c>
    </row>
    <row r="538" spans="1:51" s="13" customFormat="1" ht="12">
      <c r="A538" s="13"/>
      <c r="B538" s="238"/>
      <c r="C538" s="239"/>
      <c r="D538" s="240" t="s">
        <v>150</v>
      </c>
      <c r="E538" s="241" t="s">
        <v>1</v>
      </c>
      <c r="F538" s="242" t="s">
        <v>966</v>
      </c>
      <c r="G538" s="239"/>
      <c r="H538" s="241" t="s">
        <v>1</v>
      </c>
      <c r="I538" s="243"/>
      <c r="J538" s="239"/>
      <c r="K538" s="239"/>
      <c r="L538" s="244"/>
      <c r="M538" s="245"/>
      <c r="N538" s="246"/>
      <c r="O538" s="246"/>
      <c r="P538" s="246"/>
      <c r="Q538" s="246"/>
      <c r="R538" s="246"/>
      <c r="S538" s="246"/>
      <c r="T538" s="247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8" t="s">
        <v>150</v>
      </c>
      <c r="AU538" s="248" t="s">
        <v>85</v>
      </c>
      <c r="AV538" s="13" t="s">
        <v>83</v>
      </c>
      <c r="AW538" s="13" t="s">
        <v>32</v>
      </c>
      <c r="AX538" s="13" t="s">
        <v>75</v>
      </c>
      <c r="AY538" s="248" t="s">
        <v>140</v>
      </c>
    </row>
    <row r="539" spans="1:51" s="14" customFormat="1" ht="12">
      <c r="A539" s="14"/>
      <c r="B539" s="249"/>
      <c r="C539" s="250"/>
      <c r="D539" s="240" t="s">
        <v>150</v>
      </c>
      <c r="E539" s="251" t="s">
        <v>1</v>
      </c>
      <c r="F539" s="252" t="s">
        <v>967</v>
      </c>
      <c r="G539" s="250"/>
      <c r="H539" s="253">
        <v>87.785</v>
      </c>
      <c r="I539" s="254"/>
      <c r="J539" s="250"/>
      <c r="K539" s="250"/>
      <c r="L539" s="255"/>
      <c r="M539" s="256"/>
      <c r="N539" s="257"/>
      <c r="O539" s="257"/>
      <c r="P539" s="257"/>
      <c r="Q539" s="257"/>
      <c r="R539" s="257"/>
      <c r="S539" s="257"/>
      <c r="T539" s="258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9" t="s">
        <v>150</v>
      </c>
      <c r="AU539" s="259" t="s">
        <v>85</v>
      </c>
      <c r="AV539" s="14" t="s">
        <v>85</v>
      </c>
      <c r="AW539" s="14" t="s">
        <v>32</v>
      </c>
      <c r="AX539" s="14" t="s">
        <v>75</v>
      </c>
      <c r="AY539" s="259" t="s">
        <v>140</v>
      </c>
    </row>
    <row r="540" spans="1:51" s="14" customFormat="1" ht="12">
      <c r="A540" s="14"/>
      <c r="B540" s="249"/>
      <c r="C540" s="250"/>
      <c r="D540" s="240" t="s">
        <v>150</v>
      </c>
      <c r="E540" s="251" t="s">
        <v>1</v>
      </c>
      <c r="F540" s="252" t="s">
        <v>968</v>
      </c>
      <c r="G540" s="250"/>
      <c r="H540" s="253">
        <v>-12.508</v>
      </c>
      <c r="I540" s="254"/>
      <c r="J540" s="250"/>
      <c r="K540" s="250"/>
      <c r="L540" s="255"/>
      <c r="M540" s="256"/>
      <c r="N540" s="257"/>
      <c r="O540" s="257"/>
      <c r="P540" s="257"/>
      <c r="Q540" s="257"/>
      <c r="R540" s="257"/>
      <c r="S540" s="257"/>
      <c r="T540" s="25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9" t="s">
        <v>150</v>
      </c>
      <c r="AU540" s="259" t="s">
        <v>85</v>
      </c>
      <c r="AV540" s="14" t="s">
        <v>85</v>
      </c>
      <c r="AW540" s="14" t="s">
        <v>32</v>
      </c>
      <c r="AX540" s="14" t="s">
        <v>75</v>
      </c>
      <c r="AY540" s="259" t="s">
        <v>140</v>
      </c>
    </row>
    <row r="541" spans="1:51" s="13" customFormat="1" ht="12">
      <c r="A541" s="13"/>
      <c r="B541" s="238"/>
      <c r="C541" s="239"/>
      <c r="D541" s="240" t="s">
        <v>150</v>
      </c>
      <c r="E541" s="241" t="s">
        <v>1</v>
      </c>
      <c r="F541" s="242" t="s">
        <v>827</v>
      </c>
      <c r="G541" s="239"/>
      <c r="H541" s="241" t="s">
        <v>1</v>
      </c>
      <c r="I541" s="243"/>
      <c r="J541" s="239"/>
      <c r="K541" s="239"/>
      <c r="L541" s="244"/>
      <c r="M541" s="245"/>
      <c r="N541" s="246"/>
      <c r="O541" s="246"/>
      <c r="P541" s="246"/>
      <c r="Q541" s="246"/>
      <c r="R541" s="246"/>
      <c r="S541" s="246"/>
      <c r="T541" s="24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8" t="s">
        <v>150</v>
      </c>
      <c r="AU541" s="248" t="s">
        <v>85</v>
      </c>
      <c r="AV541" s="13" t="s">
        <v>83</v>
      </c>
      <c r="AW541" s="13" t="s">
        <v>32</v>
      </c>
      <c r="AX541" s="13" t="s">
        <v>75</v>
      </c>
      <c r="AY541" s="248" t="s">
        <v>140</v>
      </c>
    </row>
    <row r="542" spans="1:51" s="13" customFormat="1" ht="12">
      <c r="A542" s="13"/>
      <c r="B542" s="238"/>
      <c r="C542" s="239"/>
      <c r="D542" s="240" t="s">
        <v>150</v>
      </c>
      <c r="E542" s="241" t="s">
        <v>1</v>
      </c>
      <c r="F542" s="242" t="s">
        <v>847</v>
      </c>
      <c r="G542" s="239"/>
      <c r="H542" s="241" t="s">
        <v>1</v>
      </c>
      <c r="I542" s="243"/>
      <c r="J542" s="239"/>
      <c r="K542" s="239"/>
      <c r="L542" s="244"/>
      <c r="M542" s="245"/>
      <c r="N542" s="246"/>
      <c r="O542" s="246"/>
      <c r="P542" s="246"/>
      <c r="Q542" s="246"/>
      <c r="R542" s="246"/>
      <c r="S542" s="246"/>
      <c r="T542" s="247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8" t="s">
        <v>150</v>
      </c>
      <c r="AU542" s="248" t="s">
        <v>85</v>
      </c>
      <c r="AV542" s="13" t="s">
        <v>83</v>
      </c>
      <c r="AW542" s="13" t="s">
        <v>32</v>
      </c>
      <c r="AX542" s="13" t="s">
        <v>75</v>
      </c>
      <c r="AY542" s="248" t="s">
        <v>140</v>
      </c>
    </row>
    <row r="543" spans="1:51" s="13" customFormat="1" ht="12">
      <c r="A543" s="13"/>
      <c r="B543" s="238"/>
      <c r="C543" s="239"/>
      <c r="D543" s="240" t="s">
        <v>150</v>
      </c>
      <c r="E543" s="241" t="s">
        <v>1</v>
      </c>
      <c r="F543" s="242" t="s">
        <v>960</v>
      </c>
      <c r="G543" s="239"/>
      <c r="H543" s="241" t="s">
        <v>1</v>
      </c>
      <c r="I543" s="243"/>
      <c r="J543" s="239"/>
      <c r="K543" s="239"/>
      <c r="L543" s="244"/>
      <c r="M543" s="245"/>
      <c r="N543" s="246"/>
      <c r="O543" s="246"/>
      <c r="P543" s="246"/>
      <c r="Q543" s="246"/>
      <c r="R543" s="246"/>
      <c r="S543" s="246"/>
      <c r="T543" s="24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8" t="s">
        <v>150</v>
      </c>
      <c r="AU543" s="248" t="s">
        <v>85</v>
      </c>
      <c r="AV543" s="13" t="s">
        <v>83</v>
      </c>
      <c r="AW543" s="13" t="s">
        <v>32</v>
      </c>
      <c r="AX543" s="13" t="s">
        <v>75</v>
      </c>
      <c r="AY543" s="248" t="s">
        <v>140</v>
      </c>
    </row>
    <row r="544" spans="1:51" s="14" customFormat="1" ht="12">
      <c r="A544" s="14"/>
      <c r="B544" s="249"/>
      <c r="C544" s="250"/>
      <c r="D544" s="240" t="s">
        <v>150</v>
      </c>
      <c r="E544" s="251" t="s">
        <v>1</v>
      </c>
      <c r="F544" s="252" t="s">
        <v>969</v>
      </c>
      <c r="G544" s="250"/>
      <c r="H544" s="253">
        <v>70.121</v>
      </c>
      <c r="I544" s="254"/>
      <c r="J544" s="250"/>
      <c r="K544" s="250"/>
      <c r="L544" s="255"/>
      <c r="M544" s="256"/>
      <c r="N544" s="257"/>
      <c r="O544" s="257"/>
      <c r="P544" s="257"/>
      <c r="Q544" s="257"/>
      <c r="R544" s="257"/>
      <c r="S544" s="257"/>
      <c r="T544" s="258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9" t="s">
        <v>150</v>
      </c>
      <c r="AU544" s="259" t="s">
        <v>85</v>
      </c>
      <c r="AV544" s="14" t="s">
        <v>85</v>
      </c>
      <c r="AW544" s="14" t="s">
        <v>32</v>
      </c>
      <c r="AX544" s="14" t="s">
        <v>75</v>
      </c>
      <c r="AY544" s="259" t="s">
        <v>140</v>
      </c>
    </row>
    <row r="545" spans="1:51" s="14" customFormat="1" ht="12">
      <c r="A545" s="14"/>
      <c r="B545" s="249"/>
      <c r="C545" s="250"/>
      <c r="D545" s="240" t="s">
        <v>150</v>
      </c>
      <c r="E545" s="251" t="s">
        <v>1</v>
      </c>
      <c r="F545" s="252" t="s">
        <v>970</v>
      </c>
      <c r="G545" s="250"/>
      <c r="H545" s="253">
        <v>132.346</v>
      </c>
      <c r="I545" s="254"/>
      <c r="J545" s="250"/>
      <c r="K545" s="250"/>
      <c r="L545" s="255"/>
      <c r="M545" s="256"/>
      <c r="N545" s="257"/>
      <c r="O545" s="257"/>
      <c r="P545" s="257"/>
      <c r="Q545" s="257"/>
      <c r="R545" s="257"/>
      <c r="S545" s="257"/>
      <c r="T545" s="25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9" t="s">
        <v>150</v>
      </c>
      <c r="AU545" s="259" t="s">
        <v>85</v>
      </c>
      <c r="AV545" s="14" t="s">
        <v>85</v>
      </c>
      <c r="AW545" s="14" t="s">
        <v>32</v>
      </c>
      <c r="AX545" s="14" t="s">
        <v>75</v>
      </c>
      <c r="AY545" s="259" t="s">
        <v>140</v>
      </c>
    </row>
    <row r="546" spans="1:51" s="14" customFormat="1" ht="12">
      <c r="A546" s="14"/>
      <c r="B546" s="249"/>
      <c r="C546" s="250"/>
      <c r="D546" s="240" t="s">
        <v>150</v>
      </c>
      <c r="E546" s="251" t="s">
        <v>1</v>
      </c>
      <c r="F546" s="252" t="s">
        <v>971</v>
      </c>
      <c r="G546" s="250"/>
      <c r="H546" s="253">
        <v>58.39</v>
      </c>
      <c r="I546" s="254"/>
      <c r="J546" s="250"/>
      <c r="K546" s="250"/>
      <c r="L546" s="255"/>
      <c r="M546" s="256"/>
      <c r="N546" s="257"/>
      <c r="O546" s="257"/>
      <c r="P546" s="257"/>
      <c r="Q546" s="257"/>
      <c r="R546" s="257"/>
      <c r="S546" s="257"/>
      <c r="T546" s="258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9" t="s">
        <v>150</v>
      </c>
      <c r="AU546" s="259" t="s">
        <v>85</v>
      </c>
      <c r="AV546" s="14" t="s">
        <v>85</v>
      </c>
      <c r="AW546" s="14" t="s">
        <v>32</v>
      </c>
      <c r="AX546" s="14" t="s">
        <v>75</v>
      </c>
      <c r="AY546" s="259" t="s">
        <v>140</v>
      </c>
    </row>
    <row r="547" spans="1:51" s="13" customFormat="1" ht="12">
      <c r="A547" s="13"/>
      <c r="B547" s="238"/>
      <c r="C547" s="239"/>
      <c r="D547" s="240" t="s">
        <v>150</v>
      </c>
      <c r="E547" s="241" t="s">
        <v>1</v>
      </c>
      <c r="F547" s="242" t="s">
        <v>972</v>
      </c>
      <c r="G547" s="239"/>
      <c r="H547" s="241" t="s">
        <v>1</v>
      </c>
      <c r="I547" s="243"/>
      <c r="J547" s="239"/>
      <c r="K547" s="239"/>
      <c r="L547" s="244"/>
      <c r="M547" s="245"/>
      <c r="N547" s="246"/>
      <c r="O547" s="246"/>
      <c r="P547" s="246"/>
      <c r="Q547" s="246"/>
      <c r="R547" s="246"/>
      <c r="S547" s="246"/>
      <c r="T547" s="247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8" t="s">
        <v>150</v>
      </c>
      <c r="AU547" s="248" t="s">
        <v>85</v>
      </c>
      <c r="AV547" s="13" t="s">
        <v>83</v>
      </c>
      <c r="AW547" s="13" t="s">
        <v>32</v>
      </c>
      <c r="AX547" s="13" t="s">
        <v>75</v>
      </c>
      <c r="AY547" s="248" t="s">
        <v>140</v>
      </c>
    </row>
    <row r="548" spans="1:51" s="14" customFormat="1" ht="12">
      <c r="A548" s="14"/>
      <c r="B548" s="249"/>
      <c r="C548" s="250"/>
      <c r="D548" s="240" t="s">
        <v>150</v>
      </c>
      <c r="E548" s="251" t="s">
        <v>1</v>
      </c>
      <c r="F548" s="252" t="s">
        <v>973</v>
      </c>
      <c r="G548" s="250"/>
      <c r="H548" s="253">
        <v>37.919</v>
      </c>
      <c r="I548" s="254"/>
      <c r="J548" s="250"/>
      <c r="K548" s="250"/>
      <c r="L548" s="255"/>
      <c r="M548" s="256"/>
      <c r="N548" s="257"/>
      <c r="O548" s="257"/>
      <c r="P548" s="257"/>
      <c r="Q548" s="257"/>
      <c r="R548" s="257"/>
      <c r="S548" s="257"/>
      <c r="T548" s="25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9" t="s">
        <v>150</v>
      </c>
      <c r="AU548" s="259" t="s">
        <v>85</v>
      </c>
      <c r="AV548" s="14" t="s">
        <v>85</v>
      </c>
      <c r="AW548" s="14" t="s">
        <v>32</v>
      </c>
      <c r="AX548" s="14" t="s">
        <v>75</v>
      </c>
      <c r="AY548" s="259" t="s">
        <v>140</v>
      </c>
    </row>
    <row r="549" spans="1:51" s="14" customFormat="1" ht="12">
      <c r="A549" s="14"/>
      <c r="B549" s="249"/>
      <c r="C549" s="250"/>
      <c r="D549" s="240" t="s">
        <v>150</v>
      </c>
      <c r="E549" s="251" t="s">
        <v>1</v>
      </c>
      <c r="F549" s="252" t="s">
        <v>974</v>
      </c>
      <c r="G549" s="250"/>
      <c r="H549" s="253">
        <v>54.449</v>
      </c>
      <c r="I549" s="254"/>
      <c r="J549" s="250"/>
      <c r="K549" s="250"/>
      <c r="L549" s="255"/>
      <c r="M549" s="256"/>
      <c r="N549" s="257"/>
      <c r="O549" s="257"/>
      <c r="P549" s="257"/>
      <c r="Q549" s="257"/>
      <c r="R549" s="257"/>
      <c r="S549" s="257"/>
      <c r="T549" s="25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9" t="s">
        <v>150</v>
      </c>
      <c r="AU549" s="259" t="s">
        <v>85</v>
      </c>
      <c r="AV549" s="14" t="s">
        <v>85</v>
      </c>
      <c r="AW549" s="14" t="s">
        <v>32</v>
      </c>
      <c r="AX549" s="14" t="s">
        <v>75</v>
      </c>
      <c r="AY549" s="259" t="s">
        <v>140</v>
      </c>
    </row>
    <row r="550" spans="1:51" s="14" customFormat="1" ht="12">
      <c r="A550" s="14"/>
      <c r="B550" s="249"/>
      <c r="C550" s="250"/>
      <c r="D550" s="240" t="s">
        <v>150</v>
      </c>
      <c r="E550" s="251" t="s">
        <v>1</v>
      </c>
      <c r="F550" s="252" t="s">
        <v>975</v>
      </c>
      <c r="G550" s="250"/>
      <c r="H550" s="253">
        <v>20.739</v>
      </c>
      <c r="I550" s="254"/>
      <c r="J550" s="250"/>
      <c r="K550" s="250"/>
      <c r="L550" s="255"/>
      <c r="M550" s="256"/>
      <c r="N550" s="257"/>
      <c r="O550" s="257"/>
      <c r="P550" s="257"/>
      <c r="Q550" s="257"/>
      <c r="R550" s="257"/>
      <c r="S550" s="257"/>
      <c r="T550" s="258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9" t="s">
        <v>150</v>
      </c>
      <c r="AU550" s="259" t="s">
        <v>85</v>
      </c>
      <c r="AV550" s="14" t="s">
        <v>85</v>
      </c>
      <c r="AW550" s="14" t="s">
        <v>32</v>
      </c>
      <c r="AX550" s="14" t="s">
        <v>75</v>
      </c>
      <c r="AY550" s="259" t="s">
        <v>140</v>
      </c>
    </row>
    <row r="551" spans="1:51" s="15" customFormat="1" ht="12">
      <c r="A551" s="15"/>
      <c r="B551" s="260"/>
      <c r="C551" s="261"/>
      <c r="D551" s="240" t="s">
        <v>150</v>
      </c>
      <c r="E551" s="262" t="s">
        <v>1</v>
      </c>
      <c r="F551" s="263" t="s">
        <v>154</v>
      </c>
      <c r="G551" s="261"/>
      <c r="H551" s="264">
        <v>449.241</v>
      </c>
      <c r="I551" s="265"/>
      <c r="J551" s="261"/>
      <c r="K551" s="261"/>
      <c r="L551" s="266"/>
      <c r="M551" s="267"/>
      <c r="N551" s="268"/>
      <c r="O551" s="268"/>
      <c r="P551" s="268"/>
      <c r="Q551" s="268"/>
      <c r="R551" s="268"/>
      <c r="S551" s="268"/>
      <c r="T551" s="269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0" t="s">
        <v>150</v>
      </c>
      <c r="AU551" s="270" t="s">
        <v>85</v>
      </c>
      <c r="AV551" s="15" t="s">
        <v>146</v>
      </c>
      <c r="AW551" s="15" t="s">
        <v>32</v>
      </c>
      <c r="AX551" s="15" t="s">
        <v>83</v>
      </c>
      <c r="AY551" s="270" t="s">
        <v>140</v>
      </c>
    </row>
    <row r="552" spans="1:65" s="2" customFormat="1" ht="37.8" customHeight="1">
      <c r="A552" s="38"/>
      <c r="B552" s="39"/>
      <c r="C552" s="219" t="s">
        <v>605</v>
      </c>
      <c r="D552" s="219" t="s">
        <v>142</v>
      </c>
      <c r="E552" s="220" t="s">
        <v>1149</v>
      </c>
      <c r="F552" s="221" t="s">
        <v>1150</v>
      </c>
      <c r="G552" s="222" t="s">
        <v>145</v>
      </c>
      <c r="H552" s="223">
        <v>48</v>
      </c>
      <c r="I552" s="224"/>
      <c r="J552" s="225">
        <f>ROUND(I552*H552,2)</f>
        <v>0</v>
      </c>
      <c r="K552" s="226"/>
      <c r="L552" s="44"/>
      <c r="M552" s="227" t="s">
        <v>1</v>
      </c>
      <c r="N552" s="228" t="s">
        <v>40</v>
      </c>
      <c r="O552" s="91"/>
      <c r="P552" s="229">
        <f>O552*H552</f>
        <v>0</v>
      </c>
      <c r="Q552" s="229">
        <v>0</v>
      </c>
      <c r="R552" s="229">
        <f>Q552*H552</f>
        <v>0</v>
      </c>
      <c r="S552" s="229">
        <v>0.046</v>
      </c>
      <c r="T552" s="230">
        <f>S552*H552</f>
        <v>2.208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31" t="s">
        <v>146</v>
      </c>
      <c r="AT552" s="231" t="s">
        <v>142</v>
      </c>
      <c r="AU552" s="231" t="s">
        <v>85</v>
      </c>
      <c r="AY552" s="17" t="s">
        <v>140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7" t="s">
        <v>83</v>
      </c>
      <c r="BK552" s="232">
        <f>ROUND(I552*H552,2)</f>
        <v>0</v>
      </c>
      <c r="BL552" s="17" t="s">
        <v>146</v>
      </c>
      <c r="BM552" s="231" t="s">
        <v>1151</v>
      </c>
    </row>
    <row r="553" spans="1:47" s="2" customFormat="1" ht="12">
      <c r="A553" s="38"/>
      <c r="B553" s="39"/>
      <c r="C553" s="40"/>
      <c r="D553" s="233" t="s">
        <v>148</v>
      </c>
      <c r="E553" s="40"/>
      <c r="F553" s="234" t="s">
        <v>1152</v>
      </c>
      <c r="G553" s="40"/>
      <c r="H553" s="40"/>
      <c r="I553" s="235"/>
      <c r="J553" s="40"/>
      <c r="K553" s="40"/>
      <c r="L553" s="44"/>
      <c r="M553" s="236"/>
      <c r="N553" s="237"/>
      <c r="O553" s="91"/>
      <c r="P553" s="91"/>
      <c r="Q553" s="91"/>
      <c r="R553" s="91"/>
      <c r="S553" s="91"/>
      <c r="T553" s="92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T553" s="17" t="s">
        <v>148</v>
      </c>
      <c r="AU553" s="17" t="s">
        <v>85</v>
      </c>
    </row>
    <row r="554" spans="1:51" s="13" customFormat="1" ht="12">
      <c r="A554" s="13"/>
      <c r="B554" s="238"/>
      <c r="C554" s="239"/>
      <c r="D554" s="240" t="s">
        <v>150</v>
      </c>
      <c r="E554" s="241" t="s">
        <v>1</v>
      </c>
      <c r="F554" s="242" t="s">
        <v>965</v>
      </c>
      <c r="G554" s="239"/>
      <c r="H554" s="241" t="s">
        <v>1</v>
      </c>
      <c r="I554" s="243"/>
      <c r="J554" s="239"/>
      <c r="K554" s="239"/>
      <c r="L554" s="244"/>
      <c r="M554" s="245"/>
      <c r="N554" s="246"/>
      <c r="O554" s="246"/>
      <c r="P554" s="246"/>
      <c r="Q554" s="246"/>
      <c r="R554" s="246"/>
      <c r="S554" s="246"/>
      <c r="T554" s="24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8" t="s">
        <v>150</v>
      </c>
      <c r="AU554" s="248" t="s">
        <v>85</v>
      </c>
      <c r="AV554" s="13" t="s">
        <v>83</v>
      </c>
      <c r="AW554" s="13" t="s">
        <v>32</v>
      </c>
      <c r="AX554" s="13" t="s">
        <v>75</v>
      </c>
      <c r="AY554" s="248" t="s">
        <v>140</v>
      </c>
    </row>
    <row r="555" spans="1:51" s="13" customFormat="1" ht="12">
      <c r="A555" s="13"/>
      <c r="B555" s="238"/>
      <c r="C555" s="239"/>
      <c r="D555" s="240" t="s">
        <v>150</v>
      </c>
      <c r="E555" s="241" t="s">
        <v>1</v>
      </c>
      <c r="F555" s="242" t="s">
        <v>1153</v>
      </c>
      <c r="G555" s="239"/>
      <c r="H555" s="241" t="s">
        <v>1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8" t="s">
        <v>150</v>
      </c>
      <c r="AU555" s="248" t="s">
        <v>85</v>
      </c>
      <c r="AV555" s="13" t="s">
        <v>83</v>
      </c>
      <c r="AW555" s="13" t="s">
        <v>32</v>
      </c>
      <c r="AX555" s="13" t="s">
        <v>75</v>
      </c>
      <c r="AY555" s="248" t="s">
        <v>140</v>
      </c>
    </row>
    <row r="556" spans="1:51" s="14" customFormat="1" ht="12">
      <c r="A556" s="14"/>
      <c r="B556" s="249"/>
      <c r="C556" s="250"/>
      <c r="D556" s="240" t="s">
        <v>150</v>
      </c>
      <c r="E556" s="251" t="s">
        <v>1</v>
      </c>
      <c r="F556" s="252" t="s">
        <v>1154</v>
      </c>
      <c r="G556" s="250"/>
      <c r="H556" s="253">
        <v>48</v>
      </c>
      <c r="I556" s="254"/>
      <c r="J556" s="250"/>
      <c r="K556" s="250"/>
      <c r="L556" s="255"/>
      <c r="M556" s="256"/>
      <c r="N556" s="257"/>
      <c r="O556" s="257"/>
      <c r="P556" s="257"/>
      <c r="Q556" s="257"/>
      <c r="R556" s="257"/>
      <c r="S556" s="257"/>
      <c r="T556" s="25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9" t="s">
        <v>150</v>
      </c>
      <c r="AU556" s="259" t="s">
        <v>85</v>
      </c>
      <c r="AV556" s="14" t="s">
        <v>85</v>
      </c>
      <c r="AW556" s="14" t="s">
        <v>32</v>
      </c>
      <c r="AX556" s="14" t="s">
        <v>75</v>
      </c>
      <c r="AY556" s="259" t="s">
        <v>140</v>
      </c>
    </row>
    <row r="557" spans="1:51" s="15" customFormat="1" ht="12">
      <c r="A557" s="15"/>
      <c r="B557" s="260"/>
      <c r="C557" s="261"/>
      <c r="D557" s="240" t="s">
        <v>150</v>
      </c>
      <c r="E557" s="262" t="s">
        <v>1</v>
      </c>
      <c r="F557" s="263" t="s">
        <v>154</v>
      </c>
      <c r="G557" s="261"/>
      <c r="H557" s="264">
        <v>48</v>
      </c>
      <c r="I557" s="265"/>
      <c r="J557" s="261"/>
      <c r="K557" s="261"/>
      <c r="L557" s="266"/>
      <c r="M557" s="267"/>
      <c r="N557" s="268"/>
      <c r="O557" s="268"/>
      <c r="P557" s="268"/>
      <c r="Q557" s="268"/>
      <c r="R557" s="268"/>
      <c r="S557" s="268"/>
      <c r="T557" s="269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70" t="s">
        <v>150</v>
      </c>
      <c r="AU557" s="270" t="s">
        <v>85</v>
      </c>
      <c r="AV557" s="15" t="s">
        <v>146</v>
      </c>
      <c r="AW557" s="15" t="s">
        <v>32</v>
      </c>
      <c r="AX557" s="15" t="s">
        <v>83</v>
      </c>
      <c r="AY557" s="270" t="s">
        <v>140</v>
      </c>
    </row>
    <row r="558" spans="1:65" s="2" customFormat="1" ht="24.15" customHeight="1">
      <c r="A558" s="38"/>
      <c r="B558" s="39"/>
      <c r="C558" s="219" t="s">
        <v>610</v>
      </c>
      <c r="D558" s="219" t="s">
        <v>142</v>
      </c>
      <c r="E558" s="220" t="s">
        <v>1155</v>
      </c>
      <c r="F558" s="221" t="s">
        <v>1156</v>
      </c>
      <c r="G558" s="222" t="s">
        <v>145</v>
      </c>
      <c r="H558" s="223">
        <v>121.047</v>
      </c>
      <c r="I558" s="224"/>
      <c r="J558" s="225">
        <f>ROUND(I558*H558,2)</f>
        <v>0</v>
      </c>
      <c r="K558" s="226"/>
      <c r="L558" s="44"/>
      <c r="M558" s="227" t="s">
        <v>1</v>
      </c>
      <c r="N558" s="228" t="s">
        <v>40</v>
      </c>
      <c r="O558" s="91"/>
      <c r="P558" s="229">
        <f>O558*H558</f>
        <v>0</v>
      </c>
      <c r="Q558" s="229">
        <v>0</v>
      </c>
      <c r="R558" s="229">
        <f>Q558*H558</f>
        <v>0</v>
      </c>
      <c r="S558" s="229">
        <v>0.01</v>
      </c>
      <c r="T558" s="230">
        <f>S558*H558</f>
        <v>1.21047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31" t="s">
        <v>146</v>
      </c>
      <c r="AT558" s="231" t="s">
        <v>142</v>
      </c>
      <c r="AU558" s="231" t="s">
        <v>85</v>
      </c>
      <c r="AY558" s="17" t="s">
        <v>140</v>
      </c>
      <c r="BE558" s="232">
        <f>IF(N558="základní",J558,0)</f>
        <v>0</v>
      </c>
      <c r="BF558" s="232">
        <f>IF(N558="snížená",J558,0)</f>
        <v>0</v>
      </c>
      <c r="BG558" s="232">
        <f>IF(N558="zákl. přenesená",J558,0)</f>
        <v>0</v>
      </c>
      <c r="BH558" s="232">
        <f>IF(N558="sníž. přenesená",J558,0)</f>
        <v>0</v>
      </c>
      <c r="BI558" s="232">
        <f>IF(N558="nulová",J558,0)</f>
        <v>0</v>
      </c>
      <c r="BJ558" s="17" t="s">
        <v>83</v>
      </c>
      <c r="BK558" s="232">
        <f>ROUND(I558*H558,2)</f>
        <v>0</v>
      </c>
      <c r="BL558" s="17" t="s">
        <v>146</v>
      </c>
      <c r="BM558" s="231" t="s">
        <v>1157</v>
      </c>
    </row>
    <row r="559" spans="1:47" s="2" customFormat="1" ht="12">
      <c r="A559" s="38"/>
      <c r="B559" s="39"/>
      <c r="C559" s="40"/>
      <c r="D559" s="233" t="s">
        <v>148</v>
      </c>
      <c r="E559" s="40"/>
      <c r="F559" s="234" t="s">
        <v>1158</v>
      </c>
      <c r="G559" s="40"/>
      <c r="H559" s="40"/>
      <c r="I559" s="235"/>
      <c r="J559" s="40"/>
      <c r="K559" s="40"/>
      <c r="L559" s="44"/>
      <c r="M559" s="236"/>
      <c r="N559" s="237"/>
      <c r="O559" s="91"/>
      <c r="P559" s="91"/>
      <c r="Q559" s="91"/>
      <c r="R559" s="91"/>
      <c r="S559" s="91"/>
      <c r="T559" s="92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T559" s="17" t="s">
        <v>148</v>
      </c>
      <c r="AU559" s="17" t="s">
        <v>85</v>
      </c>
    </row>
    <row r="560" spans="1:51" s="13" customFormat="1" ht="12">
      <c r="A560" s="13"/>
      <c r="B560" s="238"/>
      <c r="C560" s="239"/>
      <c r="D560" s="240" t="s">
        <v>150</v>
      </c>
      <c r="E560" s="241" t="s">
        <v>1</v>
      </c>
      <c r="F560" s="242" t="s">
        <v>980</v>
      </c>
      <c r="G560" s="239"/>
      <c r="H560" s="241" t="s">
        <v>1</v>
      </c>
      <c r="I560" s="243"/>
      <c r="J560" s="239"/>
      <c r="K560" s="239"/>
      <c r="L560" s="244"/>
      <c r="M560" s="245"/>
      <c r="N560" s="246"/>
      <c r="O560" s="246"/>
      <c r="P560" s="246"/>
      <c r="Q560" s="246"/>
      <c r="R560" s="246"/>
      <c r="S560" s="246"/>
      <c r="T560" s="247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8" t="s">
        <v>150</v>
      </c>
      <c r="AU560" s="248" t="s">
        <v>85</v>
      </c>
      <c r="AV560" s="13" t="s">
        <v>83</v>
      </c>
      <c r="AW560" s="13" t="s">
        <v>32</v>
      </c>
      <c r="AX560" s="13" t="s">
        <v>75</v>
      </c>
      <c r="AY560" s="248" t="s">
        <v>140</v>
      </c>
    </row>
    <row r="561" spans="1:51" s="13" customFormat="1" ht="12">
      <c r="A561" s="13"/>
      <c r="B561" s="238"/>
      <c r="C561" s="239"/>
      <c r="D561" s="240" t="s">
        <v>150</v>
      </c>
      <c r="E561" s="241" t="s">
        <v>1</v>
      </c>
      <c r="F561" s="242" t="s">
        <v>1159</v>
      </c>
      <c r="G561" s="239"/>
      <c r="H561" s="241" t="s">
        <v>1</v>
      </c>
      <c r="I561" s="243"/>
      <c r="J561" s="239"/>
      <c r="K561" s="239"/>
      <c r="L561" s="244"/>
      <c r="M561" s="245"/>
      <c r="N561" s="246"/>
      <c r="O561" s="246"/>
      <c r="P561" s="246"/>
      <c r="Q561" s="246"/>
      <c r="R561" s="246"/>
      <c r="S561" s="246"/>
      <c r="T561" s="247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8" t="s">
        <v>150</v>
      </c>
      <c r="AU561" s="248" t="s">
        <v>85</v>
      </c>
      <c r="AV561" s="13" t="s">
        <v>83</v>
      </c>
      <c r="AW561" s="13" t="s">
        <v>32</v>
      </c>
      <c r="AX561" s="13" t="s">
        <v>75</v>
      </c>
      <c r="AY561" s="248" t="s">
        <v>140</v>
      </c>
    </row>
    <row r="562" spans="1:51" s="14" customFormat="1" ht="12">
      <c r="A562" s="14"/>
      <c r="B562" s="249"/>
      <c r="C562" s="250"/>
      <c r="D562" s="240" t="s">
        <v>150</v>
      </c>
      <c r="E562" s="251" t="s">
        <v>1</v>
      </c>
      <c r="F562" s="252" t="s">
        <v>1160</v>
      </c>
      <c r="G562" s="250"/>
      <c r="H562" s="253">
        <v>22.991</v>
      </c>
      <c r="I562" s="254"/>
      <c r="J562" s="250"/>
      <c r="K562" s="250"/>
      <c r="L562" s="255"/>
      <c r="M562" s="256"/>
      <c r="N562" s="257"/>
      <c r="O562" s="257"/>
      <c r="P562" s="257"/>
      <c r="Q562" s="257"/>
      <c r="R562" s="257"/>
      <c r="S562" s="257"/>
      <c r="T562" s="25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9" t="s">
        <v>150</v>
      </c>
      <c r="AU562" s="259" t="s">
        <v>85</v>
      </c>
      <c r="AV562" s="14" t="s">
        <v>85</v>
      </c>
      <c r="AW562" s="14" t="s">
        <v>32</v>
      </c>
      <c r="AX562" s="14" t="s">
        <v>75</v>
      </c>
      <c r="AY562" s="259" t="s">
        <v>140</v>
      </c>
    </row>
    <row r="563" spans="1:51" s="14" customFormat="1" ht="12">
      <c r="A563" s="14"/>
      <c r="B563" s="249"/>
      <c r="C563" s="250"/>
      <c r="D563" s="240" t="s">
        <v>150</v>
      </c>
      <c r="E563" s="251" t="s">
        <v>1</v>
      </c>
      <c r="F563" s="252" t="s">
        <v>1161</v>
      </c>
      <c r="G563" s="250"/>
      <c r="H563" s="253">
        <v>25.979</v>
      </c>
      <c r="I563" s="254"/>
      <c r="J563" s="250"/>
      <c r="K563" s="250"/>
      <c r="L563" s="255"/>
      <c r="M563" s="256"/>
      <c r="N563" s="257"/>
      <c r="O563" s="257"/>
      <c r="P563" s="257"/>
      <c r="Q563" s="257"/>
      <c r="R563" s="257"/>
      <c r="S563" s="257"/>
      <c r="T563" s="258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9" t="s">
        <v>150</v>
      </c>
      <c r="AU563" s="259" t="s">
        <v>85</v>
      </c>
      <c r="AV563" s="14" t="s">
        <v>85</v>
      </c>
      <c r="AW563" s="14" t="s">
        <v>32</v>
      </c>
      <c r="AX563" s="14" t="s">
        <v>75</v>
      </c>
      <c r="AY563" s="259" t="s">
        <v>140</v>
      </c>
    </row>
    <row r="564" spans="1:51" s="14" customFormat="1" ht="12">
      <c r="A564" s="14"/>
      <c r="B564" s="249"/>
      <c r="C564" s="250"/>
      <c r="D564" s="240" t="s">
        <v>150</v>
      </c>
      <c r="E564" s="251" t="s">
        <v>1</v>
      </c>
      <c r="F564" s="252" t="s">
        <v>1162</v>
      </c>
      <c r="G564" s="250"/>
      <c r="H564" s="253">
        <v>59.792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9" t="s">
        <v>150</v>
      </c>
      <c r="AU564" s="259" t="s">
        <v>85</v>
      </c>
      <c r="AV564" s="14" t="s">
        <v>85</v>
      </c>
      <c r="AW564" s="14" t="s">
        <v>32</v>
      </c>
      <c r="AX564" s="14" t="s">
        <v>75</v>
      </c>
      <c r="AY564" s="259" t="s">
        <v>140</v>
      </c>
    </row>
    <row r="565" spans="1:51" s="13" customFormat="1" ht="12">
      <c r="A565" s="13"/>
      <c r="B565" s="238"/>
      <c r="C565" s="239"/>
      <c r="D565" s="240" t="s">
        <v>150</v>
      </c>
      <c r="E565" s="241" t="s">
        <v>1</v>
      </c>
      <c r="F565" s="242" t="s">
        <v>1163</v>
      </c>
      <c r="G565" s="239"/>
      <c r="H565" s="241" t="s">
        <v>1</v>
      </c>
      <c r="I565" s="243"/>
      <c r="J565" s="239"/>
      <c r="K565" s="239"/>
      <c r="L565" s="244"/>
      <c r="M565" s="245"/>
      <c r="N565" s="246"/>
      <c r="O565" s="246"/>
      <c r="P565" s="246"/>
      <c r="Q565" s="246"/>
      <c r="R565" s="246"/>
      <c r="S565" s="246"/>
      <c r="T565" s="24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8" t="s">
        <v>150</v>
      </c>
      <c r="AU565" s="248" t="s">
        <v>85</v>
      </c>
      <c r="AV565" s="13" t="s">
        <v>83</v>
      </c>
      <c r="AW565" s="13" t="s">
        <v>32</v>
      </c>
      <c r="AX565" s="13" t="s">
        <v>75</v>
      </c>
      <c r="AY565" s="248" t="s">
        <v>140</v>
      </c>
    </row>
    <row r="566" spans="1:51" s="14" customFormat="1" ht="12">
      <c r="A566" s="14"/>
      <c r="B566" s="249"/>
      <c r="C566" s="250"/>
      <c r="D566" s="240" t="s">
        <v>150</v>
      </c>
      <c r="E566" s="251" t="s">
        <v>1</v>
      </c>
      <c r="F566" s="252" t="s">
        <v>1164</v>
      </c>
      <c r="G566" s="250"/>
      <c r="H566" s="253">
        <v>12.285</v>
      </c>
      <c r="I566" s="254"/>
      <c r="J566" s="250"/>
      <c r="K566" s="250"/>
      <c r="L566" s="255"/>
      <c r="M566" s="256"/>
      <c r="N566" s="257"/>
      <c r="O566" s="257"/>
      <c r="P566" s="257"/>
      <c r="Q566" s="257"/>
      <c r="R566" s="257"/>
      <c r="S566" s="257"/>
      <c r="T566" s="25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9" t="s">
        <v>150</v>
      </c>
      <c r="AU566" s="259" t="s">
        <v>85</v>
      </c>
      <c r="AV566" s="14" t="s">
        <v>85</v>
      </c>
      <c r="AW566" s="14" t="s">
        <v>32</v>
      </c>
      <c r="AX566" s="14" t="s">
        <v>75</v>
      </c>
      <c r="AY566" s="259" t="s">
        <v>140</v>
      </c>
    </row>
    <row r="567" spans="1:51" s="15" customFormat="1" ht="12">
      <c r="A567" s="15"/>
      <c r="B567" s="260"/>
      <c r="C567" s="261"/>
      <c r="D567" s="240" t="s">
        <v>150</v>
      </c>
      <c r="E567" s="262" t="s">
        <v>1</v>
      </c>
      <c r="F567" s="263" t="s">
        <v>154</v>
      </c>
      <c r="G567" s="261"/>
      <c r="H567" s="264">
        <v>121.047</v>
      </c>
      <c r="I567" s="265"/>
      <c r="J567" s="261"/>
      <c r="K567" s="261"/>
      <c r="L567" s="266"/>
      <c r="M567" s="267"/>
      <c r="N567" s="268"/>
      <c r="O567" s="268"/>
      <c r="P567" s="268"/>
      <c r="Q567" s="268"/>
      <c r="R567" s="268"/>
      <c r="S567" s="268"/>
      <c r="T567" s="269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70" t="s">
        <v>150</v>
      </c>
      <c r="AU567" s="270" t="s">
        <v>85</v>
      </c>
      <c r="AV567" s="15" t="s">
        <v>146</v>
      </c>
      <c r="AW567" s="15" t="s">
        <v>32</v>
      </c>
      <c r="AX567" s="15" t="s">
        <v>83</v>
      </c>
      <c r="AY567" s="270" t="s">
        <v>140</v>
      </c>
    </row>
    <row r="568" spans="1:65" s="2" customFormat="1" ht="37.8" customHeight="1">
      <c r="A568" s="38"/>
      <c r="B568" s="39"/>
      <c r="C568" s="219" t="s">
        <v>615</v>
      </c>
      <c r="D568" s="219" t="s">
        <v>142</v>
      </c>
      <c r="E568" s="220" t="s">
        <v>1165</v>
      </c>
      <c r="F568" s="221" t="s">
        <v>1166</v>
      </c>
      <c r="G568" s="222" t="s">
        <v>145</v>
      </c>
      <c r="H568" s="223">
        <v>24.85</v>
      </c>
      <c r="I568" s="224"/>
      <c r="J568" s="225">
        <f>ROUND(I568*H568,2)</f>
        <v>0</v>
      </c>
      <c r="K568" s="226"/>
      <c r="L568" s="44"/>
      <c r="M568" s="227" t="s">
        <v>1</v>
      </c>
      <c r="N568" s="228" t="s">
        <v>40</v>
      </c>
      <c r="O568" s="91"/>
      <c r="P568" s="229">
        <f>O568*H568</f>
        <v>0</v>
      </c>
      <c r="Q568" s="229">
        <v>0</v>
      </c>
      <c r="R568" s="229">
        <f>Q568*H568</f>
        <v>0</v>
      </c>
      <c r="S568" s="229">
        <v>0</v>
      </c>
      <c r="T568" s="230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31" t="s">
        <v>146</v>
      </c>
      <c r="AT568" s="231" t="s">
        <v>142</v>
      </c>
      <c r="AU568" s="231" t="s">
        <v>85</v>
      </c>
      <c r="AY568" s="17" t="s">
        <v>140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17" t="s">
        <v>83</v>
      </c>
      <c r="BK568" s="232">
        <f>ROUND(I568*H568,2)</f>
        <v>0</v>
      </c>
      <c r="BL568" s="17" t="s">
        <v>146</v>
      </c>
      <c r="BM568" s="231" t="s">
        <v>1167</v>
      </c>
    </row>
    <row r="569" spans="1:47" s="2" customFormat="1" ht="12">
      <c r="A569" s="38"/>
      <c r="B569" s="39"/>
      <c r="C569" s="40"/>
      <c r="D569" s="233" t="s">
        <v>148</v>
      </c>
      <c r="E569" s="40"/>
      <c r="F569" s="234" t="s">
        <v>1168</v>
      </c>
      <c r="G569" s="40"/>
      <c r="H569" s="40"/>
      <c r="I569" s="235"/>
      <c r="J569" s="40"/>
      <c r="K569" s="40"/>
      <c r="L569" s="44"/>
      <c r="M569" s="236"/>
      <c r="N569" s="237"/>
      <c r="O569" s="91"/>
      <c r="P569" s="91"/>
      <c r="Q569" s="91"/>
      <c r="R569" s="91"/>
      <c r="S569" s="91"/>
      <c r="T569" s="92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148</v>
      </c>
      <c r="AU569" s="17" t="s">
        <v>85</v>
      </c>
    </row>
    <row r="570" spans="1:51" s="13" customFormat="1" ht="12">
      <c r="A570" s="13"/>
      <c r="B570" s="238"/>
      <c r="C570" s="239"/>
      <c r="D570" s="240" t="s">
        <v>150</v>
      </c>
      <c r="E570" s="241" t="s">
        <v>1</v>
      </c>
      <c r="F570" s="242" t="s">
        <v>827</v>
      </c>
      <c r="G570" s="239"/>
      <c r="H570" s="241" t="s">
        <v>1</v>
      </c>
      <c r="I570" s="243"/>
      <c r="J570" s="239"/>
      <c r="K570" s="239"/>
      <c r="L570" s="244"/>
      <c r="M570" s="245"/>
      <c r="N570" s="246"/>
      <c r="O570" s="246"/>
      <c r="P570" s="246"/>
      <c r="Q570" s="246"/>
      <c r="R570" s="246"/>
      <c r="S570" s="246"/>
      <c r="T570" s="247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8" t="s">
        <v>150</v>
      </c>
      <c r="AU570" s="248" t="s">
        <v>85</v>
      </c>
      <c r="AV570" s="13" t="s">
        <v>83</v>
      </c>
      <c r="AW570" s="13" t="s">
        <v>32</v>
      </c>
      <c r="AX570" s="13" t="s">
        <v>75</v>
      </c>
      <c r="AY570" s="248" t="s">
        <v>140</v>
      </c>
    </row>
    <row r="571" spans="1:51" s="13" customFormat="1" ht="12">
      <c r="A571" s="13"/>
      <c r="B571" s="238"/>
      <c r="C571" s="239"/>
      <c r="D571" s="240" t="s">
        <v>150</v>
      </c>
      <c r="E571" s="241" t="s">
        <v>1</v>
      </c>
      <c r="F571" s="242" t="s">
        <v>1169</v>
      </c>
      <c r="G571" s="239"/>
      <c r="H571" s="241" t="s">
        <v>1</v>
      </c>
      <c r="I571" s="243"/>
      <c r="J571" s="239"/>
      <c r="K571" s="239"/>
      <c r="L571" s="244"/>
      <c r="M571" s="245"/>
      <c r="N571" s="246"/>
      <c r="O571" s="246"/>
      <c r="P571" s="246"/>
      <c r="Q571" s="246"/>
      <c r="R571" s="246"/>
      <c r="S571" s="246"/>
      <c r="T571" s="247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8" t="s">
        <v>150</v>
      </c>
      <c r="AU571" s="248" t="s">
        <v>85</v>
      </c>
      <c r="AV571" s="13" t="s">
        <v>83</v>
      </c>
      <c r="AW571" s="13" t="s">
        <v>32</v>
      </c>
      <c r="AX571" s="13" t="s">
        <v>75</v>
      </c>
      <c r="AY571" s="248" t="s">
        <v>140</v>
      </c>
    </row>
    <row r="572" spans="1:51" s="14" customFormat="1" ht="12">
      <c r="A572" s="14"/>
      <c r="B572" s="249"/>
      <c r="C572" s="250"/>
      <c r="D572" s="240" t="s">
        <v>150</v>
      </c>
      <c r="E572" s="251" t="s">
        <v>1</v>
      </c>
      <c r="F572" s="252" t="s">
        <v>839</v>
      </c>
      <c r="G572" s="250"/>
      <c r="H572" s="253">
        <v>24.85</v>
      </c>
      <c r="I572" s="254"/>
      <c r="J572" s="250"/>
      <c r="K572" s="250"/>
      <c r="L572" s="255"/>
      <c r="M572" s="256"/>
      <c r="N572" s="257"/>
      <c r="O572" s="257"/>
      <c r="P572" s="257"/>
      <c r="Q572" s="257"/>
      <c r="R572" s="257"/>
      <c r="S572" s="257"/>
      <c r="T572" s="258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9" t="s">
        <v>150</v>
      </c>
      <c r="AU572" s="259" t="s">
        <v>85</v>
      </c>
      <c r="AV572" s="14" t="s">
        <v>85</v>
      </c>
      <c r="AW572" s="14" t="s">
        <v>32</v>
      </c>
      <c r="AX572" s="14" t="s">
        <v>75</v>
      </c>
      <c r="AY572" s="259" t="s">
        <v>140</v>
      </c>
    </row>
    <row r="573" spans="1:51" s="15" customFormat="1" ht="12">
      <c r="A573" s="15"/>
      <c r="B573" s="260"/>
      <c r="C573" s="261"/>
      <c r="D573" s="240" t="s">
        <v>150</v>
      </c>
      <c r="E573" s="262" t="s">
        <v>1</v>
      </c>
      <c r="F573" s="263" t="s">
        <v>154</v>
      </c>
      <c r="G573" s="261"/>
      <c r="H573" s="264">
        <v>24.85</v>
      </c>
      <c r="I573" s="265"/>
      <c r="J573" s="261"/>
      <c r="K573" s="261"/>
      <c r="L573" s="266"/>
      <c r="M573" s="267"/>
      <c r="N573" s="268"/>
      <c r="O573" s="268"/>
      <c r="P573" s="268"/>
      <c r="Q573" s="268"/>
      <c r="R573" s="268"/>
      <c r="S573" s="268"/>
      <c r="T573" s="269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70" t="s">
        <v>150</v>
      </c>
      <c r="AU573" s="270" t="s">
        <v>85</v>
      </c>
      <c r="AV573" s="15" t="s">
        <v>146</v>
      </c>
      <c r="AW573" s="15" t="s">
        <v>32</v>
      </c>
      <c r="AX573" s="15" t="s">
        <v>83</v>
      </c>
      <c r="AY573" s="270" t="s">
        <v>140</v>
      </c>
    </row>
    <row r="574" spans="1:65" s="2" customFormat="1" ht="33" customHeight="1">
      <c r="A574" s="38"/>
      <c r="B574" s="39"/>
      <c r="C574" s="219" t="s">
        <v>622</v>
      </c>
      <c r="D574" s="219" t="s">
        <v>142</v>
      </c>
      <c r="E574" s="220" t="s">
        <v>1170</v>
      </c>
      <c r="F574" s="221" t="s">
        <v>1171</v>
      </c>
      <c r="G574" s="222" t="s">
        <v>145</v>
      </c>
      <c r="H574" s="223">
        <v>7.7</v>
      </c>
      <c r="I574" s="224"/>
      <c r="J574" s="225">
        <f>ROUND(I574*H574,2)</f>
        <v>0</v>
      </c>
      <c r="K574" s="226"/>
      <c r="L574" s="44"/>
      <c r="M574" s="227" t="s">
        <v>1</v>
      </c>
      <c r="N574" s="228" t="s">
        <v>40</v>
      </c>
      <c r="O574" s="91"/>
      <c r="P574" s="229">
        <f>O574*H574</f>
        <v>0</v>
      </c>
      <c r="Q574" s="229">
        <v>0</v>
      </c>
      <c r="R574" s="229">
        <f>Q574*H574</f>
        <v>0</v>
      </c>
      <c r="S574" s="229">
        <v>0</v>
      </c>
      <c r="T574" s="230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31" t="s">
        <v>146</v>
      </c>
      <c r="AT574" s="231" t="s">
        <v>142</v>
      </c>
      <c r="AU574" s="231" t="s">
        <v>85</v>
      </c>
      <c r="AY574" s="17" t="s">
        <v>140</v>
      </c>
      <c r="BE574" s="232">
        <f>IF(N574="základní",J574,0)</f>
        <v>0</v>
      </c>
      <c r="BF574" s="232">
        <f>IF(N574="snížená",J574,0)</f>
        <v>0</v>
      </c>
      <c r="BG574" s="232">
        <f>IF(N574="zákl. přenesená",J574,0)</f>
        <v>0</v>
      </c>
      <c r="BH574" s="232">
        <f>IF(N574="sníž. přenesená",J574,0)</f>
        <v>0</v>
      </c>
      <c r="BI574" s="232">
        <f>IF(N574="nulová",J574,0)</f>
        <v>0</v>
      </c>
      <c r="BJ574" s="17" t="s">
        <v>83</v>
      </c>
      <c r="BK574" s="232">
        <f>ROUND(I574*H574,2)</f>
        <v>0</v>
      </c>
      <c r="BL574" s="17" t="s">
        <v>146</v>
      </c>
      <c r="BM574" s="231" t="s">
        <v>1172</v>
      </c>
    </row>
    <row r="575" spans="1:47" s="2" customFormat="1" ht="12">
      <c r="A575" s="38"/>
      <c r="B575" s="39"/>
      <c r="C575" s="40"/>
      <c r="D575" s="233" t="s">
        <v>148</v>
      </c>
      <c r="E575" s="40"/>
      <c r="F575" s="234" t="s">
        <v>1173</v>
      </c>
      <c r="G575" s="40"/>
      <c r="H575" s="40"/>
      <c r="I575" s="235"/>
      <c r="J575" s="40"/>
      <c r="K575" s="40"/>
      <c r="L575" s="44"/>
      <c r="M575" s="236"/>
      <c r="N575" s="237"/>
      <c r="O575" s="91"/>
      <c r="P575" s="91"/>
      <c r="Q575" s="91"/>
      <c r="R575" s="91"/>
      <c r="S575" s="91"/>
      <c r="T575" s="92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148</v>
      </c>
      <c r="AU575" s="17" t="s">
        <v>85</v>
      </c>
    </row>
    <row r="576" spans="1:65" s="2" customFormat="1" ht="16.5" customHeight="1">
      <c r="A576" s="38"/>
      <c r="B576" s="39"/>
      <c r="C576" s="219" t="s">
        <v>627</v>
      </c>
      <c r="D576" s="219" t="s">
        <v>142</v>
      </c>
      <c r="E576" s="220" t="s">
        <v>509</v>
      </c>
      <c r="F576" s="221" t="s">
        <v>510</v>
      </c>
      <c r="G576" s="222" t="s">
        <v>145</v>
      </c>
      <c r="H576" s="223">
        <v>752.375</v>
      </c>
      <c r="I576" s="224"/>
      <c r="J576" s="225">
        <f>ROUND(I576*H576,2)</f>
        <v>0</v>
      </c>
      <c r="K576" s="226"/>
      <c r="L576" s="44"/>
      <c r="M576" s="227" t="s">
        <v>1</v>
      </c>
      <c r="N576" s="228" t="s">
        <v>40</v>
      </c>
      <c r="O576" s="91"/>
      <c r="P576" s="229">
        <f>O576*H576</f>
        <v>0</v>
      </c>
      <c r="Q576" s="229">
        <v>0</v>
      </c>
      <c r="R576" s="229">
        <f>Q576*H576</f>
        <v>0</v>
      </c>
      <c r="S576" s="229">
        <v>0</v>
      </c>
      <c r="T576" s="230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31" t="s">
        <v>146</v>
      </c>
      <c r="AT576" s="231" t="s">
        <v>142</v>
      </c>
      <c r="AU576" s="231" t="s">
        <v>85</v>
      </c>
      <c r="AY576" s="17" t="s">
        <v>140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17" t="s">
        <v>83</v>
      </c>
      <c r="BK576" s="232">
        <f>ROUND(I576*H576,2)</f>
        <v>0</v>
      </c>
      <c r="BL576" s="17" t="s">
        <v>146</v>
      </c>
      <c r="BM576" s="231" t="s">
        <v>1174</v>
      </c>
    </row>
    <row r="577" spans="1:51" s="13" customFormat="1" ht="12">
      <c r="A577" s="13"/>
      <c r="B577" s="238"/>
      <c r="C577" s="239"/>
      <c r="D577" s="240" t="s">
        <v>150</v>
      </c>
      <c r="E577" s="241" t="s">
        <v>1</v>
      </c>
      <c r="F577" s="242" t="s">
        <v>1073</v>
      </c>
      <c r="G577" s="239"/>
      <c r="H577" s="241" t="s">
        <v>1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8" t="s">
        <v>150</v>
      </c>
      <c r="AU577" s="248" t="s">
        <v>85</v>
      </c>
      <c r="AV577" s="13" t="s">
        <v>83</v>
      </c>
      <c r="AW577" s="13" t="s">
        <v>32</v>
      </c>
      <c r="AX577" s="13" t="s">
        <v>75</v>
      </c>
      <c r="AY577" s="248" t="s">
        <v>140</v>
      </c>
    </row>
    <row r="578" spans="1:51" s="13" customFormat="1" ht="12">
      <c r="A578" s="13"/>
      <c r="B578" s="238"/>
      <c r="C578" s="239"/>
      <c r="D578" s="240" t="s">
        <v>150</v>
      </c>
      <c r="E578" s="241" t="s">
        <v>1</v>
      </c>
      <c r="F578" s="242" t="s">
        <v>1153</v>
      </c>
      <c r="G578" s="239"/>
      <c r="H578" s="241" t="s">
        <v>1</v>
      </c>
      <c r="I578" s="243"/>
      <c r="J578" s="239"/>
      <c r="K578" s="239"/>
      <c r="L578" s="244"/>
      <c r="M578" s="245"/>
      <c r="N578" s="246"/>
      <c r="O578" s="246"/>
      <c r="P578" s="246"/>
      <c r="Q578" s="246"/>
      <c r="R578" s="246"/>
      <c r="S578" s="246"/>
      <c r="T578" s="247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8" t="s">
        <v>150</v>
      </c>
      <c r="AU578" s="248" t="s">
        <v>85</v>
      </c>
      <c r="AV578" s="13" t="s">
        <v>83</v>
      </c>
      <c r="AW578" s="13" t="s">
        <v>32</v>
      </c>
      <c r="AX578" s="13" t="s">
        <v>75</v>
      </c>
      <c r="AY578" s="248" t="s">
        <v>140</v>
      </c>
    </row>
    <row r="579" spans="1:51" s="14" customFormat="1" ht="12">
      <c r="A579" s="14"/>
      <c r="B579" s="249"/>
      <c r="C579" s="250"/>
      <c r="D579" s="240" t="s">
        <v>150</v>
      </c>
      <c r="E579" s="251" t="s">
        <v>1</v>
      </c>
      <c r="F579" s="252" t="s">
        <v>1154</v>
      </c>
      <c r="G579" s="250"/>
      <c r="H579" s="253">
        <v>48</v>
      </c>
      <c r="I579" s="254"/>
      <c r="J579" s="250"/>
      <c r="K579" s="250"/>
      <c r="L579" s="255"/>
      <c r="M579" s="256"/>
      <c r="N579" s="257"/>
      <c r="O579" s="257"/>
      <c r="P579" s="257"/>
      <c r="Q579" s="257"/>
      <c r="R579" s="257"/>
      <c r="S579" s="257"/>
      <c r="T579" s="258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9" t="s">
        <v>150</v>
      </c>
      <c r="AU579" s="259" t="s">
        <v>85</v>
      </c>
      <c r="AV579" s="14" t="s">
        <v>85</v>
      </c>
      <c r="AW579" s="14" t="s">
        <v>32</v>
      </c>
      <c r="AX579" s="14" t="s">
        <v>75</v>
      </c>
      <c r="AY579" s="259" t="s">
        <v>140</v>
      </c>
    </row>
    <row r="580" spans="1:51" s="13" customFormat="1" ht="12">
      <c r="A580" s="13"/>
      <c r="B580" s="238"/>
      <c r="C580" s="239"/>
      <c r="D580" s="240" t="s">
        <v>150</v>
      </c>
      <c r="E580" s="241" t="s">
        <v>1</v>
      </c>
      <c r="F580" s="242" t="s">
        <v>981</v>
      </c>
      <c r="G580" s="239"/>
      <c r="H580" s="241" t="s">
        <v>1</v>
      </c>
      <c r="I580" s="243"/>
      <c r="J580" s="239"/>
      <c r="K580" s="239"/>
      <c r="L580" s="244"/>
      <c r="M580" s="245"/>
      <c r="N580" s="246"/>
      <c r="O580" s="246"/>
      <c r="P580" s="246"/>
      <c r="Q580" s="246"/>
      <c r="R580" s="246"/>
      <c r="S580" s="246"/>
      <c r="T580" s="24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8" t="s">
        <v>150</v>
      </c>
      <c r="AU580" s="248" t="s">
        <v>85</v>
      </c>
      <c r="AV580" s="13" t="s">
        <v>83</v>
      </c>
      <c r="AW580" s="13" t="s">
        <v>32</v>
      </c>
      <c r="AX580" s="13" t="s">
        <v>75</v>
      </c>
      <c r="AY580" s="248" t="s">
        <v>140</v>
      </c>
    </row>
    <row r="581" spans="1:51" s="14" customFormat="1" ht="12">
      <c r="A581" s="14"/>
      <c r="B581" s="249"/>
      <c r="C581" s="250"/>
      <c r="D581" s="240" t="s">
        <v>150</v>
      </c>
      <c r="E581" s="251" t="s">
        <v>1</v>
      </c>
      <c r="F581" s="252" t="s">
        <v>1160</v>
      </c>
      <c r="G581" s="250"/>
      <c r="H581" s="253">
        <v>22.991</v>
      </c>
      <c r="I581" s="254"/>
      <c r="J581" s="250"/>
      <c r="K581" s="250"/>
      <c r="L581" s="255"/>
      <c r="M581" s="256"/>
      <c r="N581" s="257"/>
      <c r="O581" s="257"/>
      <c r="P581" s="257"/>
      <c r="Q581" s="257"/>
      <c r="R581" s="257"/>
      <c r="S581" s="257"/>
      <c r="T581" s="258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9" t="s">
        <v>150</v>
      </c>
      <c r="AU581" s="259" t="s">
        <v>85</v>
      </c>
      <c r="AV581" s="14" t="s">
        <v>85</v>
      </c>
      <c r="AW581" s="14" t="s">
        <v>32</v>
      </c>
      <c r="AX581" s="14" t="s">
        <v>75</v>
      </c>
      <c r="AY581" s="259" t="s">
        <v>140</v>
      </c>
    </row>
    <row r="582" spans="1:51" s="14" customFormat="1" ht="12">
      <c r="A582" s="14"/>
      <c r="B582" s="249"/>
      <c r="C582" s="250"/>
      <c r="D582" s="240" t="s">
        <v>150</v>
      </c>
      <c r="E582" s="251" t="s">
        <v>1</v>
      </c>
      <c r="F582" s="252" t="s">
        <v>1161</v>
      </c>
      <c r="G582" s="250"/>
      <c r="H582" s="253">
        <v>25.979</v>
      </c>
      <c r="I582" s="254"/>
      <c r="J582" s="250"/>
      <c r="K582" s="250"/>
      <c r="L582" s="255"/>
      <c r="M582" s="256"/>
      <c r="N582" s="257"/>
      <c r="O582" s="257"/>
      <c r="P582" s="257"/>
      <c r="Q582" s="257"/>
      <c r="R582" s="257"/>
      <c r="S582" s="257"/>
      <c r="T582" s="25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9" t="s">
        <v>150</v>
      </c>
      <c r="AU582" s="259" t="s">
        <v>85</v>
      </c>
      <c r="AV582" s="14" t="s">
        <v>85</v>
      </c>
      <c r="AW582" s="14" t="s">
        <v>32</v>
      </c>
      <c r="AX582" s="14" t="s">
        <v>75</v>
      </c>
      <c r="AY582" s="259" t="s">
        <v>140</v>
      </c>
    </row>
    <row r="583" spans="1:51" s="14" customFormat="1" ht="12">
      <c r="A583" s="14"/>
      <c r="B583" s="249"/>
      <c r="C583" s="250"/>
      <c r="D583" s="240" t="s">
        <v>150</v>
      </c>
      <c r="E583" s="251" t="s">
        <v>1</v>
      </c>
      <c r="F583" s="252" t="s">
        <v>1162</v>
      </c>
      <c r="G583" s="250"/>
      <c r="H583" s="253">
        <v>59.792</v>
      </c>
      <c r="I583" s="254"/>
      <c r="J583" s="250"/>
      <c r="K583" s="250"/>
      <c r="L583" s="255"/>
      <c r="M583" s="256"/>
      <c r="N583" s="257"/>
      <c r="O583" s="257"/>
      <c r="P583" s="257"/>
      <c r="Q583" s="257"/>
      <c r="R583" s="257"/>
      <c r="S583" s="257"/>
      <c r="T583" s="25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9" t="s">
        <v>150</v>
      </c>
      <c r="AU583" s="259" t="s">
        <v>85</v>
      </c>
      <c r="AV583" s="14" t="s">
        <v>85</v>
      </c>
      <c r="AW583" s="14" t="s">
        <v>32</v>
      </c>
      <c r="AX583" s="14" t="s">
        <v>75</v>
      </c>
      <c r="AY583" s="259" t="s">
        <v>140</v>
      </c>
    </row>
    <row r="584" spans="1:51" s="13" customFormat="1" ht="12">
      <c r="A584" s="13"/>
      <c r="B584" s="238"/>
      <c r="C584" s="239"/>
      <c r="D584" s="240" t="s">
        <v>150</v>
      </c>
      <c r="E584" s="241" t="s">
        <v>1</v>
      </c>
      <c r="F584" s="242" t="s">
        <v>966</v>
      </c>
      <c r="G584" s="239"/>
      <c r="H584" s="241" t="s">
        <v>1</v>
      </c>
      <c r="I584" s="243"/>
      <c r="J584" s="239"/>
      <c r="K584" s="239"/>
      <c r="L584" s="244"/>
      <c r="M584" s="245"/>
      <c r="N584" s="246"/>
      <c r="O584" s="246"/>
      <c r="P584" s="246"/>
      <c r="Q584" s="246"/>
      <c r="R584" s="246"/>
      <c r="S584" s="246"/>
      <c r="T584" s="24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8" t="s">
        <v>150</v>
      </c>
      <c r="AU584" s="248" t="s">
        <v>85</v>
      </c>
      <c r="AV584" s="13" t="s">
        <v>83</v>
      </c>
      <c r="AW584" s="13" t="s">
        <v>32</v>
      </c>
      <c r="AX584" s="13" t="s">
        <v>75</v>
      </c>
      <c r="AY584" s="248" t="s">
        <v>140</v>
      </c>
    </row>
    <row r="585" spans="1:51" s="14" customFormat="1" ht="12">
      <c r="A585" s="14"/>
      <c r="B585" s="249"/>
      <c r="C585" s="250"/>
      <c r="D585" s="240" t="s">
        <v>150</v>
      </c>
      <c r="E585" s="251" t="s">
        <v>1</v>
      </c>
      <c r="F585" s="252" t="s">
        <v>967</v>
      </c>
      <c r="G585" s="250"/>
      <c r="H585" s="253">
        <v>87.785</v>
      </c>
      <c r="I585" s="254"/>
      <c r="J585" s="250"/>
      <c r="K585" s="250"/>
      <c r="L585" s="255"/>
      <c r="M585" s="256"/>
      <c r="N585" s="257"/>
      <c r="O585" s="257"/>
      <c r="P585" s="257"/>
      <c r="Q585" s="257"/>
      <c r="R585" s="257"/>
      <c r="S585" s="257"/>
      <c r="T585" s="25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9" t="s">
        <v>150</v>
      </c>
      <c r="AU585" s="259" t="s">
        <v>85</v>
      </c>
      <c r="AV585" s="14" t="s">
        <v>85</v>
      </c>
      <c r="AW585" s="14" t="s">
        <v>32</v>
      </c>
      <c r="AX585" s="14" t="s">
        <v>75</v>
      </c>
      <c r="AY585" s="259" t="s">
        <v>140</v>
      </c>
    </row>
    <row r="586" spans="1:51" s="14" customFormat="1" ht="12">
      <c r="A586" s="14"/>
      <c r="B586" s="249"/>
      <c r="C586" s="250"/>
      <c r="D586" s="240" t="s">
        <v>150</v>
      </c>
      <c r="E586" s="251" t="s">
        <v>1</v>
      </c>
      <c r="F586" s="252" t="s">
        <v>968</v>
      </c>
      <c r="G586" s="250"/>
      <c r="H586" s="253">
        <v>-12.508</v>
      </c>
      <c r="I586" s="254"/>
      <c r="J586" s="250"/>
      <c r="K586" s="250"/>
      <c r="L586" s="255"/>
      <c r="M586" s="256"/>
      <c r="N586" s="257"/>
      <c r="O586" s="257"/>
      <c r="P586" s="257"/>
      <c r="Q586" s="257"/>
      <c r="R586" s="257"/>
      <c r="S586" s="257"/>
      <c r="T586" s="258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9" t="s">
        <v>150</v>
      </c>
      <c r="AU586" s="259" t="s">
        <v>85</v>
      </c>
      <c r="AV586" s="14" t="s">
        <v>85</v>
      </c>
      <c r="AW586" s="14" t="s">
        <v>32</v>
      </c>
      <c r="AX586" s="14" t="s">
        <v>75</v>
      </c>
      <c r="AY586" s="259" t="s">
        <v>140</v>
      </c>
    </row>
    <row r="587" spans="1:51" s="13" customFormat="1" ht="12">
      <c r="A587" s="13"/>
      <c r="B587" s="238"/>
      <c r="C587" s="239"/>
      <c r="D587" s="240" t="s">
        <v>150</v>
      </c>
      <c r="E587" s="241" t="s">
        <v>1</v>
      </c>
      <c r="F587" s="242" t="s">
        <v>827</v>
      </c>
      <c r="G587" s="239"/>
      <c r="H587" s="241" t="s">
        <v>1</v>
      </c>
      <c r="I587" s="243"/>
      <c r="J587" s="239"/>
      <c r="K587" s="239"/>
      <c r="L587" s="244"/>
      <c r="M587" s="245"/>
      <c r="N587" s="246"/>
      <c r="O587" s="246"/>
      <c r="P587" s="246"/>
      <c r="Q587" s="246"/>
      <c r="R587" s="246"/>
      <c r="S587" s="246"/>
      <c r="T587" s="24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8" t="s">
        <v>150</v>
      </c>
      <c r="AU587" s="248" t="s">
        <v>85</v>
      </c>
      <c r="AV587" s="13" t="s">
        <v>83</v>
      </c>
      <c r="AW587" s="13" t="s">
        <v>32</v>
      </c>
      <c r="AX587" s="13" t="s">
        <v>75</v>
      </c>
      <c r="AY587" s="248" t="s">
        <v>140</v>
      </c>
    </row>
    <row r="588" spans="1:51" s="13" customFormat="1" ht="12">
      <c r="A588" s="13"/>
      <c r="B588" s="238"/>
      <c r="C588" s="239"/>
      <c r="D588" s="240" t="s">
        <v>150</v>
      </c>
      <c r="E588" s="241" t="s">
        <v>1</v>
      </c>
      <c r="F588" s="242" t="s">
        <v>847</v>
      </c>
      <c r="G588" s="239"/>
      <c r="H588" s="241" t="s">
        <v>1</v>
      </c>
      <c r="I588" s="243"/>
      <c r="J588" s="239"/>
      <c r="K588" s="239"/>
      <c r="L588" s="244"/>
      <c r="M588" s="245"/>
      <c r="N588" s="246"/>
      <c r="O588" s="246"/>
      <c r="P588" s="246"/>
      <c r="Q588" s="246"/>
      <c r="R588" s="246"/>
      <c r="S588" s="246"/>
      <c r="T588" s="247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8" t="s">
        <v>150</v>
      </c>
      <c r="AU588" s="248" t="s">
        <v>85</v>
      </c>
      <c r="AV588" s="13" t="s">
        <v>83</v>
      </c>
      <c r="AW588" s="13" t="s">
        <v>32</v>
      </c>
      <c r="AX588" s="13" t="s">
        <v>75</v>
      </c>
      <c r="AY588" s="248" t="s">
        <v>140</v>
      </c>
    </row>
    <row r="589" spans="1:51" s="13" customFormat="1" ht="12">
      <c r="A589" s="13"/>
      <c r="B589" s="238"/>
      <c r="C589" s="239"/>
      <c r="D589" s="240" t="s">
        <v>150</v>
      </c>
      <c r="E589" s="241" t="s">
        <v>1</v>
      </c>
      <c r="F589" s="242" t="s">
        <v>960</v>
      </c>
      <c r="G589" s="239"/>
      <c r="H589" s="241" t="s">
        <v>1</v>
      </c>
      <c r="I589" s="243"/>
      <c r="J589" s="239"/>
      <c r="K589" s="239"/>
      <c r="L589" s="244"/>
      <c r="M589" s="245"/>
      <c r="N589" s="246"/>
      <c r="O589" s="246"/>
      <c r="P589" s="246"/>
      <c r="Q589" s="246"/>
      <c r="R589" s="246"/>
      <c r="S589" s="246"/>
      <c r="T589" s="247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8" t="s">
        <v>150</v>
      </c>
      <c r="AU589" s="248" t="s">
        <v>85</v>
      </c>
      <c r="AV589" s="13" t="s">
        <v>83</v>
      </c>
      <c r="AW589" s="13" t="s">
        <v>32</v>
      </c>
      <c r="AX589" s="13" t="s">
        <v>75</v>
      </c>
      <c r="AY589" s="248" t="s">
        <v>140</v>
      </c>
    </row>
    <row r="590" spans="1:51" s="14" customFormat="1" ht="12">
      <c r="A590" s="14"/>
      <c r="B590" s="249"/>
      <c r="C590" s="250"/>
      <c r="D590" s="240" t="s">
        <v>150</v>
      </c>
      <c r="E590" s="251" t="s">
        <v>1</v>
      </c>
      <c r="F590" s="252" t="s">
        <v>969</v>
      </c>
      <c r="G590" s="250"/>
      <c r="H590" s="253">
        <v>70.121</v>
      </c>
      <c r="I590" s="254"/>
      <c r="J590" s="250"/>
      <c r="K590" s="250"/>
      <c r="L590" s="255"/>
      <c r="M590" s="256"/>
      <c r="N590" s="257"/>
      <c r="O590" s="257"/>
      <c r="P590" s="257"/>
      <c r="Q590" s="257"/>
      <c r="R590" s="257"/>
      <c r="S590" s="257"/>
      <c r="T590" s="258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9" t="s">
        <v>150</v>
      </c>
      <c r="AU590" s="259" t="s">
        <v>85</v>
      </c>
      <c r="AV590" s="14" t="s">
        <v>85</v>
      </c>
      <c r="AW590" s="14" t="s">
        <v>32</v>
      </c>
      <c r="AX590" s="14" t="s">
        <v>75</v>
      </c>
      <c r="AY590" s="259" t="s">
        <v>140</v>
      </c>
    </row>
    <row r="591" spans="1:51" s="14" customFormat="1" ht="12">
      <c r="A591" s="14"/>
      <c r="B591" s="249"/>
      <c r="C591" s="250"/>
      <c r="D591" s="240" t="s">
        <v>150</v>
      </c>
      <c r="E591" s="251" t="s">
        <v>1</v>
      </c>
      <c r="F591" s="252" t="s">
        <v>970</v>
      </c>
      <c r="G591" s="250"/>
      <c r="H591" s="253">
        <v>132.346</v>
      </c>
      <c r="I591" s="254"/>
      <c r="J591" s="250"/>
      <c r="K591" s="250"/>
      <c r="L591" s="255"/>
      <c r="M591" s="256"/>
      <c r="N591" s="257"/>
      <c r="O591" s="257"/>
      <c r="P591" s="257"/>
      <c r="Q591" s="257"/>
      <c r="R591" s="257"/>
      <c r="S591" s="257"/>
      <c r="T591" s="258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9" t="s">
        <v>150</v>
      </c>
      <c r="AU591" s="259" t="s">
        <v>85</v>
      </c>
      <c r="AV591" s="14" t="s">
        <v>85</v>
      </c>
      <c r="AW591" s="14" t="s">
        <v>32</v>
      </c>
      <c r="AX591" s="14" t="s">
        <v>75</v>
      </c>
      <c r="AY591" s="259" t="s">
        <v>140</v>
      </c>
    </row>
    <row r="592" spans="1:51" s="14" customFormat="1" ht="12">
      <c r="A592" s="14"/>
      <c r="B592" s="249"/>
      <c r="C592" s="250"/>
      <c r="D592" s="240" t="s">
        <v>150</v>
      </c>
      <c r="E592" s="251" t="s">
        <v>1</v>
      </c>
      <c r="F592" s="252" t="s">
        <v>971</v>
      </c>
      <c r="G592" s="250"/>
      <c r="H592" s="253">
        <v>58.39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9" t="s">
        <v>150</v>
      </c>
      <c r="AU592" s="259" t="s">
        <v>85</v>
      </c>
      <c r="AV592" s="14" t="s">
        <v>85</v>
      </c>
      <c r="AW592" s="14" t="s">
        <v>32</v>
      </c>
      <c r="AX592" s="14" t="s">
        <v>75</v>
      </c>
      <c r="AY592" s="259" t="s">
        <v>140</v>
      </c>
    </row>
    <row r="593" spans="1:51" s="13" customFormat="1" ht="12">
      <c r="A593" s="13"/>
      <c r="B593" s="238"/>
      <c r="C593" s="239"/>
      <c r="D593" s="240" t="s">
        <v>150</v>
      </c>
      <c r="E593" s="241" t="s">
        <v>1</v>
      </c>
      <c r="F593" s="242" t="s">
        <v>972</v>
      </c>
      <c r="G593" s="239"/>
      <c r="H593" s="241" t="s">
        <v>1</v>
      </c>
      <c r="I593" s="243"/>
      <c r="J593" s="239"/>
      <c r="K593" s="239"/>
      <c r="L593" s="244"/>
      <c r="M593" s="245"/>
      <c r="N593" s="246"/>
      <c r="O593" s="246"/>
      <c r="P593" s="246"/>
      <c r="Q593" s="246"/>
      <c r="R593" s="246"/>
      <c r="S593" s="246"/>
      <c r="T593" s="247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8" t="s">
        <v>150</v>
      </c>
      <c r="AU593" s="248" t="s">
        <v>85</v>
      </c>
      <c r="AV593" s="13" t="s">
        <v>83</v>
      </c>
      <c r="AW593" s="13" t="s">
        <v>32</v>
      </c>
      <c r="AX593" s="13" t="s">
        <v>75</v>
      </c>
      <c r="AY593" s="248" t="s">
        <v>140</v>
      </c>
    </row>
    <row r="594" spans="1:51" s="14" customFormat="1" ht="12">
      <c r="A594" s="14"/>
      <c r="B594" s="249"/>
      <c r="C594" s="250"/>
      <c r="D594" s="240" t="s">
        <v>150</v>
      </c>
      <c r="E594" s="251" t="s">
        <v>1</v>
      </c>
      <c r="F594" s="252" t="s">
        <v>973</v>
      </c>
      <c r="G594" s="250"/>
      <c r="H594" s="253">
        <v>37.919</v>
      </c>
      <c r="I594" s="254"/>
      <c r="J594" s="250"/>
      <c r="K594" s="250"/>
      <c r="L594" s="255"/>
      <c r="M594" s="256"/>
      <c r="N594" s="257"/>
      <c r="O594" s="257"/>
      <c r="P594" s="257"/>
      <c r="Q594" s="257"/>
      <c r="R594" s="257"/>
      <c r="S594" s="257"/>
      <c r="T594" s="258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9" t="s">
        <v>150</v>
      </c>
      <c r="AU594" s="259" t="s">
        <v>85</v>
      </c>
      <c r="AV594" s="14" t="s">
        <v>85</v>
      </c>
      <c r="AW594" s="14" t="s">
        <v>32</v>
      </c>
      <c r="AX594" s="14" t="s">
        <v>75</v>
      </c>
      <c r="AY594" s="259" t="s">
        <v>140</v>
      </c>
    </row>
    <row r="595" spans="1:51" s="14" customFormat="1" ht="12">
      <c r="A595" s="14"/>
      <c r="B595" s="249"/>
      <c r="C595" s="250"/>
      <c r="D595" s="240" t="s">
        <v>150</v>
      </c>
      <c r="E595" s="251" t="s">
        <v>1</v>
      </c>
      <c r="F595" s="252" t="s">
        <v>974</v>
      </c>
      <c r="G595" s="250"/>
      <c r="H595" s="253">
        <v>54.449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9" t="s">
        <v>150</v>
      </c>
      <c r="AU595" s="259" t="s">
        <v>85</v>
      </c>
      <c r="AV595" s="14" t="s">
        <v>85</v>
      </c>
      <c r="AW595" s="14" t="s">
        <v>32</v>
      </c>
      <c r="AX595" s="14" t="s">
        <v>75</v>
      </c>
      <c r="AY595" s="259" t="s">
        <v>140</v>
      </c>
    </row>
    <row r="596" spans="1:51" s="14" customFormat="1" ht="12">
      <c r="A596" s="14"/>
      <c r="B596" s="249"/>
      <c r="C596" s="250"/>
      <c r="D596" s="240" t="s">
        <v>150</v>
      </c>
      <c r="E596" s="251" t="s">
        <v>1</v>
      </c>
      <c r="F596" s="252" t="s">
        <v>975</v>
      </c>
      <c r="G596" s="250"/>
      <c r="H596" s="253">
        <v>20.739</v>
      </c>
      <c r="I596" s="254"/>
      <c r="J596" s="250"/>
      <c r="K596" s="250"/>
      <c r="L596" s="255"/>
      <c r="M596" s="256"/>
      <c r="N596" s="257"/>
      <c r="O596" s="257"/>
      <c r="P596" s="257"/>
      <c r="Q596" s="257"/>
      <c r="R596" s="257"/>
      <c r="S596" s="257"/>
      <c r="T596" s="25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9" t="s">
        <v>150</v>
      </c>
      <c r="AU596" s="259" t="s">
        <v>85</v>
      </c>
      <c r="AV596" s="14" t="s">
        <v>85</v>
      </c>
      <c r="AW596" s="14" t="s">
        <v>32</v>
      </c>
      <c r="AX596" s="14" t="s">
        <v>75</v>
      </c>
      <c r="AY596" s="259" t="s">
        <v>140</v>
      </c>
    </row>
    <row r="597" spans="1:51" s="13" customFormat="1" ht="12">
      <c r="A597" s="13"/>
      <c r="B597" s="238"/>
      <c r="C597" s="239"/>
      <c r="D597" s="240" t="s">
        <v>150</v>
      </c>
      <c r="E597" s="241" t="s">
        <v>1</v>
      </c>
      <c r="F597" s="242" t="s">
        <v>1175</v>
      </c>
      <c r="G597" s="239"/>
      <c r="H597" s="241" t="s">
        <v>1</v>
      </c>
      <c r="I597" s="243"/>
      <c r="J597" s="239"/>
      <c r="K597" s="239"/>
      <c r="L597" s="244"/>
      <c r="M597" s="245"/>
      <c r="N597" s="246"/>
      <c r="O597" s="246"/>
      <c r="P597" s="246"/>
      <c r="Q597" s="246"/>
      <c r="R597" s="246"/>
      <c r="S597" s="246"/>
      <c r="T597" s="247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8" t="s">
        <v>150</v>
      </c>
      <c r="AU597" s="248" t="s">
        <v>85</v>
      </c>
      <c r="AV597" s="13" t="s">
        <v>83</v>
      </c>
      <c r="AW597" s="13" t="s">
        <v>32</v>
      </c>
      <c r="AX597" s="13" t="s">
        <v>75</v>
      </c>
      <c r="AY597" s="248" t="s">
        <v>140</v>
      </c>
    </row>
    <row r="598" spans="1:51" s="13" customFormat="1" ht="12">
      <c r="A598" s="13"/>
      <c r="B598" s="238"/>
      <c r="C598" s="239"/>
      <c r="D598" s="240" t="s">
        <v>150</v>
      </c>
      <c r="E598" s="241" t="s">
        <v>1</v>
      </c>
      <c r="F598" s="242" t="s">
        <v>1176</v>
      </c>
      <c r="G598" s="239"/>
      <c r="H598" s="241" t="s">
        <v>1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8" t="s">
        <v>150</v>
      </c>
      <c r="AU598" s="248" t="s">
        <v>85</v>
      </c>
      <c r="AV598" s="13" t="s">
        <v>83</v>
      </c>
      <c r="AW598" s="13" t="s">
        <v>32</v>
      </c>
      <c r="AX598" s="13" t="s">
        <v>75</v>
      </c>
      <c r="AY598" s="248" t="s">
        <v>140</v>
      </c>
    </row>
    <row r="599" spans="1:51" s="14" customFormat="1" ht="12">
      <c r="A599" s="14"/>
      <c r="B599" s="249"/>
      <c r="C599" s="250"/>
      <c r="D599" s="240" t="s">
        <v>150</v>
      </c>
      <c r="E599" s="251" t="s">
        <v>1</v>
      </c>
      <c r="F599" s="252" t="s">
        <v>1177</v>
      </c>
      <c r="G599" s="250"/>
      <c r="H599" s="253">
        <v>41.696</v>
      </c>
      <c r="I599" s="254"/>
      <c r="J599" s="250"/>
      <c r="K599" s="250"/>
      <c r="L599" s="255"/>
      <c r="M599" s="256"/>
      <c r="N599" s="257"/>
      <c r="O599" s="257"/>
      <c r="P599" s="257"/>
      <c r="Q599" s="257"/>
      <c r="R599" s="257"/>
      <c r="S599" s="257"/>
      <c r="T599" s="25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9" t="s">
        <v>150</v>
      </c>
      <c r="AU599" s="259" t="s">
        <v>85</v>
      </c>
      <c r="AV599" s="14" t="s">
        <v>85</v>
      </c>
      <c r="AW599" s="14" t="s">
        <v>32</v>
      </c>
      <c r="AX599" s="14" t="s">
        <v>75</v>
      </c>
      <c r="AY599" s="259" t="s">
        <v>140</v>
      </c>
    </row>
    <row r="600" spans="1:51" s="13" customFormat="1" ht="12">
      <c r="A600" s="13"/>
      <c r="B600" s="238"/>
      <c r="C600" s="239"/>
      <c r="D600" s="240" t="s">
        <v>150</v>
      </c>
      <c r="E600" s="241" t="s">
        <v>1</v>
      </c>
      <c r="F600" s="242" t="s">
        <v>1178</v>
      </c>
      <c r="G600" s="239"/>
      <c r="H600" s="241" t="s">
        <v>1</v>
      </c>
      <c r="I600" s="243"/>
      <c r="J600" s="239"/>
      <c r="K600" s="239"/>
      <c r="L600" s="244"/>
      <c r="M600" s="245"/>
      <c r="N600" s="246"/>
      <c r="O600" s="246"/>
      <c r="P600" s="246"/>
      <c r="Q600" s="246"/>
      <c r="R600" s="246"/>
      <c r="S600" s="246"/>
      <c r="T600" s="247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8" t="s">
        <v>150</v>
      </c>
      <c r="AU600" s="248" t="s">
        <v>85</v>
      </c>
      <c r="AV600" s="13" t="s">
        <v>83</v>
      </c>
      <c r="AW600" s="13" t="s">
        <v>32</v>
      </c>
      <c r="AX600" s="13" t="s">
        <v>75</v>
      </c>
      <c r="AY600" s="248" t="s">
        <v>140</v>
      </c>
    </row>
    <row r="601" spans="1:51" s="14" customFormat="1" ht="12">
      <c r="A601" s="14"/>
      <c r="B601" s="249"/>
      <c r="C601" s="250"/>
      <c r="D601" s="240" t="s">
        <v>150</v>
      </c>
      <c r="E601" s="251" t="s">
        <v>1</v>
      </c>
      <c r="F601" s="252" t="s">
        <v>1179</v>
      </c>
      <c r="G601" s="250"/>
      <c r="H601" s="253">
        <v>67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9" t="s">
        <v>150</v>
      </c>
      <c r="AU601" s="259" t="s">
        <v>85</v>
      </c>
      <c r="AV601" s="14" t="s">
        <v>85</v>
      </c>
      <c r="AW601" s="14" t="s">
        <v>32</v>
      </c>
      <c r="AX601" s="14" t="s">
        <v>75</v>
      </c>
      <c r="AY601" s="259" t="s">
        <v>140</v>
      </c>
    </row>
    <row r="602" spans="1:51" s="13" customFormat="1" ht="12">
      <c r="A602" s="13"/>
      <c r="B602" s="238"/>
      <c r="C602" s="239"/>
      <c r="D602" s="240" t="s">
        <v>150</v>
      </c>
      <c r="E602" s="241" t="s">
        <v>1</v>
      </c>
      <c r="F602" s="242" t="s">
        <v>1180</v>
      </c>
      <c r="G602" s="239"/>
      <c r="H602" s="241" t="s">
        <v>1</v>
      </c>
      <c r="I602" s="243"/>
      <c r="J602" s="239"/>
      <c r="K602" s="239"/>
      <c r="L602" s="244"/>
      <c r="M602" s="245"/>
      <c r="N602" s="246"/>
      <c r="O602" s="246"/>
      <c r="P602" s="246"/>
      <c r="Q602" s="246"/>
      <c r="R602" s="246"/>
      <c r="S602" s="246"/>
      <c r="T602" s="24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8" t="s">
        <v>150</v>
      </c>
      <c r="AU602" s="248" t="s">
        <v>85</v>
      </c>
      <c r="AV602" s="13" t="s">
        <v>83</v>
      </c>
      <c r="AW602" s="13" t="s">
        <v>32</v>
      </c>
      <c r="AX602" s="13" t="s">
        <v>75</v>
      </c>
      <c r="AY602" s="248" t="s">
        <v>140</v>
      </c>
    </row>
    <row r="603" spans="1:51" s="14" customFormat="1" ht="12">
      <c r="A603" s="14"/>
      <c r="B603" s="249"/>
      <c r="C603" s="250"/>
      <c r="D603" s="240" t="s">
        <v>150</v>
      </c>
      <c r="E603" s="251" t="s">
        <v>1</v>
      </c>
      <c r="F603" s="252" t="s">
        <v>1181</v>
      </c>
      <c r="G603" s="250"/>
      <c r="H603" s="253">
        <v>37.676</v>
      </c>
      <c r="I603" s="254"/>
      <c r="J603" s="250"/>
      <c r="K603" s="250"/>
      <c r="L603" s="255"/>
      <c r="M603" s="256"/>
      <c r="N603" s="257"/>
      <c r="O603" s="257"/>
      <c r="P603" s="257"/>
      <c r="Q603" s="257"/>
      <c r="R603" s="257"/>
      <c r="S603" s="257"/>
      <c r="T603" s="25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9" t="s">
        <v>150</v>
      </c>
      <c r="AU603" s="259" t="s">
        <v>85</v>
      </c>
      <c r="AV603" s="14" t="s">
        <v>85</v>
      </c>
      <c r="AW603" s="14" t="s">
        <v>32</v>
      </c>
      <c r="AX603" s="14" t="s">
        <v>75</v>
      </c>
      <c r="AY603" s="259" t="s">
        <v>140</v>
      </c>
    </row>
    <row r="604" spans="1:51" s="15" customFormat="1" ht="12">
      <c r="A604" s="15"/>
      <c r="B604" s="260"/>
      <c r="C604" s="261"/>
      <c r="D604" s="240" t="s">
        <v>150</v>
      </c>
      <c r="E604" s="262" t="s">
        <v>1</v>
      </c>
      <c r="F604" s="263" t="s">
        <v>154</v>
      </c>
      <c r="G604" s="261"/>
      <c r="H604" s="264">
        <v>752.375</v>
      </c>
      <c r="I604" s="265"/>
      <c r="J604" s="261"/>
      <c r="K604" s="261"/>
      <c r="L604" s="266"/>
      <c r="M604" s="267"/>
      <c r="N604" s="268"/>
      <c r="O604" s="268"/>
      <c r="P604" s="268"/>
      <c r="Q604" s="268"/>
      <c r="R604" s="268"/>
      <c r="S604" s="268"/>
      <c r="T604" s="269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70" t="s">
        <v>150</v>
      </c>
      <c r="AU604" s="270" t="s">
        <v>85</v>
      </c>
      <c r="AV604" s="15" t="s">
        <v>146</v>
      </c>
      <c r="AW604" s="15" t="s">
        <v>32</v>
      </c>
      <c r="AX604" s="15" t="s">
        <v>83</v>
      </c>
      <c r="AY604" s="270" t="s">
        <v>140</v>
      </c>
    </row>
    <row r="605" spans="1:65" s="2" customFormat="1" ht="37.8" customHeight="1">
      <c r="A605" s="38"/>
      <c r="B605" s="39"/>
      <c r="C605" s="219" t="s">
        <v>632</v>
      </c>
      <c r="D605" s="219" t="s">
        <v>142</v>
      </c>
      <c r="E605" s="220" t="s">
        <v>519</v>
      </c>
      <c r="F605" s="221" t="s">
        <v>520</v>
      </c>
      <c r="G605" s="222" t="s">
        <v>145</v>
      </c>
      <c r="H605" s="223">
        <v>45.164</v>
      </c>
      <c r="I605" s="224"/>
      <c r="J605" s="225">
        <f>ROUND(I605*H605,2)</f>
        <v>0</v>
      </c>
      <c r="K605" s="226"/>
      <c r="L605" s="44"/>
      <c r="M605" s="227" t="s">
        <v>1</v>
      </c>
      <c r="N605" s="228" t="s">
        <v>40</v>
      </c>
      <c r="O605" s="91"/>
      <c r="P605" s="229">
        <f>O605*H605</f>
        <v>0</v>
      </c>
      <c r="Q605" s="229">
        <v>0</v>
      </c>
      <c r="R605" s="229">
        <f>Q605*H605</f>
        <v>0</v>
      </c>
      <c r="S605" s="229">
        <v>0.188</v>
      </c>
      <c r="T605" s="230">
        <f>S605*H605</f>
        <v>8.490832000000001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31" t="s">
        <v>146</v>
      </c>
      <c r="AT605" s="231" t="s">
        <v>142</v>
      </c>
      <c r="AU605" s="231" t="s">
        <v>85</v>
      </c>
      <c r="AY605" s="17" t="s">
        <v>140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17" t="s">
        <v>83</v>
      </c>
      <c r="BK605" s="232">
        <f>ROUND(I605*H605,2)</f>
        <v>0</v>
      </c>
      <c r="BL605" s="17" t="s">
        <v>146</v>
      </c>
      <c r="BM605" s="231" t="s">
        <v>1182</v>
      </c>
    </row>
    <row r="606" spans="1:47" s="2" customFormat="1" ht="12">
      <c r="A606" s="38"/>
      <c r="B606" s="39"/>
      <c r="C606" s="40"/>
      <c r="D606" s="233" t="s">
        <v>148</v>
      </c>
      <c r="E606" s="40"/>
      <c r="F606" s="234" t="s">
        <v>522</v>
      </c>
      <c r="G606" s="40"/>
      <c r="H606" s="40"/>
      <c r="I606" s="235"/>
      <c r="J606" s="40"/>
      <c r="K606" s="40"/>
      <c r="L606" s="44"/>
      <c r="M606" s="236"/>
      <c r="N606" s="237"/>
      <c r="O606" s="91"/>
      <c r="P606" s="91"/>
      <c r="Q606" s="91"/>
      <c r="R606" s="91"/>
      <c r="S606" s="91"/>
      <c r="T606" s="92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T606" s="17" t="s">
        <v>148</v>
      </c>
      <c r="AU606" s="17" t="s">
        <v>85</v>
      </c>
    </row>
    <row r="607" spans="1:51" s="13" customFormat="1" ht="12">
      <c r="A607" s="13"/>
      <c r="B607" s="238"/>
      <c r="C607" s="239"/>
      <c r="D607" s="240" t="s">
        <v>150</v>
      </c>
      <c r="E607" s="241" t="s">
        <v>1</v>
      </c>
      <c r="F607" s="242" t="s">
        <v>1073</v>
      </c>
      <c r="G607" s="239"/>
      <c r="H607" s="241" t="s">
        <v>1</v>
      </c>
      <c r="I607" s="243"/>
      <c r="J607" s="239"/>
      <c r="K607" s="239"/>
      <c r="L607" s="244"/>
      <c r="M607" s="245"/>
      <c r="N607" s="246"/>
      <c r="O607" s="246"/>
      <c r="P607" s="246"/>
      <c r="Q607" s="246"/>
      <c r="R607" s="246"/>
      <c r="S607" s="246"/>
      <c r="T607" s="247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8" t="s">
        <v>150</v>
      </c>
      <c r="AU607" s="248" t="s">
        <v>85</v>
      </c>
      <c r="AV607" s="13" t="s">
        <v>83</v>
      </c>
      <c r="AW607" s="13" t="s">
        <v>32</v>
      </c>
      <c r="AX607" s="13" t="s">
        <v>75</v>
      </c>
      <c r="AY607" s="248" t="s">
        <v>140</v>
      </c>
    </row>
    <row r="608" spans="1:51" s="13" customFormat="1" ht="12">
      <c r="A608" s="13"/>
      <c r="B608" s="238"/>
      <c r="C608" s="239"/>
      <c r="D608" s="240" t="s">
        <v>150</v>
      </c>
      <c r="E608" s="241" t="s">
        <v>1</v>
      </c>
      <c r="F608" s="242" t="s">
        <v>1183</v>
      </c>
      <c r="G608" s="239"/>
      <c r="H608" s="241" t="s">
        <v>1</v>
      </c>
      <c r="I608" s="243"/>
      <c r="J608" s="239"/>
      <c r="K608" s="239"/>
      <c r="L608" s="244"/>
      <c r="M608" s="245"/>
      <c r="N608" s="246"/>
      <c r="O608" s="246"/>
      <c r="P608" s="246"/>
      <c r="Q608" s="246"/>
      <c r="R608" s="246"/>
      <c r="S608" s="246"/>
      <c r="T608" s="247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8" t="s">
        <v>150</v>
      </c>
      <c r="AU608" s="248" t="s">
        <v>85</v>
      </c>
      <c r="AV608" s="13" t="s">
        <v>83</v>
      </c>
      <c r="AW608" s="13" t="s">
        <v>32</v>
      </c>
      <c r="AX608" s="13" t="s">
        <v>75</v>
      </c>
      <c r="AY608" s="248" t="s">
        <v>140</v>
      </c>
    </row>
    <row r="609" spans="1:51" s="13" customFormat="1" ht="12">
      <c r="A609" s="13"/>
      <c r="B609" s="238"/>
      <c r="C609" s="239"/>
      <c r="D609" s="240" t="s">
        <v>150</v>
      </c>
      <c r="E609" s="241" t="s">
        <v>1</v>
      </c>
      <c r="F609" s="242" t="s">
        <v>1184</v>
      </c>
      <c r="G609" s="239"/>
      <c r="H609" s="241" t="s">
        <v>1</v>
      </c>
      <c r="I609" s="243"/>
      <c r="J609" s="239"/>
      <c r="K609" s="239"/>
      <c r="L609" s="244"/>
      <c r="M609" s="245"/>
      <c r="N609" s="246"/>
      <c r="O609" s="246"/>
      <c r="P609" s="246"/>
      <c r="Q609" s="246"/>
      <c r="R609" s="246"/>
      <c r="S609" s="246"/>
      <c r="T609" s="247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8" t="s">
        <v>150</v>
      </c>
      <c r="AU609" s="248" t="s">
        <v>85</v>
      </c>
      <c r="AV609" s="13" t="s">
        <v>83</v>
      </c>
      <c r="AW609" s="13" t="s">
        <v>32</v>
      </c>
      <c r="AX609" s="13" t="s">
        <v>75</v>
      </c>
      <c r="AY609" s="248" t="s">
        <v>140</v>
      </c>
    </row>
    <row r="610" spans="1:51" s="14" customFormat="1" ht="12">
      <c r="A610" s="14"/>
      <c r="B610" s="249"/>
      <c r="C610" s="250"/>
      <c r="D610" s="240" t="s">
        <v>150</v>
      </c>
      <c r="E610" s="251" t="s">
        <v>1</v>
      </c>
      <c r="F610" s="252" t="s">
        <v>1185</v>
      </c>
      <c r="G610" s="250"/>
      <c r="H610" s="253">
        <v>10.05</v>
      </c>
      <c r="I610" s="254"/>
      <c r="J610" s="250"/>
      <c r="K610" s="250"/>
      <c r="L610" s="255"/>
      <c r="M610" s="256"/>
      <c r="N610" s="257"/>
      <c r="O610" s="257"/>
      <c r="P610" s="257"/>
      <c r="Q610" s="257"/>
      <c r="R610" s="257"/>
      <c r="S610" s="257"/>
      <c r="T610" s="258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9" t="s">
        <v>150</v>
      </c>
      <c r="AU610" s="259" t="s">
        <v>85</v>
      </c>
      <c r="AV610" s="14" t="s">
        <v>85</v>
      </c>
      <c r="AW610" s="14" t="s">
        <v>32</v>
      </c>
      <c r="AX610" s="14" t="s">
        <v>75</v>
      </c>
      <c r="AY610" s="259" t="s">
        <v>140</v>
      </c>
    </row>
    <row r="611" spans="1:51" s="13" customFormat="1" ht="12">
      <c r="A611" s="13"/>
      <c r="B611" s="238"/>
      <c r="C611" s="239"/>
      <c r="D611" s="240" t="s">
        <v>150</v>
      </c>
      <c r="E611" s="241" t="s">
        <v>1</v>
      </c>
      <c r="F611" s="242" t="s">
        <v>1175</v>
      </c>
      <c r="G611" s="239"/>
      <c r="H611" s="241" t="s">
        <v>1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8" t="s">
        <v>150</v>
      </c>
      <c r="AU611" s="248" t="s">
        <v>85</v>
      </c>
      <c r="AV611" s="13" t="s">
        <v>83</v>
      </c>
      <c r="AW611" s="13" t="s">
        <v>32</v>
      </c>
      <c r="AX611" s="13" t="s">
        <v>75</v>
      </c>
      <c r="AY611" s="248" t="s">
        <v>140</v>
      </c>
    </row>
    <row r="612" spans="1:51" s="13" customFormat="1" ht="12">
      <c r="A612" s="13"/>
      <c r="B612" s="238"/>
      <c r="C612" s="239"/>
      <c r="D612" s="240" t="s">
        <v>150</v>
      </c>
      <c r="E612" s="241" t="s">
        <v>1</v>
      </c>
      <c r="F612" s="242" t="s">
        <v>1186</v>
      </c>
      <c r="G612" s="239"/>
      <c r="H612" s="241" t="s">
        <v>1</v>
      </c>
      <c r="I612" s="243"/>
      <c r="J612" s="239"/>
      <c r="K612" s="239"/>
      <c r="L612" s="244"/>
      <c r="M612" s="245"/>
      <c r="N612" s="246"/>
      <c r="O612" s="246"/>
      <c r="P612" s="246"/>
      <c r="Q612" s="246"/>
      <c r="R612" s="246"/>
      <c r="S612" s="246"/>
      <c r="T612" s="247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8" t="s">
        <v>150</v>
      </c>
      <c r="AU612" s="248" t="s">
        <v>85</v>
      </c>
      <c r="AV612" s="13" t="s">
        <v>83</v>
      </c>
      <c r="AW612" s="13" t="s">
        <v>32</v>
      </c>
      <c r="AX612" s="13" t="s">
        <v>75</v>
      </c>
      <c r="AY612" s="248" t="s">
        <v>140</v>
      </c>
    </row>
    <row r="613" spans="1:51" s="14" customFormat="1" ht="12">
      <c r="A613" s="14"/>
      <c r="B613" s="249"/>
      <c r="C613" s="250"/>
      <c r="D613" s="240" t="s">
        <v>150</v>
      </c>
      <c r="E613" s="251" t="s">
        <v>1</v>
      </c>
      <c r="F613" s="252" t="s">
        <v>1187</v>
      </c>
      <c r="G613" s="250"/>
      <c r="H613" s="253">
        <v>12.509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9" t="s">
        <v>150</v>
      </c>
      <c r="AU613" s="259" t="s">
        <v>85</v>
      </c>
      <c r="AV613" s="14" t="s">
        <v>85</v>
      </c>
      <c r="AW613" s="14" t="s">
        <v>32</v>
      </c>
      <c r="AX613" s="14" t="s">
        <v>75</v>
      </c>
      <c r="AY613" s="259" t="s">
        <v>140</v>
      </c>
    </row>
    <row r="614" spans="1:51" s="13" customFormat="1" ht="12">
      <c r="A614" s="13"/>
      <c r="B614" s="238"/>
      <c r="C614" s="239"/>
      <c r="D614" s="240" t="s">
        <v>150</v>
      </c>
      <c r="E614" s="241" t="s">
        <v>1</v>
      </c>
      <c r="F614" s="242" t="s">
        <v>1188</v>
      </c>
      <c r="G614" s="239"/>
      <c r="H614" s="241" t="s">
        <v>1</v>
      </c>
      <c r="I614" s="243"/>
      <c r="J614" s="239"/>
      <c r="K614" s="239"/>
      <c r="L614" s="244"/>
      <c r="M614" s="245"/>
      <c r="N614" s="246"/>
      <c r="O614" s="246"/>
      <c r="P614" s="246"/>
      <c r="Q614" s="246"/>
      <c r="R614" s="246"/>
      <c r="S614" s="246"/>
      <c r="T614" s="24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8" t="s">
        <v>150</v>
      </c>
      <c r="AU614" s="248" t="s">
        <v>85</v>
      </c>
      <c r="AV614" s="13" t="s">
        <v>83</v>
      </c>
      <c r="AW614" s="13" t="s">
        <v>32</v>
      </c>
      <c r="AX614" s="13" t="s">
        <v>75</v>
      </c>
      <c r="AY614" s="248" t="s">
        <v>140</v>
      </c>
    </row>
    <row r="615" spans="1:51" s="14" customFormat="1" ht="12">
      <c r="A615" s="14"/>
      <c r="B615" s="249"/>
      <c r="C615" s="250"/>
      <c r="D615" s="240" t="s">
        <v>150</v>
      </c>
      <c r="E615" s="251" t="s">
        <v>1</v>
      </c>
      <c r="F615" s="252" t="s">
        <v>1189</v>
      </c>
      <c r="G615" s="250"/>
      <c r="H615" s="253">
        <v>22.605</v>
      </c>
      <c r="I615" s="254"/>
      <c r="J615" s="250"/>
      <c r="K615" s="250"/>
      <c r="L615" s="255"/>
      <c r="M615" s="256"/>
      <c r="N615" s="257"/>
      <c r="O615" s="257"/>
      <c r="P615" s="257"/>
      <c r="Q615" s="257"/>
      <c r="R615" s="257"/>
      <c r="S615" s="257"/>
      <c r="T615" s="258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9" t="s">
        <v>150</v>
      </c>
      <c r="AU615" s="259" t="s">
        <v>85</v>
      </c>
      <c r="AV615" s="14" t="s">
        <v>85</v>
      </c>
      <c r="AW615" s="14" t="s">
        <v>32</v>
      </c>
      <c r="AX615" s="14" t="s">
        <v>75</v>
      </c>
      <c r="AY615" s="259" t="s">
        <v>140</v>
      </c>
    </row>
    <row r="616" spans="1:51" s="15" customFormat="1" ht="12">
      <c r="A616" s="15"/>
      <c r="B616" s="260"/>
      <c r="C616" s="261"/>
      <c r="D616" s="240" t="s">
        <v>150</v>
      </c>
      <c r="E616" s="262" t="s">
        <v>1</v>
      </c>
      <c r="F616" s="263" t="s">
        <v>154</v>
      </c>
      <c r="G616" s="261"/>
      <c r="H616" s="264">
        <v>45.164</v>
      </c>
      <c r="I616" s="265"/>
      <c r="J616" s="261"/>
      <c r="K616" s="261"/>
      <c r="L616" s="266"/>
      <c r="M616" s="267"/>
      <c r="N616" s="268"/>
      <c r="O616" s="268"/>
      <c r="P616" s="268"/>
      <c r="Q616" s="268"/>
      <c r="R616" s="268"/>
      <c r="S616" s="268"/>
      <c r="T616" s="269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70" t="s">
        <v>150</v>
      </c>
      <c r="AU616" s="270" t="s">
        <v>85</v>
      </c>
      <c r="AV616" s="15" t="s">
        <v>146</v>
      </c>
      <c r="AW616" s="15" t="s">
        <v>32</v>
      </c>
      <c r="AX616" s="15" t="s">
        <v>83</v>
      </c>
      <c r="AY616" s="270" t="s">
        <v>140</v>
      </c>
    </row>
    <row r="617" spans="1:65" s="2" customFormat="1" ht="24.15" customHeight="1">
      <c r="A617" s="38"/>
      <c r="B617" s="39"/>
      <c r="C617" s="219" t="s">
        <v>638</v>
      </c>
      <c r="D617" s="219" t="s">
        <v>142</v>
      </c>
      <c r="E617" s="220" t="s">
        <v>530</v>
      </c>
      <c r="F617" s="221" t="s">
        <v>531</v>
      </c>
      <c r="G617" s="222" t="s">
        <v>145</v>
      </c>
      <c r="H617" s="223">
        <v>32.655</v>
      </c>
      <c r="I617" s="224"/>
      <c r="J617" s="225">
        <f>ROUND(I617*H617,2)</f>
        <v>0</v>
      </c>
      <c r="K617" s="226"/>
      <c r="L617" s="44"/>
      <c r="M617" s="227" t="s">
        <v>1</v>
      </c>
      <c r="N617" s="228" t="s">
        <v>40</v>
      </c>
      <c r="O617" s="91"/>
      <c r="P617" s="229">
        <f>O617*H617</f>
        <v>0</v>
      </c>
      <c r="Q617" s="229">
        <v>0</v>
      </c>
      <c r="R617" s="229">
        <f>Q617*H617</f>
        <v>0</v>
      </c>
      <c r="S617" s="229">
        <v>0.066</v>
      </c>
      <c r="T617" s="230">
        <f>S617*H617</f>
        <v>2.15523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31" t="s">
        <v>146</v>
      </c>
      <c r="AT617" s="231" t="s">
        <v>142</v>
      </c>
      <c r="AU617" s="231" t="s">
        <v>85</v>
      </c>
      <c r="AY617" s="17" t="s">
        <v>140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17" t="s">
        <v>83</v>
      </c>
      <c r="BK617" s="232">
        <f>ROUND(I617*H617,2)</f>
        <v>0</v>
      </c>
      <c r="BL617" s="17" t="s">
        <v>146</v>
      </c>
      <c r="BM617" s="231" t="s">
        <v>1190</v>
      </c>
    </row>
    <row r="618" spans="1:47" s="2" customFormat="1" ht="12">
      <c r="A618" s="38"/>
      <c r="B618" s="39"/>
      <c r="C618" s="40"/>
      <c r="D618" s="233" t="s">
        <v>148</v>
      </c>
      <c r="E618" s="40"/>
      <c r="F618" s="234" t="s">
        <v>533</v>
      </c>
      <c r="G618" s="40"/>
      <c r="H618" s="40"/>
      <c r="I618" s="235"/>
      <c r="J618" s="40"/>
      <c r="K618" s="40"/>
      <c r="L618" s="44"/>
      <c r="M618" s="236"/>
      <c r="N618" s="237"/>
      <c r="O618" s="91"/>
      <c r="P618" s="91"/>
      <c r="Q618" s="91"/>
      <c r="R618" s="91"/>
      <c r="S618" s="91"/>
      <c r="T618" s="92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T618" s="17" t="s">
        <v>148</v>
      </c>
      <c r="AU618" s="17" t="s">
        <v>85</v>
      </c>
    </row>
    <row r="619" spans="1:51" s="13" customFormat="1" ht="12">
      <c r="A619" s="13"/>
      <c r="B619" s="238"/>
      <c r="C619" s="239"/>
      <c r="D619" s="240" t="s">
        <v>150</v>
      </c>
      <c r="E619" s="241" t="s">
        <v>1</v>
      </c>
      <c r="F619" s="242" t="s">
        <v>1073</v>
      </c>
      <c r="G619" s="239"/>
      <c r="H619" s="241" t="s">
        <v>1</v>
      </c>
      <c r="I619" s="243"/>
      <c r="J619" s="239"/>
      <c r="K619" s="239"/>
      <c r="L619" s="244"/>
      <c r="M619" s="245"/>
      <c r="N619" s="246"/>
      <c r="O619" s="246"/>
      <c r="P619" s="246"/>
      <c r="Q619" s="246"/>
      <c r="R619" s="246"/>
      <c r="S619" s="246"/>
      <c r="T619" s="247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8" t="s">
        <v>150</v>
      </c>
      <c r="AU619" s="248" t="s">
        <v>85</v>
      </c>
      <c r="AV619" s="13" t="s">
        <v>83</v>
      </c>
      <c r="AW619" s="13" t="s">
        <v>32</v>
      </c>
      <c r="AX619" s="13" t="s">
        <v>75</v>
      </c>
      <c r="AY619" s="248" t="s">
        <v>140</v>
      </c>
    </row>
    <row r="620" spans="1:51" s="13" customFormat="1" ht="12">
      <c r="A620" s="13"/>
      <c r="B620" s="238"/>
      <c r="C620" s="239"/>
      <c r="D620" s="240" t="s">
        <v>150</v>
      </c>
      <c r="E620" s="241" t="s">
        <v>1</v>
      </c>
      <c r="F620" s="242" t="s">
        <v>1183</v>
      </c>
      <c r="G620" s="239"/>
      <c r="H620" s="241" t="s">
        <v>1</v>
      </c>
      <c r="I620" s="243"/>
      <c r="J620" s="239"/>
      <c r="K620" s="239"/>
      <c r="L620" s="244"/>
      <c r="M620" s="245"/>
      <c r="N620" s="246"/>
      <c r="O620" s="246"/>
      <c r="P620" s="246"/>
      <c r="Q620" s="246"/>
      <c r="R620" s="246"/>
      <c r="S620" s="246"/>
      <c r="T620" s="24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8" t="s">
        <v>150</v>
      </c>
      <c r="AU620" s="248" t="s">
        <v>85</v>
      </c>
      <c r="AV620" s="13" t="s">
        <v>83</v>
      </c>
      <c r="AW620" s="13" t="s">
        <v>32</v>
      </c>
      <c r="AX620" s="13" t="s">
        <v>75</v>
      </c>
      <c r="AY620" s="248" t="s">
        <v>140</v>
      </c>
    </row>
    <row r="621" spans="1:51" s="13" customFormat="1" ht="12">
      <c r="A621" s="13"/>
      <c r="B621" s="238"/>
      <c r="C621" s="239"/>
      <c r="D621" s="240" t="s">
        <v>150</v>
      </c>
      <c r="E621" s="241" t="s">
        <v>1</v>
      </c>
      <c r="F621" s="242" t="s">
        <v>1184</v>
      </c>
      <c r="G621" s="239"/>
      <c r="H621" s="241" t="s">
        <v>1</v>
      </c>
      <c r="I621" s="243"/>
      <c r="J621" s="239"/>
      <c r="K621" s="239"/>
      <c r="L621" s="244"/>
      <c r="M621" s="245"/>
      <c r="N621" s="246"/>
      <c r="O621" s="246"/>
      <c r="P621" s="246"/>
      <c r="Q621" s="246"/>
      <c r="R621" s="246"/>
      <c r="S621" s="246"/>
      <c r="T621" s="247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8" t="s">
        <v>150</v>
      </c>
      <c r="AU621" s="248" t="s">
        <v>85</v>
      </c>
      <c r="AV621" s="13" t="s">
        <v>83</v>
      </c>
      <c r="AW621" s="13" t="s">
        <v>32</v>
      </c>
      <c r="AX621" s="13" t="s">
        <v>75</v>
      </c>
      <c r="AY621" s="248" t="s">
        <v>140</v>
      </c>
    </row>
    <row r="622" spans="1:51" s="14" customFormat="1" ht="12">
      <c r="A622" s="14"/>
      <c r="B622" s="249"/>
      <c r="C622" s="250"/>
      <c r="D622" s="240" t="s">
        <v>150</v>
      </c>
      <c r="E622" s="251" t="s">
        <v>1</v>
      </c>
      <c r="F622" s="252" t="s">
        <v>1185</v>
      </c>
      <c r="G622" s="250"/>
      <c r="H622" s="253">
        <v>10.05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9" t="s">
        <v>150</v>
      </c>
      <c r="AU622" s="259" t="s">
        <v>85</v>
      </c>
      <c r="AV622" s="14" t="s">
        <v>85</v>
      </c>
      <c r="AW622" s="14" t="s">
        <v>32</v>
      </c>
      <c r="AX622" s="14" t="s">
        <v>75</v>
      </c>
      <c r="AY622" s="259" t="s">
        <v>140</v>
      </c>
    </row>
    <row r="623" spans="1:51" s="13" customFormat="1" ht="12">
      <c r="A623" s="13"/>
      <c r="B623" s="238"/>
      <c r="C623" s="239"/>
      <c r="D623" s="240" t="s">
        <v>150</v>
      </c>
      <c r="E623" s="241" t="s">
        <v>1</v>
      </c>
      <c r="F623" s="242" t="s">
        <v>1188</v>
      </c>
      <c r="G623" s="239"/>
      <c r="H623" s="241" t="s">
        <v>1</v>
      </c>
      <c r="I623" s="243"/>
      <c r="J623" s="239"/>
      <c r="K623" s="239"/>
      <c r="L623" s="244"/>
      <c r="M623" s="245"/>
      <c r="N623" s="246"/>
      <c r="O623" s="246"/>
      <c r="P623" s="246"/>
      <c r="Q623" s="246"/>
      <c r="R623" s="246"/>
      <c r="S623" s="246"/>
      <c r="T623" s="247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8" t="s">
        <v>150</v>
      </c>
      <c r="AU623" s="248" t="s">
        <v>85</v>
      </c>
      <c r="AV623" s="13" t="s">
        <v>83</v>
      </c>
      <c r="AW623" s="13" t="s">
        <v>32</v>
      </c>
      <c r="AX623" s="13" t="s">
        <v>75</v>
      </c>
      <c r="AY623" s="248" t="s">
        <v>140</v>
      </c>
    </row>
    <row r="624" spans="1:51" s="14" customFormat="1" ht="12">
      <c r="A624" s="14"/>
      <c r="B624" s="249"/>
      <c r="C624" s="250"/>
      <c r="D624" s="240" t="s">
        <v>150</v>
      </c>
      <c r="E624" s="251" t="s">
        <v>1</v>
      </c>
      <c r="F624" s="252" t="s">
        <v>1189</v>
      </c>
      <c r="G624" s="250"/>
      <c r="H624" s="253">
        <v>22.605</v>
      </c>
      <c r="I624" s="254"/>
      <c r="J624" s="250"/>
      <c r="K624" s="250"/>
      <c r="L624" s="255"/>
      <c r="M624" s="256"/>
      <c r="N624" s="257"/>
      <c r="O624" s="257"/>
      <c r="P624" s="257"/>
      <c r="Q624" s="257"/>
      <c r="R624" s="257"/>
      <c r="S624" s="257"/>
      <c r="T624" s="258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9" t="s">
        <v>150</v>
      </c>
      <c r="AU624" s="259" t="s">
        <v>85</v>
      </c>
      <c r="AV624" s="14" t="s">
        <v>85</v>
      </c>
      <c r="AW624" s="14" t="s">
        <v>32</v>
      </c>
      <c r="AX624" s="14" t="s">
        <v>75</v>
      </c>
      <c r="AY624" s="259" t="s">
        <v>140</v>
      </c>
    </row>
    <row r="625" spans="1:51" s="15" customFormat="1" ht="12">
      <c r="A625" s="15"/>
      <c r="B625" s="260"/>
      <c r="C625" s="261"/>
      <c r="D625" s="240" t="s">
        <v>150</v>
      </c>
      <c r="E625" s="262" t="s">
        <v>1</v>
      </c>
      <c r="F625" s="263" t="s">
        <v>154</v>
      </c>
      <c r="G625" s="261"/>
      <c r="H625" s="264">
        <v>32.655</v>
      </c>
      <c r="I625" s="265"/>
      <c r="J625" s="261"/>
      <c r="K625" s="261"/>
      <c r="L625" s="266"/>
      <c r="M625" s="267"/>
      <c r="N625" s="268"/>
      <c r="O625" s="268"/>
      <c r="P625" s="268"/>
      <c r="Q625" s="268"/>
      <c r="R625" s="268"/>
      <c r="S625" s="268"/>
      <c r="T625" s="269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70" t="s">
        <v>150</v>
      </c>
      <c r="AU625" s="270" t="s">
        <v>85</v>
      </c>
      <c r="AV625" s="15" t="s">
        <v>146</v>
      </c>
      <c r="AW625" s="15" t="s">
        <v>32</v>
      </c>
      <c r="AX625" s="15" t="s">
        <v>83</v>
      </c>
      <c r="AY625" s="270" t="s">
        <v>140</v>
      </c>
    </row>
    <row r="626" spans="1:65" s="2" customFormat="1" ht="24.15" customHeight="1">
      <c r="A626" s="38"/>
      <c r="B626" s="39"/>
      <c r="C626" s="219" t="s">
        <v>645</v>
      </c>
      <c r="D626" s="219" t="s">
        <v>142</v>
      </c>
      <c r="E626" s="220" t="s">
        <v>1191</v>
      </c>
      <c r="F626" s="221" t="s">
        <v>1192</v>
      </c>
      <c r="G626" s="222" t="s">
        <v>145</v>
      </c>
      <c r="H626" s="223">
        <v>12.509</v>
      </c>
      <c r="I626" s="224"/>
      <c r="J626" s="225">
        <f>ROUND(I626*H626,2)</f>
        <v>0</v>
      </c>
      <c r="K626" s="226"/>
      <c r="L626" s="44"/>
      <c r="M626" s="227" t="s">
        <v>1</v>
      </c>
      <c r="N626" s="228" t="s">
        <v>40</v>
      </c>
      <c r="O626" s="91"/>
      <c r="P626" s="229">
        <f>O626*H626</f>
        <v>0</v>
      </c>
      <c r="Q626" s="229">
        <v>0</v>
      </c>
      <c r="R626" s="229">
        <f>Q626*H626</f>
        <v>0</v>
      </c>
      <c r="S626" s="229">
        <v>0.066</v>
      </c>
      <c r="T626" s="230">
        <f>S626*H626</f>
        <v>0.825594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31" t="s">
        <v>146</v>
      </c>
      <c r="AT626" s="231" t="s">
        <v>142</v>
      </c>
      <c r="AU626" s="231" t="s">
        <v>85</v>
      </c>
      <c r="AY626" s="17" t="s">
        <v>140</v>
      </c>
      <c r="BE626" s="232">
        <f>IF(N626="základní",J626,0)</f>
        <v>0</v>
      </c>
      <c r="BF626" s="232">
        <f>IF(N626="snížená",J626,0)</f>
        <v>0</v>
      </c>
      <c r="BG626" s="232">
        <f>IF(N626="zákl. přenesená",J626,0)</f>
        <v>0</v>
      </c>
      <c r="BH626" s="232">
        <f>IF(N626="sníž. přenesená",J626,0)</f>
        <v>0</v>
      </c>
      <c r="BI626" s="232">
        <f>IF(N626="nulová",J626,0)</f>
        <v>0</v>
      </c>
      <c r="BJ626" s="17" t="s">
        <v>83</v>
      </c>
      <c r="BK626" s="232">
        <f>ROUND(I626*H626,2)</f>
        <v>0</v>
      </c>
      <c r="BL626" s="17" t="s">
        <v>146</v>
      </c>
      <c r="BM626" s="231" t="s">
        <v>1193</v>
      </c>
    </row>
    <row r="627" spans="1:47" s="2" customFormat="1" ht="12">
      <c r="A627" s="38"/>
      <c r="B627" s="39"/>
      <c r="C627" s="40"/>
      <c r="D627" s="233" t="s">
        <v>148</v>
      </c>
      <c r="E627" s="40"/>
      <c r="F627" s="234" t="s">
        <v>1194</v>
      </c>
      <c r="G627" s="40"/>
      <c r="H627" s="40"/>
      <c r="I627" s="235"/>
      <c r="J627" s="40"/>
      <c r="K627" s="40"/>
      <c r="L627" s="44"/>
      <c r="M627" s="236"/>
      <c r="N627" s="237"/>
      <c r="O627" s="91"/>
      <c r="P627" s="91"/>
      <c r="Q627" s="91"/>
      <c r="R627" s="91"/>
      <c r="S627" s="91"/>
      <c r="T627" s="92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7" t="s">
        <v>148</v>
      </c>
      <c r="AU627" s="17" t="s">
        <v>85</v>
      </c>
    </row>
    <row r="628" spans="1:51" s="13" customFormat="1" ht="12">
      <c r="A628" s="13"/>
      <c r="B628" s="238"/>
      <c r="C628" s="239"/>
      <c r="D628" s="240" t="s">
        <v>150</v>
      </c>
      <c r="E628" s="241" t="s">
        <v>1</v>
      </c>
      <c r="F628" s="242" t="s">
        <v>1073</v>
      </c>
      <c r="G628" s="239"/>
      <c r="H628" s="241" t="s">
        <v>1</v>
      </c>
      <c r="I628" s="243"/>
      <c r="J628" s="239"/>
      <c r="K628" s="239"/>
      <c r="L628" s="244"/>
      <c r="M628" s="245"/>
      <c r="N628" s="246"/>
      <c r="O628" s="246"/>
      <c r="P628" s="246"/>
      <c r="Q628" s="246"/>
      <c r="R628" s="246"/>
      <c r="S628" s="246"/>
      <c r="T628" s="247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8" t="s">
        <v>150</v>
      </c>
      <c r="AU628" s="248" t="s">
        <v>85</v>
      </c>
      <c r="AV628" s="13" t="s">
        <v>83</v>
      </c>
      <c r="AW628" s="13" t="s">
        <v>32</v>
      </c>
      <c r="AX628" s="13" t="s">
        <v>75</v>
      </c>
      <c r="AY628" s="248" t="s">
        <v>140</v>
      </c>
    </row>
    <row r="629" spans="1:51" s="13" customFormat="1" ht="12">
      <c r="A629" s="13"/>
      <c r="B629" s="238"/>
      <c r="C629" s="239"/>
      <c r="D629" s="240" t="s">
        <v>150</v>
      </c>
      <c r="E629" s="241" t="s">
        <v>1</v>
      </c>
      <c r="F629" s="242" t="s">
        <v>1175</v>
      </c>
      <c r="G629" s="239"/>
      <c r="H629" s="241" t="s">
        <v>1</v>
      </c>
      <c r="I629" s="243"/>
      <c r="J629" s="239"/>
      <c r="K629" s="239"/>
      <c r="L629" s="244"/>
      <c r="M629" s="245"/>
      <c r="N629" s="246"/>
      <c r="O629" s="246"/>
      <c r="P629" s="246"/>
      <c r="Q629" s="246"/>
      <c r="R629" s="246"/>
      <c r="S629" s="246"/>
      <c r="T629" s="247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8" t="s">
        <v>150</v>
      </c>
      <c r="AU629" s="248" t="s">
        <v>85</v>
      </c>
      <c r="AV629" s="13" t="s">
        <v>83</v>
      </c>
      <c r="AW629" s="13" t="s">
        <v>32</v>
      </c>
      <c r="AX629" s="13" t="s">
        <v>75</v>
      </c>
      <c r="AY629" s="248" t="s">
        <v>140</v>
      </c>
    </row>
    <row r="630" spans="1:51" s="13" customFormat="1" ht="12">
      <c r="A630" s="13"/>
      <c r="B630" s="238"/>
      <c r="C630" s="239"/>
      <c r="D630" s="240" t="s">
        <v>150</v>
      </c>
      <c r="E630" s="241" t="s">
        <v>1</v>
      </c>
      <c r="F630" s="242" t="s">
        <v>1186</v>
      </c>
      <c r="G630" s="239"/>
      <c r="H630" s="241" t="s">
        <v>1</v>
      </c>
      <c r="I630" s="243"/>
      <c r="J630" s="239"/>
      <c r="K630" s="239"/>
      <c r="L630" s="244"/>
      <c r="M630" s="245"/>
      <c r="N630" s="246"/>
      <c r="O630" s="246"/>
      <c r="P630" s="246"/>
      <c r="Q630" s="246"/>
      <c r="R630" s="246"/>
      <c r="S630" s="246"/>
      <c r="T630" s="247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8" t="s">
        <v>150</v>
      </c>
      <c r="AU630" s="248" t="s">
        <v>85</v>
      </c>
      <c r="AV630" s="13" t="s">
        <v>83</v>
      </c>
      <c r="AW630" s="13" t="s">
        <v>32</v>
      </c>
      <c r="AX630" s="13" t="s">
        <v>75</v>
      </c>
      <c r="AY630" s="248" t="s">
        <v>140</v>
      </c>
    </row>
    <row r="631" spans="1:51" s="14" customFormat="1" ht="12">
      <c r="A631" s="14"/>
      <c r="B631" s="249"/>
      <c r="C631" s="250"/>
      <c r="D631" s="240" t="s">
        <v>150</v>
      </c>
      <c r="E631" s="251" t="s">
        <v>1</v>
      </c>
      <c r="F631" s="252" t="s">
        <v>1187</v>
      </c>
      <c r="G631" s="250"/>
      <c r="H631" s="253">
        <v>12.509</v>
      </c>
      <c r="I631" s="254"/>
      <c r="J631" s="250"/>
      <c r="K631" s="250"/>
      <c r="L631" s="255"/>
      <c r="M631" s="256"/>
      <c r="N631" s="257"/>
      <c r="O631" s="257"/>
      <c r="P631" s="257"/>
      <c r="Q631" s="257"/>
      <c r="R631" s="257"/>
      <c r="S631" s="257"/>
      <c r="T631" s="258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9" t="s">
        <v>150</v>
      </c>
      <c r="AU631" s="259" t="s">
        <v>85</v>
      </c>
      <c r="AV631" s="14" t="s">
        <v>85</v>
      </c>
      <c r="AW631" s="14" t="s">
        <v>32</v>
      </c>
      <c r="AX631" s="14" t="s">
        <v>75</v>
      </c>
      <c r="AY631" s="259" t="s">
        <v>140</v>
      </c>
    </row>
    <row r="632" spans="1:51" s="15" customFormat="1" ht="12">
      <c r="A632" s="15"/>
      <c r="B632" s="260"/>
      <c r="C632" s="261"/>
      <c r="D632" s="240" t="s">
        <v>150</v>
      </c>
      <c r="E632" s="262" t="s">
        <v>1</v>
      </c>
      <c r="F632" s="263" t="s">
        <v>154</v>
      </c>
      <c r="G632" s="261"/>
      <c r="H632" s="264">
        <v>12.509</v>
      </c>
      <c r="I632" s="265"/>
      <c r="J632" s="261"/>
      <c r="K632" s="261"/>
      <c r="L632" s="266"/>
      <c r="M632" s="267"/>
      <c r="N632" s="268"/>
      <c r="O632" s="268"/>
      <c r="P632" s="268"/>
      <c r="Q632" s="268"/>
      <c r="R632" s="268"/>
      <c r="S632" s="268"/>
      <c r="T632" s="269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70" t="s">
        <v>150</v>
      </c>
      <c r="AU632" s="270" t="s">
        <v>85</v>
      </c>
      <c r="AV632" s="15" t="s">
        <v>146</v>
      </c>
      <c r="AW632" s="15" t="s">
        <v>32</v>
      </c>
      <c r="AX632" s="15" t="s">
        <v>83</v>
      </c>
      <c r="AY632" s="270" t="s">
        <v>140</v>
      </c>
    </row>
    <row r="633" spans="1:65" s="2" customFormat="1" ht="24.15" customHeight="1">
      <c r="A633" s="38"/>
      <c r="B633" s="39"/>
      <c r="C633" s="219" t="s">
        <v>654</v>
      </c>
      <c r="D633" s="219" t="s">
        <v>142</v>
      </c>
      <c r="E633" s="220" t="s">
        <v>540</v>
      </c>
      <c r="F633" s="221" t="s">
        <v>541</v>
      </c>
      <c r="G633" s="222" t="s">
        <v>145</v>
      </c>
      <c r="H633" s="223">
        <v>104.676</v>
      </c>
      <c r="I633" s="224"/>
      <c r="J633" s="225">
        <f>ROUND(I633*H633,2)</f>
        <v>0</v>
      </c>
      <c r="K633" s="226"/>
      <c r="L633" s="44"/>
      <c r="M633" s="227" t="s">
        <v>1</v>
      </c>
      <c r="N633" s="228" t="s">
        <v>40</v>
      </c>
      <c r="O633" s="91"/>
      <c r="P633" s="229">
        <f>O633*H633</f>
        <v>0</v>
      </c>
      <c r="Q633" s="229">
        <v>0</v>
      </c>
      <c r="R633" s="229">
        <f>Q633*H633</f>
        <v>0</v>
      </c>
      <c r="S633" s="229">
        <v>0</v>
      </c>
      <c r="T633" s="230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31" t="s">
        <v>146</v>
      </c>
      <c r="AT633" s="231" t="s">
        <v>142</v>
      </c>
      <c r="AU633" s="231" t="s">
        <v>85</v>
      </c>
      <c r="AY633" s="17" t="s">
        <v>140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17" t="s">
        <v>83</v>
      </c>
      <c r="BK633" s="232">
        <f>ROUND(I633*H633,2)</f>
        <v>0</v>
      </c>
      <c r="BL633" s="17" t="s">
        <v>146</v>
      </c>
      <c r="BM633" s="231" t="s">
        <v>1195</v>
      </c>
    </row>
    <row r="634" spans="1:47" s="2" customFormat="1" ht="12">
      <c r="A634" s="38"/>
      <c r="B634" s="39"/>
      <c r="C634" s="40"/>
      <c r="D634" s="233" t="s">
        <v>148</v>
      </c>
      <c r="E634" s="40"/>
      <c r="F634" s="234" t="s">
        <v>543</v>
      </c>
      <c r="G634" s="40"/>
      <c r="H634" s="40"/>
      <c r="I634" s="235"/>
      <c r="J634" s="40"/>
      <c r="K634" s="40"/>
      <c r="L634" s="44"/>
      <c r="M634" s="236"/>
      <c r="N634" s="237"/>
      <c r="O634" s="91"/>
      <c r="P634" s="91"/>
      <c r="Q634" s="91"/>
      <c r="R634" s="91"/>
      <c r="S634" s="91"/>
      <c r="T634" s="92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T634" s="17" t="s">
        <v>148</v>
      </c>
      <c r="AU634" s="17" t="s">
        <v>85</v>
      </c>
    </row>
    <row r="635" spans="1:51" s="13" customFormat="1" ht="12">
      <c r="A635" s="13"/>
      <c r="B635" s="238"/>
      <c r="C635" s="239"/>
      <c r="D635" s="240" t="s">
        <v>150</v>
      </c>
      <c r="E635" s="241" t="s">
        <v>1</v>
      </c>
      <c r="F635" s="242" t="s">
        <v>1073</v>
      </c>
      <c r="G635" s="239"/>
      <c r="H635" s="241" t="s">
        <v>1</v>
      </c>
      <c r="I635" s="243"/>
      <c r="J635" s="239"/>
      <c r="K635" s="239"/>
      <c r="L635" s="244"/>
      <c r="M635" s="245"/>
      <c r="N635" s="246"/>
      <c r="O635" s="246"/>
      <c r="P635" s="246"/>
      <c r="Q635" s="246"/>
      <c r="R635" s="246"/>
      <c r="S635" s="246"/>
      <c r="T635" s="247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8" t="s">
        <v>150</v>
      </c>
      <c r="AU635" s="248" t="s">
        <v>85</v>
      </c>
      <c r="AV635" s="13" t="s">
        <v>83</v>
      </c>
      <c r="AW635" s="13" t="s">
        <v>32</v>
      </c>
      <c r="AX635" s="13" t="s">
        <v>75</v>
      </c>
      <c r="AY635" s="248" t="s">
        <v>140</v>
      </c>
    </row>
    <row r="636" spans="1:51" s="13" customFormat="1" ht="12">
      <c r="A636" s="13"/>
      <c r="B636" s="238"/>
      <c r="C636" s="239"/>
      <c r="D636" s="240" t="s">
        <v>150</v>
      </c>
      <c r="E636" s="241" t="s">
        <v>1</v>
      </c>
      <c r="F636" s="242" t="s">
        <v>1175</v>
      </c>
      <c r="G636" s="239"/>
      <c r="H636" s="241" t="s">
        <v>1</v>
      </c>
      <c r="I636" s="243"/>
      <c r="J636" s="239"/>
      <c r="K636" s="239"/>
      <c r="L636" s="244"/>
      <c r="M636" s="245"/>
      <c r="N636" s="246"/>
      <c r="O636" s="246"/>
      <c r="P636" s="246"/>
      <c r="Q636" s="246"/>
      <c r="R636" s="246"/>
      <c r="S636" s="246"/>
      <c r="T636" s="247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8" t="s">
        <v>150</v>
      </c>
      <c r="AU636" s="248" t="s">
        <v>85</v>
      </c>
      <c r="AV636" s="13" t="s">
        <v>83</v>
      </c>
      <c r="AW636" s="13" t="s">
        <v>32</v>
      </c>
      <c r="AX636" s="13" t="s">
        <v>75</v>
      </c>
      <c r="AY636" s="248" t="s">
        <v>140</v>
      </c>
    </row>
    <row r="637" spans="1:51" s="13" customFormat="1" ht="12">
      <c r="A637" s="13"/>
      <c r="B637" s="238"/>
      <c r="C637" s="239"/>
      <c r="D637" s="240" t="s">
        <v>150</v>
      </c>
      <c r="E637" s="241" t="s">
        <v>1</v>
      </c>
      <c r="F637" s="242" t="s">
        <v>1184</v>
      </c>
      <c r="G637" s="239"/>
      <c r="H637" s="241" t="s">
        <v>1</v>
      </c>
      <c r="I637" s="243"/>
      <c r="J637" s="239"/>
      <c r="K637" s="239"/>
      <c r="L637" s="244"/>
      <c r="M637" s="245"/>
      <c r="N637" s="246"/>
      <c r="O637" s="246"/>
      <c r="P637" s="246"/>
      <c r="Q637" s="246"/>
      <c r="R637" s="246"/>
      <c r="S637" s="246"/>
      <c r="T637" s="247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8" t="s">
        <v>150</v>
      </c>
      <c r="AU637" s="248" t="s">
        <v>85</v>
      </c>
      <c r="AV637" s="13" t="s">
        <v>83</v>
      </c>
      <c r="AW637" s="13" t="s">
        <v>32</v>
      </c>
      <c r="AX637" s="13" t="s">
        <v>75</v>
      </c>
      <c r="AY637" s="248" t="s">
        <v>140</v>
      </c>
    </row>
    <row r="638" spans="1:51" s="14" customFormat="1" ht="12">
      <c r="A638" s="14"/>
      <c r="B638" s="249"/>
      <c r="C638" s="250"/>
      <c r="D638" s="240" t="s">
        <v>150</v>
      </c>
      <c r="E638" s="251" t="s">
        <v>1</v>
      </c>
      <c r="F638" s="252" t="s">
        <v>1179</v>
      </c>
      <c r="G638" s="250"/>
      <c r="H638" s="253">
        <v>67</v>
      </c>
      <c r="I638" s="254"/>
      <c r="J638" s="250"/>
      <c r="K638" s="250"/>
      <c r="L638" s="255"/>
      <c r="M638" s="256"/>
      <c r="N638" s="257"/>
      <c r="O638" s="257"/>
      <c r="P638" s="257"/>
      <c r="Q638" s="257"/>
      <c r="R638" s="257"/>
      <c r="S638" s="257"/>
      <c r="T638" s="258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9" t="s">
        <v>150</v>
      </c>
      <c r="AU638" s="259" t="s">
        <v>85</v>
      </c>
      <c r="AV638" s="14" t="s">
        <v>85</v>
      </c>
      <c r="AW638" s="14" t="s">
        <v>32</v>
      </c>
      <c r="AX638" s="14" t="s">
        <v>75</v>
      </c>
      <c r="AY638" s="259" t="s">
        <v>140</v>
      </c>
    </row>
    <row r="639" spans="1:51" s="13" customFormat="1" ht="12">
      <c r="A639" s="13"/>
      <c r="B639" s="238"/>
      <c r="C639" s="239"/>
      <c r="D639" s="240" t="s">
        <v>150</v>
      </c>
      <c r="E639" s="241" t="s">
        <v>1</v>
      </c>
      <c r="F639" s="242" t="s">
        <v>1180</v>
      </c>
      <c r="G639" s="239"/>
      <c r="H639" s="241" t="s">
        <v>1</v>
      </c>
      <c r="I639" s="243"/>
      <c r="J639" s="239"/>
      <c r="K639" s="239"/>
      <c r="L639" s="244"/>
      <c r="M639" s="245"/>
      <c r="N639" s="246"/>
      <c r="O639" s="246"/>
      <c r="P639" s="246"/>
      <c r="Q639" s="246"/>
      <c r="R639" s="246"/>
      <c r="S639" s="246"/>
      <c r="T639" s="247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8" t="s">
        <v>150</v>
      </c>
      <c r="AU639" s="248" t="s">
        <v>85</v>
      </c>
      <c r="AV639" s="13" t="s">
        <v>83</v>
      </c>
      <c r="AW639" s="13" t="s">
        <v>32</v>
      </c>
      <c r="AX639" s="13" t="s">
        <v>75</v>
      </c>
      <c r="AY639" s="248" t="s">
        <v>140</v>
      </c>
    </row>
    <row r="640" spans="1:51" s="14" customFormat="1" ht="12">
      <c r="A640" s="14"/>
      <c r="B640" s="249"/>
      <c r="C640" s="250"/>
      <c r="D640" s="240" t="s">
        <v>150</v>
      </c>
      <c r="E640" s="251" t="s">
        <v>1</v>
      </c>
      <c r="F640" s="252" t="s">
        <v>1181</v>
      </c>
      <c r="G640" s="250"/>
      <c r="H640" s="253">
        <v>37.676</v>
      </c>
      <c r="I640" s="254"/>
      <c r="J640" s="250"/>
      <c r="K640" s="250"/>
      <c r="L640" s="255"/>
      <c r="M640" s="256"/>
      <c r="N640" s="257"/>
      <c r="O640" s="257"/>
      <c r="P640" s="257"/>
      <c r="Q640" s="257"/>
      <c r="R640" s="257"/>
      <c r="S640" s="257"/>
      <c r="T640" s="258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9" t="s">
        <v>150</v>
      </c>
      <c r="AU640" s="259" t="s">
        <v>85</v>
      </c>
      <c r="AV640" s="14" t="s">
        <v>85</v>
      </c>
      <c r="AW640" s="14" t="s">
        <v>32</v>
      </c>
      <c r="AX640" s="14" t="s">
        <v>75</v>
      </c>
      <c r="AY640" s="259" t="s">
        <v>140</v>
      </c>
    </row>
    <row r="641" spans="1:51" s="15" customFormat="1" ht="12">
      <c r="A641" s="15"/>
      <c r="B641" s="260"/>
      <c r="C641" s="261"/>
      <c r="D641" s="240" t="s">
        <v>150</v>
      </c>
      <c r="E641" s="262" t="s">
        <v>1</v>
      </c>
      <c r="F641" s="263" t="s">
        <v>154</v>
      </c>
      <c r="G641" s="261"/>
      <c r="H641" s="264">
        <v>104.676</v>
      </c>
      <c r="I641" s="265"/>
      <c r="J641" s="261"/>
      <c r="K641" s="261"/>
      <c r="L641" s="266"/>
      <c r="M641" s="267"/>
      <c r="N641" s="268"/>
      <c r="O641" s="268"/>
      <c r="P641" s="268"/>
      <c r="Q641" s="268"/>
      <c r="R641" s="268"/>
      <c r="S641" s="268"/>
      <c r="T641" s="269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70" t="s">
        <v>150</v>
      </c>
      <c r="AU641" s="270" t="s">
        <v>85</v>
      </c>
      <c r="AV641" s="15" t="s">
        <v>146</v>
      </c>
      <c r="AW641" s="15" t="s">
        <v>32</v>
      </c>
      <c r="AX641" s="15" t="s">
        <v>83</v>
      </c>
      <c r="AY641" s="270" t="s">
        <v>140</v>
      </c>
    </row>
    <row r="642" spans="1:65" s="2" customFormat="1" ht="24.15" customHeight="1">
      <c r="A642" s="38"/>
      <c r="B642" s="39"/>
      <c r="C642" s="219" t="s">
        <v>661</v>
      </c>
      <c r="D642" s="219" t="s">
        <v>142</v>
      </c>
      <c r="E642" s="220" t="s">
        <v>555</v>
      </c>
      <c r="F642" s="221" t="s">
        <v>556</v>
      </c>
      <c r="G642" s="222" t="s">
        <v>145</v>
      </c>
      <c r="H642" s="223">
        <v>32.655</v>
      </c>
      <c r="I642" s="224"/>
      <c r="J642" s="225">
        <f>ROUND(I642*H642,2)</f>
        <v>0</v>
      </c>
      <c r="K642" s="226"/>
      <c r="L642" s="44"/>
      <c r="M642" s="227" t="s">
        <v>1</v>
      </c>
      <c r="N642" s="228" t="s">
        <v>40</v>
      </c>
      <c r="O642" s="91"/>
      <c r="P642" s="229">
        <f>O642*H642</f>
        <v>0</v>
      </c>
      <c r="Q642" s="229">
        <v>0.00506</v>
      </c>
      <c r="R642" s="229">
        <f>Q642*H642</f>
        <v>0.1652343</v>
      </c>
      <c r="S642" s="229">
        <v>0.005</v>
      </c>
      <c r="T642" s="230">
        <f>S642*H642</f>
        <v>0.163275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31" t="s">
        <v>146</v>
      </c>
      <c r="AT642" s="231" t="s">
        <v>142</v>
      </c>
      <c r="AU642" s="231" t="s">
        <v>85</v>
      </c>
      <c r="AY642" s="17" t="s">
        <v>140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17" t="s">
        <v>83</v>
      </c>
      <c r="BK642" s="232">
        <f>ROUND(I642*H642,2)</f>
        <v>0</v>
      </c>
      <c r="BL642" s="17" t="s">
        <v>146</v>
      </c>
      <c r="BM642" s="231" t="s">
        <v>1196</v>
      </c>
    </row>
    <row r="643" spans="1:47" s="2" customFormat="1" ht="12">
      <c r="A643" s="38"/>
      <c r="B643" s="39"/>
      <c r="C643" s="40"/>
      <c r="D643" s="233" t="s">
        <v>148</v>
      </c>
      <c r="E643" s="40"/>
      <c r="F643" s="234" t="s">
        <v>558</v>
      </c>
      <c r="G643" s="40"/>
      <c r="H643" s="40"/>
      <c r="I643" s="235"/>
      <c r="J643" s="40"/>
      <c r="K643" s="40"/>
      <c r="L643" s="44"/>
      <c r="M643" s="236"/>
      <c r="N643" s="237"/>
      <c r="O643" s="91"/>
      <c r="P643" s="91"/>
      <c r="Q643" s="91"/>
      <c r="R643" s="91"/>
      <c r="S643" s="91"/>
      <c r="T643" s="92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T643" s="17" t="s">
        <v>148</v>
      </c>
      <c r="AU643" s="17" t="s">
        <v>85</v>
      </c>
    </row>
    <row r="644" spans="1:51" s="13" customFormat="1" ht="12">
      <c r="A644" s="13"/>
      <c r="B644" s="238"/>
      <c r="C644" s="239"/>
      <c r="D644" s="240" t="s">
        <v>150</v>
      </c>
      <c r="E644" s="241" t="s">
        <v>1</v>
      </c>
      <c r="F644" s="242" t="s">
        <v>1073</v>
      </c>
      <c r="G644" s="239"/>
      <c r="H644" s="241" t="s">
        <v>1</v>
      </c>
      <c r="I644" s="243"/>
      <c r="J644" s="239"/>
      <c r="K644" s="239"/>
      <c r="L644" s="244"/>
      <c r="M644" s="245"/>
      <c r="N644" s="246"/>
      <c r="O644" s="246"/>
      <c r="P644" s="246"/>
      <c r="Q644" s="246"/>
      <c r="R644" s="246"/>
      <c r="S644" s="246"/>
      <c r="T644" s="24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8" t="s">
        <v>150</v>
      </c>
      <c r="AU644" s="248" t="s">
        <v>85</v>
      </c>
      <c r="AV644" s="13" t="s">
        <v>83</v>
      </c>
      <c r="AW644" s="13" t="s">
        <v>32</v>
      </c>
      <c r="AX644" s="13" t="s">
        <v>75</v>
      </c>
      <c r="AY644" s="248" t="s">
        <v>140</v>
      </c>
    </row>
    <row r="645" spans="1:51" s="13" customFormat="1" ht="12">
      <c r="A645" s="13"/>
      <c r="B645" s="238"/>
      <c r="C645" s="239"/>
      <c r="D645" s="240" t="s">
        <v>150</v>
      </c>
      <c r="E645" s="241" t="s">
        <v>1</v>
      </c>
      <c r="F645" s="242" t="s">
        <v>1183</v>
      </c>
      <c r="G645" s="239"/>
      <c r="H645" s="241" t="s">
        <v>1</v>
      </c>
      <c r="I645" s="243"/>
      <c r="J645" s="239"/>
      <c r="K645" s="239"/>
      <c r="L645" s="244"/>
      <c r="M645" s="245"/>
      <c r="N645" s="246"/>
      <c r="O645" s="246"/>
      <c r="P645" s="246"/>
      <c r="Q645" s="246"/>
      <c r="R645" s="246"/>
      <c r="S645" s="246"/>
      <c r="T645" s="247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8" t="s">
        <v>150</v>
      </c>
      <c r="AU645" s="248" t="s">
        <v>85</v>
      </c>
      <c r="AV645" s="13" t="s">
        <v>83</v>
      </c>
      <c r="AW645" s="13" t="s">
        <v>32</v>
      </c>
      <c r="AX645" s="13" t="s">
        <v>75</v>
      </c>
      <c r="AY645" s="248" t="s">
        <v>140</v>
      </c>
    </row>
    <row r="646" spans="1:51" s="13" customFormat="1" ht="12">
      <c r="A646" s="13"/>
      <c r="B646" s="238"/>
      <c r="C646" s="239"/>
      <c r="D646" s="240" t="s">
        <v>150</v>
      </c>
      <c r="E646" s="241" t="s">
        <v>1</v>
      </c>
      <c r="F646" s="242" t="s">
        <v>1197</v>
      </c>
      <c r="G646" s="239"/>
      <c r="H646" s="241" t="s">
        <v>1</v>
      </c>
      <c r="I646" s="243"/>
      <c r="J646" s="239"/>
      <c r="K646" s="239"/>
      <c r="L646" s="244"/>
      <c r="M646" s="245"/>
      <c r="N646" s="246"/>
      <c r="O646" s="246"/>
      <c r="P646" s="246"/>
      <c r="Q646" s="246"/>
      <c r="R646" s="246"/>
      <c r="S646" s="246"/>
      <c r="T646" s="247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8" t="s">
        <v>150</v>
      </c>
      <c r="AU646" s="248" t="s">
        <v>85</v>
      </c>
      <c r="AV646" s="13" t="s">
        <v>83</v>
      </c>
      <c r="AW646" s="13" t="s">
        <v>32</v>
      </c>
      <c r="AX646" s="13" t="s">
        <v>75</v>
      </c>
      <c r="AY646" s="248" t="s">
        <v>140</v>
      </c>
    </row>
    <row r="647" spans="1:51" s="14" customFormat="1" ht="12">
      <c r="A647" s="14"/>
      <c r="B647" s="249"/>
      <c r="C647" s="250"/>
      <c r="D647" s="240" t="s">
        <v>150</v>
      </c>
      <c r="E647" s="251" t="s">
        <v>1</v>
      </c>
      <c r="F647" s="252" t="s">
        <v>1185</v>
      </c>
      <c r="G647" s="250"/>
      <c r="H647" s="253">
        <v>10.05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9" t="s">
        <v>150</v>
      </c>
      <c r="AU647" s="259" t="s">
        <v>85</v>
      </c>
      <c r="AV647" s="14" t="s">
        <v>85</v>
      </c>
      <c r="AW647" s="14" t="s">
        <v>32</v>
      </c>
      <c r="AX647" s="14" t="s">
        <v>75</v>
      </c>
      <c r="AY647" s="259" t="s">
        <v>140</v>
      </c>
    </row>
    <row r="648" spans="1:51" s="13" customFormat="1" ht="12">
      <c r="A648" s="13"/>
      <c r="B648" s="238"/>
      <c r="C648" s="239"/>
      <c r="D648" s="240" t="s">
        <v>150</v>
      </c>
      <c r="E648" s="241" t="s">
        <v>1</v>
      </c>
      <c r="F648" s="242" t="s">
        <v>1188</v>
      </c>
      <c r="G648" s="239"/>
      <c r="H648" s="241" t="s">
        <v>1</v>
      </c>
      <c r="I648" s="243"/>
      <c r="J648" s="239"/>
      <c r="K648" s="239"/>
      <c r="L648" s="244"/>
      <c r="M648" s="245"/>
      <c r="N648" s="246"/>
      <c r="O648" s="246"/>
      <c r="P648" s="246"/>
      <c r="Q648" s="246"/>
      <c r="R648" s="246"/>
      <c r="S648" s="246"/>
      <c r="T648" s="247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8" t="s">
        <v>150</v>
      </c>
      <c r="AU648" s="248" t="s">
        <v>85</v>
      </c>
      <c r="AV648" s="13" t="s">
        <v>83</v>
      </c>
      <c r="AW648" s="13" t="s">
        <v>32</v>
      </c>
      <c r="AX648" s="13" t="s">
        <v>75</v>
      </c>
      <c r="AY648" s="248" t="s">
        <v>140</v>
      </c>
    </row>
    <row r="649" spans="1:51" s="14" customFormat="1" ht="12">
      <c r="A649" s="14"/>
      <c r="B649" s="249"/>
      <c r="C649" s="250"/>
      <c r="D649" s="240" t="s">
        <v>150</v>
      </c>
      <c r="E649" s="251" t="s">
        <v>1</v>
      </c>
      <c r="F649" s="252" t="s">
        <v>1189</v>
      </c>
      <c r="G649" s="250"/>
      <c r="H649" s="253">
        <v>22.605</v>
      </c>
      <c r="I649" s="254"/>
      <c r="J649" s="250"/>
      <c r="K649" s="250"/>
      <c r="L649" s="255"/>
      <c r="M649" s="256"/>
      <c r="N649" s="257"/>
      <c r="O649" s="257"/>
      <c r="P649" s="257"/>
      <c r="Q649" s="257"/>
      <c r="R649" s="257"/>
      <c r="S649" s="257"/>
      <c r="T649" s="258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9" t="s">
        <v>150</v>
      </c>
      <c r="AU649" s="259" t="s">
        <v>85</v>
      </c>
      <c r="AV649" s="14" t="s">
        <v>85</v>
      </c>
      <c r="AW649" s="14" t="s">
        <v>32</v>
      </c>
      <c r="AX649" s="14" t="s">
        <v>75</v>
      </c>
      <c r="AY649" s="259" t="s">
        <v>140</v>
      </c>
    </row>
    <row r="650" spans="1:51" s="15" customFormat="1" ht="12">
      <c r="A650" s="15"/>
      <c r="B650" s="260"/>
      <c r="C650" s="261"/>
      <c r="D650" s="240" t="s">
        <v>150</v>
      </c>
      <c r="E650" s="262" t="s">
        <v>1</v>
      </c>
      <c r="F650" s="263" t="s">
        <v>154</v>
      </c>
      <c r="G650" s="261"/>
      <c r="H650" s="264">
        <v>32.655</v>
      </c>
      <c r="I650" s="265"/>
      <c r="J650" s="261"/>
      <c r="K650" s="261"/>
      <c r="L650" s="266"/>
      <c r="M650" s="267"/>
      <c r="N650" s="268"/>
      <c r="O650" s="268"/>
      <c r="P650" s="268"/>
      <c r="Q650" s="268"/>
      <c r="R650" s="268"/>
      <c r="S650" s="268"/>
      <c r="T650" s="269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0" t="s">
        <v>150</v>
      </c>
      <c r="AU650" s="270" t="s">
        <v>85</v>
      </c>
      <c r="AV650" s="15" t="s">
        <v>146</v>
      </c>
      <c r="AW650" s="15" t="s">
        <v>32</v>
      </c>
      <c r="AX650" s="15" t="s">
        <v>83</v>
      </c>
      <c r="AY650" s="270" t="s">
        <v>140</v>
      </c>
    </row>
    <row r="651" spans="1:65" s="2" customFormat="1" ht="24.15" customHeight="1">
      <c r="A651" s="38"/>
      <c r="B651" s="39"/>
      <c r="C651" s="219" t="s">
        <v>666</v>
      </c>
      <c r="D651" s="219" t="s">
        <v>142</v>
      </c>
      <c r="E651" s="220" t="s">
        <v>561</v>
      </c>
      <c r="F651" s="221" t="s">
        <v>562</v>
      </c>
      <c r="G651" s="222" t="s">
        <v>145</v>
      </c>
      <c r="H651" s="223">
        <v>108.884</v>
      </c>
      <c r="I651" s="224"/>
      <c r="J651" s="225">
        <f>ROUND(I651*H651,2)</f>
        <v>0</v>
      </c>
      <c r="K651" s="226"/>
      <c r="L651" s="44"/>
      <c r="M651" s="227" t="s">
        <v>1</v>
      </c>
      <c r="N651" s="228" t="s">
        <v>40</v>
      </c>
      <c r="O651" s="91"/>
      <c r="P651" s="229">
        <f>O651*H651</f>
        <v>0</v>
      </c>
      <c r="Q651" s="229">
        <v>0</v>
      </c>
      <c r="R651" s="229">
        <f>Q651*H651</f>
        <v>0</v>
      </c>
      <c r="S651" s="229">
        <v>0</v>
      </c>
      <c r="T651" s="230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31" t="s">
        <v>146</v>
      </c>
      <c r="AT651" s="231" t="s">
        <v>142</v>
      </c>
      <c r="AU651" s="231" t="s">
        <v>85</v>
      </c>
      <c r="AY651" s="17" t="s">
        <v>140</v>
      </c>
      <c r="BE651" s="232">
        <f>IF(N651="základní",J651,0)</f>
        <v>0</v>
      </c>
      <c r="BF651" s="232">
        <f>IF(N651="snížená",J651,0)</f>
        <v>0</v>
      </c>
      <c r="BG651" s="232">
        <f>IF(N651="zákl. přenesená",J651,0)</f>
        <v>0</v>
      </c>
      <c r="BH651" s="232">
        <f>IF(N651="sníž. přenesená",J651,0)</f>
        <v>0</v>
      </c>
      <c r="BI651" s="232">
        <f>IF(N651="nulová",J651,0)</f>
        <v>0</v>
      </c>
      <c r="BJ651" s="17" t="s">
        <v>83</v>
      </c>
      <c r="BK651" s="232">
        <f>ROUND(I651*H651,2)</f>
        <v>0</v>
      </c>
      <c r="BL651" s="17" t="s">
        <v>146</v>
      </c>
      <c r="BM651" s="231" t="s">
        <v>1198</v>
      </c>
    </row>
    <row r="652" spans="1:47" s="2" customFormat="1" ht="12">
      <c r="A652" s="38"/>
      <c r="B652" s="39"/>
      <c r="C652" s="40"/>
      <c r="D652" s="233" t="s">
        <v>148</v>
      </c>
      <c r="E652" s="40"/>
      <c r="F652" s="234" t="s">
        <v>564</v>
      </c>
      <c r="G652" s="40"/>
      <c r="H652" s="40"/>
      <c r="I652" s="235"/>
      <c r="J652" s="40"/>
      <c r="K652" s="40"/>
      <c r="L652" s="44"/>
      <c r="M652" s="236"/>
      <c r="N652" s="237"/>
      <c r="O652" s="91"/>
      <c r="P652" s="91"/>
      <c r="Q652" s="91"/>
      <c r="R652" s="91"/>
      <c r="S652" s="91"/>
      <c r="T652" s="92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T652" s="17" t="s">
        <v>148</v>
      </c>
      <c r="AU652" s="17" t="s">
        <v>85</v>
      </c>
    </row>
    <row r="653" spans="1:51" s="13" customFormat="1" ht="12">
      <c r="A653" s="13"/>
      <c r="B653" s="238"/>
      <c r="C653" s="239"/>
      <c r="D653" s="240" t="s">
        <v>150</v>
      </c>
      <c r="E653" s="241" t="s">
        <v>1</v>
      </c>
      <c r="F653" s="242" t="s">
        <v>965</v>
      </c>
      <c r="G653" s="239"/>
      <c r="H653" s="241" t="s">
        <v>1</v>
      </c>
      <c r="I653" s="243"/>
      <c r="J653" s="239"/>
      <c r="K653" s="239"/>
      <c r="L653" s="244"/>
      <c r="M653" s="245"/>
      <c r="N653" s="246"/>
      <c r="O653" s="246"/>
      <c r="P653" s="246"/>
      <c r="Q653" s="246"/>
      <c r="R653" s="246"/>
      <c r="S653" s="246"/>
      <c r="T653" s="24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8" t="s">
        <v>150</v>
      </c>
      <c r="AU653" s="248" t="s">
        <v>85</v>
      </c>
      <c r="AV653" s="13" t="s">
        <v>83</v>
      </c>
      <c r="AW653" s="13" t="s">
        <v>32</v>
      </c>
      <c r="AX653" s="13" t="s">
        <v>75</v>
      </c>
      <c r="AY653" s="248" t="s">
        <v>140</v>
      </c>
    </row>
    <row r="654" spans="1:51" s="13" customFormat="1" ht="12">
      <c r="A654" s="13"/>
      <c r="B654" s="238"/>
      <c r="C654" s="239"/>
      <c r="D654" s="240" t="s">
        <v>150</v>
      </c>
      <c r="E654" s="241" t="s">
        <v>1</v>
      </c>
      <c r="F654" s="242" t="s">
        <v>1199</v>
      </c>
      <c r="G654" s="239"/>
      <c r="H654" s="241" t="s">
        <v>1</v>
      </c>
      <c r="I654" s="243"/>
      <c r="J654" s="239"/>
      <c r="K654" s="239"/>
      <c r="L654" s="244"/>
      <c r="M654" s="245"/>
      <c r="N654" s="246"/>
      <c r="O654" s="246"/>
      <c r="P654" s="246"/>
      <c r="Q654" s="246"/>
      <c r="R654" s="246"/>
      <c r="S654" s="246"/>
      <c r="T654" s="247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8" t="s">
        <v>150</v>
      </c>
      <c r="AU654" s="248" t="s">
        <v>85</v>
      </c>
      <c r="AV654" s="13" t="s">
        <v>83</v>
      </c>
      <c r="AW654" s="13" t="s">
        <v>32</v>
      </c>
      <c r="AX654" s="13" t="s">
        <v>75</v>
      </c>
      <c r="AY654" s="248" t="s">
        <v>140</v>
      </c>
    </row>
    <row r="655" spans="1:51" s="14" customFormat="1" ht="12">
      <c r="A655" s="14"/>
      <c r="B655" s="249"/>
      <c r="C655" s="250"/>
      <c r="D655" s="240" t="s">
        <v>150</v>
      </c>
      <c r="E655" s="251" t="s">
        <v>1</v>
      </c>
      <c r="F655" s="252" t="s">
        <v>1154</v>
      </c>
      <c r="G655" s="250"/>
      <c r="H655" s="253">
        <v>48</v>
      </c>
      <c r="I655" s="254"/>
      <c r="J655" s="250"/>
      <c r="K655" s="250"/>
      <c r="L655" s="255"/>
      <c r="M655" s="256"/>
      <c r="N655" s="257"/>
      <c r="O655" s="257"/>
      <c r="P655" s="257"/>
      <c r="Q655" s="257"/>
      <c r="R655" s="257"/>
      <c r="S655" s="257"/>
      <c r="T655" s="258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9" t="s">
        <v>150</v>
      </c>
      <c r="AU655" s="259" t="s">
        <v>85</v>
      </c>
      <c r="AV655" s="14" t="s">
        <v>85</v>
      </c>
      <c r="AW655" s="14" t="s">
        <v>32</v>
      </c>
      <c r="AX655" s="14" t="s">
        <v>75</v>
      </c>
      <c r="AY655" s="259" t="s">
        <v>140</v>
      </c>
    </row>
    <row r="656" spans="1:51" s="13" customFormat="1" ht="12">
      <c r="A656" s="13"/>
      <c r="B656" s="238"/>
      <c r="C656" s="239"/>
      <c r="D656" s="240" t="s">
        <v>150</v>
      </c>
      <c r="E656" s="241" t="s">
        <v>1</v>
      </c>
      <c r="F656" s="242" t="s">
        <v>1200</v>
      </c>
      <c r="G656" s="239"/>
      <c r="H656" s="241" t="s">
        <v>1</v>
      </c>
      <c r="I656" s="243"/>
      <c r="J656" s="239"/>
      <c r="K656" s="239"/>
      <c r="L656" s="244"/>
      <c r="M656" s="245"/>
      <c r="N656" s="246"/>
      <c r="O656" s="246"/>
      <c r="P656" s="246"/>
      <c r="Q656" s="246"/>
      <c r="R656" s="246"/>
      <c r="S656" s="246"/>
      <c r="T656" s="247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8" t="s">
        <v>150</v>
      </c>
      <c r="AU656" s="248" t="s">
        <v>85</v>
      </c>
      <c r="AV656" s="13" t="s">
        <v>83</v>
      </c>
      <c r="AW656" s="13" t="s">
        <v>32</v>
      </c>
      <c r="AX656" s="13" t="s">
        <v>75</v>
      </c>
      <c r="AY656" s="248" t="s">
        <v>140</v>
      </c>
    </row>
    <row r="657" spans="1:51" s="14" customFormat="1" ht="12">
      <c r="A657" s="14"/>
      <c r="B657" s="249"/>
      <c r="C657" s="250"/>
      <c r="D657" s="240" t="s">
        <v>150</v>
      </c>
      <c r="E657" s="251" t="s">
        <v>1</v>
      </c>
      <c r="F657" s="252" t="s">
        <v>1201</v>
      </c>
      <c r="G657" s="250"/>
      <c r="H657" s="253">
        <v>1.15</v>
      </c>
      <c r="I657" s="254"/>
      <c r="J657" s="250"/>
      <c r="K657" s="250"/>
      <c r="L657" s="255"/>
      <c r="M657" s="256"/>
      <c r="N657" s="257"/>
      <c r="O657" s="257"/>
      <c r="P657" s="257"/>
      <c r="Q657" s="257"/>
      <c r="R657" s="257"/>
      <c r="S657" s="257"/>
      <c r="T657" s="25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9" t="s">
        <v>150</v>
      </c>
      <c r="AU657" s="259" t="s">
        <v>85</v>
      </c>
      <c r="AV657" s="14" t="s">
        <v>85</v>
      </c>
      <c r="AW657" s="14" t="s">
        <v>32</v>
      </c>
      <c r="AX657" s="14" t="s">
        <v>75</v>
      </c>
      <c r="AY657" s="259" t="s">
        <v>140</v>
      </c>
    </row>
    <row r="658" spans="1:51" s="14" customFormat="1" ht="12">
      <c r="A658" s="14"/>
      <c r="B658" s="249"/>
      <c r="C658" s="250"/>
      <c r="D658" s="240" t="s">
        <v>150</v>
      </c>
      <c r="E658" s="251" t="s">
        <v>1</v>
      </c>
      <c r="F658" s="252" t="s">
        <v>1202</v>
      </c>
      <c r="G658" s="250"/>
      <c r="H658" s="253">
        <v>1.299</v>
      </c>
      <c r="I658" s="254"/>
      <c r="J658" s="250"/>
      <c r="K658" s="250"/>
      <c r="L658" s="255"/>
      <c r="M658" s="256"/>
      <c r="N658" s="257"/>
      <c r="O658" s="257"/>
      <c r="P658" s="257"/>
      <c r="Q658" s="257"/>
      <c r="R658" s="257"/>
      <c r="S658" s="257"/>
      <c r="T658" s="258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9" t="s">
        <v>150</v>
      </c>
      <c r="AU658" s="259" t="s">
        <v>85</v>
      </c>
      <c r="AV658" s="14" t="s">
        <v>85</v>
      </c>
      <c r="AW658" s="14" t="s">
        <v>32</v>
      </c>
      <c r="AX658" s="14" t="s">
        <v>75</v>
      </c>
      <c r="AY658" s="259" t="s">
        <v>140</v>
      </c>
    </row>
    <row r="659" spans="1:51" s="14" customFormat="1" ht="12">
      <c r="A659" s="14"/>
      <c r="B659" s="249"/>
      <c r="C659" s="250"/>
      <c r="D659" s="240" t="s">
        <v>150</v>
      </c>
      <c r="E659" s="251" t="s">
        <v>1</v>
      </c>
      <c r="F659" s="252" t="s">
        <v>1203</v>
      </c>
      <c r="G659" s="250"/>
      <c r="H659" s="253">
        <v>35.046</v>
      </c>
      <c r="I659" s="254"/>
      <c r="J659" s="250"/>
      <c r="K659" s="250"/>
      <c r="L659" s="255"/>
      <c r="M659" s="256"/>
      <c r="N659" s="257"/>
      <c r="O659" s="257"/>
      <c r="P659" s="257"/>
      <c r="Q659" s="257"/>
      <c r="R659" s="257"/>
      <c r="S659" s="257"/>
      <c r="T659" s="258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9" t="s">
        <v>150</v>
      </c>
      <c r="AU659" s="259" t="s">
        <v>85</v>
      </c>
      <c r="AV659" s="14" t="s">
        <v>85</v>
      </c>
      <c r="AW659" s="14" t="s">
        <v>32</v>
      </c>
      <c r="AX659" s="14" t="s">
        <v>75</v>
      </c>
      <c r="AY659" s="259" t="s">
        <v>140</v>
      </c>
    </row>
    <row r="660" spans="1:51" s="13" customFormat="1" ht="12">
      <c r="A660" s="13"/>
      <c r="B660" s="238"/>
      <c r="C660" s="239"/>
      <c r="D660" s="240" t="s">
        <v>150</v>
      </c>
      <c r="E660" s="241" t="s">
        <v>1</v>
      </c>
      <c r="F660" s="242" t="s">
        <v>1163</v>
      </c>
      <c r="G660" s="239"/>
      <c r="H660" s="241" t="s">
        <v>1</v>
      </c>
      <c r="I660" s="243"/>
      <c r="J660" s="239"/>
      <c r="K660" s="239"/>
      <c r="L660" s="244"/>
      <c r="M660" s="245"/>
      <c r="N660" s="246"/>
      <c r="O660" s="246"/>
      <c r="P660" s="246"/>
      <c r="Q660" s="246"/>
      <c r="R660" s="246"/>
      <c r="S660" s="246"/>
      <c r="T660" s="247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8" t="s">
        <v>150</v>
      </c>
      <c r="AU660" s="248" t="s">
        <v>85</v>
      </c>
      <c r="AV660" s="13" t="s">
        <v>83</v>
      </c>
      <c r="AW660" s="13" t="s">
        <v>32</v>
      </c>
      <c r="AX660" s="13" t="s">
        <v>75</v>
      </c>
      <c r="AY660" s="248" t="s">
        <v>140</v>
      </c>
    </row>
    <row r="661" spans="1:51" s="14" customFormat="1" ht="12">
      <c r="A661" s="14"/>
      <c r="B661" s="249"/>
      <c r="C661" s="250"/>
      <c r="D661" s="240" t="s">
        <v>150</v>
      </c>
      <c r="E661" s="251" t="s">
        <v>1</v>
      </c>
      <c r="F661" s="252" t="s">
        <v>1204</v>
      </c>
      <c r="G661" s="250"/>
      <c r="H661" s="253">
        <v>0.619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9" t="s">
        <v>150</v>
      </c>
      <c r="AU661" s="259" t="s">
        <v>85</v>
      </c>
      <c r="AV661" s="14" t="s">
        <v>85</v>
      </c>
      <c r="AW661" s="14" t="s">
        <v>32</v>
      </c>
      <c r="AX661" s="14" t="s">
        <v>75</v>
      </c>
      <c r="AY661" s="259" t="s">
        <v>140</v>
      </c>
    </row>
    <row r="662" spans="1:51" s="13" customFormat="1" ht="12">
      <c r="A662" s="13"/>
      <c r="B662" s="238"/>
      <c r="C662" s="239"/>
      <c r="D662" s="240" t="s">
        <v>150</v>
      </c>
      <c r="E662" s="241" t="s">
        <v>1</v>
      </c>
      <c r="F662" s="242" t="s">
        <v>965</v>
      </c>
      <c r="G662" s="239"/>
      <c r="H662" s="241" t="s">
        <v>1</v>
      </c>
      <c r="I662" s="243"/>
      <c r="J662" s="239"/>
      <c r="K662" s="239"/>
      <c r="L662" s="244"/>
      <c r="M662" s="245"/>
      <c r="N662" s="246"/>
      <c r="O662" s="246"/>
      <c r="P662" s="246"/>
      <c r="Q662" s="246"/>
      <c r="R662" s="246"/>
      <c r="S662" s="246"/>
      <c r="T662" s="247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8" t="s">
        <v>150</v>
      </c>
      <c r="AU662" s="248" t="s">
        <v>85</v>
      </c>
      <c r="AV662" s="13" t="s">
        <v>83</v>
      </c>
      <c r="AW662" s="13" t="s">
        <v>32</v>
      </c>
      <c r="AX662" s="13" t="s">
        <v>75</v>
      </c>
      <c r="AY662" s="248" t="s">
        <v>140</v>
      </c>
    </row>
    <row r="663" spans="1:51" s="13" customFormat="1" ht="12">
      <c r="A663" s="13"/>
      <c r="B663" s="238"/>
      <c r="C663" s="239"/>
      <c r="D663" s="240" t="s">
        <v>150</v>
      </c>
      <c r="E663" s="241" t="s">
        <v>1</v>
      </c>
      <c r="F663" s="242" t="s">
        <v>1205</v>
      </c>
      <c r="G663" s="239"/>
      <c r="H663" s="241" t="s">
        <v>1</v>
      </c>
      <c r="I663" s="243"/>
      <c r="J663" s="239"/>
      <c r="K663" s="239"/>
      <c r="L663" s="244"/>
      <c r="M663" s="245"/>
      <c r="N663" s="246"/>
      <c r="O663" s="246"/>
      <c r="P663" s="246"/>
      <c r="Q663" s="246"/>
      <c r="R663" s="246"/>
      <c r="S663" s="246"/>
      <c r="T663" s="247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8" t="s">
        <v>150</v>
      </c>
      <c r="AU663" s="248" t="s">
        <v>85</v>
      </c>
      <c r="AV663" s="13" t="s">
        <v>83</v>
      </c>
      <c r="AW663" s="13" t="s">
        <v>32</v>
      </c>
      <c r="AX663" s="13" t="s">
        <v>75</v>
      </c>
      <c r="AY663" s="248" t="s">
        <v>140</v>
      </c>
    </row>
    <row r="664" spans="1:51" s="13" customFormat="1" ht="12">
      <c r="A664" s="13"/>
      <c r="B664" s="238"/>
      <c r="C664" s="239"/>
      <c r="D664" s="240" t="s">
        <v>150</v>
      </c>
      <c r="E664" s="241" t="s">
        <v>1</v>
      </c>
      <c r="F664" s="242" t="s">
        <v>966</v>
      </c>
      <c r="G664" s="239"/>
      <c r="H664" s="241" t="s">
        <v>1</v>
      </c>
      <c r="I664" s="243"/>
      <c r="J664" s="239"/>
      <c r="K664" s="239"/>
      <c r="L664" s="244"/>
      <c r="M664" s="245"/>
      <c r="N664" s="246"/>
      <c r="O664" s="246"/>
      <c r="P664" s="246"/>
      <c r="Q664" s="246"/>
      <c r="R664" s="246"/>
      <c r="S664" s="246"/>
      <c r="T664" s="247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8" t="s">
        <v>150</v>
      </c>
      <c r="AU664" s="248" t="s">
        <v>85</v>
      </c>
      <c r="AV664" s="13" t="s">
        <v>83</v>
      </c>
      <c r="AW664" s="13" t="s">
        <v>32</v>
      </c>
      <c r="AX664" s="13" t="s">
        <v>75</v>
      </c>
      <c r="AY664" s="248" t="s">
        <v>140</v>
      </c>
    </row>
    <row r="665" spans="1:51" s="14" customFormat="1" ht="12">
      <c r="A665" s="14"/>
      <c r="B665" s="249"/>
      <c r="C665" s="250"/>
      <c r="D665" s="240" t="s">
        <v>150</v>
      </c>
      <c r="E665" s="251" t="s">
        <v>1</v>
      </c>
      <c r="F665" s="252" t="s">
        <v>1206</v>
      </c>
      <c r="G665" s="250"/>
      <c r="H665" s="253">
        <v>4.389</v>
      </c>
      <c r="I665" s="254"/>
      <c r="J665" s="250"/>
      <c r="K665" s="250"/>
      <c r="L665" s="255"/>
      <c r="M665" s="256"/>
      <c r="N665" s="257"/>
      <c r="O665" s="257"/>
      <c r="P665" s="257"/>
      <c r="Q665" s="257"/>
      <c r="R665" s="257"/>
      <c r="S665" s="257"/>
      <c r="T665" s="25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9" t="s">
        <v>150</v>
      </c>
      <c r="AU665" s="259" t="s">
        <v>85</v>
      </c>
      <c r="AV665" s="14" t="s">
        <v>85</v>
      </c>
      <c r="AW665" s="14" t="s">
        <v>32</v>
      </c>
      <c r="AX665" s="14" t="s">
        <v>75</v>
      </c>
      <c r="AY665" s="259" t="s">
        <v>140</v>
      </c>
    </row>
    <row r="666" spans="1:51" s="14" customFormat="1" ht="12">
      <c r="A666" s="14"/>
      <c r="B666" s="249"/>
      <c r="C666" s="250"/>
      <c r="D666" s="240" t="s">
        <v>150</v>
      </c>
      <c r="E666" s="251" t="s">
        <v>1</v>
      </c>
      <c r="F666" s="252" t="s">
        <v>1207</v>
      </c>
      <c r="G666" s="250"/>
      <c r="H666" s="253">
        <v>-0.317</v>
      </c>
      <c r="I666" s="254"/>
      <c r="J666" s="250"/>
      <c r="K666" s="250"/>
      <c r="L666" s="255"/>
      <c r="M666" s="256"/>
      <c r="N666" s="257"/>
      <c r="O666" s="257"/>
      <c r="P666" s="257"/>
      <c r="Q666" s="257"/>
      <c r="R666" s="257"/>
      <c r="S666" s="257"/>
      <c r="T666" s="258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9" t="s">
        <v>150</v>
      </c>
      <c r="AU666" s="259" t="s">
        <v>85</v>
      </c>
      <c r="AV666" s="14" t="s">
        <v>85</v>
      </c>
      <c r="AW666" s="14" t="s">
        <v>32</v>
      </c>
      <c r="AX666" s="14" t="s">
        <v>75</v>
      </c>
      <c r="AY666" s="259" t="s">
        <v>140</v>
      </c>
    </row>
    <row r="667" spans="1:51" s="13" customFormat="1" ht="12">
      <c r="A667" s="13"/>
      <c r="B667" s="238"/>
      <c r="C667" s="239"/>
      <c r="D667" s="240" t="s">
        <v>150</v>
      </c>
      <c r="E667" s="241" t="s">
        <v>1</v>
      </c>
      <c r="F667" s="242" t="s">
        <v>827</v>
      </c>
      <c r="G667" s="239"/>
      <c r="H667" s="241" t="s">
        <v>1</v>
      </c>
      <c r="I667" s="243"/>
      <c r="J667" s="239"/>
      <c r="K667" s="239"/>
      <c r="L667" s="244"/>
      <c r="M667" s="245"/>
      <c r="N667" s="246"/>
      <c r="O667" s="246"/>
      <c r="P667" s="246"/>
      <c r="Q667" s="246"/>
      <c r="R667" s="246"/>
      <c r="S667" s="246"/>
      <c r="T667" s="247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8" t="s">
        <v>150</v>
      </c>
      <c r="AU667" s="248" t="s">
        <v>85</v>
      </c>
      <c r="AV667" s="13" t="s">
        <v>83</v>
      </c>
      <c r="AW667" s="13" t="s">
        <v>32</v>
      </c>
      <c r="AX667" s="13" t="s">
        <v>75</v>
      </c>
      <c r="AY667" s="248" t="s">
        <v>140</v>
      </c>
    </row>
    <row r="668" spans="1:51" s="13" customFormat="1" ht="12">
      <c r="A668" s="13"/>
      <c r="B668" s="238"/>
      <c r="C668" s="239"/>
      <c r="D668" s="240" t="s">
        <v>150</v>
      </c>
      <c r="E668" s="241" t="s">
        <v>1</v>
      </c>
      <c r="F668" s="242" t="s">
        <v>847</v>
      </c>
      <c r="G668" s="239"/>
      <c r="H668" s="241" t="s">
        <v>1</v>
      </c>
      <c r="I668" s="243"/>
      <c r="J668" s="239"/>
      <c r="K668" s="239"/>
      <c r="L668" s="244"/>
      <c r="M668" s="245"/>
      <c r="N668" s="246"/>
      <c r="O668" s="246"/>
      <c r="P668" s="246"/>
      <c r="Q668" s="246"/>
      <c r="R668" s="246"/>
      <c r="S668" s="246"/>
      <c r="T668" s="247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8" t="s">
        <v>150</v>
      </c>
      <c r="AU668" s="248" t="s">
        <v>85</v>
      </c>
      <c r="AV668" s="13" t="s">
        <v>83</v>
      </c>
      <c r="AW668" s="13" t="s">
        <v>32</v>
      </c>
      <c r="AX668" s="13" t="s">
        <v>75</v>
      </c>
      <c r="AY668" s="248" t="s">
        <v>140</v>
      </c>
    </row>
    <row r="669" spans="1:51" s="13" customFormat="1" ht="12">
      <c r="A669" s="13"/>
      <c r="B669" s="238"/>
      <c r="C669" s="239"/>
      <c r="D669" s="240" t="s">
        <v>150</v>
      </c>
      <c r="E669" s="241" t="s">
        <v>1</v>
      </c>
      <c r="F669" s="242" t="s">
        <v>960</v>
      </c>
      <c r="G669" s="239"/>
      <c r="H669" s="241" t="s">
        <v>1</v>
      </c>
      <c r="I669" s="243"/>
      <c r="J669" s="239"/>
      <c r="K669" s="239"/>
      <c r="L669" s="244"/>
      <c r="M669" s="245"/>
      <c r="N669" s="246"/>
      <c r="O669" s="246"/>
      <c r="P669" s="246"/>
      <c r="Q669" s="246"/>
      <c r="R669" s="246"/>
      <c r="S669" s="246"/>
      <c r="T669" s="247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8" t="s">
        <v>150</v>
      </c>
      <c r="AU669" s="248" t="s">
        <v>85</v>
      </c>
      <c r="AV669" s="13" t="s">
        <v>83</v>
      </c>
      <c r="AW669" s="13" t="s">
        <v>32</v>
      </c>
      <c r="AX669" s="13" t="s">
        <v>75</v>
      </c>
      <c r="AY669" s="248" t="s">
        <v>140</v>
      </c>
    </row>
    <row r="670" spans="1:51" s="14" customFormat="1" ht="12">
      <c r="A670" s="14"/>
      <c r="B670" s="249"/>
      <c r="C670" s="250"/>
      <c r="D670" s="240" t="s">
        <v>150</v>
      </c>
      <c r="E670" s="251" t="s">
        <v>1</v>
      </c>
      <c r="F670" s="252" t="s">
        <v>1208</v>
      </c>
      <c r="G670" s="250"/>
      <c r="H670" s="253">
        <v>3.506</v>
      </c>
      <c r="I670" s="254"/>
      <c r="J670" s="250"/>
      <c r="K670" s="250"/>
      <c r="L670" s="255"/>
      <c r="M670" s="256"/>
      <c r="N670" s="257"/>
      <c r="O670" s="257"/>
      <c r="P670" s="257"/>
      <c r="Q670" s="257"/>
      <c r="R670" s="257"/>
      <c r="S670" s="257"/>
      <c r="T670" s="258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9" t="s">
        <v>150</v>
      </c>
      <c r="AU670" s="259" t="s">
        <v>85</v>
      </c>
      <c r="AV670" s="14" t="s">
        <v>85</v>
      </c>
      <c r="AW670" s="14" t="s">
        <v>32</v>
      </c>
      <c r="AX670" s="14" t="s">
        <v>75</v>
      </c>
      <c r="AY670" s="259" t="s">
        <v>140</v>
      </c>
    </row>
    <row r="671" spans="1:51" s="14" customFormat="1" ht="12">
      <c r="A671" s="14"/>
      <c r="B671" s="249"/>
      <c r="C671" s="250"/>
      <c r="D671" s="240" t="s">
        <v>150</v>
      </c>
      <c r="E671" s="251" t="s">
        <v>1</v>
      </c>
      <c r="F671" s="252" t="s">
        <v>1209</v>
      </c>
      <c r="G671" s="250"/>
      <c r="H671" s="253">
        <v>6.617</v>
      </c>
      <c r="I671" s="254"/>
      <c r="J671" s="250"/>
      <c r="K671" s="250"/>
      <c r="L671" s="255"/>
      <c r="M671" s="256"/>
      <c r="N671" s="257"/>
      <c r="O671" s="257"/>
      <c r="P671" s="257"/>
      <c r="Q671" s="257"/>
      <c r="R671" s="257"/>
      <c r="S671" s="257"/>
      <c r="T671" s="258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9" t="s">
        <v>150</v>
      </c>
      <c r="AU671" s="259" t="s">
        <v>85</v>
      </c>
      <c r="AV671" s="14" t="s">
        <v>85</v>
      </c>
      <c r="AW671" s="14" t="s">
        <v>32</v>
      </c>
      <c r="AX671" s="14" t="s">
        <v>75</v>
      </c>
      <c r="AY671" s="259" t="s">
        <v>140</v>
      </c>
    </row>
    <row r="672" spans="1:51" s="14" customFormat="1" ht="12">
      <c r="A672" s="14"/>
      <c r="B672" s="249"/>
      <c r="C672" s="250"/>
      <c r="D672" s="240" t="s">
        <v>150</v>
      </c>
      <c r="E672" s="251" t="s">
        <v>1</v>
      </c>
      <c r="F672" s="252" t="s">
        <v>1210</v>
      </c>
      <c r="G672" s="250"/>
      <c r="H672" s="253">
        <v>2.92</v>
      </c>
      <c r="I672" s="254"/>
      <c r="J672" s="250"/>
      <c r="K672" s="250"/>
      <c r="L672" s="255"/>
      <c r="M672" s="256"/>
      <c r="N672" s="257"/>
      <c r="O672" s="257"/>
      <c r="P672" s="257"/>
      <c r="Q672" s="257"/>
      <c r="R672" s="257"/>
      <c r="S672" s="257"/>
      <c r="T672" s="258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9" t="s">
        <v>150</v>
      </c>
      <c r="AU672" s="259" t="s">
        <v>85</v>
      </c>
      <c r="AV672" s="14" t="s">
        <v>85</v>
      </c>
      <c r="AW672" s="14" t="s">
        <v>32</v>
      </c>
      <c r="AX672" s="14" t="s">
        <v>75</v>
      </c>
      <c r="AY672" s="259" t="s">
        <v>140</v>
      </c>
    </row>
    <row r="673" spans="1:51" s="13" customFormat="1" ht="12">
      <c r="A673" s="13"/>
      <c r="B673" s="238"/>
      <c r="C673" s="239"/>
      <c r="D673" s="240" t="s">
        <v>150</v>
      </c>
      <c r="E673" s="241" t="s">
        <v>1</v>
      </c>
      <c r="F673" s="242" t="s">
        <v>972</v>
      </c>
      <c r="G673" s="239"/>
      <c r="H673" s="241" t="s">
        <v>1</v>
      </c>
      <c r="I673" s="243"/>
      <c r="J673" s="239"/>
      <c r="K673" s="239"/>
      <c r="L673" s="244"/>
      <c r="M673" s="245"/>
      <c r="N673" s="246"/>
      <c r="O673" s="246"/>
      <c r="P673" s="246"/>
      <c r="Q673" s="246"/>
      <c r="R673" s="246"/>
      <c r="S673" s="246"/>
      <c r="T673" s="247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8" t="s">
        <v>150</v>
      </c>
      <c r="AU673" s="248" t="s">
        <v>85</v>
      </c>
      <c r="AV673" s="13" t="s">
        <v>83</v>
      </c>
      <c r="AW673" s="13" t="s">
        <v>32</v>
      </c>
      <c r="AX673" s="13" t="s">
        <v>75</v>
      </c>
      <c r="AY673" s="248" t="s">
        <v>140</v>
      </c>
    </row>
    <row r="674" spans="1:51" s="14" customFormat="1" ht="12">
      <c r="A674" s="14"/>
      <c r="B674" s="249"/>
      <c r="C674" s="250"/>
      <c r="D674" s="240" t="s">
        <v>150</v>
      </c>
      <c r="E674" s="251" t="s">
        <v>1</v>
      </c>
      <c r="F674" s="252" t="s">
        <v>1211</v>
      </c>
      <c r="G674" s="250"/>
      <c r="H674" s="253">
        <v>1.896</v>
      </c>
      <c r="I674" s="254"/>
      <c r="J674" s="250"/>
      <c r="K674" s="250"/>
      <c r="L674" s="255"/>
      <c r="M674" s="256"/>
      <c r="N674" s="257"/>
      <c r="O674" s="257"/>
      <c r="P674" s="257"/>
      <c r="Q674" s="257"/>
      <c r="R674" s="257"/>
      <c r="S674" s="257"/>
      <c r="T674" s="258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9" t="s">
        <v>150</v>
      </c>
      <c r="AU674" s="259" t="s">
        <v>85</v>
      </c>
      <c r="AV674" s="14" t="s">
        <v>85</v>
      </c>
      <c r="AW674" s="14" t="s">
        <v>32</v>
      </c>
      <c r="AX674" s="14" t="s">
        <v>75</v>
      </c>
      <c r="AY674" s="259" t="s">
        <v>140</v>
      </c>
    </row>
    <row r="675" spans="1:51" s="14" customFormat="1" ht="12">
      <c r="A675" s="14"/>
      <c r="B675" s="249"/>
      <c r="C675" s="250"/>
      <c r="D675" s="240" t="s">
        <v>150</v>
      </c>
      <c r="E675" s="251" t="s">
        <v>1</v>
      </c>
      <c r="F675" s="252" t="s">
        <v>1212</v>
      </c>
      <c r="G675" s="250"/>
      <c r="H675" s="253">
        <v>2.722</v>
      </c>
      <c r="I675" s="254"/>
      <c r="J675" s="250"/>
      <c r="K675" s="250"/>
      <c r="L675" s="255"/>
      <c r="M675" s="256"/>
      <c r="N675" s="257"/>
      <c r="O675" s="257"/>
      <c r="P675" s="257"/>
      <c r="Q675" s="257"/>
      <c r="R675" s="257"/>
      <c r="S675" s="257"/>
      <c r="T675" s="258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9" t="s">
        <v>150</v>
      </c>
      <c r="AU675" s="259" t="s">
        <v>85</v>
      </c>
      <c r="AV675" s="14" t="s">
        <v>85</v>
      </c>
      <c r="AW675" s="14" t="s">
        <v>32</v>
      </c>
      <c r="AX675" s="14" t="s">
        <v>75</v>
      </c>
      <c r="AY675" s="259" t="s">
        <v>140</v>
      </c>
    </row>
    <row r="676" spans="1:51" s="14" customFormat="1" ht="12">
      <c r="A676" s="14"/>
      <c r="B676" s="249"/>
      <c r="C676" s="250"/>
      <c r="D676" s="240" t="s">
        <v>150</v>
      </c>
      <c r="E676" s="251" t="s">
        <v>1</v>
      </c>
      <c r="F676" s="252" t="s">
        <v>1213</v>
      </c>
      <c r="G676" s="250"/>
      <c r="H676" s="253">
        <v>1.037</v>
      </c>
      <c r="I676" s="254"/>
      <c r="J676" s="250"/>
      <c r="K676" s="250"/>
      <c r="L676" s="255"/>
      <c r="M676" s="256"/>
      <c r="N676" s="257"/>
      <c r="O676" s="257"/>
      <c r="P676" s="257"/>
      <c r="Q676" s="257"/>
      <c r="R676" s="257"/>
      <c r="S676" s="257"/>
      <c r="T676" s="258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9" t="s">
        <v>150</v>
      </c>
      <c r="AU676" s="259" t="s">
        <v>85</v>
      </c>
      <c r="AV676" s="14" t="s">
        <v>85</v>
      </c>
      <c r="AW676" s="14" t="s">
        <v>32</v>
      </c>
      <c r="AX676" s="14" t="s">
        <v>75</v>
      </c>
      <c r="AY676" s="259" t="s">
        <v>140</v>
      </c>
    </row>
    <row r="677" spans="1:51" s="15" customFormat="1" ht="12">
      <c r="A677" s="15"/>
      <c r="B677" s="260"/>
      <c r="C677" s="261"/>
      <c r="D677" s="240" t="s">
        <v>150</v>
      </c>
      <c r="E677" s="262" t="s">
        <v>1</v>
      </c>
      <c r="F677" s="263" t="s">
        <v>154</v>
      </c>
      <c r="G677" s="261"/>
      <c r="H677" s="264">
        <v>108.88400000000001</v>
      </c>
      <c r="I677" s="265"/>
      <c r="J677" s="261"/>
      <c r="K677" s="261"/>
      <c r="L677" s="266"/>
      <c r="M677" s="267"/>
      <c r="N677" s="268"/>
      <c r="O677" s="268"/>
      <c r="P677" s="268"/>
      <c r="Q677" s="268"/>
      <c r="R677" s="268"/>
      <c r="S677" s="268"/>
      <c r="T677" s="269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70" t="s">
        <v>150</v>
      </c>
      <c r="AU677" s="270" t="s">
        <v>85</v>
      </c>
      <c r="AV677" s="15" t="s">
        <v>146</v>
      </c>
      <c r="AW677" s="15" t="s">
        <v>32</v>
      </c>
      <c r="AX677" s="15" t="s">
        <v>83</v>
      </c>
      <c r="AY677" s="270" t="s">
        <v>140</v>
      </c>
    </row>
    <row r="678" spans="1:65" s="2" customFormat="1" ht="21.75" customHeight="1">
      <c r="A678" s="38"/>
      <c r="B678" s="39"/>
      <c r="C678" s="219" t="s">
        <v>674</v>
      </c>
      <c r="D678" s="219" t="s">
        <v>142</v>
      </c>
      <c r="E678" s="220" t="s">
        <v>1214</v>
      </c>
      <c r="F678" s="221" t="s">
        <v>1215</v>
      </c>
      <c r="G678" s="222" t="s">
        <v>145</v>
      </c>
      <c r="H678" s="223">
        <v>41.696</v>
      </c>
      <c r="I678" s="224"/>
      <c r="J678" s="225">
        <f>ROUND(I678*H678,2)</f>
        <v>0</v>
      </c>
      <c r="K678" s="226"/>
      <c r="L678" s="44"/>
      <c r="M678" s="227" t="s">
        <v>1</v>
      </c>
      <c r="N678" s="228" t="s">
        <v>40</v>
      </c>
      <c r="O678" s="91"/>
      <c r="P678" s="229">
        <f>O678*H678</f>
        <v>0</v>
      </c>
      <c r="Q678" s="229">
        <v>0</v>
      </c>
      <c r="R678" s="229">
        <f>Q678*H678</f>
        <v>0</v>
      </c>
      <c r="S678" s="229">
        <v>0</v>
      </c>
      <c r="T678" s="230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31" t="s">
        <v>146</v>
      </c>
      <c r="AT678" s="231" t="s">
        <v>142</v>
      </c>
      <c r="AU678" s="231" t="s">
        <v>85</v>
      </c>
      <c r="AY678" s="17" t="s">
        <v>140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17" t="s">
        <v>83</v>
      </c>
      <c r="BK678" s="232">
        <f>ROUND(I678*H678,2)</f>
        <v>0</v>
      </c>
      <c r="BL678" s="17" t="s">
        <v>146</v>
      </c>
      <c r="BM678" s="231" t="s">
        <v>1216</v>
      </c>
    </row>
    <row r="679" spans="1:47" s="2" customFormat="1" ht="12">
      <c r="A679" s="38"/>
      <c r="B679" s="39"/>
      <c r="C679" s="40"/>
      <c r="D679" s="233" t="s">
        <v>148</v>
      </c>
      <c r="E679" s="40"/>
      <c r="F679" s="234" t="s">
        <v>1217</v>
      </c>
      <c r="G679" s="40"/>
      <c r="H679" s="40"/>
      <c r="I679" s="235"/>
      <c r="J679" s="40"/>
      <c r="K679" s="40"/>
      <c r="L679" s="44"/>
      <c r="M679" s="236"/>
      <c r="N679" s="237"/>
      <c r="O679" s="91"/>
      <c r="P679" s="91"/>
      <c r="Q679" s="91"/>
      <c r="R679" s="91"/>
      <c r="S679" s="91"/>
      <c r="T679" s="92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T679" s="17" t="s">
        <v>148</v>
      </c>
      <c r="AU679" s="17" t="s">
        <v>85</v>
      </c>
    </row>
    <row r="680" spans="1:51" s="13" customFormat="1" ht="12">
      <c r="A680" s="13"/>
      <c r="B680" s="238"/>
      <c r="C680" s="239"/>
      <c r="D680" s="240" t="s">
        <v>150</v>
      </c>
      <c r="E680" s="241" t="s">
        <v>1</v>
      </c>
      <c r="F680" s="242" t="s">
        <v>1073</v>
      </c>
      <c r="G680" s="239"/>
      <c r="H680" s="241" t="s">
        <v>1</v>
      </c>
      <c r="I680" s="243"/>
      <c r="J680" s="239"/>
      <c r="K680" s="239"/>
      <c r="L680" s="244"/>
      <c r="M680" s="245"/>
      <c r="N680" s="246"/>
      <c r="O680" s="246"/>
      <c r="P680" s="246"/>
      <c r="Q680" s="246"/>
      <c r="R680" s="246"/>
      <c r="S680" s="246"/>
      <c r="T680" s="24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8" t="s">
        <v>150</v>
      </c>
      <c r="AU680" s="248" t="s">
        <v>85</v>
      </c>
      <c r="AV680" s="13" t="s">
        <v>83</v>
      </c>
      <c r="AW680" s="13" t="s">
        <v>32</v>
      </c>
      <c r="AX680" s="13" t="s">
        <v>75</v>
      </c>
      <c r="AY680" s="248" t="s">
        <v>140</v>
      </c>
    </row>
    <row r="681" spans="1:51" s="13" customFormat="1" ht="12">
      <c r="A681" s="13"/>
      <c r="B681" s="238"/>
      <c r="C681" s="239"/>
      <c r="D681" s="240" t="s">
        <v>150</v>
      </c>
      <c r="E681" s="241" t="s">
        <v>1</v>
      </c>
      <c r="F681" s="242" t="s">
        <v>1175</v>
      </c>
      <c r="G681" s="239"/>
      <c r="H681" s="241" t="s">
        <v>1</v>
      </c>
      <c r="I681" s="243"/>
      <c r="J681" s="239"/>
      <c r="K681" s="239"/>
      <c r="L681" s="244"/>
      <c r="M681" s="245"/>
      <c r="N681" s="246"/>
      <c r="O681" s="246"/>
      <c r="P681" s="246"/>
      <c r="Q681" s="246"/>
      <c r="R681" s="246"/>
      <c r="S681" s="246"/>
      <c r="T681" s="247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8" t="s">
        <v>150</v>
      </c>
      <c r="AU681" s="248" t="s">
        <v>85</v>
      </c>
      <c r="AV681" s="13" t="s">
        <v>83</v>
      </c>
      <c r="AW681" s="13" t="s">
        <v>32</v>
      </c>
      <c r="AX681" s="13" t="s">
        <v>75</v>
      </c>
      <c r="AY681" s="248" t="s">
        <v>140</v>
      </c>
    </row>
    <row r="682" spans="1:51" s="13" customFormat="1" ht="12">
      <c r="A682" s="13"/>
      <c r="B682" s="238"/>
      <c r="C682" s="239"/>
      <c r="D682" s="240" t="s">
        <v>150</v>
      </c>
      <c r="E682" s="241" t="s">
        <v>1</v>
      </c>
      <c r="F682" s="242" t="s">
        <v>1176</v>
      </c>
      <c r="G682" s="239"/>
      <c r="H682" s="241" t="s">
        <v>1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8" t="s">
        <v>150</v>
      </c>
      <c r="AU682" s="248" t="s">
        <v>85</v>
      </c>
      <c r="AV682" s="13" t="s">
        <v>83</v>
      </c>
      <c r="AW682" s="13" t="s">
        <v>32</v>
      </c>
      <c r="AX682" s="13" t="s">
        <v>75</v>
      </c>
      <c r="AY682" s="248" t="s">
        <v>140</v>
      </c>
    </row>
    <row r="683" spans="1:51" s="14" customFormat="1" ht="12">
      <c r="A683" s="14"/>
      <c r="B683" s="249"/>
      <c r="C683" s="250"/>
      <c r="D683" s="240" t="s">
        <v>150</v>
      </c>
      <c r="E683" s="251" t="s">
        <v>1</v>
      </c>
      <c r="F683" s="252" t="s">
        <v>1177</v>
      </c>
      <c r="G683" s="250"/>
      <c r="H683" s="253">
        <v>41.696</v>
      </c>
      <c r="I683" s="254"/>
      <c r="J683" s="250"/>
      <c r="K683" s="250"/>
      <c r="L683" s="255"/>
      <c r="M683" s="256"/>
      <c r="N683" s="257"/>
      <c r="O683" s="257"/>
      <c r="P683" s="257"/>
      <c r="Q683" s="257"/>
      <c r="R683" s="257"/>
      <c r="S683" s="257"/>
      <c r="T683" s="258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9" t="s">
        <v>150</v>
      </c>
      <c r="AU683" s="259" t="s">
        <v>85</v>
      </c>
      <c r="AV683" s="14" t="s">
        <v>85</v>
      </c>
      <c r="AW683" s="14" t="s">
        <v>32</v>
      </c>
      <c r="AX683" s="14" t="s">
        <v>75</v>
      </c>
      <c r="AY683" s="259" t="s">
        <v>140</v>
      </c>
    </row>
    <row r="684" spans="1:51" s="15" customFormat="1" ht="12">
      <c r="A684" s="15"/>
      <c r="B684" s="260"/>
      <c r="C684" s="261"/>
      <c r="D684" s="240" t="s">
        <v>150</v>
      </c>
      <c r="E684" s="262" t="s">
        <v>1</v>
      </c>
      <c r="F684" s="263" t="s">
        <v>154</v>
      </c>
      <c r="G684" s="261"/>
      <c r="H684" s="264">
        <v>41.696</v>
      </c>
      <c r="I684" s="265"/>
      <c r="J684" s="261"/>
      <c r="K684" s="261"/>
      <c r="L684" s="266"/>
      <c r="M684" s="267"/>
      <c r="N684" s="268"/>
      <c r="O684" s="268"/>
      <c r="P684" s="268"/>
      <c r="Q684" s="268"/>
      <c r="R684" s="268"/>
      <c r="S684" s="268"/>
      <c r="T684" s="269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70" t="s">
        <v>150</v>
      </c>
      <c r="AU684" s="270" t="s">
        <v>85</v>
      </c>
      <c r="AV684" s="15" t="s">
        <v>146</v>
      </c>
      <c r="AW684" s="15" t="s">
        <v>32</v>
      </c>
      <c r="AX684" s="15" t="s">
        <v>83</v>
      </c>
      <c r="AY684" s="270" t="s">
        <v>140</v>
      </c>
    </row>
    <row r="685" spans="1:65" s="2" customFormat="1" ht="24.15" customHeight="1">
      <c r="A685" s="38"/>
      <c r="B685" s="39"/>
      <c r="C685" s="219" t="s">
        <v>682</v>
      </c>
      <c r="D685" s="219" t="s">
        <v>142</v>
      </c>
      <c r="E685" s="220" t="s">
        <v>1218</v>
      </c>
      <c r="F685" s="221" t="s">
        <v>1219</v>
      </c>
      <c r="G685" s="222" t="s">
        <v>145</v>
      </c>
      <c r="H685" s="223">
        <v>12.509</v>
      </c>
      <c r="I685" s="224"/>
      <c r="J685" s="225">
        <f>ROUND(I685*H685,2)</f>
        <v>0</v>
      </c>
      <c r="K685" s="226"/>
      <c r="L685" s="44"/>
      <c r="M685" s="227" t="s">
        <v>1</v>
      </c>
      <c r="N685" s="228" t="s">
        <v>40</v>
      </c>
      <c r="O685" s="91"/>
      <c r="P685" s="229">
        <f>O685*H685</f>
        <v>0</v>
      </c>
      <c r="Q685" s="229">
        <v>0.00506</v>
      </c>
      <c r="R685" s="229">
        <f>Q685*H685</f>
        <v>0.06329554000000001</v>
      </c>
      <c r="S685" s="229">
        <v>0.005</v>
      </c>
      <c r="T685" s="230">
        <f>S685*H685</f>
        <v>0.062545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31" t="s">
        <v>146</v>
      </c>
      <c r="AT685" s="231" t="s">
        <v>142</v>
      </c>
      <c r="AU685" s="231" t="s">
        <v>85</v>
      </c>
      <c r="AY685" s="17" t="s">
        <v>140</v>
      </c>
      <c r="BE685" s="232">
        <f>IF(N685="základní",J685,0)</f>
        <v>0</v>
      </c>
      <c r="BF685" s="232">
        <f>IF(N685="snížená",J685,0)</f>
        <v>0</v>
      </c>
      <c r="BG685" s="232">
        <f>IF(N685="zákl. přenesená",J685,0)</f>
        <v>0</v>
      </c>
      <c r="BH685" s="232">
        <f>IF(N685="sníž. přenesená",J685,0)</f>
        <v>0</v>
      </c>
      <c r="BI685" s="232">
        <f>IF(N685="nulová",J685,0)</f>
        <v>0</v>
      </c>
      <c r="BJ685" s="17" t="s">
        <v>83</v>
      </c>
      <c r="BK685" s="232">
        <f>ROUND(I685*H685,2)</f>
        <v>0</v>
      </c>
      <c r="BL685" s="17" t="s">
        <v>146</v>
      </c>
      <c r="BM685" s="231" t="s">
        <v>1220</v>
      </c>
    </row>
    <row r="686" spans="1:47" s="2" customFormat="1" ht="12">
      <c r="A686" s="38"/>
      <c r="B686" s="39"/>
      <c r="C686" s="40"/>
      <c r="D686" s="233" t="s">
        <v>148</v>
      </c>
      <c r="E686" s="40"/>
      <c r="F686" s="234" t="s">
        <v>1221</v>
      </c>
      <c r="G686" s="40"/>
      <c r="H686" s="40"/>
      <c r="I686" s="235"/>
      <c r="J686" s="40"/>
      <c r="K686" s="40"/>
      <c r="L686" s="44"/>
      <c r="M686" s="236"/>
      <c r="N686" s="237"/>
      <c r="O686" s="91"/>
      <c r="P686" s="91"/>
      <c r="Q686" s="91"/>
      <c r="R686" s="91"/>
      <c r="S686" s="91"/>
      <c r="T686" s="92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T686" s="17" t="s">
        <v>148</v>
      </c>
      <c r="AU686" s="17" t="s">
        <v>85</v>
      </c>
    </row>
    <row r="687" spans="1:51" s="13" customFormat="1" ht="12">
      <c r="A687" s="13"/>
      <c r="B687" s="238"/>
      <c r="C687" s="239"/>
      <c r="D687" s="240" t="s">
        <v>150</v>
      </c>
      <c r="E687" s="241" t="s">
        <v>1</v>
      </c>
      <c r="F687" s="242" t="s">
        <v>1073</v>
      </c>
      <c r="G687" s="239"/>
      <c r="H687" s="241" t="s">
        <v>1</v>
      </c>
      <c r="I687" s="243"/>
      <c r="J687" s="239"/>
      <c r="K687" s="239"/>
      <c r="L687" s="244"/>
      <c r="M687" s="245"/>
      <c r="N687" s="246"/>
      <c r="O687" s="246"/>
      <c r="P687" s="246"/>
      <c r="Q687" s="246"/>
      <c r="R687" s="246"/>
      <c r="S687" s="246"/>
      <c r="T687" s="247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8" t="s">
        <v>150</v>
      </c>
      <c r="AU687" s="248" t="s">
        <v>85</v>
      </c>
      <c r="AV687" s="13" t="s">
        <v>83</v>
      </c>
      <c r="AW687" s="13" t="s">
        <v>32</v>
      </c>
      <c r="AX687" s="13" t="s">
        <v>75</v>
      </c>
      <c r="AY687" s="248" t="s">
        <v>140</v>
      </c>
    </row>
    <row r="688" spans="1:51" s="13" customFormat="1" ht="12">
      <c r="A688" s="13"/>
      <c r="B688" s="238"/>
      <c r="C688" s="239"/>
      <c r="D688" s="240" t="s">
        <v>150</v>
      </c>
      <c r="E688" s="241" t="s">
        <v>1</v>
      </c>
      <c r="F688" s="242" t="s">
        <v>1175</v>
      </c>
      <c r="G688" s="239"/>
      <c r="H688" s="241" t="s">
        <v>1</v>
      </c>
      <c r="I688" s="243"/>
      <c r="J688" s="239"/>
      <c r="K688" s="239"/>
      <c r="L688" s="244"/>
      <c r="M688" s="245"/>
      <c r="N688" s="246"/>
      <c r="O688" s="246"/>
      <c r="P688" s="246"/>
      <c r="Q688" s="246"/>
      <c r="R688" s="246"/>
      <c r="S688" s="246"/>
      <c r="T688" s="247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8" t="s">
        <v>150</v>
      </c>
      <c r="AU688" s="248" t="s">
        <v>85</v>
      </c>
      <c r="AV688" s="13" t="s">
        <v>83</v>
      </c>
      <c r="AW688" s="13" t="s">
        <v>32</v>
      </c>
      <c r="AX688" s="13" t="s">
        <v>75</v>
      </c>
      <c r="AY688" s="248" t="s">
        <v>140</v>
      </c>
    </row>
    <row r="689" spans="1:51" s="13" customFormat="1" ht="12">
      <c r="A689" s="13"/>
      <c r="B689" s="238"/>
      <c r="C689" s="239"/>
      <c r="D689" s="240" t="s">
        <v>150</v>
      </c>
      <c r="E689" s="241" t="s">
        <v>1</v>
      </c>
      <c r="F689" s="242" t="s">
        <v>1222</v>
      </c>
      <c r="G689" s="239"/>
      <c r="H689" s="241" t="s">
        <v>1</v>
      </c>
      <c r="I689" s="243"/>
      <c r="J689" s="239"/>
      <c r="K689" s="239"/>
      <c r="L689" s="244"/>
      <c r="M689" s="245"/>
      <c r="N689" s="246"/>
      <c r="O689" s="246"/>
      <c r="P689" s="246"/>
      <c r="Q689" s="246"/>
      <c r="R689" s="246"/>
      <c r="S689" s="246"/>
      <c r="T689" s="247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8" t="s">
        <v>150</v>
      </c>
      <c r="AU689" s="248" t="s">
        <v>85</v>
      </c>
      <c r="AV689" s="13" t="s">
        <v>83</v>
      </c>
      <c r="AW689" s="13" t="s">
        <v>32</v>
      </c>
      <c r="AX689" s="13" t="s">
        <v>75</v>
      </c>
      <c r="AY689" s="248" t="s">
        <v>140</v>
      </c>
    </row>
    <row r="690" spans="1:51" s="14" customFormat="1" ht="12">
      <c r="A690" s="14"/>
      <c r="B690" s="249"/>
      <c r="C690" s="250"/>
      <c r="D690" s="240" t="s">
        <v>150</v>
      </c>
      <c r="E690" s="251" t="s">
        <v>1</v>
      </c>
      <c r="F690" s="252" t="s">
        <v>1187</v>
      </c>
      <c r="G690" s="250"/>
      <c r="H690" s="253">
        <v>12.509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9" t="s">
        <v>150</v>
      </c>
      <c r="AU690" s="259" t="s">
        <v>85</v>
      </c>
      <c r="AV690" s="14" t="s">
        <v>85</v>
      </c>
      <c r="AW690" s="14" t="s">
        <v>32</v>
      </c>
      <c r="AX690" s="14" t="s">
        <v>75</v>
      </c>
      <c r="AY690" s="259" t="s">
        <v>140</v>
      </c>
    </row>
    <row r="691" spans="1:51" s="15" customFormat="1" ht="12">
      <c r="A691" s="15"/>
      <c r="B691" s="260"/>
      <c r="C691" s="261"/>
      <c r="D691" s="240" t="s">
        <v>150</v>
      </c>
      <c r="E691" s="262" t="s">
        <v>1</v>
      </c>
      <c r="F691" s="263" t="s">
        <v>154</v>
      </c>
      <c r="G691" s="261"/>
      <c r="H691" s="264">
        <v>12.509</v>
      </c>
      <c r="I691" s="265"/>
      <c r="J691" s="261"/>
      <c r="K691" s="261"/>
      <c r="L691" s="266"/>
      <c r="M691" s="267"/>
      <c r="N691" s="268"/>
      <c r="O691" s="268"/>
      <c r="P691" s="268"/>
      <c r="Q691" s="268"/>
      <c r="R691" s="268"/>
      <c r="S691" s="268"/>
      <c r="T691" s="269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70" t="s">
        <v>150</v>
      </c>
      <c r="AU691" s="270" t="s">
        <v>85</v>
      </c>
      <c r="AV691" s="15" t="s">
        <v>146</v>
      </c>
      <c r="AW691" s="15" t="s">
        <v>32</v>
      </c>
      <c r="AX691" s="15" t="s">
        <v>83</v>
      </c>
      <c r="AY691" s="270" t="s">
        <v>140</v>
      </c>
    </row>
    <row r="692" spans="1:65" s="2" customFormat="1" ht="24.15" customHeight="1">
      <c r="A692" s="38"/>
      <c r="B692" s="39"/>
      <c r="C692" s="219" t="s">
        <v>687</v>
      </c>
      <c r="D692" s="219" t="s">
        <v>142</v>
      </c>
      <c r="E692" s="220" t="s">
        <v>582</v>
      </c>
      <c r="F692" s="221" t="s">
        <v>583</v>
      </c>
      <c r="G692" s="222" t="s">
        <v>145</v>
      </c>
      <c r="H692" s="223">
        <v>48</v>
      </c>
      <c r="I692" s="224"/>
      <c r="J692" s="225">
        <f>ROUND(I692*H692,2)</f>
        <v>0</v>
      </c>
      <c r="K692" s="226"/>
      <c r="L692" s="44"/>
      <c r="M692" s="227" t="s">
        <v>1</v>
      </c>
      <c r="N692" s="228" t="s">
        <v>40</v>
      </c>
      <c r="O692" s="91"/>
      <c r="P692" s="229">
        <f>O692*H692</f>
        <v>0</v>
      </c>
      <c r="Q692" s="229">
        <v>0.02324</v>
      </c>
      <c r="R692" s="229">
        <f>Q692*H692</f>
        <v>1.11552</v>
      </c>
      <c r="S692" s="229">
        <v>0</v>
      </c>
      <c r="T692" s="230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31" t="s">
        <v>146</v>
      </c>
      <c r="AT692" s="231" t="s">
        <v>142</v>
      </c>
      <c r="AU692" s="231" t="s">
        <v>85</v>
      </c>
      <c r="AY692" s="17" t="s">
        <v>140</v>
      </c>
      <c r="BE692" s="232">
        <f>IF(N692="základní",J692,0)</f>
        <v>0</v>
      </c>
      <c r="BF692" s="232">
        <f>IF(N692="snížená",J692,0)</f>
        <v>0</v>
      </c>
      <c r="BG692" s="232">
        <f>IF(N692="zákl. přenesená",J692,0)</f>
        <v>0</v>
      </c>
      <c r="BH692" s="232">
        <f>IF(N692="sníž. přenesená",J692,0)</f>
        <v>0</v>
      </c>
      <c r="BI692" s="232">
        <f>IF(N692="nulová",J692,0)</f>
        <v>0</v>
      </c>
      <c r="BJ692" s="17" t="s">
        <v>83</v>
      </c>
      <c r="BK692" s="232">
        <f>ROUND(I692*H692,2)</f>
        <v>0</v>
      </c>
      <c r="BL692" s="17" t="s">
        <v>146</v>
      </c>
      <c r="BM692" s="231" t="s">
        <v>1223</v>
      </c>
    </row>
    <row r="693" spans="1:47" s="2" customFormat="1" ht="12">
      <c r="A693" s="38"/>
      <c r="B693" s="39"/>
      <c r="C693" s="40"/>
      <c r="D693" s="233" t="s">
        <v>148</v>
      </c>
      <c r="E693" s="40"/>
      <c r="F693" s="234" t="s">
        <v>585</v>
      </c>
      <c r="G693" s="40"/>
      <c r="H693" s="40"/>
      <c r="I693" s="235"/>
      <c r="J693" s="40"/>
      <c r="K693" s="40"/>
      <c r="L693" s="44"/>
      <c r="M693" s="236"/>
      <c r="N693" s="237"/>
      <c r="O693" s="91"/>
      <c r="P693" s="91"/>
      <c r="Q693" s="91"/>
      <c r="R693" s="91"/>
      <c r="S693" s="91"/>
      <c r="T693" s="92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7" t="s">
        <v>148</v>
      </c>
      <c r="AU693" s="17" t="s">
        <v>85</v>
      </c>
    </row>
    <row r="694" spans="1:51" s="13" customFormat="1" ht="12">
      <c r="A694" s="13"/>
      <c r="B694" s="238"/>
      <c r="C694" s="239"/>
      <c r="D694" s="240" t="s">
        <v>150</v>
      </c>
      <c r="E694" s="241" t="s">
        <v>1</v>
      </c>
      <c r="F694" s="242" t="s">
        <v>965</v>
      </c>
      <c r="G694" s="239"/>
      <c r="H694" s="241" t="s">
        <v>1</v>
      </c>
      <c r="I694" s="243"/>
      <c r="J694" s="239"/>
      <c r="K694" s="239"/>
      <c r="L694" s="244"/>
      <c r="M694" s="245"/>
      <c r="N694" s="246"/>
      <c r="O694" s="246"/>
      <c r="P694" s="246"/>
      <c r="Q694" s="246"/>
      <c r="R694" s="246"/>
      <c r="S694" s="246"/>
      <c r="T694" s="247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8" t="s">
        <v>150</v>
      </c>
      <c r="AU694" s="248" t="s">
        <v>85</v>
      </c>
      <c r="AV694" s="13" t="s">
        <v>83</v>
      </c>
      <c r="AW694" s="13" t="s">
        <v>32</v>
      </c>
      <c r="AX694" s="13" t="s">
        <v>75</v>
      </c>
      <c r="AY694" s="248" t="s">
        <v>140</v>
      </c>
    </row>
    <row r="695" spans="1:51" s="13" customFormat="1" ht="12">
      <c r="A695" s="13"/>
      <c r="B695" s="238"/>
      <c r="C695" s="239"/>
      <c r="D695" s="240" t="s">
        <v>150</v>
      </c>
      <c r="E695" s="241" t="s">
        <v>1</v>
      </c>
      <c r="F695" s="242" t="s">
        <v>1199</v>
      </c>
      <c r="G695" s="239"/>
      <c r="H695" s="241" t="s">
        <v>1</v>
      </c>
      <c r="I695" s="243"/>
      <c r="J695" s="239"/>
      <c r="K695" s="239"/>
      <c r="L695" s="244"/>
      <c r="M695" s="245"/>
      <c r="N695" s="246"/>
      <c r="O695" s="246"/>
      <c r="P695" s="246"/>
      <c r="Q695" s="246"/>
      <c r="R695" s="246"/>
      <c r="S695" s="246"/>
      <c r="T695" s="247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8" t="s">
        <v>150</v>
      </c>
      <c r="AU695" s="248" t="s">
        <v>85</v>
      </c>
      <c r="AV695" s="13" t="s">
        <v>83</v>
      </c>
      <c r="AW695" s="13" t="s">
        <v>32</v>
      </c>
      <c r="AX695" s="13" t="s">
        <v>75</v>
      </c>
      <c r="AY695" s="248" t="s">
        <v>140</v>
      </c>
    </row>
    <row r="696" spans="1:51" s="14" customFormat="1" ht="12">
      <c r="A696" s="14"/>
      <c r="B696" s="249"/>
      <c r="C696" s="250"/>
      <c r="D696" s="240" t="s">
        <v>150</v>
      </c>
      <c r="E696" s="251" t="s">
        <v>1</v>
      </c>
      <c r="F696" s="252" t="s">
        <v>1154</v>
      </c>
      <c r="G696" s="250"/>
      <c r="H696" s="253">
        <v>48</v>
      </c>
      <c r="I696" s="254"/>
      <c r="J696" s="250"/>
      <c r="K696" s="250"/>
      <c r="L696" s="255"/>
      <c r="M696" s="256"/>
      <c r="N696" s="257"/>
      <c r="O696" s="257"/>
      <c r="P696" s="257"/>
      <c r="Q696" s="257"/>
      <c r="R696" s="257"/>
      <c r="S696" s="257"/>
      <c r="T696" s="258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9" t="s">
        <v>150</v>
      </c>
      <c r="AU696" s="259" t="s">
        <v>85</v>
      </c>
      <c r="AV696" s="14" t="s">
        <v>85</v>
      </c>
      <c r="AW696" s="14" t="s">
        <v>32</v>
      </c>
      <c r="AX696" s="14" t="s">
        <v>75</v>
      </c>
      <c r="AY696" s="259" t="s">
        <v>140</v>
      </c>
    </row>
    <row r="697" spans="1:51" s="15" customFormat="1" ht="12">
      <c r="A697" s="15"/>
      <c r="B697" s="260"/>
      <c r="C697" s="261"/>
      <c r="D697" s="240" t="s">
        <v>150</v>
      </c>
      <c r="E697" s="262" t="s">
        <v>1</v>
      </c>
      <c r="F697" s="263" t="s">
        <v>154</v>
      </c>
      <c r="G697" s="261"/>
      <c r="H697" s="264">
        <v>48</v>
      </c>
      <c r="I697" s="265"/>
      <c r="J697" s="261"/>
      <c r="K697" s="261"/>
      <c r="L697" s="266"/>
      <c r="M697" s="267"/>
      <c r="N697" s="268"/>
      <c r="O697" s="268"/>
      <c r="P697" s="268"/>
      <c r="Q697" s="268"/>
      <c r="R697" s="268"/>
      <c r="S697" s="268"/>
      <c r="T697" s="269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70" t="s">
        <v>150</v>
      </c>
      <c r="AU697" s="270" t="s">
        <v>85</v>
      </c>
      <c r="AV697" s="15" t="s">
        <v>146</v>
      </c>
      <c r="AW697" s="15" t="s">
        <v>32</v>
      </c>
      <c r="AX697" s="15" t="s">
        <v>83</v>
      </c>
      <c r="AY697" s="270" t="s">
        <v>140</v>
      </c>
    </row>
    <row r="698" spans="1:65" s="2" customFormat="1" ht="24.15" customHeight="1">
      <c r="A698" s="38"/>
      <c r="B698" s="39"/>
      <c r="C698" s="219" t="s">
        <v>694</v>
      </c>
      <c r="D698" s="219" t="s">
        <v>142</v>
      </c>
      <c r="E698" s="220" t="s">
        <v>595</v>
      </c>
      <c r="F698" s="221" t="s">
        <v>596</v>
      </c>
      <c r="G698" s="222" t="s">
        <v>145</v>
      </c>
      <c r="H698" s="223">
        <v>114.631</v>
      </c>
      <c r="I698" s="224"/>
      <c r="J698" s="225">
        <f>ROUND(I698*H698,2)</f>
        <v>0</v>
      </c>
      <c r="K698" s="226"/>
      <c r="L698" s="44"/>
      <c r="M698" s="227" t="s">
        <v>1</v>
      </c>
      <c r="N698" s="228" t="s">
        <v>40</v>
      </c>
      <c r="O698" s="91"/>
      <c r="P698" s="229">
        <f>O698*H698</f>
        <v>0</v>
      </c>
      <c r="Q698" s="229">
        <v>0.02014</v>
      </c>
      <c r="R698" s="229">
        <f>Q698*H698</f>
        <v>2.30866834</v>
      </c>
      <c r="S698" s="229">
        <v>0</v>
      </c>
      <c r="T698" s="230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31" t="s">
        <v>146</v>
      </c>
      <c r="AT698" s="231" t="s">
        <v>142</v>
      </c>
      <c r="AU698" s="231" t="s">
        <v>85</v>
      </c>
      <c r="AY698" s="17" t="s">
        <v>140</v>
      </c>
      <c r="BE698" s="232">
        <f>IF(N698="základní",J698,0)</f>
        <v>0</v>
      </c>
      <c r="BF698" s="232">
        <f>IF(N698="snížená",J698,0)</f>
        <v>0</v>
      </c>
      <c r="BG698" s="232">
        <f>IF(N698="zákl. přenesená",J698,0)</f>
        <v>0</v>
      </c>
      <c r="BH698" s="232">
        <f>IF(N698="sníž. přenesená",J698,0)</f>
        <v>0</v>
      </c>
      <c r="BI698" s="232">
        <f>IF(N698="nulová",J698,0)</f>
        <v>0</v>
      </c>
      <c r="BJ698" s="17" t="s">
        <v>83</v>
      </c>
      <c r="BK698" s="232">
        <f>ROUND(I698*H698,2)</f>
        <v>0</v>
      </c>
      <c r="BL698" s="17" t="s">
        <v>146</v>
      </c>
      <c r="BM698" s="231" t="s">
        <v>1224</v>
      </c>
    </row>
    <row r="699" spans="1:47" s="2" customFormat="1" ht="12">
      <c r="A699" s="38"/>
      <c r="B699" s="39"/>
      <c r="C699" s="40"/>
      <c r="D699" s="233" t="s">
        <v>148</v>
      </c>
      <c r="E699" s="40"/>
      <c r="F699" s="234" t="s">
        <v>598</v>
      </c>
      <c r="G699" s="40"/>
      <c r="H699" s="40"/>
      <c r="I699" s="235"/>
      <c r="J699" s="40"/>
      <c r="K699" s="40"/>
      <c r="L699" s="44"/>
      <c r="M699" s="236"/>
      <c r="N699" s="237"/>
      <c r="O699" s="91"/>
      <c r="P699" s="91"/>
      <c r="Q699" s="91"/>
      <c r="R699" s="91"/>
      <c r="S699" s="91"/>
      <c r="T699" s="92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T699" s="17" t="s">
        <v>148</v>
      </c>
      <c r="AU699" s="17" t="s">
        <v>85</v>
      </c>
    </row>
    <row r="700" spans="1:51" s="13" customFormat="1" ht="12">
      <c r="A700" s="13"/>
      <c r="B700" s="238"/>
      <c r="C700" s="239"/>
      <c r="D700" s="240" t="s">
        <v>150</v>
      </c>
      <c r="E700" s="241" t="s">
        <v>1</v>
      </c>
      <c r="F700" s="242" t="s">
        <v>1073</v>
      </c>
      <c r="G700" s="239"/>
      <c r="H700" s="241" t="s">
        <v>1</v>
      </c>
      <c r="I700" s="243"/>
      <c r="J700" s="239"/>
      <c r="K700" s="239"/>
      <c r="L700" s="244"/>
      <c r="M700" s="245"/>
      <c r="N700" s="246"/>
      <c r="O700" s="246"/>
      <c r="P700" s="246"/>
      <c r="Q700" s="246"/>
      <c r="R700" s="246"/>
      <c r="S700" s="246"/>
      <c r="T700" s="247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8" t="s">
        <v>150</v>
      </c>
      <c r="AU700" s="248" t="s">
        <v>85</v>
      </c>
      <c r="AV700" s="13" t="s">
        <v>83</v>
      </c>
      <c r="AW700" s="13" t="s">
        <v>32</v>
      </c>
      <c r="AX700" s="13" t="s">
        <v>75</v>
      </c>
      <c r="AY700" s="248" t="s">
        <v>140</v>
      </c>
    </row>
    <row r="701" spans="1:51" s="13" customFormat="1" ht="12">
      <c r="A701" s="13"/>
      <c r="B701" s="238"/>
      <c r="C701" s="239"/>
      <c r="D701" s="240" t="s">
        <v>150</v>
      </c>
      <c r="E701" s="241" t="s">
        <v>1</v>
      </c>
      <c r="F701" s="242" t="s">
        <v>1175</v>
      </c>
      <c r="G701" s="239"/>
      <c r="H701" s="241" t="s">
        <v>1</v>
      </c>
      <c r="I701" s="243"/>
      <c r="J701" s="239"/>
      <c r="K701" s="239"/>
      <c r="L701" s="244"/>
      <c r="M701" s="245"/>
      <c r="N701" s="246"/>
      <c r="O701" s="246"/>
      <c r="P701" s="246"/>
      <c r="Q701" s="246"/>
      <c r="R701" s="246"/>
      <c r="S701" s="246"/>
      <c r="T701" s="247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8" t="s">
        <v>150</v>
      </c>
      <c r="AU701" s="248" t="s">
        <v>85</v>
      </c>
      <c r="AV701" s="13" t="s">
        <v>83</v>
      </c>
      <c r="AW701" s="13" t="s">
        <v>32</v>
      </c>
      <c r="AX701" s="13" t="s">
        <v>75</v>
      </c>
      <c r="AY701" s="248" t="s">
        <v>140</v>
      </c>
    </row>
    <row r="702" spans="1:51" s="13" customFormat="1" ht="12">
      <c r="A702" s="13"/>
      <c r="B702" s="238"/>
      <c r="C702" s="239"/>
      <c r="D702" s="240" t="s">
        <v>150</v>
      </c>
      <c r="E702" s="241" t="s">
        <v>1</v>
      </c>
      <c r="F702" s="242" t="s">
        <v>1225</v>
      </c>
      <c r="G702" s="239"/>
      <c r="H702" s="241" t="s">
        <v>1</v>
      </c>
      <c r="I702" s="243"/>
      <c r="J702" s="239"/>
      <c r="K702" s="239"/>
      <c r="L702" s="244"/>
      <c r="M702" s="245"/>
      <c r="N702" s="246"/>
      <c r="O702" s="246"/>
      <c r="P702" s="246"/>
      <c r="Q702" s="246"/>
      <c r="R702" s="246"/>
      <c r="S702" s="246"/>
      <c r="T702" s="247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8" t="s">
        <v>150</v>
      </c>
      <c r="AU702" s="248" t="s">
        <v>85</v>
      </c>
      <c r="AV702" s="13" t="s">
        <v>83</v>
      </c>
      <c r="AW702" s="13" t="s">
        <v>32</v>
      </c>
      <c r="AX702" s="13" t="s">
        <v>75</v>
      </c>
      <c r="AY702" s="248" t="s">
        <v>140</v>
      </c>
    </row>
    <row r="703" spans="1:51" s="14" customFormat="1" ht="12">
      <c r="A703" s="14"/>
      <c r="B703" s="249"/>
      <c r="C703" s="250"/>
      <c r="D703" s="240" t="s">
        <v>150</v>
      </c>
      <c r="E703" s="251" t="s">
        <v>1</v>
      </c>
      <c r="F703" s="252" t="s">
        <v>1185</v>
      </c>
      <c r="G703" s="250"/>
      <c r="H703" s="253">
        <v>10.05</v>
      </c>
      <c r="I703" s="254"/>
      <c r="J703" s="250"/>
      <c r="K703" s="250"/>
      <c r="L703" s="255"/>
      <c r="M703" s="256"/>
      <c r="N703" s="257"/>
      <c r="O703" s="257"/>
      <c r="P703" s="257"/>
      <c r="Q703" s="257"/>
      <c r="R703" s="257"/>
      <c r="S703" s="257"/>
      <c r="T703" s="258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9" t="s">
        <v>150</v>
      </c>
      <c r="AU703" s="259" t="s">
        <v>85</v>
      </c>
      <c r="AV703" s="14" t="s">
        <v>85</v>
      </c>
      <c r="AW703" s="14" t="s">
        <v>32</v>
      </c>
      <c r="AX703" s="14" t="s">
        <v>75</v>
      </c>
      <c r="AY703" s="259" t="s">
        <v>140</v>
      </c>
    </row>
    <row r="704" spans="1:51" s="13" customFormat="1" ht="12">
      <c r="A704" s="13"/>
      <c r="B704" s="238"/>
      <c r="C704" s="239"/>
      <c r="D704" s="240" t="s">
        <v>150</v>
      </c>
      <c r="E704" s="241" t="s">
        <v>1</v>
      </c>
      <c r="F704" s="242" t="s">
        <v>1226</v>
      </c>
      <c r="G704" s="239"/>
      <c r="H704" s="241" t="s">
        <v>1</v>
      </c>
      <c r="I704" s="243"/>
      <c r="J704" s="239"/>
      <c r="K704" s="239"/>
      <c r="L704" s="244"/>
      <c r="M704" s="245"/>
      <c r="N704" s="246"/>
      <c r="O704" s="246"/>
      <c r="P704" s="246"/>
      <c r="Q704" s="246"/>
      <c r="R704" s="246"/>
      <c r="S704" s="246"/>
      <c r="T704" s="247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8" t="s">
        <v>150</v>
      </c>
      <c r="AU704" s="248" t="s">
        <v>85</v>
      </c>
      <c r="AV704" s="13" t="s">
        <v>83</v>
      </c>
      <c r="AW704" s="13" t="s">
        <v>32</v>
      </c>
      <c r="AX704" s="13" t="s">
        <v>75</v>
      </c>
      <c r="AY704" s="248" t="s">
        <v>140</v>
      </c>
    </row>
    <row r="705" spans="1:51" s="14" customFormat="1" ht="12">
      <c r="A705" s="14"/>
      <c r="B705" s="249"/>
      <c r="C705" s="250"/>
      <c r="D705" s="240" t="s">
        <v>150</v>
      </c>
      <c r="E705" s="251" t="s">
        <v>1</v>
      </c>
      <c r="F705" s="252" t="s">
        <v>1179</v>
      </c>
      <c r="G705" s="250"/>
      <c r="H705" s="253">
        <v>67</v>
      </c>
      <c r="I705" s="254"/>
      <c r="J705" s="250"/>
      <c r="K705" s="250"/>
      <c r="L705" s="255"/>
      <c r="M705" s="256"/>
      <c r="N705" s="257"/>
      <c r="O705" s="257"/>
      <c r="P705" s="257"/>
      <c r="Q705" s="257"/>
      <c r="R705" s="257"/>
      <c r="S705" s="257"/>
      <c r="T705" s="258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9" t="s">
        <v>150</v>
      </c>
      <c r="AU705" s="259" t="s">
        <v>85</v>
      </c>
      <c r="AV705" s="14" t="s">
        <v>85</v>
      </c>
      <c r="AW705" s="14" t="s">
        <v>32</v>
      </c>
      <c r="AX705" s="14" t="s">
        <v>75</v>
      </c>
      <c r="AY705" s="259" t="s">
        <v>140</v>
      </c>
    </row>
    <row r="706" spans="1:51" s="13" customFormat="1" ht="12">
      <c r="A706" s="13"/>
      <c r="B706" s="238"/>
      <c r="C706" s="239"/>
      <c r="D706" s="240" t="s">
        <v>150</v>
      </c>
      <c r="E706" s="241" t="s">
        <v>1</v>
      </c>
      <c r="F706" s="242" t="s">
        <v>1227</v>
      </c>
      <c r="G706" s="239"/>
      <c r="H706" s="241" t="s">
        <v>1</v>
      </c>
      <c r="I706" s="243"/>
      <c r="J706" s="239"/>
      <c r="K706" s="239"/>
      <c r="L706" s="244"/>
      <c r="M706" s="245"/>
      <c r="N706" s="246"/>
      <c r="O706" s="246"/>
      <c r="P706" s="246"/>
      <c r="Q706" s="246"/>
      <c r="R706" s="246"/>
      <c r="S706" s="246"/>
      <c r="T706" s="247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8" t="s">
        <v>150</v>
      </c>
      <c r="AU706" s="248" t="s">
        <v>85</v>
      </c>
      <c r="AV706" s="13" t="s">
        <v>83</v>
      </c>
      <c r="AW706" s="13" t="s">
        <v>32</v>
      </c>
      <c r="AX706" s="13" t="s">
        <v>75</v>
      </c>
      <c r="AY706" s="248" t="s">
        <v>140</v>
      </c>
    </row>
    <row r="707" spans="1:51" s="14" customFormat="1" ht="12">
      <c r="A707" s="14"/>
      <c r="B707" s="249"/>
      <c r="C707" s="250"/>
      <c r="D707" s="240" t="s">
        <v>150</v>
      </c>
      <c r="E707" s="251" t="s">
        <v>1</v>
      </c>
      <c r="F707" s="252" t="s">
        <v>1228</v>
      </c>
      <c r="G707" s="250"/>
      <c r="H707" s="253">
        <v>37.581</v>
      </c>
      <c r="I707" s="254"/>
      <c r="J707" s="250"/>
      <c r="K707" s="250"/>
      <c r="L707" s="255"/>
      <c r="M707" s="256"/>
      <c r="N707" s="257"/>
      <c r="O707" s="257"/>
      <c r="P707" s="257"/>
      <c r="Q707" s="257"/>
      <c r="R707" s="257"/>
      <c r="S707" s="257"/>
      <c r="T707" s="258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9" t="s">
        <v>150</v>
      </c>
      <c r="AU707" s="259" t="s">
        <v>85</v>
      </c>
      <c r="AV707" s="14" t="s">
        <v>85</v>
      </c>
      <c r="AW707" s="14" t="s">
        <v>32</v>
      </c>
      <c r="AX707" s="14" t="s">
        <v>75</v>
      </c>
      <c r="AY707" s="259" t="s">
        <v>140</v>
      </c>
    </row>
    <row r="708" spans="1:51" s="15" customFormat="1" ht="12">
      <c r="A708" s="15"/>
      <c r="B708" s="260"/>
      <c r="C708" s="261"/>
      <c r="D708" s="240" t="s">
        <v>150</v>
      </c>
      <c r="E708" s="262" t="s">
        <v>1</v>
      </c>
      <c r="F708" s="263" t="s">
        <v>154</v>
      </c>
      <c r="G708" s="261"/>
      <c r="H708" s="264">
        <v>114.631</v>
      </c>
      <c r="I708" s="265"/>
      <c r="J708" s="261"/>
      <c r="K708" s="261"/>
      <c r="L708" s="266"/>
      <c r="M708" s="267"/>
      <c r="N708" s="268"/>
      <c r="O708" s="268"/>
      <c r="P708" s="268"/>
      <c r="Q708" s="268"/>
      <c r="R708" s="268"/>
      <c r="S708" s="268"/>
      <c r="T708" s="269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70" t="s">
        <v>150</v>
      </c>
      <c r="AU708" s="270" t="s">
        <v>85</v>
      </c>
      <c r="AV708" s="15" t="s">
        <v>146</v>
      </c>
      <c r="AW708" s="15" t="s">
        <v>32</v>
      </c>
      <c r="AX708" s="15" t="s">
        <v>83</v>
      </c>
      <c r="AY708" s="270" t="s">
        <v>140</v>
      </c>
    </row>
    <row r="709" spans="1:65" s="2" customFormat="1" ht="24.15" customHeight="1">
      <c r="A709" s="38"/>
      <c r="B709" s="39"/>
      <c r="C709" s="219" t="s">
        <v>711</v>
      </c>
      <c r="D709" s="219" t="s">
        <v>142</v>
      </c>
      <c r="E709" s="220" t="s">
        <v>1229</v>
      </c>
      <c r="F709" s="221" t="s">
        <v>1230</v>
      </c>
      <c r="G709" s="222" t="s">
        <v>145</v>
      </c>
      <c r="H709" s="223">
        <v>45.5</v>
      </c>
      <c r="I709" s="224"/>
      <c r="J709" s="225">
        <f>ROUND(I709*H709,2)</f>
        <v>0</v>
      </c>
      <c r="K709" s="226"/>
      <c r="L709" s="44"/>
      <c r="M709" s="227" t="s">
        <v>1</v>
      </c>
      <c r="N709" s="228" t="s">
        <v>40</v>
      </c>
      <c r="O709" s="91"/>
      <c r="P709" s="229">
        <f>O709*H709</f>
        <v>0</v>
      </c>
      <c r="Q709" s="229">
        <v>0.0211</v>
      </c>
      <c r="R709" s="229">
        <f>Q709*H709</f>
        <v>0.9600500000000001</v>
      </c>
      <c r="S709" s="229">
        <v>0</v>
      </c>
      <c r="T709" s="230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31" t="s">
        <v>146</v>
      </c>
      <c r="AT709" s="231" t="s">
        <v>142</v>
      </c>
      <c r="AU709" s="231" t="s">
        <v>85</v>
      </c>
      <c r="AY709" s="17" t="s">
        <v>140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17" t="s">
        <v>83</v>
      </c>
      <c r="BK709" s="232">
        <f>ROUND(I709*H709,2)</f>
        <v>0</v>
      </c>
      <c r="BL709" s="17" t="s">
        <v>146</v>
      </c>
      <c r="BM709" s="231" t="s">
        <v>1231</v>
      </c>
    </row>
    <row r="710" spans="1:47" s="2" customFormat="1" ht="12">
      <c r="A710" s="38"/>
      <c r="B710" s="39"/>
      <c r="C710" s="40"/>
      <c r="D710" s="233" t="s">
        <v>148</v>
      </c>
      <c r="E710" s="40"/>
      <c r="F710" s="234" t="s">
        <v>1232</v>
      </c>
      <c r="G710" s="40"/>
      <c r="H710" s="40"/>
      <c r="I710" s="235"/>
      <c r="J710" s="40"/>
      <c r="K710" s="40"/>
      <c r="L710" s="44"/>
      <c r="M710" s="236"/>
      <c r="N710" s="237"/>
      <c r="O710" s="91"/>
      <c r="P710" s="91"/>
      <c r="Q710" s="91"/>
      <c r="R710" s="91"/>
      <c r="S710" s="91"/>
      <c r="T710" s="92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T710" s="17" t="s">
        <v>148</v>
      </c>
      <c r="AU710" s="17" t="s">
        <v>85</v>
      </c>
    </row>
    <row r="711" spans="1:51" s="13" customFormat="1" ht="12">
      <c r="A711" s="13"/>
      <c r="B711" s="238"/>
      <c r="C711" s="239"/>
      <c r="D711" s="240" t="s">
        <v>150</v>
      </c>
      <c r="E711" s="241" t="s">
        <v>1</v>
      </c>
      <c r="F711" s="242" t="s">
        <v>1073</v>
      </c>
      <c r="G711" s="239"/>
      <c r="H711" s="241" t="s">
        <v>1</v>
      </c>
      <c r="I711" s="243"/>
      <c r="J711" s="239"/>
      <c r="K711" s="239"/>
      <c r="L711" s="244"/>
      <c r="M711" s="245"/>
      <c r="N711" s="246"/>
      <c r="O711" s="246"/>
      <c r="P711" s="246"/>
      <c r="Q711" s="246"/>
      <c r="R711" s="246"/>
      <c r="S711" s="246"/>
      <c r="T711" s="247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8" t="s">
        <v>150</v>
      </c>
      <c r="AU711" s="248" t="s">
        <v>85</v>
      </c>
      <c r="AV711" s="13" t="s">
        <v>83</v>
      </c>
      <c r="AW711" s="13" t="s">
        <v>32</v>
      </c>
      <c r="AX711" s="13" t="s">
        <v>75</v>
      </c>
      <c r="AY711" s="248" t="s">
        <v>140</v>
      </c>
    </row>
    <row r="712" spans="1:51" s="13" customFormat="1" ht="12">
      <c r="A712" s="13"/>
      <c r="B712" s="238"/>
      <c r="C712" s="239"/>
      <c r="D712" s="240" t="s">
        <v>150</v>
      </c>
      <c r="E712" s="241" t="s">
        <v>1</v>
      </c>
      <c r="F712" s="242" t="s">
        <v>1175</v>
      </c>
      <c r="G712" s="239"/>
      <c r="H712" s="241" t="s">
        <v>1</v>
      </c>
      <c r="I712" s="243"/>
      <c r="J712" s="239"/>
      <c r="K712" s="239"/>
      <c r="L712" s="244"/>
      <c r="M712" s="245"/>
      <c r="N712" s="246"/>
      <c r="O712" s="246"/>
      <c r="P712" s="246"/>
      <c r="Q712" s="246"/>
      <c r="R712" s="246"/>
      <c r="S712" s="246"/>
      <c r="T712" s="247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8" t="s">
        <v>150</v>
      </c>
      <c r="AU712" s="248" t="s">
        <v>85</v>
      </c>
      <c r="AV712" s="13" t="s">
        <v>83</v>
      </c>
      <c r="AW712" s="13" t="s">
        <v>32</v>
      </c>
      <c r="AX712" s="13" t="s">
        <v>75</v>
      </c>
      <c r="AY712" s="248" t="s">
        <v>140</v>
      </c>
    </row>
    <row r="713" spans="1:51" s="13" customFormat="1" ht="12">
      <c r="A713" s="13"/>
      <c r="B713" s="238"/>
      <c r="C713" s="239"/>
      <c r="D713" s="240" t="s">
        <v>150</v>
      </c>
      <c r="E713" s="241" t="s">
        <v>1</v>
      </c>
      <c r="F713" s="242" t="s">
        <v>1233</v>
      </c>
      <c r="G713" s="239"/>
      <c r="H713" s="241" t="s">
        <v>1</v>
      </c>
      <c r="I713" s="243"/>
      <c r="J713" s="239"/>
      <c r="K713" s="239"/>
      <c r="L713" s="244"/>
      <c r="M713" s="245"/>
      <c r="N713" s="246"/>
      <c r="O713" s="246"/>
      <c r="P713" s="246"/>
      <c r="Q713" s="246"/>
      <c r="R713" s="246"/>
      <c r="S713" s="246"/>
      <c r="T713" s="247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8" t="s">
        <v>150</v>
      </c>
      <c r="AU713" s="248" t="s">
        <v>85</v>
      </c>
      <c r="AV713" s="13" t="s">
        <v>83</v>
      </c>
      <c r="AW713" s="13" t="s">
        <v>32</v>
      </c>
      <c r="AX713" s="13" t="s">
        <v>75</v>
      </c>
      <c r="AY713" s="248" t="s">
        <v>140</v>
      </c>
    </row>
    <row r="714" spans="1:51" s="14" customFormat="1" ht="12">
      <c r="A714" s="14"/>
      <c r="B714" s="249"/>
      <c r="C714" s="250"/>
      <c r="D714" s="240" t="s">
        <v>150</v>
      </c>
      <c r="E714" s="251" t="s">
        <v>1</v>
      </c>
      <c r="F714" s="252" t="s">
        <v>1234</v>
      </c>
      <c r="G714" s="250"/>
      <c r="H714" s="253">
        <v>10.5</v>
      </c>
      <c r="I714" s="254"/>
      <c r="J714" s="250"/>
      <c r="K714" s="250"/>
      <c r="L714" s="255"/>
      <c r="M714" s="256"/>
      <c r="N714" s="257"/>
      <c r="O714" s="257"/>
      <c r="P714" s="257"/>
      <c r="Q714" s="257"/>
      <c r="R714" s="257"/>
      <c r="S714" s="257"/>
      <c r="T714" s="258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9" t="s">
        <v>150</v>
      </c>
      <c r="AU714" s="259" t="s">
        <v>85</v>
      </c>
      <c r="AV714" s="14" t="s">
        <v>85</v>
      </c>
      <c r="AW714" s="14" t="s">
        <v>32</v>
      </c>
      <c r="AX714" s="14" t="s">
        <v>75</v>
      </c>
      <c r="AY714" s="259" t="s">
        <v>140</v>
      </c>
    </row>
    <row r="715" spans="1:51" s="13" customFormat="1" ht="12">
      <c r="A715" s="13"/>
      <c r="B715" s="238"/>
      <c r="C715" s="239"/>
      <c r="D715" s="240" t="s">
        <v>150</v>
      </c>
      <c r="E715" s="241" t="s">
        <v>1</v>
      </c>
      <c r="F715" s="242" t="s">
        <v>1235</v>
      </c>
      <c r="G715" s="239"/>
      <c r="H715" s="241" t="s">
        <v>1</v>
      </c>
      <c r="I715" s="243"/>
      <c r="J715" s="239"/>
      <c r="K715" s="239"/>
      <c r="L715" s="244"/>
      <c r="M715" s="245"/>
      <c r="N715" s="246"/>
      <c r="O715" s="246"/>
      <c r="P715" s="246"/>
      <c r="Q715" s="246"/>
      <c r="R715" s="246"/>
      <c r="S715" s="246"/>
      <c r="T715" s="247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8" t="s">
        <v>150</v>
      </c>
      <c r="AU715" s="248" t="s">
        <v>85</v>
      </c>
      <c r="AV715" s="13" t="s">
        <v>83</v>
      </c>
      <c r="AW715" s="13" t="s">
        <v>32</v>
      </c>
      <c r="AX715" s="13" t="s">
        <v>75</v>
      </c>
      <c r="AY715" s="248" t="s">
        <v>140</v>
      </c>
    </row>
    <row r="716" spans="1:51" s="14" customFormat="1" ht="12">
      <c r="A716" s="14"/>
      <c r="B716" s="249"/>
      <c r="C716" s="250"/>
      <c r="D716" s="240" t="s">
        <v>150</v>
      </c>
      <c r="E716" s="251" t="s">
        <v>1</v>
      </c>
      <c r="F716" s="252" t="s">
        <v>1236</v>
      </c>
      <c r="G716" s="250"/>
      <c r="H716" s="253">
        <v>35</v>
      </c>
      <c r="I716" s="254"/>
      <c r="J716" s="250"/>
      <c r="K716" s="250"/>
      <c r="L716" s="255"/>
      <c r="M716" s="256"/>
      <c r="N716" s="257"/>
      <c r="O716" s="257"/>
      <c r="P716" s="257"/>
      <c r="Q716" s="257"/>
      <c r="R716" s="257"/>
      <c r="S716" s="257"/>
      <c r="T716" s="258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9" t="s">
        <v>150</v>
      </c>
      <c r="AU716" s="259" t="s">
        <v>85</v>
      </c>
      <c r="AV716" s="14" t="s">
        <v>85</v>
      </c>
      <c r="AW716" s="14" t="s">
        <v>32</v>
      </c>
      <c r="AX716" s="14" t="s">
        <v>75</v>
      </c>
      <c r="AY716" s="259" t="s">
        <v>140</v>
      </c>
    </row>
    <row r="717" spans="1:51" s="15" customFormat="1" ht="12">
      <c r="A717" s="15"/>
      <c r="B717" s="260"/>
      <c r="C717" s="261"/>
      <c r="D717" s="240" t="s">
        <v>150</v>
      </c>
      <c r="E717" s="262" t="s">
        <v>1</v>
      </c>
      <c r="F717" s="263" t="s">
        <v>154</v>
      </c>
      <c r="G717" s="261"/>
      <c r="H717" s="264">
        <v>45.5</v>
      </c>
      <c r="I717" s="265"/>
      <c r="J717" s="261"/>
      <c r="K717" s="261"/>
      <c r="L717" s="266"/>
      <c r="M717" s="267"/>
      <c r="N717" s="268"/>
      <c r="O717" s="268"/>
      <c r="P717" s="268"/>
      <c r="Q717" s="268"/>
      <c r="R717" s="268"/>
      <c r="S717" s="268"/>
      <c r="T717" s="269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70" t="s">
        <v>150</v>
      </c>
      <c r="AU717" s="270" t="s">
        <v>85</v>
      </c>
      <c r="AV717" s="15" t="s">
        <v>146</v>
      </c>
      <c r="AW717" s="15" t="s">
        <v>32</v>
      </c>
      <c r="AX717" s="15" t="s">
        <v>83</v>
      </c>
      <c r="AY717" s="270" t="s">
        <v>140</v>
      </c>
    </row>
    <row r="718" spans="1:65" s="2" customFormat="1" ht="24.15" customHeight="1">
      <c r="A718" s="38"/>
      <c r="B718" s="39"/>
      <c r="C718" s="219" t="s">
        <v>718</v>
      </c>
      <c r="D718" s="219" t="s">
        <v>142</v>
      </c>
      <c r="E718" s="220" t="s">
        <v>1237</v>
      </c>
      <c r="F718" s="221" t="s">
        <v>1238</v>
      </c>
      <c r="G718" s="222" t="s">
        <v>145</v>
      </c>
      <c r="H718" s="223">
        <v>43.155</v>
      </c>
      <c r="I718" s="224"/>
      <c r="J718" s="225">
        <f>ROUND(I718*H718,2)</f>
        <v>0</v>
      </c>
      <c r="K718" s="226"/>
      <c r="L718" s="44"/>
      <c r="M718" s="227" t="s">
        <v>1</v>
      </c>
      <c r="N718" s="228" t="s">
        <v>40</v>
      </c>
      <c r="O718" s="91"/>
      <c r="P718" s="229">
        <f>O718*H718</f>
        <v>0</v>
      </c>
      <c r="Q718" s="229">
        <v>0.00153</v>
      </c>
      <c r="R718" s="229">
        <f>Q718*H718</f>
        <v>0.06602714999999999</v>
      </c>
      <c r="S718" s="229">
        <v>0</v>
      </c>
      <c r="T718" s="230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31" t="s">
        <v>146</v>
      </c>
      <c r="AT718" s="231" t="s">
        <v>142</v>
      </c>
      <c r="AU718" s="231" t="s">
        <v>85</v>
      </c>
      <c r="AY718" s="17" t="s">
        <v>140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17" t="s">
        <v>83</v>
      </c>
      <c r="BK718" s="232">
        <f>ROUND(I718*H718,2)</f>
        <v>0</v>
      </c>
      <c r="BL718" s="17" t="s">
        <v>146</v>
      </c>
      <c r="BM718" s="231" t="s">
        <v>1239</v>
      </c>
    </row>
    <row r="719" spans="1:47" s="2" customFormat="1" ht="12">
      <c r="A719" s="38"/>
      <c r="B719" s="39"/>
      <c r="C719" s="40"/>
      <c r="D719" s="233" t="s">
        <v>148</v>
      </c>
      <c r="E719" s="40"/>
      <c r="F719" s="234" t="s">
        <v>1240</v>
      </c>
      <c r="G719" s="40"/>
      <c r="H719" s="40"/>
      <c r="I719" s="235"/>
      <c r="J719" s="40"/>
      <c r="K719" s="40"/>
      <c r="L719" s="44"/>
      <c r="M719" s="236"/>
      <c r="N719" s="237"/>
      <c r="O719" s="91"/>
      <c r="P719" s="91"/>
      <c r="Q719" s="91"/>
      <c r="R719" s="91"/>
      <c r="S719" s="91"/>
      <c r="T719" s="92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148</v>
      </c>
      <c r="AU719" s="17" t="s">
        <v>85</v>
      </c>
    </row>
    <row r="720" spans="1:51" s="13" customFormat="1" ht="12">
      <c r="A720" s="13"/>
      <c r="B720" s="238"/>
      <c r="C720" s="239"/>
      <c r="D720" s="240" t="s">
        <v>150</v>
      </c>
      <c r="E720" s="241" t="s">
        <v>1</v>
      </c>
      <c r="F720" s="242" t="s">
        <v>1073</v>
      </c>
      <c r="G720" s="239"/>
      <c r="H720" s="241" t="s">
        <v>1</v>
      </c>
      <c r="I720" s="243"/>
      <c r="J720" s="239"/>
      <c r="K720" s="239"/>
      <c r="L720" s="244"/>
      <c r="M720" s="245"/>
      <c r="N720" s="246"/>
      <c r="O720" s="246"/>
      <c r="P720" s="246"/>
      <c r="Q720" s="246"/>
      <c r="R720" s="246"/>
      <c r="S720" s="246"/>
      <c r="T720" s="247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8" t="s">
        <v>150</v>
      </c>
      <c r="AU720" s="248" t="s">
        <v>85</v>
      </c>
      <c r="AV720" s="13" t="s">
        <v>83</v>
      </c>
      <c r="AW720" s="13" t="s">
        <v>32</v>
      </c>
      <c r="AX720" s="13" t="s">
        <v>75</v>
      </c>
      <c r="AY720" s="248" t="s">
        <v>140</v>
      </c>
    </row>
    <row r="721" spans="1:51" s="13" customFormat="1" ht="12">
      <c r="A721" s="13"/>
      <c r="B721" s="238"/>
      <c r="C721" s="239"/>
      <c r="D721" s="240" t="s">
        <v>150</v>
      </c>
      <c r="E721" s="241" t="s">
        <v>1</v>
      </c>
      <c r="F721" s="242" t="s">
        <v>1175</v>
      </c>
      <c r="G721" s="239"/>
      <c r="H721" s="241" t="s">
        <v>1</v>
      </c>
      <c r="I721" s="243"/>
      <c r="J721" s="239"/>
      <c r="K721" s="239"/>
      <c r="L721" s="244"/>
      <c r="M721" s="245"/>
      <c r="N721" s="246"/>
      <c r="O721" s="246"/>
      <c r="P721" s="246"/>
      <c r="Q721" s="246"/>
      <c r="R721" s="246"/>
      <c r="S721" s="246"/>
      <c r="T721" s="247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8" t="s">
        <v>150</v>
      </c>
      <c r="AU721" s="248" t="s">
        <v>85</v>
      </c>
      <c r="AV721" s="13" t="s">
        <v>83</v>
      </c>
      <c r="AW721" s="13" t="s">
        <v>32</v>
      </c>
      <c r="AX721" s="13" t="s">
        <v>75</v>
      </c>
      <c r="AY721" s="248" t="s">
        <v>140</v>
      </c>
    </row>
    <row r="722" spans="1:51" s="13" customFormat="1" ht="12">
      <c r="A722" s="13"/>
      <c r="B722" s="238"/>
      <c r="C722" s="239"/>
      <c r="D722" s="240" t="s">
        <v>150</v>
      </c>
      <c r="E722" s="241" t="s">
        <v>1</v>
      </c>
      <c r="F722" s="242" t="s">
        <v>1225</v>
      </c>
      <c r="G722" s="239"/>
      <c r="H722" s="241" t="s">
        <v>1</v>
      </c>
      <c r="I722" s="243"/>
      <c r="J722" s="239"/>
      <c r="K722" s="239"/>
      <c r="L722" s="244"/>
      <c r="M722" s="245"/>
      <c r="N722" s="246"/>
      <c r="O722" s="246"/>
      <c r="P722" s="246"/>
      <c r="Q722" s="246"/>
      <c r="R722" s="246"/>
      <c r="S722" s="246"/>
      <c r="T722" s="247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8" t="s">
        <v>150</v>
      </c>
      <c r="AU722" s="248" t="s">
        <v>85</v>
      </c>
      <c r="AV722" s="13" t="s">
        <v>83</v>
      </c>
      <c r="AW722" s="13" t="s">
        <v>32</v>
      </c>
      <c r="AX722" s="13" t="s">
        <v>75</v>
      </c>
      <c r="AY722" s="248" t="s">
        <v>140</v>
      </c>
    </row>
    <row r="723" spans="1:51" s="14" customFormat="1" ht="12">
      <c r="A723" s="14"/>
      <c r="B723" s="249"/>
      <c r="C723" s="250"/>
      <c r="D723" s="240" t="s">
        <v>150</v>
      </c>
      <c r="E723" s="251" t="s">
        <v>1</v>
      </c>
      <c r="F723" s="252" t="s">
        <v>1185</v>
      </c>
      <c r="G723" s="250"/>
      <c r="H723" s="253">
        <v>10.05</v>
      </c>
      <c r="I723" s="254"/>
      <c r="J723" s="250"/>
      <c r="K723" s="250"/>
      <c r="L723" s="255"/>
      <c r="M723" s="256"/>
      <c r="N723" s="257"/>
      <c r="O723" s="257"/>
      <c r="P723" s="257"/>
      <c r="Q723" s="257"/>
      <c r="R723" s="257"/>
      <c r="S723" s="257"/>
      <c r="T723" s="258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9" t="s">
        <v>150</v>
      </c>
      <c r="AU723" s="259" t="s">
        <v>85</v>
      </c>
      <c r="AV723" s="14" t="s">
        <v>85</v>
      </c>
      <c r="AW723" s="14" t="s">
        <v>32</v>
      </c>
      <c r="AX723" s="14" t="s">
        <v>75</v>
      </c>
      <c r="AY723" s="259" t="s">
        <v>140</v>
      </c>
    </row>
    <row r="724" spans="1:51" s="13" customFormat="1" ht="12">
      <c r="A724" s="13"/>
      <c r="B724" s="238"/>
      <c r="C724" s="239"/>
      <c r="D724" s="240" t="s">
        <v>150</v>
      </c>
      <c r="E724" s="241" t="s">
        <v>1</v>
      </c>
      <c r="F724" s="242" t="s">
        <v>1233</v>
      </c>
      <c r="G724" s="239"/>
      <c r="H724" s="241" t="s">
        <v>1</v>
      </c>
      <c r="I724" s="243"/>
      <c r="J724" s="239"/>
      <c r="K724" s="239"/>
      <c r="L724" s="244"/>
      <c r="M724" s="245"/>
      <c r="N724" s="246"/>
      <c r="O724" s="246"/>
      <c r="P724" s="246"/>
      <c r="Q724" s="246"/>
      <c r="R724" s="246"/>
      <c r="S724" s="246"/>
      <c r="T724" s="247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8" t="s">
        <v>150</v>
      </c>
      <c r="AU724" s="248" t="s">
        <v>85</v>
      </c>
      <c r="AV724" s="13" t="s">
        <v>83</v>
      </c>
      <c r="AW724" s="13" t="s">
        <v>32</v>
      </c>
      <c r="AX724" s="13" t="s">
        <v>75</v>
      </c>
      <c r="AY724" s="248" t="s">
        <v>140</v>
      </c>
    </row>
    <row r="725" spans="1:51" s="14" customFormat="1" ht="12">
      <c r="A725" s="14"/>
      <c r="B725" s="249"/>
      <c r="C725" s="250"/>
      <c r="D725" s="240" t="s">
        <v>150</v>
      </c>
      <c r="E725" s="251" t="s">
        <v>1</v>
      </c>
      <c r="F725" s="252" t="s">
        <v>1234</v>
      </c>
      <c r="G725" s="250"/>
      <c r="H725" s="253">
        <v>10.5</v>
      </c>
      <c r="I725" s="254"/>
      <c r="J725" s="250"/>
      <c r="K725" s="250"/>
      <c r="L725" s="255"/>
      <c r="M725" s="256"/>
      <c r="N725" s="257"/>
      <c r="O725" s="257"/>
      <c r="P725" s="257"/>
      <c r="Q725" s="257"/>
      <c r="R725" s="257"/>
      <c r="S725" s="257"/>
      <c r="T725" s="258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9" t="s">
        <v>150</v>
      </c>
      <c r="AU725" s="259" t="s">
        <v>85</v>
      </c>
      <c r="AV725" s="14" t="s">
        <v>85</v>
      </c>
      <c r="AW725" s="14" t="s">
        <v>32</v>
      </c>
      <c r="AX725" s="14" t="s">
        <v>75</v>
      </c>
      <c r="AY725" s="259" t="s">
        <v>140</v>
      </c>
    </row>
    <row r="726" spans="1:51" s="13" customFormat="1" ht="12">
      <c r="A726" s="13"/>
      <c r="B726" s="238"/>
      <c r="C726" s="239"/>
      <c r="D726" s="240" t="s">
        <v>150</v>
      </c>
      <c r="E726" s="241" t="s">
        <v>1</v>
      </c>
      <c r="F726" s="242" t="s">
        <v>1188</v>
      </c>
      <c r="G726" s="239"/>
      <c r="H726" s="241" t="s">
        <v>1</v>
      </c>
      <c r="I726" s="243"/>
      <c r="J726" s="239"/>
      <c r="K726" s="239"/>
      <c r="L726" s="244"/>
      <c r="M726" s="245"/>
      <c r="N726" s="246"/>
      <c r="O726" s="246"/>
      <c r="P726" s="246"/>
      <c r="Q726" s="246"/>
      <c r="R726" s="246"/>
      <c r="S726" s="246"/>
      <c r="T726" s="247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8" t="s">
        <v>150</v>
      </c>
      <c r="AU726" s="248" t="s">
        <v>85</v>
      </c>
      <c r="AV726" s="13" t="s">
        <v>83</v>
      </c>
      <c r="AW726" s="13" t="s">
        <v>32</v>
      </c>
      <c r="AX726" s="13" t="s">
        <v>75</v>
      </c>
      <c r="AY726" s="248" t="s">
        <v>140</v>
      </c>
    </row>
    <row r="727" spans="1:51" s="14" customFormat="1" ht="12">
      <c r="A727" s="14"/>
      <c r="B727" s="249"/>
      <c r="C727" s="250"/>
      <c r="D727" s="240" t="s">
        <v>150</v>
      </c>
      <c r="E727" s="251" t="s">
        <v>1</v>
      </c>
      <c r="F727" s="252" t="s">
        <v>1189</v>
      </c>
      <c r="G727" s="250"/>
      <c r="H727" s="253">
        <v>22.605</v>
      </c>
      <c r="I727" s="254"/>
      <c r="J727" s="250"/>
      <c r="K727" s="250"/>
      <c r="L727" s="255"/>
      <c r="M727" s="256"/>
      <c r="N727" s="257"/>
      <c r="O727" s="257"/>
      <c r="P727" s="257"/>
      <c r="Q727" s="257"/>
      <c r="R727" s="257"/>
      <c r="S727" s="257"/>
      <c r="T727" s="258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9" t="s">
        <v>150</v>
      </c>
      <c r="AU727" s="259" t="s">
        <v>85</v>
      </c>
      <c r="AV727" s="14" t="s">
        <v>85</v>
      </c>
      <c r="AW727" s="14" t="s">
        <v>32</v>
      </c>
      <c r="AX727" s="14" t="s">
        <v>75</v>
      </c>
      <c r="AY727" s="259" t="s">
        <v>140</v>
      </c>
    </row>
    <row r="728" spans="1:51" s="15" customFormat="1" ht="12">
      <c r="A728" s="15"/>
      <c r="B728" s="260"/>
      <c r="C728" s="261"/>
      <c r="D728" s="240" t="s">
        <v>150</v>
      </c>
      <c r="E728" s="262" t="s">
        <v>1</v>
      </c>
      <c r="F728" s="263" t="s">
        <v>154</v>
      </c>
      <c r="G728" s="261"/>
      <c r="H728" s="264">
        <v>43.155</v>
      </c>
      <c r="I728" s="265"/>
      <c r="J728" s="261"/>
      <c r="K728" s="261"/>
      <c r="L728" s="266"/>
      <c r="M728" s="267"/>
      <c r="N728" s="268"/>
      <c r="O728" s="268"/>
      <c r="P728" s="268"/>
      <c r="Q728" s="268"/>
      <c r="R728" s="268"/>
      <c r="S728" s="268"/>
      <c r="T728" s="269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70" t="s">
        <v>150</v>
      </c>
      <c r="AU728" s="270" t="s">
        <v>85</v>
      </c>
      <c r="AV728" s="15" t="s">
        <v>146</v>
      </c>
      <c r="AW728" s="15" t="s">
        <v>32</v>
      </c>
      <c r="AX728" s="15" t="s">
        <v>83</v>
      </c>
      <c r="AY728" s="270" t="s">
        <v>140</v>
      </c>
    </row>
    <row r="729" spans="1:65" s="2" customFormat="1" ht="24.15" customHeight="1">
      <c r="A729" s="38"/>
      <c r="B729" s="39"/>
      <c r="C729" s="219" t="s">
        <v>727</v>
      </c>
      <c r="D729" s="219" t="s">
        <v>142</v>
      </c>
      <c r="E729" s="220" t="s">
        <v>611</v>
      </c>
      <c r="F729" s="221" t="s">
        <v>612</v>
      </c>
      <c r="G729" s="222" t="s">
        <v>145</v>
      </c>
      <c r="H729" s="223">
        <v>182.831</v>
      </c>
      <c r="I729" s="224"/>
      <c r="J729" s="225">
        <f>ROUND(I729*H729,2)</f>
        <v>0</v>
      </c>
      <c r="K729" s="226"/>
      <c r="L729" s="44"/>
      <c r="M729" s="227" t="s">
        <v>1</v>
      </c>
      <c r="N729" s="228" t="s">
        <v>40</v>
      </c>
      <c r="O729" s="91"/>
      <c r="P729" s="229">
        <f>O729*H729</f>
        <v>0</v>
      </c>
      <c r="Q729" s="229">
        <v>0.0021</v>
      </c>
      <c r="R729" s="229">
        <f>Q729*H729</f>
        <v>0.38394509999999993</v>
      </c>
      <c r="S729" s="229">
        <v>0</v>
      </c>
      <c r="T729" s="230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31" t="s">
        <v>146</v>
      </c>
      <c r="AT729" s="231" t="s">
        <v>142</v>
      </c>
      <c r="AU729" s="231" t="s">
        <v>85</v>
      </c>
      <c r="AY729" s="17" t="s">
        <v>140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17" t="s">
        <v>83</v>
      </c>
      <c r="BK729" s="232">
        <f>ROUND(I729*H729,2)</f>
        <v>0</v>
      </c>
      <c r="BL729" s="17" t="s">
        <v>146</v>
      </c>
      <c r="BM729" s="231" t="s">
        <v>1241</v>
      </c>
    </row>
    <row r="730" spans="1:47" s="2" customFormat="1" ht="12">
      <c r="A730" s="38"/>
      <c r="B730" s="39"/>
      <c r="C730" s="40"/>
      <c r="D730" s="233" t="s">
        <v>148</v>
      </c>
      <c r="E730" s="40"/>
      <c r="F730" s="234" t="s">
        <v>614</v>
      </c>
      <c r="G730" s="40"/>
      <c r="H730" s="40"/>
      <c r="I730" s="235"/>
      <c r="J730" s="40"/>
      <c r="K730" s="40"/>
      <c r="L730" s="44"/>
      <c r="M730" s="236"/>
      <c r="N730" s="237"/>
      <c r="O730" s="91"/>
      <c r="P730" s="91"/>
      <c r="Q730" s="91"/>
      <c r="R730" s="91"/>
      <c r="S730" s="91"/>
      <c r="T730" s="92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T730" s="17" t="s">
        <v>148</v>
      </c>
      <c r="AU730" s="17" t="s">
        <v>85</v>
      </c>
    </row>
    <row r="731" spans="1:51" s="13" customFormat="1" ht="12">
      <c r="A731" s="13"/>
      <c r="B731" s="238"/>
      <c r="C731" s="239"/>
      <c r="D731" s="240" t="s">
        <v>150</v>
      </c>
      <c r="E731" s="241" t="s">
        <v>1</v>
      </c>
      <c r="F731" s="242" t="s">
        <v>1073</v>
      </c>
      <c r="G731" s="239"/>
      <c r="H731" s="241" t="s">
        <v>1</v>
      </c>
      <c r="I731" s="243"/>
      <c r="J731" s="239"/>
      <c r="K731" s="239"/>
      <c r="L731" s="244"/>
      <c r="M731" s="245"/>
      <c r="N731" s="246"/>
      <c r="O731" s="246"/>
      <c r="P731" s="246"/>
      <c r="Q731" s="246"/>
      <c r="R731" s="246"/>
      <c r="S731" s="246"/>
      <c r="T731" s="247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8" t="s">
        <v>150</v>
      </c>
      <c r="AU731" s="248" t="s">
        <v>85</v>
      </c>
      <c r="AV731" s="13" t="s">
        <v>83</v>
      </c>
      <c r="AW731" s="13" t="s">
        <v>32</v>
      </c>
      <c r="AX731" s="13" t="s">
        <v>75</v>
      </c>
      <c r="AY731" s="248" t="s">
        <v>140</v>
      </c>
    </row>
    <row r="732" spans="1:51" s="13" customFormat="1" ht="12">
      <c r="A732" s="13"/>
      <c r="B732" s="238"/>
      <c r="C732" s="239"/>
      <c r="D732" s="240" t="s">
        <v>150</v>
      </c>
      <c r="E732" s="241" t="s">
        <v>1</v>
      </c>
      <c r="F732" s="242" t="s">
        <v>1175</v>
      </c>
      <c r="G732" s="239"/>
      <c r="H732" s="241" t="s">
        <v>1</v>
      </c>
      <c r="I732" s="243"/>
      <c r="J732" s="239"/>
      <c r="K732" s="239"/>
      <c r="L732" s="244"/>
      <c r="M732" s="245"/>
      <c r="N732" s="246"/>
      <c r="O732" s="246"/>
      <c r="P732" s="246"/>
      <c r="Q732" s="246"/>
      <c r="R732" s="246"/>
      <c r="S732" s="246"/>
      <c r="T732" s="247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8" t="s">
        <v>150</v>
      </c>
      <c r="AU732" s="248" t="s">
        <v>85</v>
      </c>
      <c r="AV732" s="13" t="s">
        <v>83</v>
      </c>
      <c r="AW732" s="13" t="s">
        <v>32</v>
      </c>
      <c r="AX732" s="13" t="s">
        <v>75</v>
      </c>
      <c r="AY732" s="248" t="s">
        <v>140</v>
      </c>
    </row>
    <row r="733" spans="1:51" s="13" customFormat="1" ht="12">
      <c r="A733" s="13"/>
      <c r="B733" s="238"/>
      <c r="C733" s="239"/>
      <c r="D733" s="240" t="s">
        <v>150</v>
      </c>
      <c r="E733" s="241" t="s">
        <v>1</v>
      </c>
      <c r="F733" s="242" t="s">
        <v>1225</v>
      </c>
      <c r="G733" s="239"/>
      <c r="H733" s="241" t="s">
        <v>1</v>
      </c>
      <c r="I733" s="243"/>
      <c r="J733" s="239"/>
      <c r="K733" s="239"/>
      <c r="L733" s="244"/>
      <c r="M733" s="245"/>
      <c r="N733" s="246"/>
      <c r="O733" s="246"/>
      <c r="P733" s="246"/>
      <c r="Q733" s="246"/>
      <c r="R733" s="246"/>
      <c r="S733" s="246"/>
      <c r="T733" s="247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8" t="s">
        <v>150</v>
      </c>
      <c r="AU733" s="248" t="s">
        <v>85</v>
      </c>
      <c r="AV733" s="13" t="s">
        <v>83</v>
      </c>
      <c r="AW733" s="13" t="s">
        <v>32</v>
      </c>
      <c r="AX733" s="13" t="s">
        <v>75</v>
      </c>
      <c r="AY733" s="248" t="s">
        <v>140</v>
      </c>
    </row>
    <row r="734" spans="1:51" s="14" customFormat="1" ht="12">
      <c r="A734" s="14"/>
      <c r="B734" s="249"/>
      <c r="C734" s="250"/>
      <c r="D734" s="240" t="s">
        <v>150</v>
      </c>
      <c r="E734" s="251" t="s">
        <v>1</v>
      </c>
      <c r="F734" s="252" t="s">
        <v>1185</v>
      </c>
      <c r="G734" s="250"/>
      <c r="H734" s="253">
        <v>10.05</v>
      </c>
      <c r="I734" s="254"/>
      <c r="J734" s="250"/>
      <c r="K734" s="250"/>
      <c r="L734" s="255"/>
      <c r="M734" s="256"/>
      <c r="N734" s="257"/>
      <c r="O734" s="257"/>
      <c r="P734" s="257"/>
      <c r="Q734" s="257"/>
      <c r="R734" s="257"/>
      <c r="S734" s="257"/>
      <c r="T734" s="258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9" t="s">
        <v>150</v>
      </c>
      <c r="AU734" s="259" t="s">
        <v>85</v>
      </c>
      <c r="AV734" s="14" t="s">
        <v>85</v>
      </c>
      <c r="AW734" s="14" t="s">
        <v>32</v>
      </c>
      <c r="AX734" s="14" t="s">
        <v>75</v>
      </c>
      <c r="AY734" s="259" t="s">
        <v>140</v>
      </c>
    </row>
    <row r="735" spans="1:51" s="13" customFormat="1" ht="12">
      <c r="A735" s="13"/>
      <c r="B735" s="238"/>
      <c r="C735" s="239"/>
      <c r="D735" s="240" t="s">
        <v>150</v>
      </c>
      <c r="E735" s="241" t="s">
        <v>1</v>
      </c>
      <c r="F735" s="242" t="s">
        <v>1233</v>
      </c>
      <c r="G735" s="239"/>
      <c r="H735" s="241" t="s">
        <v>1</v>
      </c>
      <c r="I735" s="243"/>
      <c r="J735" s="239"/>
      <c r="K735" s="239"/>
      <c r="L735" s="244"/>
      <c r="M735" s="245"/>
      <c r="N735" s="246"/>
      <c r="O735" s="246"/>
      <c r="P735" s="246"/>
      <c r="Q735" s="246"/>
      <c r="R735" s="246"/>
      <c r="S735" s="246"/>
      <c r="T735" s="247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8" t="s">
        <v>150</v>
      </c>
      <c r="AU735" s="248" t="s">
        <v>85</v>
      </c>
      <c r="AV735" s="13" t="s">
        <v>83</v>
      </c>
      <c r="AW735" s="13" t="s">
        <v>32</v>
      </c>
      <c r="AX735" s="13" t="s">
        <v>75</v>
      </c>
      <c r="AY735" s="248" t="s">
        <v>140</v>
      </c>
    </row>
    <row r="736" spans="1:51" s="14" customFormat="1" ht="12">
      <c r="A736" s="14"/>
      <c r="B736" s="249"/>
      <c r="C736" s="250"/>
      <c r="D736" s="240" t="s">
        <v>150</v>
      </c>
      <c r="E736" s="251" t="s">
        <v>1</v>
      </c>
      <c r="F736" s="252" t="s">
        <v>1234</v>
      </c>
      <c r="G736" s="250"/>
      <c r="H736" s="253">
        <v>10.5</v>
      </c>
      <c r="I736" s="254"/>
      <c r="J736" s="250"/>
      <c r="K736" s="250"/>
      <c r="L736" s="255"/>
      <c r="M736" s="256"/>
      <c r="N736" s="257"/>
      <c r="O736" s="257"/>
      <c r="P736" s="257"/>
      <c r="Q736" s="257"/>
      <c r="R736" s="257"/>
      <c r="S736" s="257"/>
      <c r="T736" s="258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9" t="s">
        <v>150</v>
      </c>
      <c r="AU736" s="259" t="s">
        <v>85</v>
      </c>
      <c r="AV736" s="14" t="s">
        <v>85</v>
      </c>
      <c r="AW736" s="14" t="s">
        <v>32</v>
      </c>
      <c r="AX736" s="14" t="s">
        <v>75</v>
      </c>
      <c r="AY736" s="259" t="s">
        <v>140</v>
      </c>
    </row>
    <row r="737" spans="1:51" s="13" customFormat="1" ht="12">
      <c r="A737" s="13"/>
      <c r="B737" s="238"/>
      <c r="C737" s="239"/>
      <c r="D737" s="240" t="s">
        <v>150</v>
      </c>
      <c r="E737" s="241" t="s">
        <v>1</v>
      </c>
      <c r="F737" s="242" t="s">
        <v>1226</v>
      </c>
      <c r="G737" s="239"/>
      <c r="H737" s="241" t="s">
        <v>1</v>
      </c>
      <c r="I737" s="243"/>
      <c r="J737" s="239"/>
      <c r="K737" s="239"/>
      <c r="L737" s="244"/>
      <c r="M737" s="245"/>
      <c r="N737" s="246"/>
      <c r="O737" s="246"/>
      <c r="P737" s="246"/>
      <c r="Q737" s="246"/>
      <c r="R737" s="246"/>
      <c r="S737" s="246"/>
      <c r="T737" s="247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8" t="s">
        <v>150</v>
      </c>
      <c r="AU737" s="248" t="s">
        <v>85</v>
      </c>
      <c r="AV737" s="13" t="s">
        <v>83</v>
      </c>
      <c r="AW737" s="13" t="s">
        <v>32</v>
      </c>
      <c r="AX737" s="13" t="s">
        <v>75</v>
      </c>
      <c r="AY737" s="248" t="s">
        <v>140</v>
      </c>
    </row>
    <row r="738" spans="1:51" s="14" customFormat="1" ht="12">
      <c r="A738" s="14"/>
      <c r="B738" s="249"/>
      <c r="C738" s="250"/>
      <c r="D738" s="240" t="s">
        <v>150</v>
      </c>
      <c r="E738" s="251" t="s">
        <v>1</v>
      </c>
      <c r="F738" s="252" t="s">
        <v>1179</v>
      </c>
      <c r="G738" s="250"/>
      <c r="H738" s="253">
        <v>67</v>
      </c>
      <c r="I738" s="254"/>
      <c r="J738" s="250"/>
      <c r="K738" s="250"/>
      <c r="L738" s="255"/>
      <c r="M738" s="256"/>
      <c r="N738" s="257"/>
      <c r="O738" s="257"/>
      <c r="P738" s="257"/>
      <c r="Q738" s="257"/>
      <c r="R738" s="257"/>
      <c r="S738" s="257"/>
      <c r="T738" s="258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9" t="s">
        <v>150</v>
      </c>
      <c r="AU738" s="259" t="s">
        <v>85</v>
      </c>
      <c r="AV738" s="14" t="s">
        <v>85</v>
      </c>
      <c r="AW738" s="14" t="s">
        <v>32</v>
      </c>
      <c r="AX738" s="14" t="s">
        <v>75</v>
      </c>
      <c r="AY738" s="259" t="s">
        <v>140</v>
      </c>
    </row>
    <row r="739" spans="1:51" s="13" customFormat="1" ht="12">
      <c r="A739" s="13"/>
      <c r="B739" s="238"/>
      <c r="C739" s="239"/>
      <c r="D739" s="240" t="s">
        <v>150</v>
      </c>
      <c r="E739" s="241" t="s">
        <v>1</v>
      </c>
      <c r="F739" s="242" t="s">
        <v>1235</v>
      </c>
      <c r="G739" s="239"/>
      <c r="H739" s="241" t="s">
        <v>1</v>
      </c>
      <c r="I739" s="243"/>
      <c r="J739" s="239"/>
      <c r="K739" s="239"/>
      <c r="L739" s="244"/>
      <c r="M739" s="245"/>
      <c r="N739" s="246"/>
      <c r="O739" s="246"/>
      <c r="P739" s="246"/>
      <c r="Q739" s="246"/>
      <c r="R739" s="246"/>
      <c r="S739" s="246"/>
      <c r="T739" s="247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8" t="s">
        <v>150</v>
      </c>
      <c r="AU739" s="248" t="s">
        <v>85</v>
      </c>
      <c r="AV739" s="13" t="s">
        <v>83</v>
      </c>
      <c r="AW739" s="13" t="s">
        <v>32</v>
      </c>
      <c r="AX739" s="13" t="s">
        <v>75</v>
      </c>
      <c r="AY739" s="248" t="s">
        <v>140</v>
      </c>
    </row>
    <row r="740" spans="1:51" s="14" customFormat="1" ht="12">
      <c r="A740" s="14"/>
      <c r="B740" s="249"/>
      <c r="C740" s="250"/>
      <c r="D740" s="240" t="s">
        <v>150</v>
      </c>
      <c r="E740" s="251" t="s">
        <v>1</v>
      </c>
      <c r="F740" s="252" t="s">
        <v>1236</v>
      </c>
      <c r="G740" s="250"/>
      <c r="H740" s="253">
        <v>35</v>
      </c>
      <c r="I740" s="254"/>
      <c r="J740" s="250"/>
      <c r="K740" s="250"/>
      <c r="L740" s="255"/>
      <c r="M740" s="256"/>
      <c r="N740" s="257"/>
      <c r="O740" s="257"/>
      <c r="P740" s="257"/>
      <c r="Q740" s="257"/>
      <c r="R740" s="257"/>
      <c r="S740" s="257"/>
      <c r="T740" s="258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9" t="s">
        <v>150</v>
      </c>
      <c r="AU740" s="259" t="s">
        <v>85</v>
      </c>
      <c r="AV740" s="14" t="s">
        <v>85</v>
      </c>
      <c r="AW740" s="14" t="s">
        <v>32</v>
      </c>
      <c r="AX740" s="14" t="s">
        <v>75</v>
      </c>
      <c r="AY740" s="259" t="s">
        <v>140</v>
      </c>
    </row>
    <row r="741" spans="1:51" s="13" customFormat="1" ht="12">
      <c r="A741" s="13"/>
      <c r="B741" s="238"/>
      <c r="C741" s="239"/>
      <c r="D741" s="240" t="s">
        <v>150</v>
      </c>
      <c r="E741" s="241" t="s">
        <v>1</v>
      </c>
      <c r="F741" s="242" t="s">
        <v>1188</v>
      </c>
      <c r="G741" s="239"/>
      <c r="H741" s="241" t="s">
        <v>1</v>
      </c>
      <c r="I741" s="243"/>
      <c r="J741" s="239"/>
      <c r="K741" s="239"/>
      <c r="L741" s="244"/>
      <c r="M741" s="245"/>
      <c r="N741" s="246"/>
      <c r="O741" s="246"/>
      <c r="P741" s="246"/>
      <c r="Q741" s="246"/>
      <c r="R741" s="246"/>
      <c r="S741" s="246"/>
      <c r="T741" s="247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8" t="s">
        <v>150</v>
      </c>
      <c r="AU741" s="248" t="s">
        <v>85</v>
      </c>
      <c r="AV741" s="13" t="s">
        <v>83</v>
      </c>
      <c r="AW741" s="13" t="s">
        <v>32</v>
      </c>
      <c r="AX741" s="13" t="s">
        <v>75</v>
      </c>
      <c r="AY741" s="248" t="s">
        <v>140</v>
      </c>
    </row>
    <row r="742" spans="1:51" s="14" customFormat="1" ht="12">
      <c r="A742" s="14"/>
      <c r="B742" s="249"/>
      <c r="C742" s="250"/>
      <c r="D742" s="240" t="s">
        <v>150</v>
      </c>
      <c r="E742" s="251" t="s">
        <v>1</v>
      </c>
      <c r="F742" s="252" t="s">
        <v>1189</v>
      </c>
      <c r="G742" s="250"/>
      <c r="H742" s="253">
        <v>22.605</v>
      </c>
      <c r="I742" s="254"/>
      <c r="J742" s="250"/>
      <c r="K742" s="250"/>
      <c r="L742" s="255"/>
      <c r="M742" s="256"/>
      <c r="N742" s="257"/>
      <c r="O742" s="257"/>
      <c r="P742" s="257"/>
      <c r="Q742" s="257"/>
      <c r="R742" s="257"/>
      <c r="S742" s="257"/>
      <c r="T742" s="258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9" t="s">
        <v>150</v>
      </c>
      <c r="AU742" s="259" t="s">
        <v>85</v>
      </c>
      <c r="AV742" s="14" t="s">
        <v>85</v>
      </c>
      <c r="AW742" s="14" t="s">
        <v>32</v>
      </c>
      <c r="AX742" s="14" t="s">
        <v>75</v>
      </c>
      <c r="AY742" s="259" t="s">
        <v>140</v>
      </c>
    </row>
    <row r="743" spans="1:51" s="13" customFormat="1" ht="12">
      <c r="A743" s="13"/>
      <c r="B743" s="238"/>
      <c r="C743" s="239"/>
      <c r="D743" s="240" t="s">
        <v>150</v>
      </c>
      <c r="E743" s="241" t="s">
        <v>1</v>
      </c>
      <c r="F743" s="242" t="s">
        <v>1227</v>
      </c>
      <c r="G743" s="239"/>
      <c r="H743" s="241" t="s">
        <v>1</v>
      </c>
      <c r="I743" s="243"/>
      <c r="J743" s="239"/>
      <c r="K743" s="239"/>
      <c r="L743" s="244"/>
      <c r="M743" s="245"/>
      <c r="N743" s="246"/>
      <c r="O743" s="246"/>
      <c r="P743" s="246"/>
      <c r="Q743" s="246"/>
      <c r="R743" s="246"/>
      <c r="S743" s="246"/>
      <c r="T743" s="247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8" t="s">
        <v>150</v>
      </c>
      <c r="AU743" s="248" t="s">
        <v>85</v>
      </c>
      <c r="AV743" s="13" t="s">
        <v>83</v>
      </c>
      <c r="AW743" s="13" t="s">
        <v>32</v>
      </c>
      <c r="AX743" s="13" t="s">
        <v>75</v>
      </c>
      <c r="AY743" s="248" t="s">
        <v>140</v>
      </c>
    </row>
    <row r="744" spans="1:51" s="14" customFormat="1" ht="12">
      <c r="A744" s="14"/>
      <c r="B744" s="249"/>
      <c r="C744" s="250"/>
      <c r="D744" s="240" t="s">
        <v>150</v>
      </c>
      <c r="E744" s="251" t="s">
        <v>1</v>
      </c>
      <c r="F744" s="252" t="s">
        <v>1181</v>
      </c>
      <c r="G744" s="250"/>
      <c r="H744" s="253">
        <v>37.676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9" t="s">
        <v>150</v>
      </c>
      <c r="AU744" s="259" t="s">
        <v>85</v>
      </c>
      <c r="AV744" s="14" t="s">
        <v>85</v>
      </c>
      <c r="AW744" s="14" t="s">
        <v>32</v>
      </c>
      <c r="AX744" s="14" t="s">
        <v>75</v>
      </c>
      <c r="AY744" s="259" t="s">
        <v>140</v>
      </c>
    </row>
    <row r="745" spans="1:51" s="15" customFormat="1" ht="12">
      <c r="A745" s="15"/>
      <c r="B745" s="260"/>
      <c r="C745" s="261"/>
      <c r="D745" s="240" t="s">
        <v>150</v>
      </c>
      <c r="E745" s="262" t="s">
        <v>1</v>
      </c>
      <c r="F745" s="263" t="s">
        <v>154</v>
      </c>
      <c r="G745" s="261"/>
      <c r="H745" s="264">
        <v>182.83100000000002</v>
      </c>
      <c r="I745" s="265"/>
      <c r="J745" s="261"/>
      <c r="K745" s="261"/>
      <c r="L745" s="266"/>
      <c r="M745" s="267"/>
      <c r="N745" s="268"/>
      <c r="O745" s="268"/>
      <c r="P745" s="268"/>
      <c r="Q745" s="268"/>
      <c r="R745" s="268"/>
      <c r="S745" s="268"/>
      <c r="T745" s="269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70" t="s">
        <v>150</v>
      </c>
      <c r="AU745" s="270" t="s">
        <v>85</v>
      </c>
      <c r="AV745" s="15" t="s">
        <v>146</v>
      </c>
      <c r="AW745" s="15" t="s">
        <v>32</v>
      </c>
      <c r="AX745" s="15" t="s">
        <v>83</v>
      </c>
      <c r="AY745" s="270" t="s">
        <v>140</v>
      </c>
    </row>
    <row r="746" spans="1:63" s="12" customFormat="1" ht="22.8" customHeight="1">
      <c r="A746" s="12"/>
      <c r="B746" s="203"/>
      <c r="C746" s="204"/>
      <c r="D746" s="205" t="s">
        <v>74</v>
      </c>
      <c r="E746" s="217" t="s">
        <v>620</v>
      </c>
      <c r="F746" s="217" t="s">
        <v>621</v>
      </c>
      <c r="G746" s="204"/>
      <c r="H746" s="204"/>
      <c r="I746" s="207"/>
      <c r="J746" s="218">
        <f>BK746</f>
        <v>0</v>
      </c>
      <c r="K746" s="204"/>
      <c r="L746" s="209"/>
      <c r="M746" s="210"/>
      <c r="N746" s="211"/>
      <c r="O746" s="211"/>
      <c r="P746" s="212">
        <f>SUM(P747:P755)</f>
        <v>0</v>
      </c>
      <c r="Q746" s="211"/>
      <c r="R746" s="212">
        <f>SUM(R747:R755)</f>
        <v>0</v>
      </c>
      <c r="S746" s="211"/>
      <c r="T746" s="213">
        <f>SUM(T747:T755)</f>
        <v>0</v>
      </c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R746" s="214" t="s">
        <v>83</v>
      </c>
      <c r="AT746" s="215" t="s">
        <v>74</v>
      </c>
      <c r="AU746" s="215" t="s">
        <v>83</v>
      </c>
      <c r="AY746" s="214" t="s">
        <v>140</v>
      </c>
      <c r="BK746" s="216">
        <f>SUM(BK747:BK755)</f>
        <v>0</v>
      </c>
    </row>
    <row r="747" spans="1:65" s="2" customFormat="1" ht="33" customHeight="1">
      <c r="A747" s="38"/>
      <c r="B747" s="39"/>
      <c r="C747" s="219" t="s">
        <v>737</v>
      </c>
      <c r="D747" s="219" t="s">
        <v>142</v>
      </c>
      <c r="E747" s="220" t="s">
        <v>623</v>
      </c>
      <c r="F747" s="221" t="s">
        <v>624</v>
      </c>
      <c r="G747" s="222" t="s">
        <v>187</v>
      </c>
      <c r="H747" s="223">
        <v>178.358</v>
      </c>
      <c r="I747" s="224"/>
      <c r="J747" s="225">
        <f>ROUND(I747*H747,2)</f>
        <v>0</v>
      </c>
      <c r="K747" s="226"/>
      <c r="L747" s="44"/>
      <c r="M747" s="227" t="s">
        <v>1</v>
      </c>
      <c r="N747" s="228" t="s">
        <v>40</v>
      </c>
      <c r="O747" s="91"/>
      <c r="P747" s="229">
        <f>O747*H747</f>
        <v>0</v>
      </c>
      <c r="Q747" s="229">
        <v>0</v>
      </c>
      <c r="R747" s="229">
        <f>Q747*H747</f>
        <v>0</v>
      </c>
      <c r="S747" s="229">
        <v>0</v>
      </c>
      <c r="T747" s="230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231" t="s">
        <v>146</v>
      </c>
      <c r="AT747" s="231" t="s">
        <v>142</v>
      </c>
      <c r="AU747" s="231" t="s">
        <v>85</v>
      </c>
      <c r="AY747" s="17" t="s">
        <v>140</v>
      </c>
      <c r="BE747" s="232">
        <f>IF(N747="základní",J747,0)</f>
        <v>0</v>
      </c>
      <c r="BF747" s="232">
        <f>IF(N747="snížená",J747,0)</f>
        <v>0</v>
      </c>
      <c r="BG747" s="232">
        <f>IF(N747="zákl. přenesená",J747,0)</f>
        <v>0</v>
      </c>
      <c r="BH747" s="232">
        <f>IF(N747="sníž. přenesená",J747,0)</f>
        <v>0</v>
      </c>
      <c r="BI747" s="232">
        <f>IF(N747="nulová",J747,0)</f>
        <v>0</v>
      </c>
      <c r="BJ747" s="17" t="s">
        <v>83</v>
      </c>
      <c r="BK747" s="232">
        <f>ROUND(I747*H747,2)</f>
        <v>0</v>
      </c>
      <c r="BL747" s="17" t="s">
        <v>146</v>
      </c>
      <c r="BM747" s="231" t="s">
        <v>1242</v>
      </c>
    </row>
    <row r="748" spans="1:47" s="2" customFormat="1" ht="12">
      <c r="A748" s="38"/>
      <c r="B748" s="39"/>
      <c r="C748" s="40"/>
      <c r="D748" s="233" t="s">
        <v>148</v>
      </c>
      <c r="E748" s="40"/>
      <c r="F748" s="234" t="s">
        <v>626</v>
      </c>
      <c r="G748" s="40"/>
      <c r="H748" s="40"/>
      <c r="I748" s="235"/>
      <c r="J748" s="40"/>
      <c r="K748" s="40"/>
      <c r="L748" s="44"/>
      <c r="M748" s="236"/>
      <c r="N748" s="237"/>
      <c r="O748" s="91"/>
      <c r="P748" s="91"/>
      <c r="Q748" s="91"/>
      <c r="R748" s="91"/>
      <c r="S748" s="91"/>
      <c r="T748" s="92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T748" s="17" t="s">
        <v>148</v>
      </c>
      <c r="AU748" s="17" t="s">
        <v>85</v>
      </c>
    </row>
    <row r="749" spans="1:65" s="2" customFormat="1" ht="24.15" customHeight="1">
      <c r="A749" s="38"/>
      <c r="B749" s="39"/>
      <c r="C749" s="219" t="s">
        <v>744</v>
      </c>
      <c r="D749" s="219" t="s">
        <v>142</v>
      </c>
      <c r="E749" s="220" t="s">
        <v>628</v>
      </c>
      <c r="F749" s="221" t="s">
        <v>629</v>
      </c>
      <c r="G749" s="222" t="s">
        <v>187</v>
      </c>
      <c r="H749" s="223">
        <v>178.358</v>
      </c>
      <c r="I749" s="224"/>
      <c r="J749" s="225">
        <f>ROUND(I749*H749,2)</f>
        <v>0</v>
      </c>
      <c r="K749" s="226"/>
      <c r="L749" s="44"/>
      <c r="M749" s="227" t="s">
        <v>1</v>
      </c>
      <c r="N749" s="228" t="s">
        <v>40</v>
      </c>
      <c r="O749" s="91"/>
      <c r="P749" s="229">
        <f>O749*H749</f>
        <v>0</v>
      </c>
      <c r="Q749" s="229">
        <v>0</v>
      </c>
      <c r="R749" s="229">
        <f>Q749*H749</f>
        <v>0</v>
      </c>
      <c r="S749" s="229">
        <v>0</v>
      </c>
      <c r="T749" s="230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31" t="s">
        <v>146</v>
      </c>
      <c r="AT749" s="231" t="s">
        <v>142</v>
      </c>
      <c r="AU749" s="231" t="s">
        <v>85</v>
      </c>
      <c r="AY749" s="17" t="s">
        <v>140</v>
      </c>
      <c r="BE749" s="232">
        <f>IF(N749="základní",J749,0)</f>
        <v>0</v>
      </c>
      <c r="BF749" s="232">
        <f>IF(N749="snížená",J749,0)</f>
        <v>0</v>
      </c>
      <c r="BG749" s="232">
        <f>IF(N749="zákl. přenesená",J749,0)</f>
        <v>0</v>
      </c>
      <c r="BH749" s="232">
        <f>IF(N749="sníž. přenesená",J749,0)</f>
        <v>0</v>
      </c>
      <c r="BI749" s="232">
        <f>IF(N749="nulová",J749,0)</f>
        <v>0</v>
      </c>
      <c r="BJ749" s="17" t="s">
        <v>83</v>
      </c>
      <c r="BK749" s="232">
        <f>ROUND(I749*H749,2)</f>
        <v>0</v>
      </c>
      <c r="BL749" s="17" t="s">
        <v>146</v>
      </c>
      <c r="BM749" s="231" t="s">
        <v>1243</v>
      </c>
    </row>
    <row r="750" spans="1:47" s="2" customFormat="1" ht="12">
      <c r="A750" s="38"/>
      <c r="B750" s="39"/>
      <c r="C750" s="40"/>
      <c r="D750" s="233" t="s">
        <v>148</v>
      </c>
      <c r="E750" s="40"/>
      <c r="F750" s="234" t="s">
        <v>631</v>
      </c>
      <c r="G750" s="40"/>
      <c r="H750" s="40"/>
      <c r="I750" s="235"/>
      <c r="J750" s="40"/>
      <c r="K750" s="40"/>
      <c r="L750" s="44"/>
      <c r="M750" s="236"/>
      <c r="N750" s="237"/>
      <c r="O750" s="91"/>
      <c r="P750" s="91"/>
      <c r="Q750" s="91"/>
      <c r="R750" s="91"/>
      <c r="S750" s="91"/>
      <c r="T750" s="92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T750" s="17" t="s">
        <v>148</v>
      </c>
      <c r="AU750" s="17" t="s">
        <v>85</v>
      </c>
    </row>
    <row r="751" spans="1:65" s="2" customFormat="1" ht="24.15" customHeight="1">
      <c r="A751" s="38"/>
      <c r="B751" s="39"/>
      <c r="C751" s="219" t="s">
        <v>751</v>
      </c>
      <c r="D751" s="219" t="s">
        <v>142</v>
      </c>
      <c r="E751" s="220" t="s">
        <v>633</v>
      </c>
      <c r="F751" s="221" t="s">
        <v>634</v>
      </c>
      <c r="G751" s="222" t="s">
        <v>187</v>
      </c>
      <c r="H751" s="223">
        <v>1605.222</v>
      </c>
      <c r="I751" s="224"/>
      <c r="J751" s="225">
        <f>ROUND(I751*H751,2)</f>
        <v>0</v>
      </c>
      <c r="K751" s="226"/>
      <c r="L751" s="44"/>
      <c r="M751" s="227" t="s">
        <v>1</v>
      </c>
      <c r="N751" s="228" t="s">
        <v>40</v>
      </c>
      <c r="O751" s="91"/>
      <c r="P751" s="229">
        <f>O751*H751</f>
        <v>0</v>
      </c>
      <c r="Q751" s="229">
        <v>0</v>
      </c>
      <c r="R751" s="229">
        <f>Q751*H751</f>
        <v>0</v>
      </c>
      <c r="S751" s="229">
        <v>0</v>
      </c>
      <c r="T751" s="230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31" t="s">
        <v>146</v>
      </c>
      <c r="AT751" s="231" t="s">
        <v>142</v>
      </c>
      <c r="AU751" s="231" t="s">
        <v>85</v>
      </c>
      <c r="AY751" s="17" t="s">
        <v>140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17" t="s">
        <v>83</v>
      </c>
      <c r="BK751" s="232">
        <f>ROUND(I751*H751,2)</f>
        <v>0</v>
      </c>
      <c r="BL751" s="17" t="s">
        <v>146</v>
      </c>
      <c r="BM751" s="231" t="s">
        <v>1244</v>
      </c>
    </row>
    <row r="752" spans="1:47" s="2" customFormat="1" ht="12">
      <c r="A752" s="38"/>
      <c r="B752" s="39"/>
      <c r="C752" s="40"/>
      <c r="D752" s="233" t="s">
        <v>148</v>
      </c>
      <c r="E752" s="40"/>
      <c r="F752" s="234" t="s">
        <v>636</v>
      </c>
      <c r="G752" s="40"/>
      <c r="H752" s="40"/>
      <c r="I752" s="235"/>
      <c r="J752" s="40"/>
      <c r="K752" s="40"/>
      <c r="L752" s="44"/>
      <c r="M752" s="236"/>
      <c r="N752" s="237"/>
      <c r="O752" s="91"/>
      <c r="P752" s="91"/>
      <c r="Q752" s="91"/>
      <c r="R752" s="91"/>
      <c r="S752" s="91"/>
      <c r="T752" s="92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T752" s="17" t="s">
        <v>148</v>
      </c>
      <c r="AU752" s="17" t="s">
        <v>85</v>
      </c>
    </row>
    <row r="753" spans="1:51" s="14" customFormat="1" ht="12">
      <c r="A753" s="14"/>
      <c r="B753" s="249"/>
      <c r="C753" s="250"/>
      <c r="D753" s="240" t="s">
        <v>150</v>
      </c>
      <c r="E753" s="250"/>
      <c r="F753" s="252" t="s">
        <v>1245</v>
      </c>
      <c r="G753" s="250"/>
      <c r="H753" s="253">
        <v>1605.222</v>
      </c>
      <c r="I753" s="254"/>
      <c r="J753" s="250"/>
      <c r="K753" s="250"/>
      <c r="L753" s="255"/>
      <c r="M753" s="256"/>
      <c r="N753" s="257"/>
      <c r="O753" s="257"/>
      <c r="P753" s="257"/>
      <c r="Q753" s="257"/>
      <c r="R753" s="257"/>
      <c r="S753" s="257"/>
      <c r="T753" s="258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9" t="s">
        <v>150</v>
      </c>
      <c r="AU753" s="259" t="s">
        <v>85</v>
      </c>
      <c r="AV753" s="14" t="s">
        <v>85</v>
      </c>
      <c r="AW753" s="14" t="s">
        <v>4</v>
      </c>
      <c r="AX753" s="14" t="s">
        <v>83</v>
      </c>
      <c r="AY753" s="259" t="s">
        <v>140</v>
      </c>
    </row>
    <row r="754" spans="1:65" s="2" customFormat="1" ht="44.25" customHeight="1">
      <c r="A754" s="38"/>
      <c r="B754" s="39"/>
      <c r="C754" s="219" t="s">
        <v>758</v>
      </c>
      <c r="D754" s="219" t="s">
        <v>142</v>
      </c>
      <c r="E754" s="220" t="s">
        <v>639</v>
      </c>
      <c r="F754" s="221" t="s">
        <v>640</v>
      </c>
      <c r="G754" s="222" t="s">
        <v>187</v>
      </c>
      <c r="H754" s="223">
        <v>178.358</v>
      </c>
      <c r="I754" s="224"/>
      <c r="J754" s="225">
        <f>ROUND(I754*H754,2)</f>
        <v>0</v>
      </c>
      <c r="K754" s="226"/>
      <c r="L754" s="44"/>
      <c r="M754" s="227" t="s">
        <v>1</v>
      </c>
      <c r="N754" s="228" t="s">
        <v>40</v>
      </c>
      <c r="O754" s="91"/>
      <c r="P754" s="229">
        <f>O754*H754</f>
        <v>0</v>
      </c>
      <c r="Q754" s="229">
        <v>0</v>
      </c>
      <c r="R754" s="229">
        <f>Q754*H754</f>
        <v>0</v>
      </c>
      <c r="S754" s="229">
        <v>0</v>
      </c>
      <c r="T754" s="230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31" t="s">
        <v>146</v>
      </c>
      <c r="AT754" s="231" t="s">
        <v>142</v>
      </c>
      <c r="AU754" s="231" t="s">
        <v>85</v>
      </c>
      <c r="AY754" s="17" t="s">
        <v>140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17" t="s">
        <v>83</v>
      </c>
      <c r="BK754" s="232">
        <f>ROUND(I754*H754,2)</f>
        <v>0</v>
      </c>
      <c r="BL754" s="17" t="s">
        <v>146</v>
      </c>
      <c r="BM754" s="231" t="s">
        <v>1246</v>
      </c>
    </row>
    <row r="755" spans="1:47" s="2" customFormat="1" ht="12">
      <c r="A755" s="38"/>
      <c r="B755" s="39"/>
      <c r="C755" s="40"/>
      <c r="D755" s="233" t="s">
        <v>148</v>
      </c>
      <c r="E755" s="40"/>
      <c r="F755" s="234" t="s">
        <v>642</v>
      </c>
      <c r="G755" s="40"/>
      <c r="H755" s="40"/>
      <c r="I755" s="235"/>
      <c r="J755" s="40"/>
      <c r="K755" s="40"/>
      <c r="L755" s="44"/>
      <c r="M755" s="236"/>
      <c r="N755" s="237"/>
      <c r="O755" s="91"/>
      <c r="P755" s="91"/>
      <c r="Q755" s="91"/>
      <c r="R755" s="91"/>
      <c r="S755" s="91"/>
      <c r="T755" s="92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T755" s="17" t="s">
        <v>148</v>
      </c>
      <c r="AU755" s="17" t="s">
        <v>85</v>
      </c>
    </row>
    <row r="756" spans="1:63" s="12" customFormat="1" ht="22.8" customHeight="1">
      <c r="A756" s="12"/>
      <c r="B756" s="203"/>
      <c r="C756" s="204"/>
      <c r="D756" s="205" t="s">
        <v>74</v>
      </c>
      <c r="E756" s="217" t="s">
        <v>643</v>
      </c>
      <c r="F756" s="217" t="s">
        <v>644</v>
      </c>
      <c r="G756" s="204"/>
      <c r="H756" s="204"/>
      <c r="I756" s="207"/>
      <c r="J756" s="218">
        <f>BK756</f>
        <v>0</v>
      </c>
      <c r="K756" s="204"/>
      <c r="L756" s="209"/>
      <c r="M756" s="210"/>
      <c r="N756" s="211"/>
      <c r="O756" s="211"/>
      <c r="P756" s="212">
        <f>SUM(P757:P758)</f>
        <v>0</v>
      </c>
      <c r="Q756" s="211"/>
      <c r="R756" s="212">
        <f>SUM(R757:R758)</f>
        <v>0</v>
      </c>
      <c r="S756" s="211"/>
      <c r="T756" s="213">
        <f>SUM(T757:T758)</f>
        <v>0</v>
      </c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R756" s="214" t="s">
        <v>83</v>
      </c>
      <c r="AT756" s="215" t="s">
        <v>74</v>
      </c>
      <c r="AU756" s="215" t="s">
        <v>83</v>
      </c>
      <c r="AY756" s="214" t="s">
        <v>140</v>
      </c>
      <c r="BK756" s="216">
        <f>SUM(BK757:BK758)</f>
        <v>0</v>
      </c>
    </row>
    <row r="757" spans="1:65" s="2" customFormat="1" ht="16.5" customHeight="1">
      <c r="A757" s="38"/>
      <c r="B757" s="39"/>
      <c r="C757" s="219" t="s">
        <v>765</v>
      </c>
      <c r="D757" s="219" t="s">
        <v>142</v>
      </c>
      <c r="E757" s="220" t="s">
        <v>646</v>
      </c>
      <c r="F757" s="221" t="s">
        <v>647</v>
      </c>
      <c r="G757" s="222" t="s">
        <v>187</v>
      </c>
      <c r="H757" s="223">
        <v>262.734</v>
      </c>
      <c r="I757" s="224"/>
      <c r="J757" s="225">
        <f>ROUND(I757*H757,2)</f>
        <v>0</v>
      </c>
      <c r="K757" s="226"/>
      <c r="L757" s="44"/>
      <c r="M757" s="227" t="s">
        <v>1</v>
      </c>
      <c r="N757" s="228" t="s">
        <v>40</v>
      </c>
      <c r="O757" s="91"/>
      <c r="P757" s="229">
        <f>O757*H757</f>
        <v>0</v>
      </c>
      <c r="Q757" s="229">
        <v>0</v>
      </c>
      <c r="R757" s="229">
        <f>Q757*H757</f>
        <v>0</v>
      </c>
      <c r="S757" s="229">
        <v>0</v>
      </c>
      <c r="T757" s="230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31" t="s">
        <v>146</v>
      </c>
      <c r="AT757" s="231" t="s">
        <v>142</v>
      </c>
      <c r="AU757" s="231" t="s">
        <v>85</v>
      </c>
      <c r="AY757" s="17" t="s">
        <v>140</v>
      </c>
      <c r="BE757" s="232">
        <f>IF(N757="základní",J757,0)</f>
        <v>0</v>
      </c>
      <c r="BF757" s="232">
        <f>IF(N757="snížená",J757,0)</f>
        <v>0</v>
      </c>
      <c r="BG757" s="232">
        <f>IF(N757="zákl. přenesená",J757,0)</f>
        <v>0</v>
      </c>
      <c r="BH757" s="232">
        <f>IF(N757="sníž. přenesená",J757,0)</f>
        <v>0</v>
      </c>
      <c r="BI757" s="232">
        <f>IF(N757="nulová",J757,0)</f>
        <v>0</v>
      </c>
      <c r="BJ757" s="17" t="s">
        <v>83</v>
      </c>
      <c r="BK757" s="232">
        <f>ROUND(I757*H757,2)</f>
        <v>0</v>
      </c>
      <c r="BL757" s="17" t="s">
        <v>146</v>
      </c>
      <c r="BM757" s="231" t="s">
        <v>1247</v>
      </c>
    </row>
    <row r="758" spans="1:47" s="2" customFormat="1" ht="12">
      <c r="A758" s="38"/>
      <c r="B758" s="39"/>
      <c r="C758" s="40"/>
      <c r="D758" s="233" t="s">
        <v>148</v>
      </c>
      <c r="E758" s="40"/>
      <c r="F758" s="234" t="s">
        <v>649</v>
      </c>
      <c r="G758" s="40"/>
      <c r="H758" s="40"/>
      <c r="I758" s="235"/>
      <c r="J758" s="40"/>
      <c r="K758" s="40"/>
      <c r="L758" s="44"/>
      <c r="M758" s="236"/>
      <c r="N758" s="237"/>
      <c r="O758" s="91"/>
      <c r="P758" s="91"/>
      <c r="Q758" s="91"/>
      <c r="R758" s="91"/>
      <c r="S758" s="91"/>
      <c r="T758" s="92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T758" s="17" t="s">
        <v>148</v>
      </c>
      <c r="AU758" s="17" t="s">
        <v>85</v>
      </c>
    </row>
    <row r="759" spans="1:63" s="12" customFormat="1" ht="25.9" customHeight="1">
      <c r="A759" s="12"/>
      <c r="B759" s="203"/>
      <c r="C759" s="204"/>
      <c r="D759" s="205" t="s">
        <v>74</v>
      </c>
      <c r="E759" s="206" t="s">
        <v>650</v>
      </c>
      <c r="F759" s="206" t="s">
        <v>651</v>
      </c>
      <c r="G759" s="204"/>
      <c r="H759" s="204"/>
      <c r="I759" s="207"/>
      <c r="J759" s="208">
        <f>BK759</f>
        <v>0</v>
      </c>
      <c r="K759" s="204"/>
      <c r="L759" s="209"/>
      <c r="M759" s="210"/>
      <c r="N759" s="211"/>
      <c r="O759" s="211"/>
      <c r="P759" s="212">
        <f>P760+P807+P814+P821+P828+P840+P895+P935+P955+P975</f>
        <v>0</v>
      </c>
      <c r="Q759" s="211"/>
      <c r="R759" s="212">
        <f>R760+R807+R814+R821+R828+R840+R895+R935+R955+R975</f>
        <v>6.15358923</v>
      </c>
      <c r="S759" s="211"/>
      <c r="T759" s="213">
        <f>T760+T807+T814+T821+T828+T840+T895+T935+T955+T975</f>
        <v>9.3976093</v>
      </c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R759" s="214" t="s">
        <v>85</v>
      </c>
      <c r="AT759" s="215" t="s">
        <v>74</v>
      </c>
      <c r="AU759" s="215" t="s">
        <v>75</v>
      </c>
      <c r="AY759" s="214" t="s">
        <v>140</v>
      </c>
      <c r="BK759" s="216">
        <f>BK760+BK807+BK814+BK821+BK828+BK840+BK895+BK935+BK955+BK975</f>
        <v>0</v>
      </c>
    </row>
    <row r="760" spans="1:63" s="12" customFormat="1" ht="22.8" customHeight="1">
      <c r="A760" s="12"/>
      <c r="B760" s="203"/>
      <c r="C760" s="204"/>
      <c r="D760" s="205" t="s">
        <v>74</v>
      </c>
      <c r="E760" s="217" t="s">
        <v>652</v>
      </c>
      <c r="F760" s="217" t="s">
        <v>653</v>
      </c>
      <c r="G760" s="204"/>
      <c r="H760" s="204"/>
      <c r="I760" s="207"/>
      <c r="J760" s="218">
        <f>BK760</f>
        <v>0</v>
      </c>
      <c r="K760" s="204"/>
      <c r="L760" s="209"/>
      <c r="M760" s="210"/>
      <c r="N760" s="211"/>
      <c r="O760" s="211"/>
      <c r="P760" s="212">
        <f>SUM(P761:P806)</f>
        <v>0</v>
      </c>
      <c r="Q760" s="211"/>
      <c r="R760" s="212">
        <f>SUM(R761:R806)</f>
        <v>2.2168546</v>
      </c>
      <c r="S760" s="211"/>
      <c r="T760" s="213">
        <f>SUM(T761:T806)</f>
        <v>0</v>
      </c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R760" s="214" t="s">
        <v>85</v>
      </c>
      <c r="AT760" s="215" t="s">
        <v>74</v>
      </c>
      <c r="AU760" s="215" t="s">
        <v>83</v>
      </c>
      <c r="AY760" s="214" t="s">
        <v>140</v>
      </c>
      <c r="BK760" s="216">
        <f>SUM(BK761:BK806)</f>
        <v>0</v>
      </c>
    </row>
    <row r="761" spans="1:65" s="2" customFormat="1" ht="24.15" customHeight="1">
      <c r="A761" s="38"/>
      <c r="B761" s="39"/>
      <c r="C761" s="219" t="s">
        <v>772</v>
      </c>
      <c r="D761" s="219" t="s">
        <v>142</v>
      </c>
      <c r="E761" s="220" t="s">
        <v>1248</v>
      </c>
      <c r="F761" s="221" t="s">
        <v>1249</v>
      </c>
      <c r="G761" s="222" t="s">
        <v>145</v>
      </c>
      <c r="H761" s="223">
        <v>325</v>
      </c>
      <c r="I761" s="224"/>
      <c r="J761" s="225">
        <f>ROUND(I761*H761,2)</f>
        <v>0</v>
      </c>
      <c r="K761" s="226"/>
      <c r="L761" s="44"/>
      <c r="M761" s="227" t="s">
        <v>1</v>
      </c>
      <c r="N761" s="228" t="s">
        <v>40</v>
      </c>
      <c r="O761" s="91"/>
      <c r="P761" s="229">
        <f>O761*H761</f>
        <v>0</v>
      </c>
      <c r="Q761" s="229">
        <v>0</v>
      </c>
      <c r="R761" s="229">
        <f>Q761*H761</f>
        <v>0</v>
      </c>
      <c r="S761" s="229">
        <v>0</v>
      </c>
      <c r="T761" s="230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31" t="s">
        <v>253</v>
      </c>
      <c r="AT761" s="231" t="s">
        <v>142</v>
      </c>
      <c r="AU761" s="231" t="s">
        <v>85</v>
      </c>
      <c r="AY761" s="17" t="s">
        <v>140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17" t="s">
        <v>83</v>
      </c>
      <c r="BK761" s="232">
        <f>ROUND(I761*H761,2)</f>
        <v>0</v>
      </c>
      <c r="BL761" s="17" t="s">
        <v>253</v>
      </c>
      <c r="BM761" s="231" t="s">
        <v>1250</v>
      </c>
    </row>
    <row r="762" spans="1:47" s="2" customFormat="1" ht="12">
      <c r="A762" s="38"/>
      <c r="B762" s="39"/>
      <c r="C762" s="40"/>
      <c r="D762" s="233" t="s">
        <v>148</v>
      </c>
      <c r="E762" s="40"/>
      <c r="F762" s="234" t="s">
        <v>1251</v>
      </c>
      <c r="G762" s="40"/>
      <c r="H762" s="40"/>
      <c r="I762" s="235"/>
      <c r="J762" s="40"/>
      <c r="K762" s="40"/>
      <c r="L762" s="44"/>
      <c r="M762" s="236"/>
      <c r="N762" s="237"/>
      <c r="O762" s="91"/>
      <c r="P762" s="91"/>
      <c r="Q762" s="91"/>
      <c r="R762" s="91"/>
      <c r="S762" s="91"/>
      <c r="T762" s="92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T762" s="17" t="s">
        <v>148</v>
      </c>
      <c r="AU762" s="17" t="s">
        <v>85</v>
      </c>
    </row>
    <row r="763" spans="1:51" s="13" customFormat="1" ht="12">
      <c r="A763" s="13"/>
      <c r="B763" s="238"/>
      <c r="C763" s="239"/>
      <c r="D763" s="240" t="s">
        <v>150</v>
      </c>
      <c r="E763" s="241" t="s">
        <v>1</v>
      </c>
      <c r="F763" s="242" t="s">
        <v>831</v>
      </c>
      <c r="G763" s="239"/>
      <c r="H763" s="241" t="s">
        <v>1</v>
      </c>
      <c r="I763" s="243"/>
      <c r="J763" s="239"/>
      <c r="K763" s="239"/>
      <c r="L763" s="244"/>
      <c r="M763" s="245"/>
      <c r="N763" s="246"/>
      <c r="O763" s="246"/>
      <c r="P763" s="246"/>
      <c r="Q763" s="246"/>
      <c r="R763" s="246"/>
      <c r="S763" s="246"/>
      <c r="T763" s="247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8" t="s">
        <v>150</v>
      </c>
      <c r="AU763" s="248" t="s">
        <v>85</v>
      </c>
      <c r="AV763" s="13" t="s">
        <v>83</v>
      </c>
      <c r="AW763" s="13" t="s">
        <v>32</v>
      </c>
      <c r="AX763" s="13" t="s">
        <v>75</v>
      </c>
      <c r="AY763" s="248" t="s">
        <v>140</v>
      </c>
    </row>
    <row r="764" spans="1:51" s="13" customFormat="1" ht="12">
      <c r="A764" s="13"/>
      <c r="B764" s="238"/>
      <c r="C764" s="239"/>
      <c r="D764" s="240" t="s">
        <v>150</v>
      </c>
      <c r="E764" s="241" t="s">
        <v>1</v>
      </c>
      <c r="F764" s="242" t="s">
        <v>832</v>
      </c>
      <c r="G764" s="239"/>
      <c r="H764" s="241" t="s">
        <v>1</v>
      </c>
      <c r="I764" s="243"/>
      <c r="J764" s="239"/>
      <c r="K764" s="239"/>
      <c r="L764" s="244"/>
      <c r="M764" s="245"/>
      <c r="N764" s="246"/>
      <c r="O764" s="246"/>
      <c r="P764" s="246"/>
      <c r="Q764" s="246"/>
      <c r="R764" s="246"/>
      <c r="S764" s="246"/>
      <c r="T764" s="247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8" t="s">
        <v>150</v>
      </c>
      <c r="AU764" s="248" t="s">
        <v>85</v>
      </c>
      <c r="AV764" s="13" t="s">
        <v>83</v>
      </c>
      <c r="AW764" s="13" t="s">
        <v>32</v>
      </c>
      <c r="AX764" s="13" t="s">
        <v>75</v>
      </c>
      <c r="AY764" s="248" t="s">
        <v>140</v>
      </c>
    </row>
    <row r="765" spans="1:51" s="14" customFormat="1" ht="12">
      <c r="A765" s="14"/>
      <c r="B765" s="249"/>
      <c r="C765" s="250"/>
      <c r="D765" s="240" t="s">
        <v>150</v>
      </c>
      <c r="E765" s="251" t="s">
        <v>1</v>
      </c>
      <c r="F765" s="252" t="s">
        <v>953</v>
      </c>
      <c r="G765" s="250"/>
      <c r="H765" s="253">
        <v>15</v>
      </c>
      <c r="I765" s="254"/>
      <c r="J765" s="250"/>
      <c r="K765" s="250"/>
      <c r="L765" s="255"/>
      <c r="M765" s="256"/>
      <c r="N765" s="257"/>
      <c r="O765" s="257"/>
      <c r="P765" s="257"/>
      <c r="Q765" s="257"/>
      <c r="R765" s="257"/>
      <c r="S765" s="257"/>
      <c r="T765" s="258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9" t="s">
        <v>150</v>
      </c>
      <c r="AU765" s="259" t="s">
        <v>85</v>
      </c>
      <c r="AV765" s="14" t="s">
        <v>85</v>
      </c>
      <c r="AW765" s="14" t="s">
        <v>32</v>
      </c>
      <c r="AX765" s="14" t="s">
        <v>75</v>
      </c>
      <c r="AY765" s="259" t="s">
        <v>140</v>
      </c>
    </row>
    <row r="766" spans="1:51" s="13" customFormat="1" ht="12">
      <c r="A766" s="13"/>
      <c r="B766" s="238"/>
      <c r="C766" s="239"/>
      <c r="D766" s="240" t="s">
        <v>150</v>
      </c>
      <c r="E766" s="241" t="s">
        <v>1</v>
      </c>
      <c r="F766" s="242" t="s">
        <v>1252</v>
      </c>
      <c r="G766" s="239"/>
      <c r="H766" s="241" t="s">
        <v>1</v>
      </c>
      <c r="I766" s="243"/>
      <c r="J766" s="239"/>
      <c r="K766" s="239"/>
      <c r="L766" s="244"/>
      <c r="M766" s="245"/>
      <c r="N766" s="246"/>
      <c r="O766" s="246"/>
      <c r="P766" s="246"/>
      <c r="Q766" s="246"/>
      <c r="R766" s="246"/>
      <c r="S766" s="246"/>
      <c r="T766" s="247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8" t="s">
        <v>150</v>
      </c>
      <c r="AU766" s="248" t="s">
        <v>85</v>
      </c>
      <c r="AV766" s="13" t="s">
        <v>83</v>
      </c>
      <c r="AW766" s="13" t="s">
        <v>32</v>
      </c>
      <c r="AX766" s="13" t="s">
        <v>75</v>
      </c>
      <c r="AY766" s="248" t="s">
        <v>140</v>
      </c>
    </row>
    <row r="767" spans="1:51" s="14" customFormat="1" ht="12">
      <c r="A767" s="14"/>
      <c r="B767" s="249"/>
      <c r="C767" s="250"/>
      <c r="D767" s="240" t="s">
        <v>150</v>
      </c>
      <c r="E767" s="251" t="s">
        <v>1</v>
      </c>
      <c r="F767" s="252" t="s">
        <v>1253</v>
      </c>
      <c r="G767" s="250"/>
      <c r="H767" s="253">
        <v>310</v>
      </c>
      <c r="I767" s="254"/>
      <c r="J767" s="250"/>
      <c r="K767" s="250"/>
      <c r="L767" s="255"/>
      <c r="M767" s="256"/>
      <c r="N767" s="257"/>
      <c r="O767" s="257"/>
      <c r="P767" s="257"/>
      <c r="Q767" s="257"/>
      <c r="R767" s="257"/>
      <c r="S767" s="257"/>
      <c r="T767" s="258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9" t="s">
        <v>150</v>
      </c>
      <c r="AU767" s="259" t="s">
        <v>85</v>
      </c>
      <c r="AV767" s="14" t="s">
        <v>85</v>
      </c>
      <c r="AW767" s="14" t="s">
        <v>32</v>
      </c>
      <c r="AX767" s="14" t="s">
        <v>75</v>
      </c>
      <c r="AY767" s="259" t="s">
        <v>140</v>
      </c>
    </row>
    <row r="768" spans="1:51" s="15" customFormat="1" ht="12">
      <c r="A768" s="15"/>
      <c r="B768" s="260"/>
      <c r="C768" s="261"/>
      <c r="D768" s="240" t="s">
        <v>150</v>
      </c>
      <c r="E768" s="262" t="s">
        <v>1</v>
      </c>
      <c r="F768" s="263" t="s">
        <v>154</v>
      </c>
      <c r="G768" s="261"/>
      <c r="H768" s="264">
        <v>325</v>
      </c>
      <c r="I768" s="265"/>
      <c r="J768" s="261"/>
      <c r="K768" s="261"/>
      <c r="L768" s="266"/>
      <c r="M768" s="267"/>
      <c r="N768" s="268"/>
      <c r="O768" s="268"/>
      <c r="P768" s="268"/>
      <c r="Q768" s="268"/>
      <c r="R768" s="268"/>
      <c r="S768" s="268"/>
      <c r="T768" s="269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T768" s="270" t="s">
        <v>150</v>
      </c>
      <c r="AU768" s="270" t="s">
        <v>85</v>
      </c>
      <c r="AV768" s="15" t="s">
        <v>146</v>
      </c>
      <c r="AW768" s="15" t="s">
        <v>32</v>
      </c>
      <c r="AX768" s="15" t="s">
        <v>83</v>
      </c>
      <c r="AY768" s="270" t="s">
        <v>140</v>
      </c>
    </row>
    <row r="769" spans="1:65" s="2" customFormat="1" ht="16.5" customHeight="1">
      <c r="A769" s="38"/>
      <c r="B769" s="39"/>
      <c r="C769" s="271" t="s">
        <v>782</v>
      </c>
      <c r="D769" s="271" t="s">
        <v>200</v>
      </c>
      <c r="E769" s="272" t="s">
        <v>1254</v>
      </c>
      <c r="F769" s="273" t="s">
        <v>1255</v>
      </c>
      <c r="G769" s="274" t="s">
        <v>187</v>
      </c>
      <c r="H769" s="275">
        <v>0.098</v>
      </c>
      <c r="I769" s="276"/>
      <c r="J769" s="277">
        <f>ROUND(I769*H769,2)</f>
        <v>0</v>
      </c>
      <c r="K769" s="278"/>
      <c r="L769" s="279"/>
      <c r="M769" s="280" t="s">
        <v>1</v>
      </c>
      <c r="N769" s="281" t="s">
        <v>40</v>
      </c>
      <c r="O769" s="91"/>
      <c r="P769" s="229">
        <f>O769*H769</f>
        <v>0</v>
      </c>
      <c r="Q769" s="229">
        <v>1</v>
      </c>
      <c r="R769" s="229">
        <f>Q769*H769</f>
        <v>0.098</v>
      </c>
      <c r="S769" s="229">
        <v>0</v>
      </c>
      <c r="T769" s="230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31" t="s">
        <v>375</v>
      </c>
      <c r="AT769" s="231" t="s">
        <v>200</v>
      </c>
      <c r="AU769" s="231" t="s">
        <v>85</v>
      </c>
      <c r="AY769" s="17" t="s">
        <v>140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17" t="s">
        <v>83</v>
      </c>
      <c r="BK769" s="232">
        <f>ROUND(I769*H769,2)</f>
        <v>0</v>
      </c>
      <c r="BL769" s="17" t="s">
        <v>253</v>
      </c>
      <c r="BM769" s="231" t="s">
        <v>1256</v>
      </c>
    </row>
    <row r="770" spans="1:51" s="14" customFormat="1" ht="12">
      <c r="A770" s="14"/>
      <c r="B770" s="249"/>
      <c r="C770" s="250"/>
      <c r="D770" s="240" t="s">
        <v>150</v>
      </c>
      <c r="E770" s="250"/>
      <c r="F770" s="252" t="s">
        <v>1257</v>
      </c>
      <c r="G770" s="250"/>
      <c r="H770" s="253">
        <v>0.098</v>
      </c>
      <c r="I770" s="254"/>
      <c r="J770" s="250"/>
      <c r="K770" s="250"/>
      <c r="L770" s="255"/>
      <c r="M770" s="256"/>
      <c r="N770" s="257"/>
      <c r="O770" s="257"/>
      <c r="P770" s="257"/>
      <c r="Q770" s="257"/>
      <c r="R770" s="257"/>
      <c r="S770" s="257"/>
      <c r="T770" s="258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9" t="s">
        <v>150</v>
      </c>
      <c r="AU770" s="259" t="s">
        <v>85</v>
      </c>
      <c r="AV770" s="14" t="s">
        <v>85</v>
      </c>
      <c r="AW770" s="14" t="s">
        <v>4</v>
      </c>
      <c r="AX770" s="14" t="s">
        <v>83</v>
      </c>
      <c r="AY770" s="259" t="s">
        <v>140</v>
      </c>
    </row>
    <row r="771" spans="1:65" s="2" customFormat="1" ht="24.15" customHeight="1">
      <c r="A771" s="38"/>
      <c r="B771" s="39"/>
      <c r="C771" s="219" t="s">
        <v>789</v>
      </c>
      <c r="D771" s="219" t="s">
        <v>142</v>
      </c>
      <c r="E771" s="220" t="s">
        <v>1258</v>
      </c>
      <c r="F771" s="221" t="s">
        <v>1259</v>
      </c>
      <c r="G771" s="222" t="s">
        <v>145</v>
      </c>
      <c r="H771" s="223">
        <v>14.77</v>
      </c>
      <c r="I771" s="224"/>
      <c r="J771" s="225">
        <f>ROUND(I771*H771,2)</f>
        <v>0</v>
      </c>
      <c r="K771" s="226"/>
      <c r="L771" s="44"/>
      <c r="M771" s="227" t="s">
        <v>1</v>
      </c>
      <c r="N771" s="228" t="s">
        <v>40</v>
      </c>
      <c r="O771" s="91"/>
      <c r="P771" s="229">
        <f>O771*H771</f>
        <v>0</v>
      </c>
      <c r="Q771" s="229">
        <v>0</v>
      </c>
      <c r="R771" s="229">
        <f>Q771*H771</f>
        <v>0</v>
      </c>
      <c r="S771" s="229">
        <v>0</v>
      </c>
      <c r="T771" s="230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31" t="s">
        <v>253</v>
      </c>
      <c r="AT771" s="231" t="s">
        <v>142</v>
      </c>
      <c r="AU771" s="231" t="s">
        <v>85</v>
      </c>
      <c r="AY771" s="17" t="s">
        <v>140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17" t="s">
        <v>83</v>
      </c>
      <c r="BK771" s="232">
        <f>ROUND(I771*H771,2)</f>
        <v>0</v>
      </c>
      <c r="BL771" s="17" t="s">
        <v>253</v>
      </c>
      <c r="BM771" s="231" t="s">
        <v>1260</v>
      </c>
    </row>
    <row r="772" spans="1:47" s="2" customFormat="1" ht="12">
      <c r="A772" s="38"/>
      <c r="B772" s="39"/>
      <c r="C772" s="40"/>
      <c r="D772" s="233" t="s">
        <v>148</v>
      </c>
      <c r="E772" s="40"/>
      <c r="F772" s="234" t="s">
        <v>1261</v>
      </c>
      <c r="G772" s="40"/>
      <c r="H772" s="40"/>
      <c r="I772" s="235"/>
      <c r="J772" s="40"/>
      <c r="K772" s="40"/>
      <c r="L772" s="44"/>
      <c r="M772" s="236"/>
      <c r="N772" s="237"/>
      <c r="O772" s="91"/>
      <c r="P772" s="91"/>
      <c r="Q772" s="91"/>
      <c r="R772" s="91"/>
      <c r="S772" s="91"/>
      <c r="T772" s="92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T772" s="17" t="s">
        <v>148</v>
      </c>
      <c r="AU772" s="17" t="s">
        <v>85</v>
      </c>
    </row>
    <row r="773" spans="1:51" s="13" customFormat="1" ht="12">
      <c r="A773" s="13"/>
      <c r="B773" s="238"/>
      <c r="C773" s="239"/>
      <c r="D773" s="240" t="s">
        <v>150</v>
      </c>
      <c r="E773" s="241" t="s">
        <v>1</v>
      </c>
      <c r="F773" s="242" t="s">
        <v>1002</v>
      </c>
      <c r="G773" s="239"/>
      <c r="H773" s="241" t="s">
        <v>1</v>
      </c>
      <c r="I773" s="243"/>
      <c r="J773" s="239"/>
      <c r="K773" s="239"/>
      <c r="L773" s="244"/>
      <c r="M773" s="245"/>
      <c r="N773" s="246"/>
      <c r="O773" s="246"/>
      <c r="P773" s="246"/>
      <c r="Q773" s="246"/>
      <c r="R773" s="246"/>
      <c r="S773" s="246"/>
      <c r="T773" s="247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8" t="s">
        <v>150</v>
      </c>
      <c r="AU773" s="248" t="s">
        <v>85</v>
      </c>
      <c r="AV773" s="13" t="s">
        <v>83</v>
      </c>
      <c r="AW773" s="13" t="s">
        <v>32</v>
      </c>
      <c r="AX773" s="13" t="s">
        <v>75</v>
      </c>
      <c r="AY773" s="248" t="s">
        <v>140</v>
      </c>
    </row>
    <row r="774" spans="1:51" s="13" customFormat="1" ht="12">
      <c r="A774" s="13"/>
      <c r="B774" s="238"/>
      <c r="C774" s="239"/>
      <c r="D774" s="240" t="s">
        <v>150</v>
      </c>
      <c r="E774" s="241" t="s">
        <v>1</v>
      </c>
      <c r="F774" s="242" t="s">
        <v>1003</v>
      </c>
      <c r="G774" s="239"/>
      <c r="H774" s="241" t="s">
        <v>1</v>
      </c>
      <c r="I774" s="243"/>
      <c r="J774" s="239"/>
      <c r="K774" s="239"/>
      <c r="L774" s="244"/>
      <c r="M774" s="245"/>
      <c r="N774" s="246"/>
      <c r="O774" s="246"/>
      <c r="P774" s="246"/>
      <c r="Q774" s="246"/>
      <c r="R774" s="246"/>
      <c r="S774" s="246"/>
      <c r="T774" s="247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8" t="s">
        <v>150</v>
      </c>
      <c r="AU774" s="248" t="s">
        <v>85</v>
      </c>
      <c r="AV774" s="13" t="s">
        <v>83</v>
      </c>
      <c r="AW774" s="13" t="s">
        <v>32</v>
      </c>
      <c r="AX774" s="13" t="s">
        <v>75</v>
      </c>
      <c r="AY774" s="248" t="s">
        <v>140</v>
      </c>
    </row>
    <row r="775" spans="1:51" s="14" customFormat="1" ht="12">
      <c r="A775" s="14"/>
      <c r="B775" s="249"/>
      <c r="C775" s="250"/>
      <c r="D775" s="240" t="s">
        <v>150</v>
      </c>
      <c r="E775" s="251" t="s">
        <v>1</v>
      </c>
      <c r="F775" s="252" t="s">
        <v>1018</v>
      </c>
      <c r="G775" s="250"/>
      <c r="H775" s="253">
        <v>14.77</v>
      </c>
      <c r="I775" s="254"/>
      <c r="J775" s="250"/>
      <c r="K775" s="250"/>
      <c r="L775" s="255"/>
      <c r="M775" s="256"/>
      <c r="N775" s="257"/>
      <c r="O775" s="257"/>
      <c r="P775" s="257"/>
      <c r="Q775" s="257"/>
      <c r="R775" s="257"/>
      <c r="S775" s="257"/>
      <c r="T775" s="258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9" t="s">
        <v>150</v>
      </c>
      <c r="AU775" s="259" t="s">
        <v>85</v>
      </c>
      <c r="AV775" s="14" t="s">
        <v>85</v>
      </c>
      <c r="AW775" s="14" t="s">
        <v>32</v>
      </c>
      <c r="AX775" s="14" t="s">
        <v>75</v>
      </c>
      <c r="AY775" s="259" t="s">
        <v>140</v>
      </c>
    </row>
    <row r="776" spans="1:51" s="15" customFormat="1" ht="12">
      <c r="A776" s="15"/>
      <c r="B776" s="260"/>
      <c r="C776" s="261"/>
      <c r="D776" s="240" t="s">
        <v>150</v>
      </c>
      <c r="E776" s="262" t="s">
        <v>1</v>
      </c>
      <c r="F776" s="263" t="s">
        <v>154</v>
      </c>
      <c r="G776" s="261"/>
      <c r="H776" s="264">
        <v>14.77</v>
      </c>
      <c r="I776" s="265"/>
      <c r="J776" s="261"/>
      <c r="K776" s="261"/>
      <c r="L776" s="266"/>
      <c r="M776" s="267"/>
      <c r="N776" s="268"/>
      <c r="O776" s="268"/>
      <c r="P776" s="268"/>
      <c r="Q776" s="268"/>
      <c r="R776" s="268"/>
      <c r="S776" s="268"/>
      <c r="T776" s="269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70" t="s">
        <v>150</v>
      </c>
      <c r="AU776" s="270" t="s">
        <v>85</v>
      </c>
      <c r="AV776" s="15" t="s">
        <v>146</v>
      </c>
      <c r="AW776" s="15" t="s">
        <v>32</v>
      </c>
      <c r="AX776" s="15" t="s">
        <v>83</v>
      </c>
      <c r="AY776" s="270" t="s">
        <v>140</v>
      </c>
    </row>
    <row r="777" spans="1:65" s="2" customFormat="1" ht="16.5" customHeight="1">
      <c r="A777" s="38"/>
      <c r="B777" s="39"/>
      <c r="C777" s="271" t="s">
        <v>796</v>
      </c>
      <c r="D777" s="271" t="s">
        <v>200</v>
      </c>
      <c r="E777" s="272" t="s">
        <v>1262</v>
      </c>
      <c r="F777" s="273" t="s">
        <v>1263</v>
      </c>
      <c r="G777" s="274" t="s">
        <v>187</v>
      </c>
      <c r="H777" s="275">
        <v>0.016</v>
      </c>
      <c r="I777" s="276"/>
      <c r="J777" s="277">
        <f>ROUND(I777*H777,2)</f>
        <v>0</v>
      </c>
      <c r="K777" s="278"/>
      <c r="L777" s="279"/>
      <c r="M777" s="280" t="s">
        <v>1</v>
      </c>
      <c r="N777" s="281" t="s">
        <v>40</v>
      </c>
      <c r="O777" s="91"/>
      <c r="P777" s="229">
        <f>O777*H777</f>
        <v>0</v>
      </c>
      <c r="Q777" s="229">
        <v>1</v>
      </c>
      <c r="R777" s="229">
        <f>Q777*H777</f>
        <v>0.016</v>
      </c>
      <c r="S777" s="229">
        <v>0</v>
      </c>
      <c r="T777" s="230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31" t="s">
        <v>375</v>
      </c>
      <c r="AT777" s="231" t="s">
        <v>200</v>
      </c>
      <c r="AU777" s="231" t="s">
        <v>85</v>
      </c>
      <c r="AY777" s="17" t="s">
        <v>140</v>
      </c>
      <c r="BE777" s="232">
        <f>IF(N777="základní",J777,0)</f>
        <v>0</v>
      </c>
      <c r="BF777" s="232">
        <f>IF(N777="snížená",J777,0)</f>
        <v>0</v>
      </c>
      <c r="BG777" s="232">
        <f>IF(N777="zákl. přenesená",J777,0)</f>
        <v>0</v>
      </c>
      <c r="BH777" s="232">
        <f>IF(N777="sníž. přenesená",J777,0)</f>
        <v>0</v>
      </c>
      <c r="BI777" s="232">
        <f>IF(N777="nulová",J777,0)</f>
        <v>0</v>
      </c>
      <c r="BJ777" s="17" t="s">
        <v>83</v>
      </c>
      <c r="BK777" s="232">
        <f>ROUND(I777*H777,2)</f>
        <v>0</v>
      </c>
      <c r="BL777" s="17" t="s">
        <v>253</v>
      </c>
      <c r="BM777" s="231" t="s">
        <v>1264</v>
      </c>
    </row>
    <row r="778" spans="1:51" s="14" customFormat="1" ht="12">
      <c r="A778" s="14"/>
      <c r="B778" s="249"/>
      <c r="C778" s="250"/>
      <c r="D778" s="240" t="s">
        <v>150</v>
      </c>
      <c r="E778" s="250"/>
      <c r="F778" s="252" t="s">
        <v>1265</v>
      </c>
      <c r="G778" s="250"/>
      <c r="H778" s="253">
        <v>0.016</v>
      </c>
      <c r="I778" s="254"/>
      <c r="J778" s="250"/>
      <c r="K778" s="250"/>
      <c r="L778" s="255"/>
      <c r="M778" s="256"/>
      <c r="N778" s="257"/>
      <c r="O778" s="257"/>
      <c r="P778" s="257"/>
      <c r="Q778" s="257"/>
      <c r="R778" s="257"/>
      <c r="S778" s="257"/>
      <c r="T778" s="258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9" t="s">
        <v>150</v>
      </c>
      <c r="AU778" s="259" t="s">
        <v>85</v>
      </c>
      <c r="AV778" s="14" t="s">
        <v>85</v>
      </c>
      <c r="AW778" s="14" t="s">
        <v>4</v>
      </c>
      <c r="AX778" s="14" t="s">
        <v>83</v>
      </c>
      <c r="AY778" s="259" t="s">
        <v>140</v>
      </c>
    </row>
    <row r="779" spans="1:65" s="2" customFormat="1" ht="24.15" customHeight="1">
      <c r="A779" s="38"/>
      <c r="B779" s="39"/>
      <c r="C779" s="219" t="s">
        <v>803</v>
      </c>
      <c r="D779" s="219" t="s">
        <v>142</v>
      </c>
      <c r="E779" s="220" t="s">
        <v>1266</v>
      </c>
      <c r="F779" s="221" t="s">
        <v>1267</v>
      </c>
      <c r="G779" s="222" t="s">
        <v>145</v>
      </c>
      <c r="H779" s="223">
        <v>4.312</v>
      </c>
      <c r="I779" s="224"/>
      <c r="J779" s="225">
        <f>ROUND(I779*H779,2)</f>
        <v>0</v>
      </c>
      <c r="K779" s="226"/>
      <c r="L779" s="44"/>
      <c r="M779" s="227" t="s">
        <v>1</v>
      </c>
      <c r="N779" s="228" t="s">
        <v>40</v>
      </c>
      <c r="O779" s="91"/>
      <c r="P779" s="229">
        <f>O779*H779</f>
        <v>0</v>
      </c>
      <c r="Q779" s="229">
        <v>0</v>
      </c>
      <c r="R779" s="229">
        <f>Q779*H779</f>
        <v>0</v>
      </c>
      <c r="S779" s="229">
        <v>0</v>
      </c>
      <c r="T779" s="230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31" t="s">
        <v>253</v>
      </c>
      <c r="AT779" s="231" t="s">
        <v>142</v>
      </c>
      <c r="AU779" s="231" t="s">
        <v>85</v>
      </c>
      <c r="AY779" s="17" t="s">
        <v>140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17" t="s">
        <v>83</v>
      </c>
      <c r="BK779" s="232">
        <f>ROUND(I779*H779,2)</f>
        <v>0</v>
      </c>
      <c r="BL779" s="17" t="s">
        <v>253</v>
      </c>
      <c r="BM779" s="231" t="s">
        <v>1268</v>
      </c>
    </row>
    <row r="780" spans="1:47" s="2" customFormat="1" ht="12">
      <c r="A780" s="38"/>
      <c r="B780" s="39"/>
      <c r="C780" s="40"/>
      <c r="D780" s="233" t="s">
        <v>148</v>
      </c>
      <c r="E780" s="40"/>
      <c r="F780" s="234" t="s">
        <v>1269</v>
      </c>
      <c r="G780" s="40"/>
      <c r="H780" s="40"/>
      <c r="I780" s="235"/>
      <c r="J780" s="40"/>
      <c r="K780" s="40"/>
      <c r="L780" s="44"/>
      <c r="M780" s="236"/>
      <c r="N780" s="237"/>
      <c r="O780" s="91"/>
      <c r="P780" s="91"/>
      <c r="Q780" s="91"/>
      <c r="R780" s="91"/>
      <c r="S780" s="91"/>
      <c r="T780" s="92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T780" s="17" t="s">
        <v>148</v>
      </c>
      <c r="AU780" s="17" t="s">
        <v>85</v>
      </c>
    </row>
    <row r="781" spans="1:51" s="13" customFormat="1" ht="12">
      <c r="A781" s="13"/>
      <c r="B781" s="238"/>
      <c r="C781" s="239"/>
      <c r="D781" s="240" t="s">
        <v>150</v>
      </c>
      <c r="E781" s="241" t="s">
        <v>1</v>
      </c>
      <c r="F781" s="242" t="s">
        <v>855</v>
      </c>
      <c r="G781" s="239"/>
      <c r="H781" s="241" t="s">
        <v>1</v>
      </c>
      <c r="I781" s="243"/>
      <c r="J781" s="239"/>
      <c r="K781" s="239"/>
      <c r="L781" s="244"/>
      <c r="M781" s="245"/>
      <c r="N781" s="246"/>
      <c r="O781" s="246"/>
      <c r="P781" s="246"/>
      <c r="Q781" s="246"/>
      <c r="R781" s="246"/>
      <c r="S781" s="246"/>
      <c r="T781" s="247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8" t="s">
        <v>150</v>
      </c>
      <c r="AU781" s="248" t="s">
        <v>85</v>
      </c>
      <c r="AV781" s="13" t="s">
        <v>83</v>
      </c>
      <c r="AW781" s="13" t="s">
        <v>32</v>
      </c>
      <c r="AX781" s="13" t="s">
        <v>75</v>
      </c>
      <c r="AY781" s="248" t="s">
        <v>140</v>
      </c>
    </row>
    <row r="782" spans="1:51" s="13" customFormat="1" ht="12">
      <c r="A782" s="13"/>
      <c r="B782" s="238"/>
      <c r="C782" s="239"/>
      <c r="D782" s="240" t="s">
        <v>150</v>
      </c>
      <c r="E782" s="241" t="s">
        <v>1</v>
      </c>
      <c r="F782" s="242" t="s">
        <v>1252</v>
      </c>
      <c r="G782" s="239"/>
      <c r="H782" s="241" t="s">
        <v>1</v>
      </c>
      <c r="I782" s="243"/>
      <c r="J782" s="239"/>
      <c r="K782" s="239"/>
      <c r="L782" s="244"/>
      <c r="M782" s="245"/>
      <c r="N782" s="246"/>
      <c r="O782" s="246"/>
      <c r="P782" s="246"/>
      <c r="Q782" s="246"/>
      <c r="R782" s="246"/>
      <c r="S782" s="246"/>
      <c r="T782" s="247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8" t="s">
        <v>150</v>
      </c>
      <c r="AU782" s="248" t="s">
        <v>85</v>
      </c>
      <c r="AV782" s="13" t="s">
        <v>83</v>
      </c>
      <c r="AW782" s="13" t="s">
        <v>32</v>
      </c>
      <c r="AX782" s="13" t="s">
        <v>75</v>
      </c>
      <c r="AY782" s="248" t="s">
        <v>140</v>
      </c>
    </row>
    <row r="783" spans="1:51" s="14" customFormat="1" ht="12">
      <c r="A783" s="14"/>
      <c r="B783" s="249"/>
      <c r="C783" s="250"/>
      <c r="D783" s="240" t="s">
        <v>150</v>
      </c>
      <c r="E783" s="251" t="s">
        <v>1</v>
      </c>
      <c r="F783" s="252" t="s">
        <v>1270</v>
      </c>
      <c r="G783" s="250"/>
      <c r="H783" s="253">
        <v>4.312</v>
      </c>
      <c r="I783" s="254"/>
      <c r="J783" s="250"/>
      <c r="K783" s="250"/>
      <c r="L783" s="255"/>
      <c r="M783" s="256"/>
      <c r="N783" s="257"/>
      <c r="O783" s="257"/>
      <c r="P783" s="257"/>
      <c r="Q783" s="257"/>
      <c r="R783" s="257"/>
      <c r="S783" s="257"/>
      <c r="T783" s="258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9" t="s">
        <v>150</v>
      </c>
      <c r="AU783" s="259" t="s">
        <v>85</v>
      </c>
      <c r="AV783" s="14" t="s">
        <v>85</v>
      </c>
      <c r="AW783" s="14" t="s">
        <v>32</v>
      </c>
      <c r="AX783" s="14" t="s">
        <v>75</v>
      </c>
      <c r="AY783" s="259" t="s">
        <v>140</v>
      </c>
    </row>
    <row r="784" spans="1:51" s="15" customFormat="1" ht="12">
      <c r="A784" s="15"/>
      <c r="B784" s="260"/>
      <c r="C784" s="261"/>
      <c r="D784" s="240" t="s">
        <v>150</v>
      </c>
      <c r="E784" s="262" t="s">
        <v>1</v>
      </c>
      <c r="F784" s="263" t="s">
        <v>154</v>
      </c>
      <c r="G784" s="261"/>
      <c r="H784" s="264">
        <v>4.312</v>
      </c>
      <c r="I784" s="265"/>
      <c r="J784" s="261"/>
      <c r="K784" s="261"/>
      <c r="L784" s="266"/>
      <c r="M784" s="267"/>
      <c r="N784" s="268"/>
      <c r="O784" s="268"/>
      <c r="P784" s="268"/>
      <c r="Q784" s="268"/>
      <c r="R784" s="268"/>
      <c r="S784" s="268"/>
      <c r="T784" s="269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T784" s="270" t="s">
        <v>150</v>
      </c>
      <c r="AU784" s="270" t="s">
        <v>85</v>
      </c>
      <c r="AV784" s="15" t="s">
        <v>146</v>
      </c>
      <c r="AW784" s="15" t="s">
        <v>32</v>
      </c>
      <c r="AX784" s="15" t="s">
        <v>83</v>
      </c>
      <c r="AY784" s="270" t="s">
        <v>140</v>
      </c>
    </row>
    <row r="785" spans="1:65" s="2" customFormat="1" ht="16.5" customHeight="1">
      <c r="A785" s="38"/>
      <c r="B785" s="39"/>
      <c r="C785" s="271" t="s">
        <v>809</v>
      </c>
      <c r="D785" s="271" t="s">
        <v>200</v>
      </c>
      <c r="E785" s="272" t="s">
        <v>1254</v>
      </c>
      <c r="F785" s="273" t="s">
        <v>1255</v>
      </c>
      <c r="G785" s="274" t="s">
        <v>187</v>
      </c>
      <c r="H785" s="275">
        <v>0.001</v>
      </c>
      <c r="I785" s="276"/>
      <c r="J785" s="277">
        <f>ROUND(I785*H785,2)</f>
        <v>0</v>
      </c>
      <c r="K785" s="278"/>
      <c r="L785" s="279"/>
      <c r="M785" s="280" t="s">
        <v>1</v>
      </c>
      <c r="N785" s="281" t="s">
        <v>40</v>
      </c>
      <c r="O785" s="91"/>
      <c r="P785" s="229">
        <f>O785*H785</f>
        <v>0</v>
      </c>
      <c r="Q785" s="229">
        <v>1</v>
      </c>
      <c r="R785" s="229">
        <f>Q785*H785</f>
        <v>0.001</v>
      </c>
      <c r="S785" s="229">
        <v>0</v>
      </c>
      <c r="T785" s="230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31" t="s">
        <v>375</v>
      </c>
      <c r="AT785" s="231" t="s">
        <v>200</v>
      </c>
      <c r="AU785" s="231" t="s">
        <v>85</v>
      </c>
      <c r="AY785" s="17" t="s">
        <v>140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17" t="s">
        <v>83</v>
      </c>
      <c r="BK785" s="232">
        <f>ROUND(I785*H785,2)</f>
        <v>0</v>
      </c>
      <c r="BL785" s="17" t="s">
        <v>253</v>
      </c>
      <c r="BM785" s="231" t="s">
        <v>1271</v>
      </c>
    </row>
    <row r="786" spans="1:51" s="14" customFormat="1" ht="12">
      <c r="A786" s="14"/>
      <c r="B786" s="249"/>
      <c r="C786" s="250"/>
      <c r="D786" s="240" t="s">
        <v>150</v>
      </c>
      <c r="E786" s="250"/>
      <c r="F786" s="252" t="s">
        <v>1272</v>
      </c>
      <c r="G786" s="250"/>
      <c r="H786" s="253">
        <v>0.001</v>
      </c>
      <c r="I786" s="254"/>
      <c r="J786" s="250"/>
      <c r="K786" s="250"/>
      <c r="L786" s="255"/>
      <c r="M786" s="256"/>
      <c r="N786" s="257"/>
      <c r="O786" s="257"/>
      <c r="P786" s="257"/>
      <c r="Q786" s="257"/>
      <c r="R786" s="257"/>
      <c r="S786" s="257"/>
      <c r="T786" s="258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9" t="s">
        <v>150</v>
      </c>
      <c r="AU786" s="259" t="s">
        <v>85</v>
      </c>
      <c r="AV786" s="14" t="s">
        <v>85</v>
      </c>
      <c r="AW786" s="14" t="s">
        <v>4</v>
      </c>
      <c r="AX786" s="14" t="s">
        <v>83</v>
      </c>
      <c r="AY786" s="259" t="s">
        <v>140</v>
      </c>
    </row>
    <row r="787" spans="1:65" s="2" customFormat="1" ht="24.15" customHeight="1">
      <c r="A787" s="38"/>
      <c r="B787" s="39"/>
      <c r="C787" s="219" t="s">
        <v>815</v>
      </c>
      <c r="D787" s="219" t="s">
        <v>142</v>
      </c>
      <c r="E787" s="220" t="s">
        <v>1273</v>
      </c>
      <c r="F787" s="221" t="s">
        <v>1274</v>
      </c>
      <c r="G787" s="222" t="s">
        <v>145</v>
      </c>
      <c r="H787" s="223">
        <v>309.5</v>
      </c>
      <c r="I787" s="224"/>
      <c r="J787" s="225">
        <f>ROUND(I787*H787,2)</f>
        <v>0</v>
      </c>
      <c r="K787" s="226"/>
      <c r="L787" s="44"/>
      <c r="M787" s="227" t="s">
        <v>1</v>
      </c>
      <c r="N787" s="228" t="s">
        <v>40</v>
      </c>
      <c r="O787" s="91"/>
      <c r="P787" s="229">
        <f>O787*H787</f>
        <v>0</v>
      </c>
      <c r="Q787" s="229">
        <v>0.0004</v>
      </c>
      <c r="R787" s="229">
        <f>Q787*H787</f>
        <v>0.12380000000000001</v>
      </c>
      <c r="S787" s="229">
        <v>0</v>
      </c>
      <c r="T787" s="230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31" t="s">
        <v>253</v>
      </c>
      <c r="AT787" s="231" t="s">
        <v>142</v>
      </c>
      <c r="AU787" s="231" t="s">
        <v>85</v>
      </c>
      <c r="AY787" s="17" t="s">
        <v>140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17" t="s">
        <v>83</v>
      </c>
      <c r="BK787" s="232">
        <f>ROUND(I787*H787,2)</f>
        <v>0</v>
      </c>
      <c r="BL787" s="17" t="s">
        <v>253</v>
      </c>
      <c r="BM787" s="231" t="s">
        <v>1275</v>
      </c>
    </row>
    <row r="788" spans="1:47" s="2" customFormat="1" ht="12">
      <c r="A788" s="38"/>
      <c r="B788" s="39"/>
      <c r="C788" s="40"/>
      <c r="D788" s="233" t="s">
        <v>148</v>
      </c>
      <c r="E788" s="40"/>
      <c r="F788" s="234" t="s">
        <v>1276</v>
      </c>
      <c r="G788" s="40"/>
      <c r="H788" s="40"/>
      <c r="I788" s="235"/>
      <c r="J788" s="40"/>
      <c r="K788" s="40"/>
      <c r="L788" s="44"/>
      <c r="M788" s="236"/>
      <c r="N788" s="237"/>
      <c r="O788" s="91"/>
      <c r="P788" s="91"/>
      <c r="Q788" s="91"/>
      <c r="R788" s="91"/>
      <c r="S788" s="91"/>
      <c r="T788" s="92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T788" s="17" t="s">
        <v>148</v>
      </c>
      <c r="AU788" s="17" t="s">
        <v>85</v>
      </c>
    </row>
    <row r="789" spans="1:51" s="13" customFormat="1" ht="12">
      <c r="A789" s="13"/>
      <c r="B789" s="238"/>
      <c r="C789" s="239"/>
      <c r="D789" s="240" t="s">
        <v>150</v>
      </c>
      <c r="E789" s="241" t="s">
        <v>1</v>
      </c>
      <c r="F789" s="242" t="s">
        <v>831</v>
      </c>
      <c r="G789" s="239"/>
      <c r="H789" s="241" t="s">
        <v>1</v>
      </c>
      <c r="I789" s="243"/>
      <c r="J789" s="239"/>
      <c r="K789" s="239"/>
      <c r="L789" s="244"/>
      <c r="M789" s="245"/>
      <c r="N789" s="246"/>
      <c r="O789" s="246"/>
      <c r="P789" s="246"/>
      <c r="Q789" s="246"/>
      <c r="R789" s="246"/>
      <c r="S789" s="246"/>
      <c r="T789" s="247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8" t="s">
        <v>150</v>
      </c>
      <c r="AU789" s="248" t="s">
        <v>85</v>
      </c>
      <c r="AV789" s="13" t="s">
        <v>83</v>
      </c>
      <c r="AW789" s="13" t="s">
        <v>32</v>
      </c>
      <c r="AX789" s="13" t="s">
        <v>75</v>
      </c>
      <c r="AY789" s="248" t="s">
        <v>140</v>
      </c>
    </row>
    <row r="790" spans="1:51" s="13" customFormat="1" ht="12">
      <c r="A790" s="13"/>
      <c r="B790" s="238"/>
      <c r="C790" s="239"/>
      <c r="D790" s="240" t="s">
        <v>150</v>
      </c>
      <c r="E790" s="241" t="s">
        <v>1</v>
      </c>
      <c r="F790" s="242" t="s">
        <v>832</v>
      </c>
      <c r="G790" s="239"/>
      <c r="H790" s="241" t="s">
        <v>1</v>
      </c>
      <c r="I790" s="243"/>
      <c r="J790" s="239"/>
      <c r="K790" s="239"/>
      <c r="L790" s="244"/>
      <c r="M790" s="245"/>
      <c r="N790" s="246"/>
      <c r="O790" s="246"/>
      <c r="P790" s="246"/>
      <c r="Q790" s="246"/>
      <c r="R790" s="246"/>
      <c r="S790" s="246"/>
      <c r="T790" s="247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8" t="s">
        <v>150</v>
      </c>
      <c r="AU790" s="248" t="s">
        <v>85</v>
      </c>
      <c r="AV790" s="13" t="s">
        <v>83</v>
      </c>
      <c r="AW790" s="13" t="s">
        <v>32</v>
      </c>
      <c r="AX790" s="13" t="s">
        <v>75</v>
      </c>
      <c r="AY790" s="248" t="s">
        <v>140</v>
      </c>
    </row>
    <row r="791" spans="1:51" s="14" customFormat="1" ht="12">
      <c r="A791" s="14"/>
      <c r="B791" s="249"/>
      <c r="C791" s="250"/>
      <c r="D791" s="240" t="s">
        <v>150</v>
      </c>
      <c r="E791" s="251" t="s">
        <v>1</v>
      </c>
      <c r="F791" s="252" t="s">
        <v>953</v>
      </c>
      <c r="G791" s="250"/>
      <c r="H791" s="253">
        <v>15</v>
      </c>
      <c r="I791" s="254"/>
      <c r="J791" s="250"/>
      <c r="K791" s="250"/>
      <c r="L791" s="255"/>
      <c r="M791" s="256"/>
      <c r="N791" s="257"/>
      <c r="O791" s="257"/>
      <c r="P791" s="257"/>
      <c r="Q791" s="257"/>
      <c r="R791" s="257"/>
      <c r="S791" s="257"/>
      <c r="T791" s="258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9" t="s">
        <v>150</v>
      </c>
      <c r="AU791" s="259" t="s">
        <v>85</v>
      </c>
      <c r="AV791" s="14" t="s">
        <v>85</v>
      </c>
      <c r="AW791" s="14" t="s">
        <v>32</v>
      </c>
      <c r="AX791" s="14" t="s">
        <v>75</v>
      </c>
      <c r="AY791" s="259" t="s">
        <v>140</v>
      </c>
    </row>
    <row r="792" spans="1:51" s="13" customFormat="1" ht="12">
      <c r="A792" s="13"/>
      <c r="B792" s="238"/>
      <c r="C792" s="239"/>
      <c r="D792" s="240" t="s">
        <v>150</v>
      </c>
      <c r="E792" s="241" t="s">
        <v>1</v>
      </c>
      <c r="F792" s="242" t="s">
        <v>1252</v>
      </c>
      <c r="G792" s="239"/>
      <c r="H792" s="241" t="s">
        <v>1</v>
      </c>
      <c r="I792" s="243"/>
      <c r="J792" s="239"/>
      <c r="K792" s="239"/>
      <c r="L792" s="244"/>
      <c r="M792" s="245"/>
      <c r="N792" s="246"/>
      <c r="O792" s="246"/>
      <c r="P792" s="246"/>
      <c r="Q792" s="246"/>
      <c r="R792" s="246"/>
      <c r="S792" s="246"/>
      <c r="T792" s="247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8" t="s">
        <v>150</v>
      </c>
      <c r="AU792" s="248" t="s">
        <v>85</v>
      </c>
      <c r="AV792" s="13" t="s">
        <v>83</v>
      </c>
      <c r="AW792" s="13" t="s">
        <v>32</v>
      </c>
      <c r="AX792" s="13" t="s">
        <v>75</v>
      </c>
      <c r="AY792" s="248" t="s">
        <v>140</v>
      </c>
    </row>
    <row r="793" spans="1:51" s="14" customFormat="1" ht="12">
      <c r="A793" s="14"/>
      <c r="B793" s="249"/>
      <c r="C793" s="250"/>
      <c r="D793" s="240" t="s">
        <v>150</v>
      </c>
      <c r="E793" s="251" t="s">
        <v>1</v>
      </c>
      <c r="F793" s="252" t="s">
        <v>1277</v>
      </c>
      <c r="G793" s="250"/>
      <c r="H793" s="253">
        <v>294.5</v>
      </c>
      <c r="I793" s="254"/>
      <c r="J793" s="250"/>
      <c r="K793" s="250"/>
      <c r="L793" s="255"/>
      <c r="M793" s="256"/>
      <c r="N793" s="257"/>
      <c r="O793" s="257"/>
      <c r="P793" s="257"/>
      <c r="Q793" s="257"/>
      <c r="R793" s="257"/>
      <c r="S793" s="257"/>
      <c r="T793" s="258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9" t="s">
        <v>150</v>
      </c>
      <c r="AU793" s="259" t="s">
        <v>85</v>
      </c>
      <c r="AV793" s="14" t="s">
        <v>85</v>
      </c>
      <c r="AW793" s="14" t="s">
        <v>32</v>
      </c>
      <c r="AX793" s="14" t="s">
        <v>75</v>
      </c>
      <c r="AY793" s="259" t="s">
        <v>140</v>
      </c>
    </row>
    <row r="794" spans="1:51" s="15" customFormat="1" ht="12">
      <c r="A794" s="15"/>
      <c r="B794" s="260"/>
      <c r="C794" s="261"/>
      <c r="D794" s="240" t="s">
        <v>150</v>
      </c>
      <c r="E794" s="262" t="s">
        <v>1</v>
      </c>
      <c r="F794" s="263" t="s">
        <v>154</v>
      </c>
      <c r="G794" s="261"/>
      <c r="H794" s="264">
        <v>309.5</v>
      </c>
      <c r="I794" s="265"/>
      <c r="J794" s="261"/>
      <c r="K794" s="261"/>
      <c r="L794" s="266"/>
      <c r="M794" s="267"/>
      <c r="N794" s="268"/>
      <c r="O794" s="268"/>
      <c r="P794" s="268"/>
      <c r="Q794" s="268"/>
      <c r="R794" s="268"/>
      <c r="S794" s="268"/>
      <c r="T794" s="269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70" t="s">
        <v>150</v>
      </c>
      <c r="AU794" s="270" t="s">
        <v>85</v>
      </c>
      <c r="AV794" s="15" t="s">
        <v>146</v>
      </c>
      <c r="AW794" s="15" t="s">
        <v>32</v>
      </c>
      <c r="AX794" s="15" t="s">
        <v>83</v>
      </c>
      <c r="AY794" s="270" t="s">
        <v>140</v>
      </c>
    </row>
    <row r="795" spans="1:65" s="2" customFormat="1" ht="44.25" customHeight="1">
      <c r="A795" s="38"/>
      <c r="B795" s="39"/>
      <c r="C795" s="271" t="s">
        <v>1278</v>
      </c>
      <c r="D795" s="271" t="s">
        <v>200</v>
      </c>
      <c r="E795" s="272" t="s">
        <v>1279</v>
      </c>
      <c r="F795" s="273" t="s">
        <v>1280</v>
      </c>
      <c r="G795" s="274" t="s">
        <v>145</v>
      </c>
      <c r="H795" s="275">
        <v>360.722</v>
      </c>
      <c r="I795" s="276"/>
      <c r="J795" s="277">
        <f>ROUND(I795*H795,2)</f>
        <v>0</v>
      </c>
      <c r="K795" s="278"/>
      <c r="L795" s="279"/>
      <c r="M795" s="280" t="s">
        <v>1</v>
      </c>
      <c r="N795" s="281" t="s">
        <v>40</v>
      </c>
      <c r="O795" s="91"/>
      <c r="P795" s="229">
        <f>O795*H795</f>
        <v>0</v>
      </c>
      <c r="Q795" s="229">
        <v>0.0054</v>
      </c>
      <c r="R795" s="229">
        <f>Q795*H795</f>
        <v>1.9478988</v>
      </c>
      <c r="S795" s="229">
        <v>0</v>
      </c>
      <c r="T795" s="230">
        <f>S795*H795</f>
        <v>0</v>
      </c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R795" s="231" t="s">
        <v>375</v>
      </c>
      <c r="AT795" s="231" t="s">
        <v>200</v>
      </c>
      <c r="AU795" s="231" t="s">
        <v>85</v>
      </c>
      <c r="AY795" s="17" t="s">
        <v>140</v>
      </c>
      <c r="BE795" s="232">
        <f>IF(N795="základní",J795,0)</f>
        <v>0</v>
      </c>
      <c r="BF795" s="232">
        <f>IF(N795="snížená",J795,0)</f>
        <v>0</v>
      </c>
      <c r="BG795" s="232">
        <f>IF(N795="zákl. přenesená",J795,0)</f>
        <v>0</v>
      </c>
      <c r="BH795" s="232">
        <f>IF(N795="sníž. přenesená",J795,0)</f>
        <v>0</v>
      </c>
      <c r="BI795" s="232">
        <f>IF(N795="nulová",J795,0)</f>
        <v>0</v>
      </c>
      <c r="BJ795" s="17" t="s">
        <v>83</v>
      </c>
      <c r="BK795" s="232">
        <f>ROUND(I795*H795,2)</f>
        <v>0</v>
      </c>
      <c r="BL795" s="17" t="s">
        <v>253</v>
      </c>
      <c r="BM795" s="231" t="s">
        <v>1281</v>
      </c>
    </row>
    <row r="796" spans="1:51" s="14" customFormat="1" ht="12">
      <c r="A796" s="14"/>
      <c r="B796" s="249"/>
      <c r="C796" s="250"/>
      <c r="D796" s="240" t="s">
        <v>150</v>
      </c>
      <c r="E796" s="250"/>
      <c r="F796" s="252" t="s">
        <v>1282</v>
      </c>
      <c r="G796" s="250"/>
      <c r="H796" s="253">
        <v>360.722</v>
      </c>
      <c r="I796" s="254"/>
      <c r="J796" s="250"/>
      <c r="K796" s="250"/>
      <c r="L796" s="255"/>
      <c r="M796" s="256"/>
      <c r="N796" s="257"/>
      <c r="O796" s="257"/>
      <c r="P796" s="257"/>
      <c r="Q796" s="257"/>
      <c r="R796" s="257"/>
      <c r="S796" s="257"/>
      <c r="T796" s="258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9" t="s">
        <v>150</v>
      </c>
      <c r="AU796" s="259" t="s">
        <v>85</v>
      </c>
      <c r="AV796" s="14" t="s">
        <v>85</v>
      </c>
      <c r="AW796" s="14" t="s">
        <v>4</v>
      </c>
      <c r="AX796" s="14" t="s">
        <v>83</v>
      </c>
      <c r="AY796" s="259" t="s">
        <v>140</v>
      </c>
    </row>
    <row r="797" spans="1:65" s="2" customFormat="1" ht="24.15" customHeight="1">
      <c r="A797" s="38"/>
      <c r="B797" s="39"/>
      <c r="C797" s="219" t="s">
        <v>1283</v>
      </c>
      <c r="D797" s="219" t="s">
        <v>142</v>
      </c>
      <c r="E797" s="220" t="s">
        <v>1284</v>
      </c>
      <c r="F797" s="221" t="s">
        <v>1285</v>
      </c>
      <c r="G797" s="222" t="s">
        <v>145</v>
      </c>
      <c r="H797" s="223">
        <v>4.312</v>
      </c>
      <c r="I797" s="224"/>
      <c r="J797" s="225">
        <f>ROUND(I797*H797,2)</f>
        <v>0</v>
      </c>
      <c r="K797" s="226"/>
      <c r="L797" s="44"/>
      <c r="M797" s="227" t="s">
        <v>1</v>
      </c>
      <c r="N797" s="228" t="s">
        <v>40</v>
      </c>
      <c r="O797" s="91"/>
      <c r="P797" s="229">
        <f>O797*H797</f>
        <v>0</v>
      </c>
      <c r="Q797" s="229">
        <v>0.0004</v>
      </c>
      <c r="R797" s="229">
        <f>Q797*H797</f>
        <v>0.0017248000000000003</v>
      </c>
      <c r="S797" s="229">
        <v>0</v>
      </c>
      <c r="T797" s="230">
        <f>S797*H797</f>
        <v>0</v>
      </c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R797" s="231" t="s">
        <v>253</v>
      </c>
      <c r="AT797" s="231" t="s">
        <v>142</v>
      </c>
      <c r="AU797" s="231" t="s">
        <v>85</v>
      </c>
      <c r="AY797" s="17" t="s">
        <v>140</v>
      </c>
      <c r="BE797" s="232">
        <f>IF(N797="základní",J797,0)</f>
        <v>0</v>
      </c>
      <c r="BF797" s="232">
        <f>IF(N797="snížená",J797,0)</f>
        <v>0</v>
      </c>
      <c r="BG797" s="232">
        <f>IF(N797="zákl. přenesená",J797,0)</f>
        <v>0</v>
      </c>
      <c r="BH797" s="232">
        <f>IF(N797="sníž. přenesená",J797,0)</f>
        <v>0</v>
      </c>
      <c r="BI797" s="232">
        <f>IF(N797="nulová",J797,0)</f>
        <v>0</v>
      </c>
      <c r="BJ797" s="17" t="s">
        <v>83</v>
      </c>
      <c r="BK797" s="232">
        <f>ROUND(I797*H797,2)</f>
        <v>0</v>
      </c>
      <c r="BL797" s="17" t="s">
        <v>253</v>
      </c>
      <c r="BM797" s="231" t="s">
        <v>1286</v>
      </c>
    </row>
    <row r="798" spans="1:47" s="2" customFormat="1" ht="12">
      <c r="A798" s="38"/>
      <c r="B798" s="39"/>
      <c r="C798" s="40"/>
      <c r="D798" s="233" t="s">
        <v>148</v>
      </c>
      <c r="E798" s="40"/>
      <c r="F798" s="234" t="s">
        <v>1287</v>
      </c>
      <c r="G798" s="40"/>
      <c r="H798" s="40"/>
      <c r="I798" s="235"/>
      <c r="J798" s="40"/>
      <c r="K798" s="40"/>
      <c r="L798" s="44"/>
      <c r="M798" s="236"/>
      <c r="N798" s="237"/>
      <c r="O798" s="91"/>
      <c r="P798" s="91"/>
      <c r="Q798" s="91"/>
      <c r="R798" s="91"/>
      <c r="S798" s="91"/>
      <c r="T798" s="92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T798" s="17" t="s">
        <v>148</v>
      </c>
      <c r="AU798" s="17" t="s">
        <v>85</v>
      </c>
    </row>
    <row r="799" spans="1:51" s="13" customFormat="1" ht="12">
      <c r="A799" s="13"/>
      <c r="B799" s="238"/>
      <c r="C799" s="239"/>
      <c r="D799" s="240" t="s">
        <v>150</v>
      </c>
      <c r="E799" s="241" t="s">
        <v>1</v>
      </c>
      <c r="F799" s="242" t="s">
        <v>855</v>
      </c>
      <c r="G799" s="239"/>
      <c r="H799" s="241" t="s">
        <v>1</v>
      </c>
      <c r="I799" s="243"/>
      <c r="J799" s="239"/>
      <c r="K799" s="239"/>
      <c r="L799" s="244"/>
      <c r="M799" s="245"/>
      <c r="N799" s="246"/>
      <c r="O799" s="246"/>
      <c r="P799" s="246"/>
      <c r="Q799" s="246"/>
      <c r="R799" s="246"/>
      <c r="S799" s="246"/>
      <c r="T799" s="247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8" t="s">
        <v>150</v>
      </c>
      <c r="AU799" s="248" t="s">
        <v>85</v>
      </c>
      <c r="AV799" s="13" t="s">
        <v>83</v>
      </c>
      <c r="AW799" s="13" t="s">
        <v>32</v>
      </c>
      <c r="AX799" s="13" t="s">
        <v>75</v>
      </c>
      <c r="AY799" s="248" t="s">
        <v>140</v>
      </c>
    </row>
    <row r="800" spans="1:51" s="13" customFormat="1" ht="12">
      <c r="A800" s="13"/>
      <c r="B800" s="238"/>
      <c r="C800" s="239"/>
      <c r="D800" s="240" t="s">
        <v>150</v>
      </c>
      <c r="E800" s="241" t="s">
        <v>1</v>
      </c>
      <c r="F800" s="242" t="s">
        <v>1252</v>
      </c>
      <c r="G800" s="239"/>
      <c r="H800" s="241" t="s">
        <v>1</v>
      </c>
      <c r="I800" s="243"/>
      <c r="J800" s="239"/>
      <c r="K800" s="239"/>
      <c r="L800" s="244"/>
      <c r="M800" s="245"/>
      <c r="N800" s="246"/>
      <c r="O800" s="246"/>
      <c r="P800" s="246"/>
      <c r="Q800" s="246"/>
      <c r="R800" s="246"/>
      <c r="S800" s="246"/>
      <c r="T800" s="247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8" t="s">
        <v>150</v>
      </c>
      <c r="AU800" s="248" t="s">
        <v>85</v>
      </c>
      <c r="AV800" s="13" t="s">
        <v>83</v>
      </c>
      <c r="AW800" s="13" t="s">
        <v>32</v>
      </c>
      <c r="AX800" s="13" t="s">
        <v>75</v>
      </c>
      <c r="AY800" s="248" t="s">
        <v>140</v>
      </c>
    </row>
    <row r="801" spans="1:51" s="14" customFormat="1" ht="12">
      <c r="A801" s="14"/>
      <c r="B801" s="249"/>
      <c r="C801" s="250"/>
      <c r="D801" s="240" t="s">
        <v>150</v>
      </c>
      <c r="E801" s="251" t="s">
        <v>1</v>
      </c>
      <c r="F801" s="252" t="s">
        <v>1270</v>
      </c>
      <c r="G801" s="250"/>
      <c r="H801" s="253">
        <v>4.312</v>
      </c>
      <c r="I801" s="254"/>
      <c r="J801" s="250"/>
      <c r="K801" s="250"/>
      <c r="L801" s="255"/>
      <c r="M801" s="256"/>
      <c r="N801" s="257"/>
      <c r="O801" s="257"/>
      <c r="P801" s="257"/>
      <c r="Q801" s="257"/>
      <c r="R801" s="257"/>
      <c r="S801" s="257"/>
      <c r="T801" s="258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9" t="s">
        <v>150</v>
      </c>
      <c r="AU801" s="259" t="s">
        <v>85</v>
      </c>
      <c r="AV801" s="14" t="s">
        <v>85</v>
      </c>
      <c r="AW801" s="14" t="s">
        <v>32</v>
      </c>
      <c r="AX801" s="14" t="s">
        <v>75</v>
      </c>
      <c r="AY801" s="259" t="s">
        <v>140</v>
      </c>
    </row>
    <row r="802" spans="1:51" s="15" customFormat="1" ht="12">
      <c r="A802" s="15"/>
      <c r="B802" s="260"/>
      <c r="C802" s="261"/>
      <c r="D802" s="240" t="s">
        <v>150</v>
      </c>
      <c r="E802" s="262" t="s">
        <v>1</v>
      </c>
      <c r="F802" s="263" t="s">
        <v>154</v>
      </c>
      <c r="G802" s="261"/>
      <c r="H802" s="264">
        <v>4.312</v>
      </c>
      <c r="I802" s="265"/>
      <c r="J802" s="261"/>
      <c r="K802" s="261"/>
      <c r="L802" s="266"/>
      <c r="M802" s="267"/>
      <c r="N802" s="268"/>
      <c r="O802" s="268"/>
      <c r="P802" s="268"/>
      <c r="Q802" s="268"/>
      <c r="R802" s="268"/>
      <c r="S802" s="268"/>
      <c r="T802" s="269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70" t="s">
        <v>150</v>
      </c>
      <c r="AU802" s="270" t="s">
        <v>85</v>
      </c>
      <c r="AV802" s="15" t="s">
        <v>146</v>
      </c>
      <c r="AW802" s="15" t="s">
        <v>32</v>
      </c>
      <c r="AX802" s="15" t="s">
        <v>83</v>
      </c>
      <c r="AY802" s="270" t="s">
        <v>140</v>
      </c>
    </row>
    <row r="803" spans="1:65" s="2" customFormat="1" ht="44.25" customHeight="1">
      <c r="A803" s="38"/>
      <c r="B803" s="39"/>
      <c r="C803" s="271" t="s">
        <v>1288</v>
      </c>
      <c r="D803" s="271" t="s">
        <v>200</v>
      </c>
      <c r="E803" s="272" t="s">
        <v>1279</v>
      </c>
      <c r="F803" s="273" t="s">
        <v>1280</v>
      </c>
      <c r="G803" s="274" t="s">
        <v>145</v>
      </c>
      <c r="H803" s="275">
        <v>5.265</v>
      </c>
      <c r="I803" s="276"/>
      <c r="J803" s="277">
        <f>ROUND(I803*H803,2)</f>
        <v>0</v>
      </c>
      <c r="K803" s="278"/>
      <c r="L803" s="279"/>
      <c r="M803" s="280" t="s">
        <v>1</v>
      </c>
      <c r="N803" s="281" t="s">
        <v>40</v>
      </c>
      <c r="O803" s="91"/>
      <c r="P803" s="229">
        <f>O803*H803</f>
        <v>0</v>
      </c>
      <c r="Q803" s="229">
        <v>0.0054</v>
      </c>
      <c r="R803" s="229">
        <f>Q803*H803</f>
        <v>0.028431</v>
      </c>
      <c r="S803" s="229">
        <v>0</v>
      </c>
      <c r="T803" s="230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31" t="s">
        <v>375</v>
      </c>
      <c r="AT803" s="231" t="s">
        <v>200</v>
      </c>
      <c r="AU803" s="231" t="s">
        <v>85</v>
      </c>
      <c r="AY803" s="17" t="s">
        <v>140</v>
      </c>
      <c r="BE803" s="232">
        <f>IF(N803="základní",J803,0)</f>
        <v>0</v>
      </c>
      <c r="BF803" s="232">
        <f>IF(N803="snížená",J803,0)</f>
        <v>0</v>
      </c>
      <c r="BG803" s="232">
        <f>IF(N803="zákl. přenesená",J803,0)</f>
        <v>0</v>
      </c>
      <c r="BH803" s="232">
        <f>IF(N803="sníž. přenesená",J803,0)</f>
        <v>0</v>
      </c>
      <c r="BI803" s="232">
        <f>IF(N803="nulová",J803,0)</f>
        <v>0</v>
      </c>
      <c r="BJ803" s="17" t="s">
        <v>83</v>
      </c>
      <c r="BK803" s="232">
        <f>ROUND(I803*H803,2)</f>
        <v>0</v>
      </c>
      <c r="BL803" s="17" t="s">
        <v>253</v>
      </c>
      <c r="BM803" s="231" t="s">
        <v>1289</v>
      </c>
    </row>
    <row r="804" spans="1:51" s="14" customFormat="1" ht="12">
      <c r="A804" s="14"/>
      <c r="B804" s="249"/>
      <c r="C804" s="250"/>
      <c r="D804" s="240" t="s">
        <v>150</v>
      </c>
      <c r="E804" s="250"/>
      <c r="F804" s="252" t="s">
        <v>1290</v>
      </c>
      <c r="G804" s="250"/>
      <c r="H804" s="253">
        <v>5.265</v>
      </c>
      <c r="I804" s="254"/>
      <c r="J804" s="250"/>
      <c r="K804" s="250"/>
      <c r="L804" s="255"/>
      <c r="M804" s="256"/>
      <c r="N804" s="257"/>
      <c r="O804" s="257"/>
      <c r="P804" s="257"/>
      <c r="Q804" s="257"/>
      <c r="R804" s="257"/>
      <c r="S804" s="257"/>
      <c r="T804" s="258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9" t="s">
        <v>150</v>
      </c>
      <c r="AU804" s="259" t="s">
        <v>85</v>
      </c>
      <c r="AV804" s="14" t="s">
        <v>85</v>
      </c>
      <c r="AW804" s="14" t="s">
        <v>4</v>
      </c>
      <c r="AX804" s="14" t="s">
        <v>83</v>
      </c>
      <c r="AY804" s="259" t="s">
        <v>140</v>
      </c>
    </row>
    <row r="805" spans="1:65" s="2" customFormat="1" ht="24.15" customHeight="1">
      <c r="A805" s="38"/>
      <c r="B805" s="39"/>
      <c r="C805" s="219" t="s">
        <v>1291</v>
      </c>
      <c r="D805" s="219" t="s">
        <v>142</v>
      </c>
      <c r="E805" s="220" t="s">
        <v>667</v>
      </c>
      <c r="F805" s="221" t="s">
        <v>668</v>
      </c>
      <c r="G805" s="222" t="s">
        <v>669</v>
      </c>
      <c r="H805" s="282"/>
      <c r="I805" s="224"/>
      <c r="J805" s="225">
        <f>ROUND(I805*H805,2)</f>
        <v>0</v>
      </c>
      <c r="K805" s="226"/>
      <c r="L805" s="44"/>
      <c r="M805" s="227" t="s">
        <v>1</v>
      </c>
      <c r="N805" s="228" t="s">
        <v>40</v>
      </c>
      <c r="O805" s="91"/>
      <c r="P805" s="229">
        <f>O805*H805</f>
        <v>0</v>
      </c>
      <c r="Q805" s="229">
        <v>0</v>
      </c>
      <c r="R805" s="229">
        <f>Q805*H805</f>
        <v>0</v>
      </c>
      <c r="S805" s="229">
        <v>0</v>
      </c>
      <c r="T805" s="230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31" t="s">
        <v>253</v>
      </c>
      <c r="AT805" s="231" t="s">
        <v>142</v>
      </c>
      <c r="AU805" s="231" t="s">
        <v>85</v>
      </c>
      <c r="AY805" s="17" t="s">
        <v>140</v>
      </c>
      <c r="BE805" s="232">
        <f>IF(N805="základní",J805,0)</f>
        <v>0</v>
      </c>
      <c r="BF805" s="232">
        <f>IF(N805="snížená",J805,0)</f>
        <v>0</v>
      </c>
      <c r="BG805" s="232">
        <f>IF(N805="zákl. přenesená",J805,0)</f>
        <v>0</v>
      </c>
      <c r="BH805" s="232">
        <f>IF(N805="sníž. přenesená",J805,0)</f>
        <v>0</v>
      </c>
      <c r="BI805" s="232">
        <f>IF(N805="nulová",J805,0)</f>
        <v>0</v>
      </c>
      <c r="BJ805" s="17" t="s">
        <v>83</v>
      </c>
      <c r="BK805" s="232">
        <f>ROUND(I805*H805,2)</f>
        <v>0</v>
      </c>
      <c r="BL805" s="17" t="s">
        <v>253</v>
      </c>
      <c r="BM805" s="231" t="s">
        <v>1292</v>
      </c>
    </row>
    <row r="806" spans="1:47" s="2" customFormat="1" ht="12">
      <c r="A806" s="38"/>
      <c r="B806" s="39"/>
      <c r="C806" s="40"/>
      <c r="D806" s="233" t="s">
        <v>148</v>
      </c>
      <c r="E806" s="40"/>
      <c r="F806" s="234" t="s">
        <v>671</v>
      </c>
      <c r="G806" s="40"/>
      <c r="H806" s="40"/>
      <c r="I806" s="235"/>
      <c r="J806" s="40"/>
      <c r="K806" s="40"/>
      <c r="L806" s="44"/>
      <c r="M806" s="236"/>
      <c r="N806" s="237"/>
      <c r="O806" s="91"/>
      <c r="P806" s="91"/>
      <c r="Q806" s="91"/>
      <c r="R806" s="91"/>
      <c r="S806" s="91"/>
      <c r="T806" s="92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T806" s="17" t="s">
        <v>148</v>
      </c>
      <c r="AU806" s="17" t="s">
        <v>85</v>
      </c>
    </row>
    <row r="807" spans="1:63" s="12" customFormat="1" ht="22.8" customHeight="1">
      <c r="A807" s="12"/>
      <c r="B807" s="203"/>
      <c r="C807" s="204"/>
      <c r="D807" s="205" t="s">
        <v>74</v>
      </c>
      <c r="E807" s="217" t="s">
        <v>672</v>
      </c>
      <c r="F807" s="217" t="s">
        <v>673</v>
      </c>
      <c r="G807" s="204"/>
      <c r="H807" s="204"/>
      <c r="I807" s="207"/>
      <c r="J807" s="218">
        <f>BK807</f>
        <v>0</v>
      </c>
      <c r="K807" s="204"/>
      <c r="L807" s="209"/>
      <c r="M807" s="210"/>
      <c r="N807" s="211"/>
      <c r="O807" s="211"/>
      <c r="P807" s="212">
        <f>SUM(P808:P813)</f>
        <v>0</v>
      </c>
      <c r="Q807" s="211"/>
      <c r="R807" s="212">
        <f>SUM(R808:R813)</f>
        <v>0</v>
      </c>
      <c r="S807" s="211"/>
      <c r="T807" s="213">
        <f>SUM(T808:T813)</f>
        <v>1.7049999999999998</v>
      </c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R807" s="214" t="s">
        <v>85</v>
      </c>
      <c r="AT807" s="215" t="s">
        <v>74</v>
      </c>
      <c r="AU807" s="215" t="s">
        <v>83</v>
      </c>
      <c r="AY807" s="214" t="s">
        <v>140</v>
      </c>
      <c r="BK807" s="216">
        <f>SUM(BK808:BK813)</f>
        <v>0</v>
      </c>
    </row>
    <row r="808" spans="1:65" s="2" customFormat="1" ht="24.15" customHeight="1">
      <c r="A808" s="38"/>
      <c r="B808" s="39"/>
      <c r="C808" s="219" t="s">
        <v>1293</v>
      </c>
      <c r="D808" s="219" t="s">
        <v>142</v>
      </c>
      <c r="E808" s="220" t="s">
        <v>675</v>
      </c>
      <c r="F808" s="221" t="s">
        <v>676</v>
      </c>
      <c r="G808" s="222" t="s">
        <v>145</v>
      </c>
      <c r="H808" s="223">
        <v>155</v>
      </c>
      <c r="I808" s="224"/>
      <c r="J808" s="225">
        <f>ROUND(I808*H808,2)</f>
        <v>0</v>
      </c>
      <c r="K808" s="226"/>
      <c r="L808" s="44"/>
      <c r="M808" s="227" t="s">
        <v>1</v>
      </c>
      <c r="N808" s="228" t="s">
        <v>40</v>
      </c>
      <c r="O808" s="91"/>
      <c r="P808" s="229">
        <f>O808*H808</f>
        <v>0</v>
      </c>
      <c r="Q808" s="229">
        <v>0</v>
      </c>
      <c r="R808" s="229">
        <f>Q808*H808</f>
        <v>0</v>
      </c>
      <c r="S808" s="229">
        <v>0.011</v>
      </c>
      <c r="T808" s="230">
        <f>S808*H808</f>
        <v>1.7049999999999998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31" t="s">
        <v>253</v>
      </c>
      <c r="AT808" s="231" t="s">
        <v>142</v>
      </c>
      <c r="AU808" s="231" t="s">
        <v>85</v>
      </c>
      <c r="AY808" s="17" t="s">
        <v>140</v>
      </c>
      <c r="BE808" s="232">
        <f>IF(N808="základní",J808,0)</f>
        <v>0</v>
      </c>
      <c r="BF808" s="232">
        <f>IF(N808="snížená",J808,0)</f>
        <v>0</v>
      </c>
      <c r="BG808" s="232">
        <f>IF(N808="zákl. přenesená",J808,0)</f>
        <v>0</v>
      </c>
      <c r="BH808" s="232">
        <f>IF(N808="sníž. přenesená",J808,0)</f>
        <v>0</v>
      </c>
      <c r="BI808" s="232">
        <f>IF(N808="nulová",J808,0)</f>
        <v>0</v>
      </c>
      <c r="BJ808" s="17" t="s">
        <v>83</v>
      </c>
      <c r="BK808" s="232">
        <f>ROUND(I808*H808,2)</f>
        <v>0</v>
      </c>
      <c r="BL808" s="17" t="s">
        <v>253</v>
      </c>
      <c r="BM808" s="231" t="s">
        <v>1294</v>
      </c>
    </row>
    <row r="809" spans="1:47" s="2" customFormat="1" ht="12">
      <c r="A809" s="38"/>
      <c r="B809" s="39"/>
      <c r="C809" s="40"/>
      <c r="D809" s="233" t="s">
        <v>148</v>
      </c>
      <c r="E809" s="40"/>
      <c r="F809" s="234" t="s">
        <v>678</v>
      </c>
      <c r="G809" s="40"/>
      <c r="H809" s="40"/>
      <c r="I809" s="235"/>
      <c r="J809" s="40"/>
      <c r="K809" s="40"/>
      <c r="L809" s="44"/>
      <c r="M809" s="236"/>
      <c r="N809" s="237"/>
      <c r="O809" s="91"/>
      <c r="P809" s="91"/>
      <c r="Q809" s="91"/>
      <c r="R809" s="91"/>
      <c r="S809" s="91"/>
      <c r="T809" s="92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148</v>
      </c>
      <c r="AU809" s="17" t="s">
        <v>85</v>
      </c>
    </row>
    <row r="810" spans="1:51" s="13" customFormat="1" ht="12">
      <c r="A810" s="13"/>
      <c r="B810" s="238"/>
      <c r="C810" s="239"/>
      <c r="D810" s="240" t="s">
        <v>150</v>
      </c>
      <c r="E810" s="241" t="s">
        <v>1</v>
      </c>
      <c r="F810" s="242" t="s">
        <v>827</v>
      </c>
      <c r="G810" s="239"/>
      <c r="H810" s="241" t="s">
        <v>1</v>
      </c>
      <c r="I810" s="243"/>
      <c r="J810" s="239"/>
      <c r="K810" s="239"/>
      <c r="L810" s="244"/>
      <c r="M810" s="245"/>
      <c r="N810" s="246"/>
      <c r="O810" s="246"/>
      <c r="P810" s="246"/>
      <c r="Q810" s="246"/>
      <c r="R810" s="246"/>
      <c r="S810" s="246"/>
      <c r="T810" s="247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8" t="s">
        <v>150</v>
      </c>
      <c r="AU810" s="248" t="s">
        <v>85</v>
      </c>
      <c r="AV810" s="13" t="s">
        <v>83</v>
      </c>
      <c r="AW810" s="13" t="s">
        <v>32</v>
      </c>
      <c r="AX810" s="13" t="s">
        <v>75</v>
      </c>
      <c r="AY810" s="248" t="s">
        <v>140</v>
      </c>
    </row>
    <row r="811" spans="1:51" s="13" customFormat="1" ht="12">
      <c r="A811" s="13"/>
      <c r="B811" s="238"/>
      <c r="C811" s="239"/>
      <c r="D811" s="240" t="s">
        <v>150</v>
      </c>
      <c r="E811" s="241" t="s">
        <v>1</v>
      </c>
      <c r="F811" s="242" t="s">
        <v>1295</v>
      </c>
      <c r="G811" s="239"/>
      <c r="H811" s="241" t="s">
        <v>1</v>
      </c>
      <c r="I811" s="243"/>
      <c r="J811" s="239"/>
      <c r="K811" s="239"/>
      <c r="L811" s="244"/>
      <c r="M811" s="245"/>
      <c r="N811" s="246"/>
      <c r="O811" s="246"/>
      <c r="P811" s="246"/>
      <c r="Q811" s="246"/>
      <c r="R811" s="246"/>
      <c r="S811" s="246"/>
      <c r="T811" s="247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8" t="s">
        <v>150</v>
      </c>
      <c r="AU811" s="248" t="s">
        <v>85</v>
      </c>
      <c r="AV811" s="13" t="s">
        <v>83</v>
      </c>
      <c r="AW811" s="13" t="s">
        <v>32</v>
      </c>
      <c r="AX811" s="13" t="s">
        <v>75</v>
      </c>
      <c r="AY811" s="248" t="s">
        <v>140</v>
      </c>
    </row>
    <row r="812" spans="1:51" s="14" customFormat="1" ht="12">
      <c r="A812" s="14"/>
      <c r="B812" s="249"/>
      <c r="C812" s="250"/>
      <c r="D812" s="240" t="s">
        <v>150</v>
      </c>
      <c r="E812" s="251" t="s">
        <v>1</v>
      </c>
      <c r="F812" s="252" t="s">
        <v>1296</v>
      </c>
      <c r="G812" s="250"/>
      <c r="H812" s="253">
        <v>155</v>
      </c>
      <c r="I812" s="254"/>
      <c r="J812" s="250"/>
      <c r="K812" s="250"/>
      <c r="L812" s="255"/>
      <c r="M812" s="256"/>
      <c r="N812" s="257"/>
      <c r="O812" s="257"/>
      <c r="P812" s="257"/>
      <c r="Q812" s="257"/>
      <c r="R812" s="257"/>
      <c r="S812" s="257"/>
      <c r="T812" s="258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9" t="s">
        <v>150</v>
      </c>
      <c r="AU812" s="259" t="s">
        <v>85</v>
      </c>
      <c r="AV812" s="14" t="s">
        <v>85</v>
      </c>
      <c r="AW812" s="14" t="s">
        <v>32</v>
      </c>
      <c r="AX812" s="14" t="s">
        <v>75</v>
      </c>
      <c r="AY812" s="259" t="s">
        <v>140</v>
      </c>
    </row>
    <row r="813" spans="1:51" s="15" customFormat="1" ht="12">
      <c r="A813" s="15"/>
      <c r="B813" s="260"/>
      <c r="C813" s="261"/>
      <c r="D813" s="240" t="s">
        <v>150</v>
      </c>
      <c r="E813" s="262" t="s">
        <v>1</v>
      </c>
      <c r="F813" s="263" t="s">
        <v>154</v>
      </c>
      <c r="G813" s="261"/>
      <c r="H813" s="264">
        <v>155</v>
      </c>
      <c r="I813" s="265"/>
      <c r="J813" s="261"/>
      <c r="K813" s="261"/>
      <c r="L813" s="266"/>
      <c r="M813" s="267"/>
      <c r="N813" s="268"/>
      <c r="O813" s="268"/>
      <c r="P813" s="268"/>
      <c r="Q813" s="268"/>
      <c r="R813" s="268"/>
      <c r="S813" s="268"/>
      <c r="T813" s="269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70" t="s">
        <v>150</v>
      </c>
      <c r="AU813" s="270" t="s">
        <v>85</v>
      </c>
      <c r="AV813" s="15" t="s">
        <v>146</v>
      </c>
      <c r="AW813" s="15" t="s">
        <v>32</v>
      </c>
      <c r="AX813" s="15" t="s">
        <v>83</v>
      </c>
      <c r="AY813" s="270" t="s">
        <v>140</v>
      </c>
    </row>
    <row r="814" spans="1:63" s="12" customFormat="1" ht="22.8" customHeight="1">
      <c r="A814" s="12"/>
      <c r="B814" s="203"/>
      <c r="C814" s="204"/>
      <c r="D814" s="205" t="s">
        <v>74</v>
      </c>
      <c r="E814" s="217" t="s">
        <v>1297</v>
      </c>
      <c r="F814" s="217" t="s">
        <v>1298</v>
      </c>
      <c r="G814" s="204"/>
      <c r="H814" s="204"/>
      <c r="I814" s="207"/>
      <c r="J814" s="218">
        <f>BK814</f>
        <v>0</v>
      </c>
      <c r="K814" s="204"/>
      <c r="L814" s="209"/>
      <c r="M814" s="210"/>
      <c r="N814" s="211"/>
      <c r="O814" s="211"/>
      <c r="P814" s="212">
        <f>SUM(P815:P820)</f>
        <v>0</v>
      </c>
      <c r="Q814" s="211"/>
      <c r="R814" s="212">
        <f>SUM(R815:R820)</f>
        <v>0</v>
      </c>
      <c r="S814" s="211"/>
      <c r="T814" s="213">
        <f>SUM(T815:T820)</f>
        <v>0</v>
      </c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R814" s="214" t="s">
        <v>85</v>
      </c>
      <c r="AT814" s="215" t="s">
        <v>74</v>
      </c>
      <c r="AU814" s="215" t="s">
        <v>83</v>
      </c>
      <c r="AY814" s="214" t="s">
        <v>140</v>
      </c>
      <c r="BK814" s="216">
        <f>SUM(BK815:BK820)</f>
        <v>0</v>
      </c>
    </row>
    <row r="815" spans="1:65" s="2" customFormat="1" ht="21.75" customHeight="1">
      <c r="A815" s="38"/>
      <c r="B815" s="39"/>
      <c r="C815" s="219" t="s">
        <v>1299</v>
      </c>
      <c r="D815" s="219" t="s">
        <v>142</v>
      </c>
      <c r="E815" s="220" t="s">
        <v>1300</v>
      </c>
      <c r="F815" s="221" t="s">
        <v>1301</v>
      </c>
      <c r="G815" s="222" t="s">
        <v>785</v>
      </c>
      <c r="H815" s="223">
        <v>1</v>
      </c>
      <c r="I815" s="224"/>
      <c r="J815" s="225">
        <f>ROUND(I815*H815,2)</f>
        <v>0</v>
      </c>
      <c r="K815" s="226"/>
      <c r="L815" s="44"/>
      <c r="M815" s="227" t="s">
        <v>1</v>
      </c>
      <c r="N815" s="228" t="s">
        <v>40</v>
      </c>
      <c r="O815" s="91"/>
      <c r="P815" s="229">
        <f>O815*H815</f>
        <v>0</v>
      </c>
      <c r="Q815" s="229">
        <v>0</v>
      </c>
      <c r="R815" s="229">
        <f>Q815*H815</f>
        <v>0</v>
      </c>
      <c r="S815" s="229">
        <v>0</v>
      </c>
      <c r="T815" s="230">
        <f>S815*H815</f>
        <v>0</v>
      </c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R815" s="231" t="s">
        <v>253</v>
      </c>
      <c r="AT815" s="231" t="s">
        <v>142</v>
      </c>
      <c r="AU815" s="231" t="s">
        <v>85</v>
      </c>
      <c r="AY815" s="17" t="s">
        <v>140</v>
      </c>
      <c r="BE815" s="232">
        <f>IF(N815="základní",J815,0)</f>
        <v>0</v>
      </c>
      <c r="BF815" s="232">
        <f>IF(N815="snížená",J815,0)</f>
        <v>0</v>
      </c>
      <c r="BG815" s="232">
        <f>IF(N815="zákl. přenesená",J815,0)</f>
        <v>0</v>
      </c>
      <c r="BH815" s="232">
        <f>IF(N815="sníž. přenesená",J815,0)</f>
        <v>0</v>
      </c>
      <c r="BI815" s="232">
        <f>IF(N815="nulová",J815,0)</f>
        <v>0</v>
      </c>
      <c r="BJ815" s="17" t="s">
        <v>83</v>
      </c>
      <c r="BK815" s="232">
        <f>ROUND(I815*H815,2)</f>
        <v>0</v>
      </c>
      <c r="BL815" s="17" t="s">
        <v>253</v>
      </c>
      <c r="BM815" s="231" t="s">
        <v>1302</v>
      </c>
    </row>
    <row r="816" spans="1:51" s="13" customFormat="1" ht="12">
      <c r="A816" s="13"/>
      <c r="B816" s="238"/>
      <c r="C816" s="239"/>
      <c r="D816" s="240" t="s">
        <v>150</v>
      </c>
      <c r="E816" s="241" t="s">
        <v>1</v>
      </c>
      <c r="F816" s="242" t="s">
        <v>316</v>
      </c>
      <c r="G816" s="239"/>
      <c r="H816" s="241" t="s">
        <v>1</v>
      </c>
      <c r="I816" s="243"/>
      <c r="J816" s="239"/>
      <c r="K816" s="239"/>
      <c r="L816" s="244"/>
      <c r="M816" s="245"/>
      <c r="N816" s="246"/>
      <c r="O816" s="246"/>
      <c r="P816" s="246"/>
      <c r="Q816" s="246"/>
      <c r="R816" s="246"/>
      <c r="S816" s="246"/>
      <c r="T816" s="247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8" t="s">
        <v>150</v>
      </c>
      <c r="AU816" s="248" t="s">
        <v>85</v>
      </c>
      <c r="AV816" s="13" t="s">
        <v>83</v>
      </c>
      <c r="AW816" s="13" t="s">
        <v>32</v>
      </c>
      <c r="AX816" s="13" t="s">
        <v>75</v>
      </c>
      <c r="AY816" s="248" t="s">
        <v>140</v>
      </c>
    </row>
    <row r="817" spans="1:51" s="14" customFormat="1" ht="12">
      <c r="A817" s="14"/>
      <c r="B817" s="249"/>
      <c r="C817" s="250"/>
      <c r="D817" s="240" t="s">
        <v>150</v>
      </c>
      <c r="E817" s="251" t="s">
        <v>1</v>
      </c>
      <c r="F817" s="252" t="s">
        <v>710</v>
      </c>
      <c r="G817" s="250"/>
      <c r="H817" s="253">
        <v>1</v>
      </c>
      <c r="I817" s="254"/>
      <c r="J817" s="250"/>
      <c r="K817" s="250"/>
      <c r="L817" s="255"/>
      <c r="M817" s="256"/>
      <c r="N817" s="257"/>
      <c r="O817" s="257"/>
      <c r="P817" s="257"/>
      <c r="Q817" s="257"/>
      <c r="R817" s="257"/>
      <c r="S817" s="257"/>
      <c r="T817" s="258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9" t="s">
        <v>150</v>
      </c>
      <c r="AU817" s="259" t="s">
        <v>85</v>
      </c>
      <c r="AV817" s="14" t="s">
        <v>85</v>
      </c>
      <c r="AW817" s="14" t="s">
        <v>32</v>
      </c>
      <c r="AX817" s="14" t="s">
        <v>75</v>
      </c>
      <c r="AY817" s="259" t="s">
        <v>140</v>
      </c>
    </row>
    <row r="818" spans="1:51" s="15" customFormat="1" ht="12">
      <c r="A818" s="15"/>
      <c r="B818" s="260"/>
      <c r="C818" s="261"/>
      <c r="D818" s="240" t="s">
        <v>150</v>
      </c>
      <c r="E818" s="262" t="s">
        <v>1</v>
      </c>
      <c r="F818" s="263" t="s">
        <v>154</v>
      </c>
      <c r="G818" s="261"/>
      <c r="H818" s="264">
        <v>1</v>
      </c>
      <c r="I818" s="265"/>
      <c r="J818" s="261"/>
      <c r="K818" s="261"/>
      <c r="L818" s="266"/>
      <c r="M818" s="267"/>
      <c r="N818" s="268"/>
      <c r="O818" s="268"/>
      <c r="P818" s="268"/>
      <c r="Q818" s="268"/>
      <c r="R818" s="268"/>
      <c r="S818" s="268"/>
      <c r="T818" s="269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70" t="s">
        <v>150</v>
      </c>
      <c r="AU818" s="270" t="s">
        <v>85</v>
      </c>
      <c r="AV818" s="15" t="s">
        <v>146</v>
      </c>
      <c r="AW818" s="15" t="s">
        <v>32</v>
      </c>
      <c r="AX818" s="15" t="s">
        <v>83</v>
      </c>
      <c r="AY818" s="270" t="s">
        <v>140</v>
      </c>
    </row>
    <row r="819" spans="1:65" s="2" customFormat="1" ht="24.15" customHeight="1">
      <c r="A819" s="38"/>
      <c r="B819" s="39"/>
      <c r="C819" s="219" t="s">
        <v>1303</v>
      </c>
      <c r="D819" s="219" t="s">
        <v>142</v>
      </c>
      <c r="E819" s="220" t="s">
        <v>1304</v>
      </c>
      <c r="F819" s="221" t="s">
        <v>1305</v>
      </c>
      <c r="G819" s="222" t="s">
        <v>669</v>
      </c>
      <c r="H819" s="282"/>
      <c r="I819" s="224"/>
      <c r="J819" s="225">
        <f>ROUND(I819*H819,2)</f>
        <v>0</v>
      </c>
      <c r="K819" s="226"/>
      <c r="L819" s="44"/>
      <c r="M819" s="227" t="s">
        <v>1</v>
      </c>
      <c r="N819" s="228" t="s">
        <v>40</v>
      </c>
      <c r="O819" s="91"/>
      <c r="P819" s="229">
        <f>O819*H819</f>
        <v>0</v>
      </c>
      <c r="Q819" s="229">
        <v>0</v>
      </c>
      <c r="R819" s="229">
        <f>Q819*H819</f>
        <v>0</v>
      </c>
      <c r="S819" s="229">
        <v>0</v>
      </c>
      <c r="T819" s="230">
        <f>S819*H819</f>
        <v>0</v>
      </c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R819" s="231" t="s">
        <v>253</v>
      </c>
      <c r="AT819" s="231" t="s">
        <v>142</v>
      </c>
      <c r="AU819" s="231" t="s">
        <v>85</v>
      </c>
      <c r="AY819" s="17" t="s">
        <v>140</v>
      </c>
      <c r="BE819" s="232">
        <f>IF(N819="základní",J819,0)</f>
        <v>0</v>
      </c>
      <c r="BF819" s="232">
        <f>IF(N819="snížená",J819,0)</f>
        <v>0</v>
      </c>
      <c r="BG819" s="232">
        <f>IF(N819="zákl. přenesená",J819,0)</f>
        <v>0</v>
      </c>
      <c r="BH819" s="232">
        <f>IF(N819="sníž. přenesená",J819,0)</f>
        <v>0</v>
      </c>
      <c r="BI819" s="232">
        <f>IF(N819="nulová",J819,0)</f>
        <v>0</v>
      </c>
      <c r="BJ819" s="17" t="s">
        <v>83</v>
      </c>
      <c r="BK819" s="232">
        <f>ROUND(I819*H819,2)</f>
        <v>0</v>
      </c>
      <c r="BL819" s="17" t="s">
        <v>253</v>
      </c>
      <c r="BM819" s="231" t="s">
        <v>1306</v>
      </c>
    </row>
    <row r="820" spans="1:47" s="2" customFormat="1" ht="12">
      <c r="A820" s="38"/>
      <c r="B820" s="39"/>
      <c r="C820" s="40"/>
      <c r="D820" s="233" t="s">
        <v>148</v>
      </c>
      <c r="E820" s="40"/>
      <c r="F820" s="234" t="s">
        <v>1307</v>
      </c>
      <c r="G820" s="40"/>
      <c r="H820" s="40"/>
      <c r="I820" s="235"/>
      <c r="J820" s="40"/>
      <c r="K820" s="40"/>
      <c r="L820" s="44"/>
      <c r="M820" s="236"/>
      <c r="N820" s="237"/>
      <c r="O820" s="91"/>
      <c r="P820" s="91"/>
      <c r="Q820" s="91"/>
      <c r="R820" s="91"/>
      <c r="S820" s="91"/>
      <c r="T820" s="92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T820" s="17" t="s">
        <v>148</v>
      </c>
      <c r="AU820" s="17" t="s">
        <v>85</v>
      </c>
    </row>
    <row r="821" spans="1:63" s="12" customFormat="1" ht="22.8" customHeight="1">
      <c r="A821" s="12"/>
      <c r="B821" s="203"/>
      <c r="C821" s="204"/>
      <c r="D821" s="205" t="s">
        <v>74</v>
      </c>
      <c r="E821" s="217" t="s">
        <v>1308</v>
      </c>
      <c r="F821" s="217" t="s">
        <v>1309</v>
      </c>
      <c r="G821" s="204"/>
      <c r="H821" s="204"/>
      <c r="I821" s="207"/>
      <c r="J821" s="218">
        <f>BK821</f>
        <v>0</v>
      </c>
      <c r="K821" s="204"/>
      <c r="L821" s="209"/>
      <c r="M821" s="210"/>
      <c r="N821" s="211"/>
      <c r="O821" s="211"/>
      <c r="P821" s="212">
        <f>SUM(P822:P827)</f>
        <v>0</v>
      </c>
      <c r="Q821" s="211"/>
      <c r="R821" s="212">
        <f>SUM(R822:R827)</f>
        <v>0</v>
      </c>
      <c r="S821" s="211"/>
      <c r="T821" s="213">
        <f>SUM(T822:T827)</f>
        <v>0.0001</v>
      </c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R821" s="214" t="s">
        <v>85</v>
      </c>
      <c r="AT821" s="215" t="s">
        <v>74</v>
      </c>
      <c r="AU821" s="215" t="s">
        <v>83</v>
      </c>
      <c r="AY821" s="214" t="s">
        <v>140</v>
      </c>
      <c r="BK821" s="216">
        <f>SUM(BK822:BK827)</f>
        <v>0</v>
      </c>
    </row>
    <row r="822" spans="1:65" s="2" customFormat="1" ht="21.75" customHeight="1">
      <c r="A822" s="38"/>
      <c r="B822" s="39"/>
      <c r="C822" s="219" t="s">
        <v>1310</v>
      </c>
      <c r="D822" s="219" t="s">
        <v>142</v>
      </c>
      <c r="E822" s="220" t="s">
        <v>1311</v>
      </c>
      <c r="F822" s="221" t="s">
        <v>1312</v>
      </c>
      <c r="G822" s="222" t="s">
        <v>697</v>
      </c>
      <c r="H822" s="223">
        <v>2</v>
      </c>
      <c r="I822" s="224"/>
      <c r="J822" s="225">
        <f>ROUND(I822*H822,2)</f>
        <v>0</v>
      </c>
      <c r="K822" s="226"/>
      <c r="L822" s="44"/>
      <c r="M822" s="227" t="s">
        <v>1</v>
      </c>
      <c r="N822" s="228" t="s">
        <v>40</v>
      </c>
      <c r="O822" s="91"/>
      <c r="P822" s="229">
        <f>O822*H822</f>
        <v>0</v>
      </c>
      <c r="Q822" s="229">
        <v>0</v>
      </c>
      <c r="R822" s="229">
        <f>Q822*H822</f>
        <v>0</v>
      </c>
      <c r="S822" s="229">
        <v>5E-05</v>
      </c>
      <c r="T822" s="230">
        <f>S822*H822</f>
        <v>0.0001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31" t="s">
        <v>253</v>
      </c>
      <c r="AT822" s="231" t="s">
        <v>142</v>
      </c>
      <c r="AU822" s="231" t="s">
        <v>85</v>
      </c>
      <c r="AY822" s="17" t="s">
        <v>140</v>
      </c>
      <c r="BE822" s="232">
        <f>IF(N822="základní",J822,0)</f>
        <v>0</v>
      </c>
      <c r="BF822" s="232">
        <f>IF(N822="snížená",J822,0)</f>
        <v>0</v>
      </c>
      <c r="BG822" s="232">
        <f>IF(N822="zákl. přenesená",J822,0)</f>
        <v>0</v>
      </c>
      <c r="BH822" s="232">
        <f>IF(N822="sníž. přenesená",J822,0)</f>
        <v>0</v>
      </c>
      <c r="BI822" s="232">
        <f>IF(N822="nulová",J822,0)</f>
        <v>0</v>
      </c>
      <c r="BJ822" s="17" t="s">
        <v>83</v>
      </c>
      <c r="BK822" s="232">
        <f>ROUND(I822*H822,2)</f>
        <v>0</v>
      </c>
      <c r="BL822" s="17" t="s">
        <v>253</v>
      </c>
      <c r="BM822" s="231" t="s">
        <v>1313</v>
      </c>
    </row>
    <row r="823" spans="1:47" s="2" customFormat="1" ht="12">
      <c r="A823" s="38"/>
      <c r="B823" s="39"/>
      <c r="C823" s="40"/>
      <c r="D823" s="233" t="s">
        <v>148</v>
      </c>
      <c r="E823" s="40"/>
      <c r="F823" s="234" t="s">
        <v>1314</v>
      </c>
      <c r="G823" s="40"/>
      <c r="H823" s="40"/>
      <c r="I823" s="235"/>
      <c r="J823" s="40"/>
      <c r="K823" s="40"/>
      <c r="L823" s="44"/>
      <c r="M823" s="236"/>
      <c r="N823" s="237"/>
      <c r="O823" s="91"/>
      <c r="P823" s="91"/>
      <c r="Q823" s="91"/>
      <c r="R823" s="91"/>
      <c r="S823" s="91"/>
      <c r="T823" s="92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T823" s="17" t="s">
        <v>148</v>
      </c>
      <c r="AU823" s="17" t="s">
        <v>85</v>
      </c>
    </row>
    <row r="824" spans="1:51" s="13" customFormat="1" ht="12">
      <c r="A824" s="13"/>
      <c r="B824" s="238"/>
      <c r="C824" s="239"/>
      <c r="D824" s="240" t="s">
        <v>150</v>
      </c>
      <c r="E824" s="241" t="s">
        <v>1</v>
      </c>
      <c r="F824" s="242" t="s">
        <v>827</v>
      </c>
      <c r="G824" s="239"/>
      <c r="H824" s="241" t="s">
        <v>1</v>
      </c>
      <c r="I824" s="243"/>
      <c r="J824" s="239"/>
      <c r="K824" s="239"/>
      <c r="L824" s="244"/>
      <c r="M824" s="245"/>
      <c r="N824" s="246"/>
      <c r="O824" s="246"/>
      <c r="P824" s="246"/>
      <c r="Q824" s="246"/>
      <c r="R824" s="246"/>
      <c r="S824" s="246"/>
      <c r="T824" s="247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8" t="s">
        <v>150</v>
      </c>
      <c r="AU824" s="248" t="s">
        <v>85</v>
      </c>
      <c r="AV824" s="13" t="s">
        <v>83</v>
      </c>
      <c r="AW824" s="13" t="s">
        <v>32</v>
      </c>
      <c r="AX824" s="13" t="s">
        <v>75</v>
      </c>
      <c r="AY824" s="248" t="s">
        <v>140</v>
      </c>
    </row>
    <row r="825" spans="1:51" s="13" customFormat="1" ht="12">
      <c r="A825" s="13"/>
      <c r="B825" s="238"/>
      <c r="C825" s="239"/>
      <c r="D825" s="240" t="s">
        <v>150</v>
      </c>
      <c r="E825" s="241" t="s">
        <v>1</v>
      </c>
      <c r="F825" s="242" t="s">
        <v>1119</v>
      </c>
      <c r="G825" s="239"/>
      <c r="H825" s="241" t="s">
        <v>1</v>
      </c>
      <c r="I825" s="243"/>
      <c r="J825" s="239"/>
      <c r="K825" s="239"/>
      <c r="L825" s="244"/>
      <c r="M825" s="245"/>
      <c r="N825" s="246"/>
      <c r="O825" s="246"/>
      <c r="P825" s="246"/>
      <c r="Q825" s="246"/>
      <c r="R825" s="246"/>
      <c r="S825" s="246"/>
      <c r="T825" s="247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8" t="s">
        <v>150</v>
      </c>
      <c r="AU825" s="248" t="s">
        <v>85</v>
      </c>
      <c r="AV825" s="13" t="s">
        <v>83</v>
      </c>
      <c r="AW825" s="13" t="s">
        <v>32</v>
      </c>
      <c r="AX825" s="13" t="s">
        <v>75</v>
      </c>
      <c r="AY825" s="248" t="s">
        <v>140</v>
      </c>
    </row>
    <row r="826" spans="1:51" s="14" customFormat="1" ht="12">
      <c r="A826" s="14"/>
      <c r="B826" s="249"/>
      <c r="C826" s="250"/>
      <c r="D826" s="240" t="s">
        <v>150</v>
      </c>
      <c r="E826" s="251" t="s">
        <v>1</v>
      </c>
      <c r="F826" s="252" t="s">
        <v>1315</v>
      </c>
      <c r="G826" s="250"/>
      <c r="H826" s="253">
        <v>2</v>
      </c>
      <c r="I826" s="254"/>
      <c r="J826" s="250"/>
      <c r="K826" s="250"/>
      <c r="L826" s="255"/>
      <c r="M826" s="256"/>
      <c r="N826" s="257"/>
      <c r="O826" s="257"/>
      <c r="P826" s="257"/>
      <c r="Q826" s="257"/>
      <c r="R826" s="257"/>
      <c r="S826" s="257"/>
      <c r="T826" s="258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9" t="s">
        <v>150</v>
      </c>
      <c r="AU826" s="259" t="s">
        <v>85</v>
      </c>
      <c r="AV826" s="14" t="s">
        <v>85</v>
      </c>
      <c r="AW826" s="14" t="s">
        <v>32</v>
      </c>
      <c r="AX826" s="14" t="s">
        <v>75</v>
      </c>
      <c r="AY826" s="259" t="s">
        <v>140</v>
      </c>
    </row>
    <row r="827" spans="1:51" s="15" customFormat="1" ht="12">
      <c r="A827" s="15"/>
      <c r="B827" s="260"/>
      <c r="C827" s="261"/>
      <c r="D827" s="240" t="s">
        <v>150</v>
      </c>
      <c r="E827" s="262" t="s">
        <v>1</v>
      </c>
      <c r="F827" s="263" t="s">
        <v>154</v>
      </c>
      <c r="G827" s="261"/>
      <c r="H827" s="264">
        <v>2</v>
      </c>
      <c r="I827" s="265"/>
      <c r="J827" s="261"/>
      <c r="K827" s="261"/>
      <c r="L827" s="266"/>
      <c r="M827" s="267"/>
      <c r="N827" s="268"/>
      <c r="O827" s="268"/>
      <c r="P827" s="268"/>
      <c r="Q827" s="268"/>
      <c r="R827" s="268"/>
      <c r="S827" s="268"/>
      <c r="T827" s="269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70" t="s">
        <v>150</v>
      </c>
      <c r="AU827" s="270" t="s">
        <v>85</v>
      </c>
      <c r="AV827" s="15" t="s">
        <v>146</v>
      </c>
      <c r="AW827" s="15" t="s">
        <v>32</v>
      </c>
      <c r="AX827" s="15" t="s">
        <v>83</v>
      </c>
      <c r="AY827" s="270" t="s">
        <v>140</v>
      </c>
    </row>
    <row r="828" spans="1:63" s="12" customFormat="1" ht="22.8" customHeight="1">
      <c r="A828" s="12"/>
      <c r="B828" s="203"/>
      <c r="C828" s="204"/>
      <c r="D828" s="205" t="s">
        <v>74</v>
      </c>
      <c r="E828" s="217" t="s">
        <v>680</v>
      </c>
      <c r="F828" s="217" t="s">
        <v>681</v>
      </c>
      <c r="G828" s="204"/>
      <c r="H828" s="204"/>
      <c r="I828" s="207"/>
      <c r="J828" s="218">
        <f>BK828</f>
        <v>0</v>
      </c>
      <c r="K828" s="204"/>
      <c r="L828" s="209"/>
      <c r="M828" s="210"/>
      <c r="N828" s="211"/>
      <c r="O828" s="211"/>
      <c r="P828" s="212">
        <f>SUM(P829:P839)</f>
        <v>0</v>
      </c>
      <c r="Q828" s="211"/>
      <c r="R828" s="212">
        <f>SUM(R829:R839)</f>
        <v>0</v>
      </c>
      <c r="S828" s="211"/>
      <c r="T828" s="213">
        <f>SUM(T829:T839)</f>
        <v>0.4954327</v>
      </c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R828" s="214" t="s">
        <v>85</v>
      </c>
      <c r="AT828" s="215" t="s">
        <v>74</v>
      </c>
      <c r="AU828" s="215" t="s">
        <v>83</v>
      </c>
      <c r="AY828" s="214" t="s">
        <v>140</v>
      </c>
      <c r="BK828" s="216">
        <f>SUM(BK829:BK839)</f>
        <v>0</v>
      </c>
    </row>
    <row r="829" spans="1:65" s="2" customFormat="1" ht="24.15" customHeight="1">
      <c r="A829" s="38"/>
      <c r="B829" s="39"/>
      <c r="C829" s="219" t="s">
        <v>1316</v>
      </c>
      <c r="D829" s="219" t="s">
        <v>142</v>
      </c>
      <c r="E829" s="220" t="s">
        <v>688</v>
      </c>
      <c r="F829" s="221" t="s">
        <v>689</v>
      </c>
      <c r="G829" s="222" t="s">
        <v>145</v>
      </c>
      <c r="H829" s="223">
        <v>36.89</v>
      </c>
      <c r="I829" s="224"/>
      <c r="J829" s="225">
        <f>ROUND(I829*H829,2)</f>
        <v>0</v>
      </c>
      <c r="K829" s="226"/>
      <c r="L829" s="44"/>
      <c r="M829" s="227" t="s">
        <v>1</v>
      </c>
      <c r="N829" s="228" t="s">
        <v>40</v>
      </c>
      <c r="O829" s="91"/>
      <c r="P829" s="229">
        <f>O829*H829</f>
        <v>0</v>
      </c>
      <c r="Q829" s="229">
        <v>0</v>
      </c>
      <c r="R829" s="229">
        <f>Q829*H829</f>
        <v>0</v>
      </c>
      <c r="S829" s="229">
        <v>0.01343</v>
      </c>
      <c r="T829" s="230">
        <f>S829*H829</f>
        <v>0.4954327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31" t="s">
        <v>253</v>
      </c>
      <c r="AT829" s="231" t="s">
        <v>142</v>
      </c>
      <c r="AU829" s="231" t="s">
        <v>85</v>
      </c>
      <c r="AY829" s="17" t="s">
        <v>140</v>
      </c>
      <c r="BE829" s="232">
        <f>IF(N829="základní",J829,0)</f>
        <v>0</v>
      </c>
      <c r="BF829" s="232">
        <f>IF(N829="snížená",J829,0)</f>
        <v>0</v>
      </c>
      <c r="BG829" s="232">
        <f>IF(N829="zákl. přenesená",J829,0)</f>
        <v>0</v>
      </c>
      <c r="BH829" s="232">
        <f>IF(N829="sníž. přenesená",J829,0)</f>
        <v>0</v>
      </c>
      <c r="BI829" s="232">
        <f>IF(N829="nulová",J829,0)</f>
        <v>0</v>
      </c>
      <c r="BJ829" s="17" t="s">
        <v>83</v>
      </c>
      <c r="BK829" s="232">
        <f>ROUND(I829*H829,2)</f>
        <v>0</v>
      </c>
      <c r="BL829" s="17" t="s">
        <v>253</v>
      </c>
      <c r="BM829" s="231" t="s">
        <v>1317</v>
      </c>
    </row>
    <row r="830" spans="1:47" s="2" customFormat="1" ht="12">
      <c r="A830" s="38"/>
      <c r="B830" s="39"/>
      <c r="C830" s="40"/>
      <c r="D830" s="233" t="s">
        <v>148</v>
      </c>
      <c r="E830" s="40"/>
      <c r="F830" s="234" t="s">
        <v>691</v>
      </c>
      <c r="G830" s="40"/>
      <c r="H830" s="40"/>
      <c r="I830" s="235"/>
      <c r="J830" s="40"/>
      <c r="K830" s="40"/>
      <c r="L830" s="44"/>
      <c r="M830" s="236"/>
      <c r="N830" s="237"/>
      <c r="O830" s="91"/>
      <c r="P830" s="91"/>
      <c r="Q830" s="91"/>
      <c r="R830" s="91"/>
      <c r="S830" s="91"/>
      <c r="T830" s="92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T830" s="17" t="s">
        <v>148</v>
      </c>
      <c r="AU830" s="17" t="s">
        <v>85</v>
      </c>
    </row>
    <row r="831" spans="1:51" s="13" customFormat="1" ht="12">
      <c r="A831" s="13"/>
      <c r="B831" s="238"/>
      <c r="C831" s="239"/>
      <c r="D831" s="240" t="s">
        <v>150</v>
      </c>
      <c r="E831" s="241" t="s">
        <v>1</v>
      </c>
      <c r="F831" s="242" t="s">
        <v>965</v>
      </c>
      <c r="G831" s="239"/>
      <c r="H831" s="241" t="s">
        <v>1</v>
      </c>
      <c r="I831" s="243"/>
      <c r="J831" s="239"/>
      <c r="K831" s="239"/>
      <c r="L831" s="244"/>
      <c r="M831" s="245"/>
      <c r="N831" s="246"/>
      <c r="O831" s="246"/>
      <c r="P831" s="246"/>
      <c r="Q831" s="246"/>
      <c r="R831" s="246"/>
      <c r="S831" s="246"/>
      <c r="T831" s="247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8" t="s">
        <v>150</v>
      </c>
      <c r="AU831" s="248" t="s">
        <v>85</v>
      </c>
      <c r="AV831" s="13" t="s">
        <v>83</v>
      </c>
      <c r="AW831" s="13" t="s">
        <v>32</v>
      </c>
      <c r="AX831" s="13" t="s">
        <v>75</v>
      </c>
      <c r="AY831" s="248" t="s">
        <v>140</v>
      </c>
    </row>
    <row r="832" spans="1:51" s="13" customFormat="1" ht="12">
      <c r="A832" s="13"/>
      <c r="B832" s="238"/>
      <c r="C832" s="239"/>
      <c r="D832" s="240" t="s">
        <v>150</v>
      </c>
      <c r="E832" s="241" t="s">
        <v>1</v>
      </c>
      <c r="F832" s="242" t="s">
        <v>1107</v>
      </c>
      <c r="G832" s="239"/>
      <c r="H832" s="241" t="s">
        <v>1</v>
      </c>
      <c r="I832" s="243"/>
      <c r="J832" s="239"/>
      <c r="K832" s="239"/>
      <c r="L832" s="244"/>
      <c r="M832" s="245"/>
      <c r="N832" s="246"/>
      <c r="O832" s="246"/>
      <c r="P832" s="246"/>
      <c r="Q832" s="246"/>
      <c r="R832" s="246"/>
      <c r="S832" s="246"/>
      <c r="T832" s="247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8" t="s">
        <v>150</v>
      </c>
      <c r="AU832" s="248" t="s">
        <v>85</v>
      </c>
      <c r="AV832" s="13" t="s">
        <v>83</v>
      </c>
      <c r="AW832" s="13" t="s">
        <v>32</v>
      </c>
      <c r="AX832" s="13" t="s">
        <v>75</v>
      </c>
      <c r="AY832" s="248" t="s">
        <v>140</v>
      </c>
    </row>
    <row r="833" spans="1:51" s="14" customFormat="1" ht="12">
      <c r="A833" s="14"/>
      <c r="B833" s="249"/>
      <c r="C833" s="250"/>
      <c r="D833" s="240" t="s">
        <v>150</v>
      </c>
      <c r="E833" s="251" t="s">
        <v>1</v>
      </c>
      <c r="F833" s="252" t="s">
        <v>1318</v>
      </c>
      <c r="G833" s="250"/>
      <c r="H833" s="253">
        <v>8.15</v>
      </c>
      <c r="I833" s="254"/>
      <c r="J833" s="250"/>
      <c r="K833" s="250"/>
      <c r="L833" s="255"/>
      <c r="M833" s="256"/>
      <c r="N833" s="257"/>
      <c r="O833" s="257"/>
      <c r="P833" s="257"/>
      <c r="Q833" s="257"/>
      <c r="R833" s="257"/>
      <c r="S833" s="257"/>
      <c r="T833" s="258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9" t="s">
        <v>150</v>
      </c>
      <c r="AU833" s="259" t="s">
        <v>85</v>
      </c>
      <c r="AV833" s="14" t="s">
        <v>85</v>
      </c>
      <c r="AW833" s="14" t="s">
        <v>32</v>
      </c>
      <c r="AX833" s="14" t="s">
        <v>75</v>
      </c>
      <c r="AY833" s="259" t="s">
        <v>140</v>
      </c>
    </row>
    <row r="834" spans="1:51" s="13" customFormat="1" ht="12">
      <c r="A834" s="13"/>
      <c r="B834" s="238"/>
      <c r="C834" s="239"/>
      <c r="D834" s="240" t="s">
        <v>150</v>
      </c>
      <c r="E834" s="241" t="s">
        <v>1</v>
      </c>
      <c r="F834" s="242" t="s">
        <v>827</v>
      </c>
      <c r="G834" s="239"/>
      <c r="H834" s="241" t="s">
        <v>1</v>
      </c>
      <c r="I834" s="243"/>
      <c r="J834" s="239"/>
      <c r="K834" s="239"/>
      <c r="L834" s="244"/>
      <c r="M834" s="245"/>
      <c r="N834" s="246"/>
      <c r="O834" s="246"/>
      <c r="P834" s="246"/>
      <c r="Q834" s="246"/>
      <c r="R834" s="246"/>
      <c r="S834" s="246"/>
      <c r="T834" s="247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8" t="s">
        <v>150</v>
      </c>
      <c r="AU834" s="248" t="s">
        <v>85</v>
      </c>
      <c r="AV834" s="13" t="s">
        <v>83</v>
      </c>
      <c r="AW834" s="13" t="s">
        <v>32</v>
      </c>
      <c r="AX834" s="13" t="s">
        <v>75</v>
      </c>
      <c r="AY834" s="248" t="s">
        <v>140</v>
      </c>
    </row>
    <row r="835" spans="1:51" s="13" customFormat="1" ht="12">
      <c r="A835" s="13"/>
      <c r="B835" s="238"/>
      <c r="C835" s="239"/>
      <c r="D835" s="240" t="s">
        <v>150</v>
      </c>
      <c r="E835" s="241" t="s">
        <v>1</v>
      </c>
      <c r="F835" s="242" t="s">
        <v>1119</v>
      </c>
      <c r="G835" s="239"/>
      <c r="H835" s="241" t="s">
        <v>1</v>
      </c>
      <c r="I835" s="243"/>
      <c r="J835" s="239"/>
      <c r="K835" s="239"/>
      <c r="L835" s="244"/>
      <c r="M835" s="245"/>
      <c r="N835" s="246"/>
      <c r="O835" s="246"/>
      <c r="P835" s="246"/>
      <c r="Q835" s="246"/>
      <c r="R835" s="246"/>
      <c r="S835" s="246"/>
      <c r="T835" s="247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8" t="s">
        <v>150</v>
      </c>
      <c r="AU835" s="248" t="s">
        <v>85</v>
      </c>
      <c r="AV835" s="13" t="s">
        <v>83</v>
      </c>
      <c r="AW835" s="13" t="s">
        <v>32</v>
      </c>
      <c r="AX835" s="13" t="s">
        <v>75</v>
      </c>
      <c r="AY835" s="248" t="s">
        <v>140</v>
      </c>
    </row>
    <row r="836" spans="1:51" s="14" customFormat="1" ht="12">
      <c r="A836" s="14"/>
      <c r="B836" s="249"/>
      <c r="C836" s="250"/>
      <c r="D836" s="240" t="s">
        <v>150</v>
      </c>
      <c r="E836" s="251" t="s">
        <v>1</v>
      </c>
      <c r="F836" s="252" t="s">
        <v>1319</v>
      </c>
      <c r="G836" s="250"/>
      <c r="H836" s="253">
        <v>1.95</v>
      </c>
      <c r="I836" s="254"/>
      <c r="J836" s="250"/>
      <c r="K836" s="250"/>
      <c r="L836" s="255"/>
      <c r="M836" s="256"/>
      <c r="N836" s="257"/>
      <c r="O836" s="257"/>
      <c r="P836" s="257"/>
      <c r="Q836" s="257"/>
      <c r="R836" s="257"/>
      <c r="S836" s="257"/>
      <c r="T836" s="258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9" t="s">
        <v>150</v>
      </c>
      <c r="AU836" s="259" t="s">
        <v>85</v>
      </c>
      <c r="AV836" s="14" t="s">
        <v>85</v>
      </c>
      <c r="AW836" s="14" t="s">
        <v>32</v>
      </c>
      <c r="AX836" s="14" t="s">
        <v>75</v>
      </c>
      <c r="AY836" s="259" t="s">
        <v>140</v>
      </c>
    </row>
    <row r="837" spans="1:51" s="14" customFormat="1" ht="12">
      <c r="A837" s="14"/>
      <c r="B837" s="249"/>
      <c r="C837" s="250"/>
      <c r="D837" s="240" t="s">
        <v>150</v>
      </c>
      <c r="E837" s="251" t="s">
        <v>1</v>
      </c>
      <c r="F837" s="252" t="s">
        <v>1320</v>
      </c>
      <c r="G837" s="250"/>
      <c r="H837" s="253">
        <v>9.249</v>
      </c>
      <c r="I837" s="254"/>
      <c r="J837" s="250"/>
      <c r="K837" s="250"/>
      <c r="L837" s="255"/>
      <c r="M837" s="256"/>
      <c r="N837" s="257"/>
      <c r="O837" s="257"/>
      <c r="P837" s="257"/>
      <c r="Q837" s="257"/>
      <c r="R837" s="257"/>
      <c r="S837" s="257"/>
      <c r="T837" s="258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9" t="s">
        <v>150</v>
      </c>
      <c r="AU837" s="259" t="s">
        <v>85</v>
      </c>
      <c r="AV837" s="14" t="s">
        <v>85</v>
      </c>
      <c r="AW837" s="14" t="s">
        <v>32</v>
      </c>
      <c r="AX837" s="14" t="s">
        <v>75</v>
      </c>
      <c r="AY837" s="259" t="s">
        <v>140</v>
      </c>
    </row>
    <row r="838" spans="1:51" s="14" customFormat="1" ht="12">
      <c r="A838" s="14"/>
      <c r="B838" s="249"/>
      <c r="C838" s="250"/>
      <c r="D838" s="240" t="s">
        <v>150</v>
      </c>
      <c r="E838" s="251" t="s">
        <v>1</v>
      </c>
      <c r="F838" s="252" t="s">
        <v>1120</v>
      </c>
      <c r="G838" s="250"/>
      <c r="H838" s="253">
        <v>17.541</v>
      </c>
      <c r="I838" s="254"/>
      <c r="J838" s="250"/>
      <c r="K838" s="250"/>
      <c r="L838" s="255"/>
      <c r="M838" s="256"/>
      <c r="N838" s="257"/>
      <c r="O838" s="257"/>
      <c r="P838" s="257"/>
      <c r="Q838" s="257"/>
      <c r="R838" s="257"/>
      <c r="S838" s="257"/>
      <c r="T838" s="258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9" t="s">
        <v>150</v>
      </c>
      <c r="AU838" s="259" t="s">
        <v>85</v>
      </c>
      <c r="AV838" s="14" t="s">
        <v>85</v>
      </c>
      <c r="AW838" s="14" t="s">
        <v>32</v>
      </c>
      <c r="AX838" s="14" t="s">
        <v>75</v>
      </c>
      <c r="AY838" s="259" t="s">
        <v>140</v>
      </c>
    </row>
    <row r="839" spans="1:51" s="15" customFormat="1" ht="12">
      <c r="A839" s="15"/>
      <c r="B839" s="260"/>
      <c r="C839" s="261"/>
      <c r="D839" s="240" t="s">
        <v>150</v>
      </c>
      <c r="E839" s="262" t="s">
        <v>1</v>
      </c>
      <c r="F839" s="263" t="s">
        <v>154</v>
      </c>
      <c r="G839" s="261"/>
      <c r="H839" s="264">
        <v>36.89</v>
      </c>
      <c r="I839" s="265"/>
      <c r="J839" s="261"/>
      <c r="K839" s="261"/>
      <c r="L839" s="266"/>
      <c r="M839" s="267"/>
      <c r="N839" s="268"/>
      <c r="O839" s="268"/>
      <c r="P839" s="268"/>
      <c r="Q839" s="268"/>
      <c r="R839" s="268"/>
      <c r="S839" s="268"/>
      <c r="T839" s="269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70" t="s">
        <v>150</v>
      </c>
      <c r="AU839" s="270" t="s">
        <v>85</v>
      </c>
      <c r="AV839" s="15" t="s">
        <v>146</v>
      </c>
      <c r="AW839" s="15" t="s">
        <v>32</v>
      </c>
      <c r="AX839" s="15" t="s">
        <v>83</v>
      </c>
      <c r="AY839" s="270" t="s">
        <v>140</v>
      </c>
    </row>
    <row r="840" spans="1:63" s="12" customFormat="1" ht="22.8" customHeight="1">
      <c r="A840" s="12"/>
      <c r="B840" s="203"/>
      <c r="C840" s="204"/>
      <c r="D840" s="205" t="s">
        <v>74</v>
      </c>
      <c r="E840" s="217" t="s">
        <v>692</v>
      </c>
      <c r="F840" s="217" t="s">
        <v>693</v>
      </c>
      <c r="G840" s="204"/>
      <c r="H840" s="204"/>
      <c r="I840" s="207"/>
      <c r="J840" s="218">
        <f>BK840</f>
        <v>0</v>
      </c>
      <c r="K840" s="204"/>
      <c r="L840" s="209"/>
      <c r="M840" s="210"/>
      <c r="N840" s="211"/>
      <c r="O840" s="211"/>
      <c r="P840" s="212">
        <f>SUM(P841:P894)</f>
        <v>0</v>
      </c>
      <c r="Q840" s="211"/>
      <c r="R840" s="212">
        <f>SUM(R841:R894)</f>
        <v>0</v>
      </c>
      <c r="S840" s="211"/>
      <c r="T840" s="213">
        <f>SUM(T841:T894)</f>
        <v>0.6408005999999999</v>
      </c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R840" s="214" t="s">
        <v>85</v>
      </c>
      <c r="AT840" s="215" t="s">
        <v>74</v>
      </c>
      <c r="AU840" s="215" t="s">
        <v>83</v>
      </c>
      <c r="AY840" s="214" t="s">
        <v>140</v>
      </c>
      <c r="BK840" s="216">
        <f>SUM(BK841:BK894)</f>
        <v>0</v>
      </c>
    </row>
    <row r="841" spans="1:65" s="2" customFormat="1" ht="66.75" customHeight="1">
      <c r="A841" s="38"/>
      <c r="B841" s="39"/>
      <c r="C841" s="219" t="s">
        <v>1321</v>
      </c>
      <c r="D841" s="219" t="s">
        <v>142</v>
      </c>
      <c r="E841" s="220" t="s">
        <v>695</v>
      </c>
      <c r="F841" s="221" t="s">
        <v>696</v>
      </c>
      <c r="G841" s="222" t="s">
        <v>697</v>
      </c>
      <c r="H841" s="223">
        <v>3</v>
      </c>
      <c r="I841" s="224"/>
      <c r="J841" s="225">
        <f>ROUND(I841*H841,2)</f>
        <v>0</v>
      </c>
      <c r="K841" s="226"/>
      <c r="L841" s="44"/>
      <c r="M841" s="227" t="s">
        <v>1</v>
      </c>
      <c r="N841" s="228" t="s">
        <v>40</v>
      </c>
      <c r="O841" s="91"/>
      <c r="P841" s="229">
        <f>O841*H841</f>
        <v>0</v>
      </c>
      <c r="Q841" s="229">
        <v>0</v>
      </c>
      <c r="R841" s="229">
        <f>Q841*H841</f>
        <v>0</v>
      </c>
      <c r="S841" s="229">
        <v>0</v>
      </c>
      <c r="T841" s="230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31" t="s">
        <v>253</v>
      </c>
      <c r="AT841" s="231" t="s">
        <v>142</v>
      </c>
      <c r="AU841" s="231" t="s">
        <v>85</v>
      </c>
      <c r="AY841" s="17" t="s">
        <v>140</v>
      </c>
      <c r="BE841" s="232">
        <f>IF(N841="základní",J841,0)</f>
        <v>0</v>
      </c>
      <c r="BF841" s="232">
        <f>IF(N841="snížená",J841,0)</f>
        <v>0</v>
      </c>
      <c r="BG841" s="232">
        <f>IF(N841="zákl. přenesená",J841,0)</f>
        <v>0</v>
      </c>
      <c r="BH841" s="232">
        <f>IF(N841="sníž. přenesená",J841,0)</f>
        <v>0</v>
      </c>
      <c r="BI841" s="232">
        <f>IF(N841="nulová",J841,0)</f>
        <v>0</v>
      </c>
      <c r="BJ841" s="17" t="s">
        <v>83</v>
      </c>
      <c r="BK841" s="232">
        <f>ROUND(I841*H841,2)</f>
        <v>0</v>
      </c>
      <c r="BL841" s="17" t="s">
        <v>253</v>
      </c>
      <c r="BM841" s="231" t="s">
        <v>1322</v>
      </c>
    </row>
    <row r="842" spans="1:51" s="13" customFormat="1" ht="12">
      <c r="A842" s="13"/>
      <c r="B842" s="238"/>
      <c r="C842" s="239"/>
      <c r="D842" s="240" t="s">
        <v>150</v>
      </c>
      <c r="E842" s="241" t="s">
        <v>1</v>
      </c>
      <c r="F842" s="242" t="s">
        <v>699</v>
      </c>
      <c r="G842" s="239"/>
      <c r="H842" s="241" t="s">
        <v>1</v>
      </c>
      <c r="I842" s="243"/>
      <c r="J842" s="239"/>
      <c r="K842" s="239"/>
      <c r="L842" s="244"/>
      <c r="M842" s="245"/>
      <c r="N842" s="246"/>
      <c r="O842" s="246"/>
      <c r="P842" s="246"/>
      <c r="Q842" s="246"/>
      <c r="R842" s="246"/>
      <c r="S842" s="246"/>
      <c r="T842" s="247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8" t="s">
        <v>150</v>
      </c>
      <c r="AU842" s="248" t="s">
        <v>85</v>
      </c>
      <c r="AV842" s="13" t="s">
        <v>83</v>
      </c>
      <c r="AW842" s="13" t="s">
        <v>32</v>
      </c>
      <c r="AX842" s="13" t="s">
        <v>75</v>
      </c>
      <c r="AY842" s="248" t="s">
        <v>140</v>
      </c>
    </row>
    <row r="843" spans="1:51" s="13" customFormat="1" ht="12">
      <c r="A843" s="13"/>
      <c r="B843" s="238"/>
      <c r="C843" s="239"/>
      <c r="D843" s="240" t="s">
        <v>150</v>
      </c>
      <c r="E843" s="241" t="s">
        <v>1</v>
      </c>
      <c r="F843" s="242" t="s">
        <v>700</v>
      </c>
      <c r="G843" s="239"/>
      <c r="H843" s="241" t="s">
        <v>1</v>
      </c>
      <c r="I843" s="243"/>
      <c r="J843" s="239"/>
      <c r="K843" s="239"/>
      <c r="L843" s="244"/>
      <c r="M843" s="245"/>
      <c r="N843" s="246"/>
      <c r="O843" s="246"/>
      <c r="P843" s="246"/>
      <c r="Q843" s="246"/>
      <c r="R843" s="246"/>
      <c r="S843" s="246"/>
      <c r="T843" s="247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8" t="s">
        <v>150</v>
      </c>
      <c r="AU843" s="248" t="s">
        <v>85</v>
      </c>
      <c r="AV843" s="13" t="s">
        <v>83</v>
      </c>
      <c r="AW843" s="13" t="s">
        <v>32</v>
      </c>
      <c r="AX843" s="13" t="s">
        <v>75</v>
      </c>
      <c r="AY843" s="248" t="s">
        <v>140</v>
      </c>
    </row>
    <row r="844" spans="1:51" s="13" customFormat="1" ht="12">
      <c r="A844" s="13"/>
      <c r="B844" s="238"/>
      <c r="C844" s="239"/>
      <c r="D844" s="240" t="s">
        <v>150</v>
      </c>
      <c r="E844" s="241" t="s">
        <v>1</v>
      </c>
      <c r="F844" s="242" t="s">
        <v>701</v>
      </c>
      <c r="G844" s="239"/>
      <c r="H844" s="241" t="s">
        <v>1</v>
      </c>
      <c r="I844" s="243"/>
      <c r="J844" s="239"/>
      <c r="K844" s="239"/>
      <c r="L844" s="244"/>
      <c r="M844" s="245"/>
      <c r="N844" s="246"/>
      <c r="O844" s="246"/>
      <c r="P844" s="246"/>
      <c r="Q844" s="246"/>
      <c r="R844" s="246"/>
      <c r="S844" s="246"/>
      <c r="T844" s="247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8" t="s">
        <v>150</v>
      </c>
      <c r="AU844" s="248" t="s">
        <v>85</v>
      </c>
      <c r="AV844" s="13" t="s">
        <v>83</v>
      </c>
      <c r="AW844" s="13" t="s">
        <v>32</v>
      </c>
      <c r="AX844" s="13" t="s">
        <v>75</v>
      </c>
      <c r="AY844" s="248" t="s">
        <v>140</v>
      </c>
    </row>
    <row r="845" spans="1:51" s="13" customFormat="1" ht="12">
      <c r="A845" s="13"/>
      <c r="B845" s="238"/>
      <c r="C845" s="239"/>
      <c r="D845" s="240" t="s">
        <v>150</v>
      </c>
      <c r="E845" s="241" t="s">
        <v>1</v>
      </c>
      <c r="F845" s="242" t="s">
        <v>702</v>
      </c>
      <c r="G845" s="239"/>
      <c r="H845" s="241" t="s">
        <v>1</v>
      </c>
      <c r="I845" s="243"/>
      <c r="J845" s="239"/>
      <c r="K845" s="239"/>
      <c r="L845" s="244"/>
      <c r="M845" s="245"/>
      <c r="N845" s="246"/>
      <c r="O845" s="246"/>
      <c r="P845" s="246"/>
      <c r="Q845" s="246"/>
      <c r="R845" s="246"/>
      <c r="S845" s="246"/>
      <c r="T845" s="247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8" t="s">
        <v>150</v>
      </c>
      <c r="AU845" s="248" t="s">
        <v>85</v>
      </c>
      <c r="AV845" s="13" t="s">
        <v>83</v>
      </c>
      <c r="AW845" s="13" t="s">
        <v>32</v>
      </c>
      <c r="AX845" s="13" t="s">
        <v>75</v>
      </c>
      <c r="AY845" s="248" t="s">
        <v>140</v>
      </c>
    </row>
    <row r="846" spans="1:51" s="13" customFormat="1" ht="12">
      <c r="A846" s="13"/>
      <c r="B846" s="238"/>
      <c r="C846" s="239"/>
      <c r="D846" s="240" t="s">
        <v>150</v>
      </c>
      <c r="E846" s="241" t="s">
        <v>1</v>
      </c>
      <c r="F846" s="242" t="s">
        <v>703</v>
      </c>
      <c r="G846" s="239"/>
      <c r="H846" s="241" t="s">
        <v>1</v>
      </c>
      <c r="I846" s="243"/>
      <c r="J846" s="239"/>
      <c r="K846" s="239"/>
      <c r="L846" s="244"/>
      <c r="M846" s="245"/>
      <c r="N846" s="246"/>
      <c r="O846" s="246"/>
      <c r="P846" s="246"/>
      <c r="Q846" s="246"/>
      <c r="R846" s="246"/>
      <c r="S846" s="246"/>
      <c r="T846" s="247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8" t="s">
        <v>150</v>
      </c>
      <c r="AU846" s="248" t="s">
        <v>85</v>
      </c>
      <c r="AV846" s="13" t="s">
        <v>83</v>
      </c>
      <c r="AW846" s="13" t="s">
        <v>32</v>
      </c>
      <c r="AX846" s="13" t="s">
        <v>75</v>
      </c>
      <c r="AY846" s="248" t="s">
        <v>140</v>
      </c>
    </row>
    <row r="847" spans="1:51" s="13" customFormat="1" ht="12">
      <c r="A847" s="13"/>
      <c r="B847" s="238"/>
      <c r="C847" s="239"/>
      <c r="D847" s="240" t="s">
        <v>150</v>
      </c>
      <c r="E847" s="241" t="s">
        <v>1</v>
      </c>
      <c r="F847" s="242" t="s">
        <v>704</v>
      </c>
      <c r="G847" s="239"/>
      <c r="H847" s="241" t="s">
        <v>1</v>
      </c>
      <c r="I847" s="243"/>
      <c r="J847" s="239"/>
      <c r="K847" s="239"/>
      <c r="L847" s="244"/>
      <c r="M847" s="245"/>
      <c r="N847" s="246"/>
      <c r="O847" s="246"/>
      <c r="P847" s="246"/>
      <c r="Q847" s="246"/>
      <c r="R847" s="246"/>
      <c r="S847" s="246"/>
      <c r="T847" s="247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8" t="s">
        <v>150</v>
      </c>
      <c r="AU847" s="248" t="s">
        <v>85</v>
      </c>
      <c r="AV847" s="13" t="s">
        <v>83</v>
      </c>
      <c r="AW847" s="13" t="s">
        <v>32</v>
      </c>
      <c r="AX847" s="13" t="s">
        <v>75</v>
      </c>
      <c r="AY847" s="248" t="s">
        <v>140</v>
      </c>
    </row>
    <row r="848" spans="1:51" s="13" customFormat="1" ht="12">
      <c r="A848" s="13"/>
      <c r="B848" s="238"/>
      <c r="C848" s="239"/>
      <c r="D848" s="240" t="s">
        <v>150</v>
      </c>
      <c r="E848" s="241" t="s">
        <v>1</v>
      </c>
      <c r="F848" s="242" t="s">
        <v>705</v>
      </c>
      <c r="G848" s="239"/>
      <c r="H848" s="241" t="s">
        <v>1</v>
      </c>
      <c r="I848" s="243"/>
      <c r="J848" s="239"/>
      <c r="K848" s="239"/>
      <c r="L848" s="244"/>
      <c r="M848" s="245"/>
      <c r="N848" s="246"/>
      <c r="O848" s="246"/>
      <c r="P848" s="246"/>
      <c r="Q848" s="246"/>
      <c r="R848" s="246"/>
      <c r="S848" s="246"/>
      <c r="T848" s="247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8" t="s">
        <v>150</v>
      </c>
      <c r="AU848" s="248" t="s">
        <v>85</v>
      </c>
      <c r="AV848" s="13" t="s">
        <v>83</v>
      </c>
      <c r="AW848" s="13" t="s">
        <v>32</v>
      </c>
      <c r="AX848" s="13" t="s">
        <v>75</v>
      </c>
      <c r="AY848" s="248" t="s">
        <v>140</v>
      </c>
    </row>
    <row r="849" spans="1:51" s="13" customFormat="1" ht="12">
      <c r="A849" s="13"/>
      <c r="B849" s="238"/>
      <c r="C849" s="239"/>
      <c r="D849" s="240" t="s">
        <v>150</v>
      </c>
      <c r="E849" s="241" t="s">
        <v>1</v>
      </c>
      <c r="F849" s="242" t="s">
        <v>706</v>
      </c>
      <c r="G849" s="239"/>
      <c r="H849" s="241" t="s">
        <v>1</v>
      </c>
      <c r="I849" s="243"/>
      <c r="J849" s="239"/>
      <c r="K849" s="239"/>
      <c r="L849" s="244"/>
      <c r="M849" s="245"/>
      <c r="N849" s="246"/>
      <c r="O849" s="246"/>
      <c r="P849" s="246"/>
      <c r="Q849" s="246"/>
      <c r="R849" s="246"/>
      <c r="S849" s="246"/>
      <c r="T849" s="247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8" t="s">
        <v>150</v>
      </c>
      <c r="AU849" s="248" t="s">
        <v>85</v>
      </c>
      <c r="AV849" s="13" t="s">
        <v>83</v>
      </c>
      <c r="AW849" s="13" t="s">
        <v>32</v>
      </c>
      <c r="AX849" s="13" t="s">
        <v>75</v>
      </c>
      <c r="AY849" s="248" t="s">
        <v>140</v>
      </c>
    </row>
    <row r="850" spans="1:51" s="13" customFormat="1" ht="12">
      <c r="A850" s="13"/>
      <c r="B850" s="238"/>
      <c r="C850" s="239"/>
      <c r="D850" s="240" t="s">
        <v>150</v>
      </c>
      <c r="E850" s="241" t="s">
        <v>1</v>
      </c>
      <c r="F850" s="242" t="s">
        <v>707</v>
      </c>
      <c r="G850" s="239"/>
      <c r="H850" s="241" t="s">
        <v>1</v>
      </c>
      <c r="I850" s="243"/>
      <c r="J850" s="239"/>
      <c r="K850" s="239"/>
      <c r="L850" s="244"/>
      <c r="M850" s="245"/>
      <c r="N850" s="246"/>
      <c r="O850" s="246"/>
      <c r="P850" s="246"/>
      <c r="Q850" s="246"/>
      <c r="R850" s="246"/>
      <c r="S850" s="246"/>
      <c r="T850" s="247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8" t="s">
        <v>150</v>
      </c>
      <c r="AU850" s="248" t="s">
        <v>85</v>
      </c>
      <c r="AV850" s="13" t="s">
        <v>83</v>
      </c>
      <c r="AW850" s="13" t="s">
        <v>32</v>
      </c>
      <c r="AX850" s="13" t="s">
        <v>75</v>
      </c>
      <c r="AY850" s="248" t="s">
        <v>140</v>
      </c>
    </row>
    <row r="851" spans="1:51" s="13" customFormat="1" ht="12">
      <c r="A851" s="13"/>
      <c r="B851" s="238"/>
      <c r="C851" s="239"/>
      <c r="D851" s="240" t="s">
        <v>150</v>
      </c>
      <c r="E851" s="241" t="s">
        <v>1</v>
      </c>
      <c r="F851" s="242" t="s">
        <v>708</v>
      </c>
      <c r="G851" s="239"/>
      <c r="H851" s="241" t="s">
        <v>1</v>
      </c>
      <c r="I851" s="243"/>
      <c r="J851" s="239"/>
      <c r="K851" s="239"/>
      <c r="L851" s="244"/>
      <c r="M851" s="245"/>
      <c r="N851" s="246"/>
      <c r="O851" s="246"/>
      <c r="P851" s="246"/>
      <c r="Q851" s="246"/>
      <c r="R851" s="246"/>
      <c r="S851" s="246"/>
      <c r="T851" s="247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8" t="s">
        <v>150</v>
      </c>
      <c r="AU851" s="248" t="s">
        <v>85</v>
      </c>
      <c r="AV851" s="13" t="s">
        <v>83</v>
      </c>
      <c r="AW851" s="13" t="s">
        <v>32</v>
      </c>
      <c r="AX851" s="13" t="s">
        <v>75</v>
      </c>
      <c r="AY851" s="248" t="s">
        <v>140</v>
      </c>
    </row>
    <row r="852" spans="1:51" s="13" customFormat="1" ht="12">
      <c r="A852" s="13"/>
      <c r="B852" s="238"/>
      <c r="C852" s="239"/>
      <c r="D852" s="240" t="s">
        <v>150</v>
      </c>
      <c r="E852" s="241" t="s">
        <v>1</v>
      </c>
      <c r="F852" s="242" t="s">
        <v>709</v>
      </c>
      <c r="G852" s="239"/>
      <c r="H852" s="241" t="s">
        <v>1</v>
      </c>
      <c r="I852" s="243"/>
      <c r="J852" s="239"/>
      <c r="K852" s="239"/>
      <c r="L852" s="244"/>
      <c r="M852" s="245"/>
      <c r="N852" s="246"/>
      <c r="O852" s="246"/>
      <c r="P852" s="246"/>
      <c r="Q852" s="246"/>
      <c r="R852" s="246"/>
      <c r="S852" s="246"/>
      <c r="T852" s="247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8" t="s">
        <v>150</v>
      </c>
      <c r="AU852" s="248" t="s">
        <v>85</v>
      </c>
      <c r="AV852" s="13" t="s">
        <v>83</v>
      </c>
      <c r="AW852" s="13" t="s">
        <v>32</v>
      </c>
      <c r="AX852" s="13" t="s">
        <v>75</v>
      </c>
      <c r="AY852" s="248" t="s">
        <v>140</v>
      </c>
    </row>
    <row r="853" spans="1:51" s="14" customFormat="1" ht="12">
      <c r="A853" s="14"/>
      <c r="B853" s="249"/>
      <c r="C853" s="250"/>
      <c r="D853" s="240" t="s">
        <v>150</v>
      </c>
      <c r="E853" s="251" t="s">
        <v>1</v>
      </c>
      <c r="F853" s="252" t="s">
        <v>1323</v>
      </c>
      <c r="G853" s="250"/>
      <c r="H853" s="253">
        <v>3</v>
      </c>
      <c r="I853" s="254"/>
      <c r="J853" s="250"/>
      <c r="K853" s="250"/>
      <c r="L853" s="255"/>
      <c r="M853" s="256"/>
      <c r="N853" s="257"/>
      <c r="O853" s="257"/>
      <c r="P853" s="257"/>
      <c r="Q853" s="257"/>
      <c r="R853" s="257"/>
      <c r="S853" s="257"/>
      <c r="T853" s="258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9" t="s">
        <v>150</v>
      </c>
      <c r="AU853" s="259" t="s">
        <v>85</v>
      </c>
      <c r="AV853" s="14" t="s">
        <v>85</v>
      </c>
      <c r="AW853" s="14" t="s">
        <v>32</v>
      </c>
      <c r="AX853" s="14" t="s">
        <v>75</v>
      </c>
      <c r="AY853" s="259" t="s">
        <v>140</v>
      </c>
    </row>
    <row r="854" spans="1:51" s="15" customFormat="1" ht="12">
      <c r="A854" s="15"/>
      <c r="B854" s="260"/>
      <c r="C854" s="261"/>
      <c r="D854" s="240" t="s">
        <v>150</v>
      </c>
      <c r="E854" s="262" t="s">
        <v>1</v>
      </c>
      <c r="F854" s="263" t="s">
        <v>154</v>
      </c>
      <c r="G854" s="261"/>
      <c r="H854" s="264">
        <v>3</v>
      </c>
      <c r="I854" s="265"/>
      <c r="J854" s="261"/>
      <c r="K854" s="261"/>
      <c r="L854" s="266"/>
      <c r="M854" s="267"/>
      <c r="N854" s="268"/>
      <c r="O854" s="268"/>
      <c r="P854" s="268"/>
      <c r="Q854" s="268"/>
      <c r="R854" s="268"/>
      <c r="S854" s="268"/>
      <c r="T854" s="269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70" t="s">
        <v>150</v>
      </c>
      <c r="AU854" s="270" t="s">
        <v>85</v>
      </c>
      <c r="AV854" s="15" t="s">
        <v>146</v>
      </c>
      <c r="AW854" s="15" t="s">
        <v>32</v>
      </c>
      <c r="AX854" s="15" t="s">
        <v>83</v>
      </c>
      <c r="AY854" s="270" t="s">
        <v>140</v>
      </c>
    </row>
    <row r="855" spans="1:65" s="2" customFormat="1" ht="66.75" customHeight="1">
      <c r="A855" s="38"/>
      <c r="B855" s="39"/>
      <c r="C855" s="219" t="s">
        <v>1324</v>
      </c>
      <c r="D855" s="219" t="s">
        <v>142</v>
      </c>
      <c r="E855" s="220" t="s">
        <v>1325</v>
      </c>
      <c r="F855" s="221" t="s">
        <v>1326</v>
      </c>
      <c r="G855" s="222" t="s">
        <v>697</v>
      </c>
      <c r="H855" s="223">
        <v>5</v>
      </c>
      <c r="I855" s="224"/>
      <c r="J855" s="225">
        <f>ROUND(I855*H855,2)</f>
        <v>0</v>
      </c>
      <c r="K855" s="226"/>
      <c r="L855" s="44"/>
      <c r="M855" s="227" t="s">
        <v>1</v>
      </c>
      <c r="N855" s="228" t="s">
        <v>40</v>
      </c>
      <c r="O855" s="91"/>
      <c r="P855" s="229">
        <f>O855*H855</f>
        <v>0</v>
      </c>
      <c r="Q855" s="229">
        <v>0</v>
      </c>
      <c r="R855" s="229">
        <f>Q855*H855</f>
        <v>0</v>
      </c>
      <c r="S855" s="229">
        <v>0</v>
      </c>
      <c r="T855" s="230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31" t="s">
        <v>253</v>
      </c>
      <c r="AT855" s="231" t="s">
        <v>142</v>
      </c>
      <c r="AU855" s="231" t="s">
        <v>85</v>
      </c>
      <c r="AY855" s="17" t="s">
        <v>140</v>
      </c>
      <c r="BE855" s="232">
        <f>IF(N855="základní",J855,0)</f>
        <v>0</v>
      </c>
      <c r="BF855" s="232">
        <f>IF(N855="snížená",J855,0)</f>
        <v>0</v>
      </c>
      <c r="BG855" s="232">
        <f>IF(N855="zákl. přenesená",J855,0)</f>
        <v>0</v>
      </c>
      <c r="BH855" s="232">
        <f>IF(N855="sníž. přenesená",J855,0)</f>
        <v>0</v>
      </c>
      <c r="BI855" s="232">
        <f>IF(N855="nulová",J855,0)</f>
        <v>0</v>
      </c>
      <c r="BJ855" s="17" t="s">
        <v>83</v>
      </c>
      <c r="BK855" s="232">
        <f>ROUND(I855*H855,2)</f>
        <v>0</v>
      </c>
      <c r="BL855" s="17" t="s">
        <v>253</v>
      </c>
      <c r="BM855" s="231" t="s">
        <v>1327</v>
      </c>
    </row>
    <row r="856" spans="1:51" s="13" customFormat="1" ht="12">
      <c r="A856" s="13"/>
      <c r="B856" s="238"/>
      <c r="C856" s="239"/>
      <c r="D856" s="240" t="s">
        <v>150</v>
      </c>
      <c r="E856" s="241" t="s">
        <v>1</v>
      </c>
      <c r="F856" s="242" t="s">
        <v>699</v>
      </c>
      <c r="G856" s="239"/>
      <c r="H856" s="241" t="s">
        <v>1</v>
      </c>
      <c r="I856" s="243"/>
      <c r="J856" s="239"/>
      <c r="K856" s="239"/>
      <c r="L856" s="244"/>
      <c r="M856" s="245"/>
      <c r="N856" s="246"/>
      <c r="O856" s="246"/>
      <c r="P856" s="246"/>
      <c r="Q856" s="246"/>
      <c r="R856" s="246"/>
      <c r="S856" s="246"/>
      <c r="T856" s="247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8" t="s">
        <v>150</v>
      </c>
      <c r="AU856" s="248" t="s">
        <v>85</v>
      </c>
      <c r="AV856" s="13" t="s">
        <v>83</v>
      </c>
      <c r="AW856" s="13" t="s">
        <v>32</v>
      </c>
      <c r="AX856" s="13" t="s">
        <v>75</v>
      </c>
      <c r="AY856" s="248" t="s">
        <v>140</v>
      </c>
    </row>
    <row r="857" spans="1:51" s="13" customFormat="1" ht="12">
      <c r="A857" s="13"/>
      <c r="B857" s="238"/>
      <c r="C857" s="239"/>
      <c r="D857" s="240" t="s">
        <v>150</v>
      </c>
      <c r="E857" s="241" t="s">
        <v>1</v>
      </c>
      <c r="F857" s="242" t="s">
        <v>700</v>
      </c>
      <c r="G857" s="239"/>
      <c r="H857" s="241" t="s">
        <v>1</v>
      </c>
      <c r="I857" s="243"/>
      <c r="J857" s="239"/>
      <c r="K857" s="239"/>
      <c r="L857" s="244"/>
      <c r="M857" s="245"/>
      <c r="N857" s="246"/>
      <c r="O857" s="246"/>
      <c r="P857" s="246"/>
      <c r="Q857" s="246"/>
      <c r="R857" s="246"/>
      <c r="S857" s="246"/>
      <c r="T857" s="247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8" t="s">
        <v>150</v>
      </c>
      <c r="AU857" s="248" t="s">
        <v>85</v>
      </c>
      <c r="AV857" s="13" t="s">
        <v>83</v>
      </c>
      <c r="AW857" s="13" t="s">
        <v>32</v>
      </c>
      <c r="AX857" s="13" t="s">
        <v>75</v>
      </c>
      <c r="AY857" s="248" t="s">
        <v>140</v>
      </c>
    </row>
    <row r="858" spans="1:51" s="13" customFormat="1" ht="12">
      <c r="A858" s="13"/>
      <c r="B858" s="238"/>
      <c r="C858" s="239"/>
      <c r="D858" s="240" t="s">
        <v>150</v>
      </c>
      <c r="E858" s="241" t="s">
        <v>1</v>
      </c>
      <c r="F858" s="242" t="s">
        <v>701</v>
      </c>
      <c r="G858" s="239"/>
      <c r="H858" s="241" t="s">
        <v>1</v>
      </c>
      <c r="I858" s="243"/>
      <c r="J858" s="239"/>
      <c r="K858" s="239"/>
      <c r="L858" s="244"/>
      <c r="M858" s="245"/>
      <c r="N858" s="246"/>
      <c r="O858" s="246"/>
      <c r="P858" s="246"/>
      <c r="Q858" s="246"/>
      <c r="R858" s="246"/>
      <c r="S858" s="246"/>
      <c r="T858" s="247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8" t="s">
        <v>150</v>
      </c>
      <c r="AU858" s="248" t="s">
        <v>85</v>
      </c>
      <c r="AV858" s="13" t="s">
        <v>83</v>
      </c>
      <c r="AW858" s="13" t="s">
        <v>32</v>
      </c>
      <c r="AX858" s="13" t="s">
        <v>75</v>
      </c>
      <c r="AY858" s="248" t="s">
        <v>140</v>
      </c>
    </row>
    <row r="859" spans="1:51" s="13" customFormat="1" ht="12">
      <c r="A859" s="13"/>
      <c r="B859" s="238"/>
      <c r="C859" s="239"/>
      <c r="D859" s="240" t="s">
        <v>150</v>
      </c>
      <c r="E859" s="241" t="s">
        <v>1</v>
      </c>
      <c r="F859" s="242" t="s">
        <v>702</v>
      </c>
      <c r="G859" s="239"/>
      <c r="H859" s="241" t="s">
        <v>1</v>
      </c>
      <c r="I859" s="243"/>
      <c r="J859" s="239"/>
      <c r="K859" s="239"/>
      <c r="L859" s="244"/>
      <c r="M859" s="245"/>
      <c r="N859" s="246"/>
      <c r="O859" s="246"/>
      <c r="P859" s="246"/>
      <c r="Q859" s="246"/>
      <c r="R859" s="246"/>
      <c r="S859" s="246"/>
      <c r="T859" s="247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8" t="s">
        <v>150</v>
      </c>
      <c r="AU859" s="248" t="s">
        <v>85</v>
      </c>
      <c r="AV859" s="13" t="s">
        <v>83</v>
      </c>
      <c r="AW859" s="13" t="s">
        <v>32</v>
      </c>
      <c r="AX859" s="13" t="s">
        <v>75</v>
      </c>
      <c r="AY859" s="248" t="s">
        <v>140</v>
      </c>
    </row>
    <row r="860" spans="1:51" s="13" customFormat="1" ht="12">
      <c r="A860" s="13"/>
      <c r="B860" s="238"/>
      <c r="C860" s="239"/>
      <c r="D860" s="240" t="s">
        <v>150</v>
      </c>
      <c r="E860" s="241" t="s">
        <v>1</v>
      </c>
      <c r="F860" s="242" t="s">
        <v>703</v>
      </c>
      <c r="G860" s="239"/>
      <c r="H860" s="241" t="s">
        <v>1</v>
      </c>
      <c r="I860" s="243"/>
      <c r="J860" s="239"/>
      <c r="K860" s="239"/>
      <c r="L860" s="244"/>
      <c r="M860" s="245"/>
      <c r="N860" s="246"/>
      <c r="O860" s="246"/>
      <c r="P860" s="246"/>
      <c r="Q860" s="246"/>
      <c r="R860" s="246"/>
      <c r="S860" s="246"/>
      <c r="T860" s="247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8" t="s">
        <v>150</v>
      </c>
      <c r="AU860" s="248" t="s">
        <v>85</v>
      </c>
      <c r="AV860" s="13" t="s">
        <v>83</v>
      </c>
      <c r="AW860" s="13" t="s">
        <v>32</v>
      </c>
      <c r="AX860" s="13" t="s">
        <v>75</v>
      </c>
      <c r="AY860" s="248" t="s">
        <v>140</v>
      </c>
    </row>
    <row r="861" spans="1:51" s="13" customFormat="1" ht="12">
      <c r="A861" s="13"/>
      <c r="B861" s="238"/>
      <c r="C861" s="239"/>
      <c r="D861" s="240" t="s">
        <v>150</v>
      </c>
      <c r="E861" s="241" t="s">
        <v>1</v>
      </c>
      <c r="F861" s="242" t="s">
        <v>704</v>
      </c>
      <c r="G861" s="239"/>
      <c r="H861" s="241" t="s">
        <v>1</v>
      </c>
      <c r="I861" s="243"/>
      <c r="J861" s="239"/>
      <c r="K861" s="239"/>
      <c r="L861" s="244"/>
      <c r="M861" s="245"/>
      <c r="N861" s="246"/>
      <c r="O861" s="246"/>
      <c r="P861" s="246"/>
      <c r="Q861" s="246"/>
      <c r="R861" s="246"/>
      <c r="S861" s="246"/>
      <c r="T861" s="247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8" t="s">
        <v>150</v>
      </c>
      <c r="AU861" s="248" t="s">
        <v>85</v>
      </c>
      <c r="AV861" s="13" t="s">
        <v>83</v>
      </c>
      <c r="AW861" s="13" t="s">
        <v>32</v>
      </c>
      <c r="AX861" s="13" t="s">
        <v>75</v>
      </c>
      <c r="AY861" s="248" t="s">
        <v>140</v>
      </c>
    </row>
    <row r="862" spans="1:51" s="13" customFormat="1" ht="12">
      <c r="A862" s="13"/>
      <c r="B862" s="238"/>
      <c r="C862" s="239"/>
      <c r="D862" s="240" t="s">
        <v>150</v>
      </c>
      <c r="E862" s="241" t="s">
        <v>1</v>
      </c>
      <c r="F862" s="242" t="s">
        <v>705</v>
      </c>
      <c r="G862" s="239"/>
      <c r="H862" s="241" t="s">
        <v>1</v>
      </c>
      <c r="I862" s="243"/>
      <c r="J862" s="239"/>
      <c r="K862" s="239"/>
      <c r="L862" s="244"/>
      <c r="M862" s="245"/>
      <c r="N862" s="246"/>
      <c r="O862" s="246"/>
      <c r="P862" s="246"/>
      <c r="Q862" s="246"/>
      <c r="R862" s="246"/>
      <c r="S862" s="246"/>
      <c r="T862" s="247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8" t="s">
        <v>150</v>
      </c>
      <c r="AU862" s="248" t="s">
        <v>85</v>
      </c>
      <c r="AV862" s="13" t="s">
        <v>83</v>
      </c>
      <c r="AW862" s="13" t="s">
        <v>32</v>
      </c>
      <c r="AX862" s="13" t="s">
        <v>75</v>
      </c>
      <c r="AY862" s="248" t="s">
        <v>140</v>
      </c>
    </row>
    <row r="863" spans="1:51" s="13" customFormat="1" ht="12">
      <c r="A863" s="13"/>
      <c r="B863" s="238"/>
      <c r="C863" s="239"/>
      <c r="D863" s="240" t="s">
        <v>150</v>
      </c>
      <c r="E863" s="241" t="s">
        <v>1</v>
      </c>
      <c r="F863" s="242" t="s">
        <v>706</v>
      </c>
      <c r="G863" s="239"/>
      <c r="H863" s="241" t="s">
        <v>1</v>
      </c>
      <c r="I863" s="243"/>
      <c r="J863" s="239"/>
      <c r="K863" s="239"/>
      <c r="L863" s="244"/>
      <c r="M863" s="245"/>
      <c r="N863" s="246"/>
      <c r="O863" s="246"/>
      <c r="P863" s="246"/>
      <c r="Q863" s="246"/>
      <c r="R863" s="246"/>
      <c r="S863" s="246"/>
      <c r="T863" s="247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8" t="s">
        <v>150</v>
      </c>
      <c r="AU863" s="248" t="s">
        <v>85</v>
      </c>
      <c r="AV863" s="13" t="s">
        <v>83</v>
      </c>
      <c r="AW863" s="13" t="s">
        <v>32</v>
      </c>
      <c r="AX863" s="13" t="s">
        <v>75</v>
      </c>
      <c r="AY863" s="248" t="s">
        <v>140</v>
      </c>
    </row>
    <row r="864" spans="1:51" s="13" customFormat="1" ht="12">
      <c r="A864" s="13"/>
      <c r="B864" s="238"/>
      <c r="C864" s="239"/>
      <c r="D864" s="240" t="s">
        <v>150</v>
      </c>
      <c r="E864" s="241" t="s">
        <v>1</v>
      </c>
      <c r="F864" s="242" t="s">
        <v>708</v>
      </c>
      <c r="G864" s="239"/>
      <c r="H864" s="241" t="s">
        <v>1</v>
      </c>
      <c r="I864" s="243"/>
      <c r="J864" s="239"/>
      <c r="K864" s="239"/>
      <c r="L864" s="244"/>
      <c r="M864" s="245"/>
      <c r="N864" s="246"/>
      <c r="O864" s="246"/>
      <c r="P864" s="246"/>
      <c r="Q864" s="246"/>
      <c r="R864" s="246"/>
      <c r="S864" s="246"/>
      <c r="T864" s="247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8" t="s">
        <v>150</v>
      </c>
      <c r="AU864" s="248" t="s">
        <v>85</v>
      </c>
      <c r="AV864" s="13" t="s">
        <v>83</v>
      </c>
      <c r="AW864" s="13" t="s">
        <v>32</v>
      </c>
      <c r="AX864" s="13" t="s">
        <v>75</v>
      </c>
      <c r="AY864" s="248" t="s">
        <v>140</v>
      </c>
    </row>
    <row r="865" spans="1:51" s="13" customFormat="1" ht="12">
      <c r="A865" s="13"/>
      <c r="B865" s="238"/>
      <c r="C865" s="239"/>
      <c r="D865" s="240" t="s">
        <v>150</v>
      </c>
      <c r="E865" s="241" t="s">
        <v>1</v>
      </c>
      <c r="F865" s="242" t="s">
        <v>709</v>
      </c>
      <c r="G865" s="239"/>
      <c r="H865" s="241" t="s">
        <v>1</v>
      </c>
      <c r="I865" s="243"/>
      <c r="J865" s="239"/>
      <c r="K865" s="239"/>
      <c r="L865" s="244"/>
      <c r="M865" s="245"/>
      <c r="N865" s="246"/>
      <c r="O865" s="246"/>
      <c r="P865" s="246"/>
      <c r="Q865" s="246"/>
      <c r="R865" s="246"/>
      <c r="S865" s="246"/>
      <c r="T865" s="247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8" t="s">
        <v>150</v>
      </c>
      <c r="AU865" s="248" t="s">
        <v>85</v>
      </c>
      <c r="AV865" s="13" t="s">
        <v>83</v>
      </c>
      <c r="AW865" s="13" t="s">
        <v>32</v>
      </c>
      <c r="AX865" s="13" t="s">
        <v>75</v>
      </c>
      <c r="AY865" s="248" t="s">
        <v>140</v>
      </c>
    </row>
    <row r="866" spans="1:51" s="14" customFormat="1" ht="12">
      <c r="A866" s="14"/>
      <c r="B866" s="249"/>
      <c r="C866" s="250"/>
      <c r="D866" s="240" t="s">
        <v>150</v>
      </c>
      <c r="E866" s="251" t="s">
        <v>1</v>
      </c>
      <c r="F866" s="252" t="s">
        <v>1328</v>
      </c>
      <c r="G866" s="250"/>
      <c r="H866" s="253">
        <v>5</v>
      </c>
      <c r="I866" s="254"/>
      <c r="J866" s="250"/>
      <c r="K866" s="250"/>
      <c r="L866" s="255"/>
      <c r="M866" s="256"/>
      <c r="N866" s="257"/>
      <c r="O866" s="257"/>
      <c r="P866" s="257"/>
      <c r="Q866" s="257"/>
      <c r="R866" s="257"/>
      <c r="S866" s="257"/>
      <c r="T866" s="258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9" t="s">
        <v>150</v>
      </c>
      <c r="AU866" s="259" t="s">
        <v>85</v>
      </c>
      <c r="AV866" s="14" t="s">
        <v>85</v>
      </c>
      <c r="AW866" s="14" t="s">
        <v>32</v>
      </c>
      <c r="AX866" s="14" t="s">
        <v>75</v>
      </c>
      <c r="AY866" s="259" t="s">
        <v>140</v>
      </c>
    </row>
    <row r="867" spans="1:51" s="15" customFormat="1" ht="12">
      <c r="A867" s="15"/>
      <c r="B867" s="260"/>
      <c r="C867" s="261"/>
      <c r="D867" s="240" t="s">
        <v>150</v>
      </c>
      <c r="E867" s="262" t="s">
        <v>1</v>
      </c>
      <c r="F867" s="263" t="s">
        <v>154</v>
      </c>
      <c r="G867" s="261"/>
      <c r="H867" s="264">
        <v>5</v>
      </c>
      <c r="I867" s="265"/>
      <c r="J867" s="261"/>
      <c r="K867" s="261"/>
      <c r="L867" s="266"/>
      <c r="M867" s="267"/>
      <c r="N867" s="268"/>
      <c r="O867" s="268"/>
      <c r="P867" s="268"/>
      <c r="Q867" s="268"/>
      <c r="R867" s="268"/>
      <c r="S867" s="268"/>
      <c r="T867" s="269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70" t="s">
        <v>150</v>
      </c>
      <c r="AU867" s="270" t="s">
        <v>85</v>
      </c>
      <c r="AV867" s="15" t="s">
        <v>146</v>
      </c>
      <c r="AW867" s="15" t="s">
        <v>32</v>
      </c>
      <c r="AX867" s="15" t="s">
        <v>83</v>
      </c>
      <c r="AY867" s="270" t="s">
        <v>140</v>
      </c>
    </row>
    <row r="868" spans="1:65" s="2" customFormat="1" ht="44.25" customHeight="1">
      <c r="A868" s="38"/>
      <c r="B868" s="39"/>
      <c r="C868" s="219" t="s">
        <v>1329</v>
      </c>
      <c r="D868" s="219" t="s">
        <v>142</v>
      </c>
      <c r="E868" s="220" t="s">
        <v>1330</v>
      </c>
      <c r="F868" s="221" t="s">
        <v>1331</v>
      </c>
      <c r="G868" s="222" t="s">
        <v>697</v>
      </c>
      <c r="H868" s="223">
        <v>2</v>
      </c>
      <c r="I868" s="224"/>
      <c r="J868" s="225">
        <f>ROUND(I868*H868,2)</f>
        <v>0</v>
      </c>
      <c r="K868" s="226"/>
      <c r="L868" s="44"/>
      <c r="M868" s="227" t="s">
        <v>1</v>
      </c>
      <c r="N868" s="228" t="s">
        <v>40</v>
      </c>
      <c r="O868" s="91"/>
      <c r="P868" s="229">
        <f>O868*H868</f>
        <v>0</v>
      </c>
      <c r="Q868" s="229">
        <v>0</v>
      </c>
      <c r="R868" s="229">
        <f>Q868*H868</f>
        <v>0</v>
      </c>
      <c r="S868" s="229">
        <v>0</v>
      </c>
      <c r="T868" s="230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31" t="s">
        <v>253</v>
      </c>
      <c r="AT868" s="231" t="s">
        <v>142</v>
      </c>
      <c r="AU868" s="231" t="s">
        <v>85</v>
      </c>
      <c r="AY868" s="17" t="s">
        <v>140</v>
      </c>
      <c r="BE868" s="232">
        <f>IF(N868="základní",J868,0)</f>
        <v>0</v>
      </c>
      <c r="BF868" s="232">
        <f>IF(N868="snížená",J868,0)</f>
        <v>0</v>
      </c>
      <c r="BG868" s="232">
        <f>IF(N868="zákl. přenesená",J868,0)</f>
        <v>0</v>
      </c>
      <c r="BH868" s="232">
        <f>IF(N868="sníž. přenesená",J868,0)</f>
        <v>0</v>
      </c>
      <c r="BI868" s="232">
        <f>IF(N868="nulová",J868,0)</f>
        <v>0</v>
      </c>
      <c r="BJ868" s="17" t="s">
        <v>83</v>
      </c>
      <c r="BK868" s="232">
        <f>ROUND(I868*H868,2)</f>
        <v>0</v>
      </c>
      <c r="BL868" s="17" t="s">
        <v>253</v>
      </c>
      <c r="BM868" s="231" t="s">
        <v>1332</v>
      </c>
    </row>
    <row r="869" spans="1:51" s="13" customFormat="1" ht="12">
      <c r="A869" s="13"/>
      <c r="B869" s="238"/>
      <c r="C869" s="239"/>
      <c r="D869" s="240" t="s">
        <v>150</v>
      </c>
      <c r="E869" s="241" t="s">
        <v>1</v>
      </c>
      <c r="F869" s="242" t="s">
        <v>699</v>
      </c>
      <c r="G869" s="239"/>
      <c r="H869" s="241" t="s">
        <v>1</v>
      </c>
      <c r="I869" s="243"/>
      <c r="J869" s="239"/>
      <c r="K869" s="239"/>
      <c r="L869" s="244"/>
      <c r="M869" s="245"/>
      <c r="N869" s="246"/>
      <c r="O869" s="246"/>
      <c r="P869" s="246"/>
      <c r="Q869" s="246"/>
      <c r="R869" s="246"/>
      <c r="S869" s="246"/>
      <c r="T869" s="247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8" t="s">
        <v>150</v>
      </c>
      <c r="AU869" s="248" t="s">
        <v>85</v>
      </c>
      <c r="AV869" s="13" t="s">
        <v>83</v>
      </c>
      <c r="AW869" s="13" t="s">
        <v>32</v>
      </c>
      <c r="AX869" s="13" t="s">
        <v>75</v>
      </c>
      <c r="AY869" s="248" t="s">
        <v>140</v>
      </c>
    </row>
    <row r="870" spans="1:51" s="13" customFormat="1" ht="12">
      <c r="A870" s="13"/>
      <c r="B870" s="238"/>
      <c r="C870" s="239"/>
      <c r="D870" s="240" t="s">
        <v>150</v>
      </c>
      <c r="E870" s="241" t="s">
        <v>1</v>
      </c>
      <c r="F870" s="242" t="s">
        <v>700</v>
      </c>
      <c r="G870" s="239"/>
      <c r="H870" s="241" t="s">
        <v>1</v>
      </c>
      <c r="I870" s="243"/>
      <c r="J870" s="239"/>
      <c r="K870" s="239"/>
      <c r="L870" s="244"/>
      <c r="M870" s="245"/>
      <c r="N870" s="246"/>
      <c r="O870" s="246"/>
      <c r="P870" s="246"/>
      <c r="Q870" s="246"/>
      <c r="R870" s="246"/>
      <c r="S870" s="246"/>
      <c r="T870" s="247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8" t="s">
        <v>150</v>
      </c>
      <c r="AU870" s="248" t="s">
        <v>85</v>
      </c>
      <c r="AV870" s="13" t="s">
        <v>83</v>
      </c>
      <c r="AW870" s="13" t="s">
        <v>32</v>
      </c>
      <c r="AX870" s="13" t="s">
        <v>75</v>
      </c>
      <c r="AY870" s="248" t="s">
        <v>140</v>
      </c>
    </row>
    <row r="871" spans="1:51" s="13" customFormat="1" ht="12">
      <c r="A871" s="13"/>
      <c r="B871" s="238"/>
      <c r="C871" s="239"/>
      <c r="D871" s="240" t="s">
        <v>150</v>
      </c>
      <c r="E871" s="241" t="s">
        <v>1</v>
      </c>
      <c r="F871" s="242" t="s">
        <v>702</v>
      </c>
      <c r="G871" s="239"/>
      <c r="H871" s="241" t="s">
        <v>1</v>
      </c>
      <c r="I871" s="243"/>
      <c r="J871" s="239"/>
      <c r="K871" s="239"/>
      <c r="L871" s="244"/>
      <c r="M871" s="245"/>
      <c r="N871" s="246"/>
      <c r="O871" s="246"/>
      <c r="P871" s="246"/>
      <c r="Q871" s="246"/>
      <c r="R871" s="246"/>
      <c r="S871" s="246"/>
      <c r="T871" s="247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8" t="s">
        <v>150</v>
      </c>
      <c r="AU871" s="248" t="s">
        <v>85</v>
      </c>
      <c r="AV871" s="13" t="s">
        <v>83</v>
      </c>
      <c r="AW871" s="13" t="s">
        <v>32</v>
      </c>
      <c r="AX871" s="13" t="s">
        <v>75</v>
      </c>
      <c r="AY871" s="248" t="s">
        <v>140</v>
      </c>
    </row>
    <row r="872" spans="1:51" s="13" customFormat="1" ht="12">
      <c r="A872" s="13"/>
      <c r="B872" s="238"/>
      <c r="C872" s="239"/>
      <c r="D872" s="240" t="s">
        <v>150</v>
      </c>
      <c r="E872" s="241" t="s">
        <v>1</v>
      </c>
      <c r="F872" s="242" t="s">
        <v>703</v>
      </c>
      <c r="G872" s="239"/>
      <c r="H872" s="241" t="s">
        <v>1</v>
      </c>
      <c r="I872" s="243"/>
      <c r="J872" s="239"/>
      <c r="K872" s="239"/>
      <c r="L872" s="244"/>
      <c r="M872" s="245"/>
      <c r="N872" s="246"/>
      <c r="O872" s="246"/>
      <c r="P872" s="246"/>
      <c r="Q872" s="246"/>
      <c r="R872" s="246"/>
      <c r="S872" s="246"/>
      <c r="T872" s="247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8" t="s">
        <v>150</v>
      </c>
      <c r="AU872" s="248" t="s">
        <v>85</v>
      </c>
      <c r="AV872" s="13" t="s">
        <v>83</v>
      </c>
      <c r="AW872" s="13" t="s">
        <v>32</v>
      </c>
      <c r="AX872" s="13" t="s">
        <v>75</v>
      </c>
      <c r="AY872" s="248" t="s">
        <v>140</v>
      </c>
    </row>
    <row r="873" spans="1:51" s="13" customFormat="1" ht="12">
      <c r="A873" s="13"/>
      <c r="B873" s="238"/>
      <c r="C873" s="239"/>
      <c r="D873" s="240" t="s">
        <v>150</v>
      </c>
      <c r="E873" s="241" t="s">
        <v>1</v>
      </c>
      <c r="F873" s="242" t="s">
        <v>1333</v>
      </c>
      <c r="G873" s="239"/>
      <c r="H873" s="241" t="s">
        <v>1</v>
      </c>
      <c r="I873" s="243"/>
      <c r="J873" s="239"/>
      <c r="K873" s="239"/>
      <c r="L873" s="244"/>
      <c r="M873" s="245"/>
      <c r="N873" s="246"/>
      <c r="O873" s="246"/>
      <c r="P873" s="246"/>
      <c r="Q873" s="246"/>
      <c r="R873" s="246"/>
      <c r="S873" s="246"/>
      <c r="T873" s="247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8" t="s">
        <v>150</v>
      </c>
      <c r="AU873" s="248" t="s">
        <v>85</v>
      </c>
      <c r="AV873" s="13" t="s">
        <v>83</v>
      </c>
      <c r="AW873" s="13" t="s">
        <v>32</v>
      </c>
      <c r="AX873" s="13" t="s">
        <v>75</v>
      </c>
      <c r="AY873" s="248" t="s">
        <v>140</v>
      </c>
    </row>
    <row r="874" spans="1:51" s="13" customFormat="1" ht="12">
      <c r="A874" s="13"/>
      <c r="B874" s="238"/>
      <c r="C874" s="239"/>
      <c r="D874" s="240" t="s">
        <v>150</v>
      </c>
      <c r="E874" s="241" t="s">
        <v>1</v>
      </c>
      <c r="F874" s="242" t="s">
        <v>707</v>
      </c>
      <c r="G874" s="239"/>
      <c r="H874" s="241" t="s">
        <v>1</v>
      </c>
      <c r="I874" s="243"/>
      <c r="J874" s="239"/>
      <c r="K874" s="239"/>
      <c r="L874" s="244"/>
      <c r="M874" s="245"/>
      <c r="N874" s="246"/>
      <c r="O874" s="246"/>
      <c r="P874" s="246"/>
      <c r="Q874" s="246"/>
      <c r="R874" s="246"/>
      <c r="S874" s="246"/>
      <c r="T874" s="247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8" t="s">
        <v>150</v>
      </c>
      <c r="AU874" s="248" t="s">
        <v>85</v>
      </c>
      <c r="AV874" s="13" t="s">
        <v>83</v>
      </c>
      <c r="AW874" s="13" t="s">
        <v>32</v>
      </c>
      <c r="AX874" s="13" t="s">
        <v>75</v>
      </c>
      <c r="AY874" s="248" t="s">
        <v>140</v>
      </c>
    </row>
    <row r="875" spans="1:51" s="13" customFormat="1" ht="12">
      <c r="A875" s="13"/>
      <c r="B875" s="238"/>
      <c r="C875" s="239"/>
      <c r="D875" s="240" t="s">
        <v>150</v>
      </c>
      <c r="E875" s="241" t="s">
        <v>1</v>
      </c>
      <c r="F875" s="242" t="s">
        <v>708</v>
      </c>
      <c r="G875" s="239"/>
      <c r="H875" s="241" t="s">
        <v>1</v>
      </c>
      <c r="I875" s="243"/>
      <c r="J875" s="239"/>
      <c r="K875" s="239"/>
      <c r="L875" s="244"/>
      <c r="M875" s="245"/>
      <c r="N875" s="246"/>
      <c r="O875" s="246"/>
      <c r="P875" s="246"/>
      <c r="Q875" s="246"/>
      <c r="R875" s="246"/>
      <c r="S875" s="246"/>
      <c r="T875" s="247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8" t="s">
        <v>150</v>
      </c>
      <c r="AU875" s="248" t="s">
        <v>85</v>
      </c>
      <c r="AV875" s="13" t="s">
        <v>83</v>
      </c>
      <c r="AW875" s="13" t="s">
        <v>32</v>
      </c>
      <c r="AX875" s="13" t="s">
        <v>75</v>
      </c>
      <c r="AY875" s="248" t="s">
        <v>140</v>
      </c>
    </row>
    <row r="876" spans="1:51" s="13" customFormat="1" ht="12">
      <c r="A876" s="13"/>
      <c r="B876" s="238"/>
      <c r="C876" s="239"/>
      <c r="D876" s="240" t="s">
        <v>150</v>
      </c>
      <c r="E876" s="241" t="s">
        <v>1</v>
      </c>
      <c r="F876" s="242" t="s">
        <v>709</v>
      </c>
      <c r="G876" s="239"/>
      <c r="H876" s="241" t="s">
        <v>1</v>
      </c>
      <c r="I876" s="243"/>
      <c r="J876" s="239"/>
      <c r="K876" s="239"/>
      <c r="L876" s="244"/>
      <c r="M876" s="245"/>
      <c r="N876" s="246"/>
      <c r="O876" s="246"/>
      <c r="P876" s="246"/>
      <c r="Q876" s="246"/>
      <c r="R876" s="246"/>
      <c r="S876" s="246"/>
      <c r="T876" s="247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8" t="s">
        <v>150</v>
      </c>
      <c r="AU876" s="248" t="s">
        <v>85</v>
      </c>
      <c r="AV876" s="13" t="s">
        <v>83</v>
      </c>
      <c r="AW876" s="13" t="s">
        <v>32</v>
      </c>
      <c r="AX876" s="13" t="s">
        <v>75</v>
      </c>
      <c r="AY876" s="248" t="s">
        <v>140</v>
      </c>
    </row>
    <row r="877" spans="1:51" s="14" customFormat="1" ht="12">
      <c r="A877" s="14"/>
      <c r="B877" s="249"/>
      <c r="C877" s="250"/>
      <c r="D877" s="240" t="s">
        <v>150</v>
      </c>
      <c r="E877" s="251" t="s">
        <v>1</v>
      </c>
      <c r="F877" s="252" t="s">
        <v>1062</v>
      </c>
      <c r="G877" s="250"/>
      <c r="H877" s="253">
        <v>2</v>
      </c>
      <c r="I877" s="254"/>
      <c r="J877" s="250"/>
      <c r="K877" s="250"/>
      <c r="L877" s="255"/>
      <c r="M877" s="256"/>
      <c r="N877" s="257"/>
      <c r="O877" s="257"/>
      <c r="P877" s="257"/>
      <c r="Q877" s="257"/>
      <c r="R877" s="257"/>
      <c r="S877" s="257"/>
      <c r="T877" s="258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9" t="s">
        <v>150</v>
      </c>
      <c r="AU877" s="259" t="s">
        <v>85</v>
      </c>
      <c r="AV877" s="14" t="s">
        <v>85</v>
      </c>
      <c r="AW877" s="14" t="s">
        <v>32</v>
      </c>
      <c r="AX877" s="14" t="s">
        <v>75</v>
      </c>
      <c r="AY877" s="259" t="s">
        <v>140</v>
      </c>
    </row>
    <row r="878" spans="1:51" s="15" customFormat="1" ht="12">
      <c r="A878" s="15"/>
      <c r="B878" s="260"/>
      <c r="C878" s="261"/>
      <c r="D878" s="240" t="s">
        <v>150</v>
      </c>
      <c r="E878" s="262" t="s">
        <v>1</v>
      </c>
      <c r="F878" s="263" t="s">
        <v>154</v>
      </c>
      <c r="G878" s="261"/>
      <c r="H878" s="264">
        <v>2</v>
      </c>
      <c r="I878" s="265"/>
      <c r="J878" s="261"/>
      <c r="K878" s="261"/>
      <c r="L878" s="266"/>
      <c r="M878" s="267"/>
      <c r="N878" s="268"/>
      <c r="O878" s="268"/>
      <c r="P878" s="268"/>
      <c r="Q878" s="268"/>
      <c r="R878" s="268"/>
      <c r="S878" s="268"/>
      <c r="T878" s="269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70" t="s">
        <v>150</v>
      </c>
      <c r="AU878" s="270" t="s">
        <v>85</v>
      </c>
      <c r="AV878" s="15" t="s">
        <v>146</v>
      </c>
      <c r="AW878" s="15" t="s">
        <v>32</v>
      </c>
      <c r="AX878" s="15" t="s">
        <v>83</v>
      </c>
      <c r="AY878" s="270" t="s">
        <v>140</v>
      </c>
    </row>
    <row r="879" spans="1:65" s="2" customFormat="1" ht="16.5" customHeight="1">
      <c r="A879" s="38"/>
      <c r="B879" s="39"/>
      <c r="C879" s="219" t="s">
        <v>1334</v>
      </c>
      <c r="D879" s="219" t="s">
        <v>142</v>
      </c>
      <c r="E879" s="220" t="s">
        <v>1335</v>
      </c>
      <c r="F879" s="221" t="s">
        <v>1336</v>
      </c>
      <c r="G879" s="222" t="s">
        <v>145</v>
      </c>
      <c r="H879" s="223">
        <v>30.15</v>
      </c>
      <c r="I879" s="224"/>
      <c r="J879" s="225">
        <f>ROUND(I879*H879,2)</f>
        <v>0</v>
      </c>
      <c r="K879" s="226"/>
      <c r="L879" s="44"/>
      <c r="M879" s="227" t="s">
        <v>1</v>
      </c>
      <c r="N879" s="228" t="s">
        <v>40</v>
      </c>
      <c r="O879" s="91"/>
      <c r="P879" s="229">
        <f>O879*H879</f>
        <v>0</v>
      </c>
      <c r="Q879" s="229">
        <v>0</v>
      </c>
      <c r="R879" s="229">
        <f>Q879*H879</f>
        <v>0</v>
      </c>
      <c r="S879" s="229">
        <v>0.01098</v>
      </c>
      <c r="T879" s="230">
        <f>S879*H879</f>
        <v>0.331047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31" t="s">
        <v>253</v>
      </c>
      <c r="AT879" s="231" t="s">
        <v>142</v>
      </c>
      <c r="AU879" s="231" t="s">
        <v>85</v>
      </c>
      <c r="AY879" s="17" t="s">
        <v>140</v>
      </c>
      <c r="BE879" s="232">
        <f>IF(N879="základní",J879,0)</f>
        <v>0</v>
      </c>
      <c r="BF879" s="232">
        <f>IF(N879="snížená",J879,0)</f>
        <v>0</v>
      </c>
      <c r="BG879" s="232">
        <f>IF(N879="zákl. přenesená",J879,0)</f>
        <v>0</v>
      </c>
      <c r="BH879" s="232">
        <f>IF(N879="sníž. přenesená",J879,0)</f>
        <v>0</v>
      </c>
      <c r="BI879" s="232">
        <f>IF(N879="nulová",J879,0)</f>
        <v>0</v>
      </c>
      <c r="BJ879" s="17" t="s">
        <v>83</v>
      </c>
      <c r="BK879" s="232">
        <f>ROUND(I879*H879,2)</f>
        <v>0</v>
      </c>
      <c r="BL879" s="17" t="s">
        <v>253</v>
      </c>
      <c r="BM879" s="231" t="s">
        <v>1337</v>
      </c>
    </row>
    <row r="880" spans="1:47" s="2" customFormat="1" ht="12">
      <c r="A880" s="38"/>
      <c r="B880" s="39"/>
      <c r="C880" s="40"/>
      <c r="D880" s="233" t="s">
        <v>148</v>
      </c>
      <c r="E880" s="40"/>
      <c r="F880" s="234" t="s">
        <v>1338</v>
      </c>
      <c r="G880" s="40"/>
      <c r="H880" s="40"/>
      <c r="I880" s="235"/>
      <c r="J880" s="40"/>
      <c r="K880" s="40"/>
      <c r="L880" s="44"/>
      <c r="M880" s="236"/>
      <c r="N880" s="237"/>
      <c r="O880" s="91"/>
      <c r="P880" s="91"/>
      <c r="Q880" s="91"/>
      <c r="R880" s="91"/>
      <c r="S880" s="91"/>
      <c r="T880" s="92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T880" s="17" t="s">
        <v>148</v>
      </c>
      <c r="AU880" s="17" t="s">
        <v>85</v>
      </c>
    </row>
    <row r="881" spans="1:51" s="13" customFormat="1" ht="12">
      <c r="A881" s="13"/>
      <c r="B881" s="238"/>
      <c r="C881" s="239"/>
      <c r="D881" s="240" t="s">
        <v>150</v>
      </c>
      <c r="E881" s="241" t="s">
        <v>1</v>
      </c>
      <c r="F881" s="242" t="s">
        <v>827</v>
      </c>
      <c r="G881" s="239"/>
      <c r="H881" s="241" t="s">
        <v>1</v>
      </c>
      <c r="I881" s="243"/>
      <c r="J881" s="239"/>
      <c r="K881" s="239"/>
      <c r="L881" s="244"/>
      <c r="M881" s="245"/>
      <c r="N881" s="246"/>
      <c r="O881" s="246"/>
      <c r="P881" s="246"/>
      <c r="Q881" s="246"/>
      <c r="R881" s="246"/>
      <c r="S881" s="246"/>
      <c r="T881" s="247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8" t="s">
        <v>150</v>
      </c>
      <c r="AU881" s="248" t="s">
        <v>85</v>
      </c>
      <c r="AV881" s="13" t="s">
        <v>83</v>
      </c>
      <c r="AW881" s="13" t="s">
        <v>32</v>
      </c>
      <c r="AX881" s="13" t="s">
        <v>75</v>
      </c>
      <c r="AY881" s="248" t="s">
        <v>140</v>
      </c>
    </row>
    <row r="882" spans="1:51" s="13" customFormat="1" ht="12">
      <c r="A882" s="13"/>
      <c r="B882" s="238"/>
      <c r="C882" s="239"/>
      <c r="D882" s="240" t="s">
        <v>150</v>
      </c>
      <c r="E882" s="241" t="s">
        <v>1</v>
      </c>
      <c r="F882" s="242" t="s">
        <v>847</v>
      </c>
      <c r="G882" s="239"/>
      <c r="H882" s="241" t="s">
        <v>1</v>
      </c>
      <c r="I882" s="243"/>
      <c r="J882" s="239"/>
      <c r="K882" s="239"/>
      <c r="L882" s="244"/>
      <c r="M882" s="245"/>
      <c r="N882" s="246"/>
      <c r="O882" s="246"/>
      <c r="P882" s="246"/>
      <c r="Q882" s="246"/>
      <c r="R882" s="246"/>
      <c r="S882" s="246"/>
      <c r="T882" s="247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8" t="s">
        <v>150</v>
      </c>
      <c r="AU882" s="248" t="s">
        <v>85</v>
      </c>
      <c r="AV882" s="13" t="s">
        <v>83</v>
      </c>
      <c r="AW882" s="13" t="s">
        <v>32</v>
      </c>
      <c r="AX882" s="13" t="s">
        <v>75</v>
      </c>
      <c r="AY882" s="248" t="s">
        <v>140</v>
      </c>
    </row>
    <row r="883" spans="1:51" s="14" customFormat="1" ht="12">
      <c r="A883" s="14"/>
      <c r="B883" s="249"/>
      <c r="C883" s="250"/>
      <c r="D883" s="240" t="s">
        <v>150</v>
      </c>
      <c r="E883" s="251" t="s">
        <v>1</v>
      </c>
      <c r="F883" s="252" t="s">
        <v>1339</v>
      </c>
      <c r="G883" s="250"/>
      <c r="H883" s="253">
        <v>30.15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9" t="s">
        <v>150</v>
      </c>
      <c r="AU883" s="259" t="s">
        <v>85</v>
      </c>
      <c r="AV883" s="14" t="s">
        <v>85</v>
      </c>
      <c r="AW883" s="14" t="s">
        <v>32</v>
      </c>
      <c r="AX883" s="14" t="s">
        <v>75</v>
      </c>
      <c r="AY883" s="259" t="s">
        <v>140</v>
      </c>
    </row>
    <row r="884" spans="1:51" s="15" customFormat="1" ht="12">
      <c r="A884" s="15"/>
      <c r="B884" s="260"/>
      <c r="C884" s="261"/>
      <c r="D884" s="240" t="s">
        <v>150</v>
      </c>
      <c r="E884" s="262" t="s">
        <v>1</v>
      </c>
      <c r="F884" s="263" t="s">
        <v>154</v>
      </c>
      <c r="G884" s="261"/>
      <c r="H884" s="264">
        <v>30.15</v>
      </c>
      <c r="I884" s="265"/>
      <c r="J884" s="261"/>
      <c r="K884" s="261"/>
      <c r="L884" s="266"/>
      <c r="M884" s="267"/>
      <c r="N884" s="268"/>
      <c r="O884" s="268"/>
      <c r="P884" s="268"/>
      <c r="Q884" s="268"/>
      <c r="R884" s="268"/>
      <c r="S884" s="268"/>
      <c r="T884" s="269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70" t="s">
        <v>150</v>
      </c>
      <c r="AU884" s="270" t="s">
        <v>85</v>
      </c>
      <c r="AV884" s="15" t="s">
        <v>146</v>
      </c>
      <c r="AW884" s="15" t="s">
        <v>32</v>
      </c>
      <c r="AX884" s="15" t="s">
        <v>83</v>
      </c>
      <c r="AY884" s="270" t="s">
        <v>140</v>
      </c>
    </row>
    <row r="885" spans="1:65" s="2" customFormat="1" ht="21.75" customHeight="1">
      <c r="A885" s="38"/>
      <c r="B885" s="39"/>
      <c r="C885" s="219" t="s">
        <v>1340</v>
      </c>
      <c r="D885" s="219" t="s">
        <v>142</v>
      </c>
      <c r="E885" s="220" t="s">
        <v>1341</v>
      </c>
      <c r="F885" s="221" t="s">
        <v>1342</v>
      </c>
      <c r="G885" s="222" t="s">
        <v>145</v>
      </c>
      <c r="H885" s="223">
        <v>16.32</v>
      </c>
      <c r="I885" s="224"/>
      <c r="J885" s="225">
        <f>ROUND(I885*H885,2)</f>
        <v>0</v>
      </c>
      <c r="K885" s="226"/>
      <c r="L885" s="44"/>
      <c r="M885" s="227" t="s">
        <v>1</v>
      </c>
      <c r="N885" s="228" t="s">
        <v>40</v>
      </c>
      <c r="O885" s="91"/>
      <c r="P885" s="229">
        <f>O885*H885</f>
        <v>0</v>
      </c>
      <c r="Q885" s="229">
        <v>0</v>
      </c>
      <c r="R885" s="229">
        <f>Q885*H885</f>
        <v>0</v>
      </c>
      <c r="S885" s="229">
        <v>0.01098</v>
      </c>
      <c r="T885" s="230">
        <f>S885*H885</f>
        <v>0.1791936</v>
      </c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R885" s="231" t="s">
        <v>253</v>
      </c>
      <c r="AT885" s="231" t="s">
        <v>142</v>
      </c>
      <c r="AU885" s="231" t="s">
        <v>85</v>
      </c>
      <c r="AY885" s="17" t="s">
        <v>140</v>
      </c>
      <c r="BE885" s="232">
        <f>IF(N885="základní",J885,0)</f>
        <v>0</v>
      </c>
      <c r="BF885" s="232">
        <f>IF(N885="snížená",J885,0)</f>
        <v>0</v>
      </c>
      <c r="BG885" s="232">
        <f>IF(N885="zákl. přenesená",J885,0)</f>
        <v>0</v>
      </c>
      <c r="BH885" s="232">
        <f>IF(N885="sníž. přenesená",J885,0)</f>
        <v>0</v>
      </c>
      <c r="BI885" s="232">
        <f>IF(N885="nulová",J885,0)</f>
        <v>0</v>
      </c>
      <c r="BJ885" s="17" t="s">
        <v>83</v>
      </c>
      <c r="BK885" s="232">
        <f>ROUND(I885*H885,2)</f>
        <v>0</v>
      </c>
      <c r="BL885" s="17" t="s">
        <v>253</v>
      </c>
      <c r="BM885" s="231" t="s">
        <v>1343</v>
      </c>
    </row>
    <row r="886" spans="1:47" s="2" customFormat="1" ht="12">
      <c r="A886" s="38"/>
      <c r="B886" s="39"/>
      <c r="C886" s="40"/>
      <c r="D886" s="233" t="s">
        <v>148</v>
      </c>
      <c r="E886" s="40"/>
      <c r="F886" s="234" t="s">
        <v>1344</v>
      </c>
      <c r="G886" s="40"/>
      <c r="H886" s="40"/>
      <c r="I886" s="235"/>
      <c r="J886" s="40"/>
      <c r="K886" s="40"/>
      <c r="L886" s="44"/>
      <c r="M886" s="236"/>
      <c r="N886" s="237"/>
      <c r="O886" s="91"/>
      <c r="P886" s="91"/>
      <c r="Q886" s="91"/>
      <c r="R886" s="91"/>
      <c r="S886" s="91"/>
      <c r="T886" s="92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T886" s="17" t="s">
        <v>148</v>
      </c>
      <c r="AU886" s="17" t="s">
        <v>85</v>
      </c>
    </row>
    <row r="887" spans="1:51" s="13" customFormat="1" ht="12">
      <c r="A887" s="13"/>
      <c r="B887" s="238"/>
      <c r="C887" s="239"/>
      <c r="D887" s="240" t="s">
        <v>150</v>
      </c>
      <c r="E887" s="241" t="s">
        <v>1</v>
      </c>
      <c r="F887" s="242" t="s">
        <v>827</v>
      </c>
      <c r="G887" s="239"/>
      <c r="H887" s="241" t="s">
        <v>1</v>
      </c>
      <c r="I887" s="243"/>
      <c r="J887" s="239"/>
      <c r="K887" s="239"/>
      <c r="L887" s="244"/>
      <c r="M887" s="245"/>
      <c r="N887" s="246"/>
      <c r="O887" s="246"/>
      <c r="P887" s="246"/>
      <c r="Q887" s="246"/>
      <c r="R887" s="246"/>
      <c r="S887" s="246"/>
      <c r="T887" s="247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8" t="s">
        <v>150</v>
      </c>
      <c r="AU887" s="248" t="s">
        <v>85</v>
      </c>
      <c r="AV887" s="13" t="s">
        <v>83</v>
      </c>
      <c r="AW887" s="13" t="s">
        <v>32</v>
      </c>
      <c r="AX887" s="13" t="s">
        <v>75</v>
      </c>
      <c r="AY887" s="248" t="s">
        <v>140</v>
      </c>
    </row>
    <row r="888" spans="1:51" s="13" customFormat="1" ht="12">
      <c r="A888" s="13"/>
      <c r="B888" s="238"/>
      <c r="C888" s="239"/>
      <c r="D888" s="240" t="s">
        <v>150</v>
      </c>
      <c r="E888" s="241" t="s">
        <v>1</v>
      </c>
      <c r="F888" s="242" t="s">
        <v>847</v>
      </c>
      <c r="G888" s="239"/>
      <c r="H888" s="241" t="s">
        <v>1</v>
      </c>
      <c r="I888" s="243"/>
      <c r="J888" s="239"/>
      <c r="K888" s="239"/>
      <c r="L888" s="244"/>
      <c r="M888" s="245"/>
      <c r="N888" s="246"/>
      <c r="O888" s="246"/>
      <c r="P888" s="246"/>
      <c r="Q888" s="246"/>
      <c r="R888" s="246"/>
      <c r="S888" s="246"/>
      <c r="T888" s="247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8" t="s">
        <v>150</v>
      </c>
      <c r="AU888" s="248" t="s">
        <v>85</v>
      </c>
      <c r="AV888" s="13" t="s">
        <v>83</v>
      </c>
      <c r="AW888" s="13" t="s">
        <v>32</v>
      </c>
      <c r="AX888" s="13" t="s">
        <v>75</v>
      </c>
      <c r="AY888" s="248" t="s">
        <v>140</v>
      </c>
    </row>
    <row r="889" spans="1:51" s="14" customFormat="1" ht="12">
      <c r="A889" s="14"/>
      <c r="B889" s="249"/>
      <c r="C889" s="250"/>
      <c r="D889" s="240" t="s">
        <v>150</v>
      </c>
      <c r="E889" s="251" t="s">
        <v>1</v>
      </c>
      <c r="F889" s="252" t="s">
        <v>1345</v>
      </c>
      <c r="G889" s="250"/>
      <c r="H889" s="253">
        <v>16.32</v>
      </c>
      <c r="I889" s="254"/>
      <c r="J889" s="250"/>
      <c r="K889" s="250"/>
      <c r="L889" s="255"/>
      <c r="M889" s="256"/>
      <c r="N889" s="257"/>
      <c r="O889" s="257"/>
      <c r="P889" s="257"/>
      <c r="Q889" s="257"/>
      <c r="R889" s="257"/>
      <c r="S889" s="257"/>
      <c r="T889" s="258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9" t="s">
        <v>150</v>
      </c>
      <c r="AU889" s="259" t="s">
        <v>85</v>
      </c>
      <c r="AV889" s="14" t="s">
        <v>85</v>
      </c>
      <c r="AW889" s="14" t="s">
        <v>32</v>
      </c>
      <c r="AX889" s="14" t="s">
        <v>75</v>
      </c>
      <c r="AY889" s="259" t="s">
        <v>140</v>
      </c>
    </row>
    <row r="890" spans="1:51" s="15" customFormat="1" ht="12">
      <c r="A890" s="15"/>
      <c r="B890" s="260"/>
      <c r="C890" s="261"/>
      <c r="D890" s="240" t="s">
        <v>150</v>
      </c>
      <c r="E890" s="262" t="s">
        <v>1</v>
      </c>
      <c r="F890" s="263" t="s">
        <v>154</v>
      </c>
      <c r="G890" s="261"/>
      <c r="H890" s="264">
        <v>16.32</v>
      </c>
      <c r="I890" s="265"/>
      <c r="J890" s="261"/>
      <c r="K890" s="261"/>
      <c r="L890" s="266"/>
      <c r="M890" s="267"/>
      <c r="N890" s="268"/>
      <c r="O890" s="268"/>
      <c r="P890" s="268"/>
      <c r="Q890" s="268"/>
      <c r="R890" s="268"/>
      <c r="S890" s="268"/>
      <c r="T890" s="269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70" t="s">
        <v>150</v>
      </c>
      <c r="AU890" s="270" t="s">
        <v>85</v>
      </c>
      <c r="AV890" s="15" t="s">
        <v>146</v>
      </c>
      <c r="AW890" s="15" t="s">
        <v>32</v>
      </c>
      <c r="AX890" s="15" t="s">
        <v>83</v>
      </c>
      <c r="AY890" s="270" t="s">
        <v>140</v>
      </c>
    </row>
    <row r="891" spans="1:65" s="2" customFormat="1" ht="24.15" customHeight="1">
      <c r="A891" s="38"/>
      <c r="B891" s="39"/>
      <c r="C891" s="219" t="s">
        <v>1346</v>
      </c>
      <c r="D891" s="219" t="s">
        <v>142</v>
      </c>
      <c r="E891" s="220" t="s">
        <v>1347</v>
      </c>
      <c r="F891" s="221" t="s">
        <v>1348</v>
      </c>
      <c r="G891" s="222" t="s">
        <v>145</v>
      </c>
      <c r="H891" s="223">
        <v>16.32</v>
      </c>
      <c r="I891" s="224"/>
      <c r="J891" s="225">
        <f>ROUND(I891*H891,2)</f>
        <v>0</v>
      </c>
      <c r="K891" s="226"/>
      <c r="L891" s="44"/>
      <c r="M891" s="227" t="s">
        <v>1</v>
      </c>
      <c r="N891" s="228" t="s">
        <v>40</v>
      </c>
      <c r="O891" s="91"/>
      <c r="P891" s="229">
        <f>O891*H891</f>
        <v>0</v>
      </c>
      <c r="Q891" s="229">
        <v>0</v>
      </c>
      <c r="R891" s="229">
        <f>Q891*H891</f>
        <v>0</v>
      </c>
      <c r="S891" s="229">
        <v>0.008</v>
      </c>
      <c r="T891" s="230">
        <f>S891*H891</f>
        <v>0.13056</v>
      </c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R891" s="231" t="s">
        <v>253</v>
      </c>
      <c r="AT891" s="231" t="s">
        <v>142</v>
      </c>
      <c r="AU891" s="231" t="s">
        <v>85</v>
      </c>
      <c r="AY891" s="17" t="s">
        <v>140</v>
      </c>
      <c r="BE891" s="232">
        <f>IF(N891="základní",J891,0)</f>
        <v>0</v>
      </c>
      <c r="BF891" s="232">
        <f>IF(N891="snížená",J891,0)</f>
        <v>0</v>
      </c>
      <c r="BG891" s="232">
        <f>IF(N891="zákl. přenesená",J891,0)</f>
        <v>0</v>
      </c>
      <c r="BH891" s="232">
        <f>IF(N891="sníž. přenesená",J891,0)</f>
        <v>0</v>
      </c>
      <c r="BI891" s="232">
        <f>IF(N891="nulová",J891,0)</f>
        <v>0</v>
      </c>
      <c r="BJ891" s="17" t="s">
        <v>83</v>
      </c>
      <c r="BK891" s="232">
        <f>ROUND(I891*H891,2)</f>
        <v>0</v>
      </c>
      <c r="BL891" s="17" t="s">
        <v>253</v>
      </c>
      <c r="BM891" s="231" t="s">
        <v>1349</v>
      </c>
    </row>
    <row r="892" spans="1:47" s="2" customFormat="1" ht="12">
      <c r="A892" s="38"/>
      <c r="B892" s="39"/>
      <c r="C892" s="40"/>
      <c r="D892" s="233" t="s">
        <v>148</v>
      </c>
      <c r="E892" s="40"/>
      <c r="F892" s="234" t="s">
        <v>1350</v>
      </c>
      <c r="G892" s="40"/>
      <c r="H892" s="40"/>
      <c r="I892" s="235"/>
      <c r="J892" s="40"/>
      <c r="K892" s="40"/>
      <c r="L892" s="44"/>
      <c r="M892" s="236"/>
      <c r="N892" s="237"/>
      <c r="O892" s="91"/>
      <c r="P892" s="91"/>
      <c r="Q892" s="91"/>
      <c r="R892" s="91"/>
      <c r="S892" s="91"/>
      <c r="T892" s="92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T892" s="17" t="s">
        <v>148</v>
      </c>
      <c r="AU892" s="17" t="s">
        <v>85</v>
      </c>
    </row>
    <row r="893" spans="1:65" s="2" customFormat="1" ht="24.15" customHeight="1">
      <c r="A893" s="38"/>
      <c r="B893" s="39"/>
      <c r="C893" s="219" t="s">
        <v>1351</v>
      </c>
      <c r="D893" s="219" t="s">
        <v>142</v>
      </c>
      <c r="E893" s="220" t="s">
        <v>712</v>
      </c>
      <c r="F893" s="221" t="s">
        <v>713</v>
      </c>
      <c r="G893" s="222" t="s">
        <v>669</v>
      </c>
      <c r="H893" s="282"/>
      <c r="I893" s="224"/>
      <c r="J893" s="225">
        <f>ROUND(I893*H893,2)</f>
        <v>0</v>
      </c>
      <c r="K893" s="226"/>
      <c r="L893" s="44"/>
      <c r="M893" s="227" t="s">
        <v>1</v>
      </c>
      <c r="N893" s="228" t="s">
        <v>40</v>
      </c>
      <c r="O893" s="91"/>
      <c r="P893" s="229">
        <f>O893*H893</f>
        <v>0</v>
      </c>
      <c r="Q893" s="229">
        <v>0</v>
      </c>
      <c r="R893" s="229">
        <f>Q893*H893</f>
        <v>0</v>
      </c>
      <c r="S893" s="229">
        <v>0</v>
      </c>
      <c r="T893" s="230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31" t="s">
        <v>253</v>
      </c>
      <c r="AT893" s="231" t="s">
        <v>142</v>
      </c>
      <c r="AU893" s="231" t="s">
        <v>85</v>
      </c>
      <c r="AY893" s="17" t="s">
        <v>140</v>
      </c>
      <c r="BE893" s="232">
        <f>IF(N893="základní",J893,0)</f>
        <v>0</v>
      </c>
      <c r="BF893" s="232">
        <f>IF(N893="snížená",J893,0)</f>
        <v>0</v>
      </c>
      <c r="BG893" s="232">
        <f>IF(N893="zákl. přenesená",J893,0)</f>
        <v>0</v>
      </c>
      <c r="BH893" s="232">
        <f>IF(N893="sníž. přenesená",J893,0)</f>
        <v>0</v>
      </c>
      <c r="BI893" s="232">
        <f>IF(N893="nulová",J893,0)</f>
        <v>0</v>
      </c>
      <c r="BJ893" s="17" t="s">
        <v>83</v>
      </c>
      <c r="BK893" s="232">
        <f>ROUND(I893*H893,2)</f>
        <v>0</v>
      </c>
      <c r="BL893" s="17" t="s">
        <v>253</v>
      </c>
      <c r="BM893" s="231" t="s">
        <v>1352</v>
      </c>
    </row>
    <row r="894" spans="1:47" s="2" customFormat="1" ht="12">
      <c r="A894" s="38"/>
      <c r="B894" s="39"/>
      <c r="C894" s="40"/>
      <c r="D894" s="233" t="s">
        <v>148</v>
      </c>
      <c r="E894" s="40"/>
      <c r="F894" s="234" t="s">
        <v>715</v>
      </c>
      <c r="G894" s="40"/>
      <c r="H894" s="40"/>
      <c r="I894" s="235"/>
      <c r="J894" s="40"/>
      <c r="K894" s="40"/>
      <c r="L894" s="44"/>
      <c r="M894" s="236"/>
      <c r="N894" s="237"/>
      <c r="O894" s="91"/>
      <c r="P894" s="91"/>
      <c r="Q894" s="91"/>
      <c r="R894" s="91"/>
      <c r="S894" s="91"/>
      <c r="T894" s="92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T894" s="17" t="s">
        <v>148</v>
      </c>
      <c r="AU894" s="17" t="s">
        <v>85</v>
      </c>
    </row>
    <row r="895" spans="1:63" s="12" customFormat="1" ht="22.8" customHeight="1">
      <c r="A895" s="12"/>
      <c r="B895" s="203"/>
      <c r="C895" s="204"/>
      <c r="D895" s="205" t="s">
        <v>74</v>
      </c>
      <c r="E895" s="217" t="s">
        <v>716</v>
      </c>
      <c r="F895" s="217" t="s">
        <v>717</v>
      </c>
      <c r="G895" s="204"/>
      <c r="H895" s="204"/>
      <c r="I895" s="207"/>
      <c r="J895" s="218">
        <f>BK895</f>
        <v>0</v>
      </c>
      <c r="K895" s="204"/>
      <c r="L895" s="209"/>
      <c r="M895" s="210"/>
      <c r="N895" s="211"/>
      <c r="O895" s="211"/>
      <c r="P895" s="212">
        <f>SUM(P896:P934)</f>
        <v>0</v>
      </c>
      <c r="Q895" s="211"/>
      <c r="R895" s="212">
        <f>SUM(R896:R934)</f>
        <v>0</v>
      </c>
      <c r="S895" s="211"/>
      <c r="T895" s="213">
        <f>SUM(T896:T934)</f>
        <v>3.032196</v>
      </c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R895" s="214" t="s">
        <v>85</v>
      </c>
      <c r="AT895" s="215" t="s">
        <v>74</v>
      </c>
      <c r="AU895" s="215" t="s">
        <v>83</v>
      </c>
      <c r="AY895" s="214" t="s">
        <v>140</v>
      </c>
      <c r="BK895" s="216">
        <f>SUM(BK896:BK934)</f>
        <v>0</v>
      </c>
    </row>
    <row r="896" spans="1:65" s="2" customFormat="1" ht="24.15" customHeight="1">
      <c r="A896" s="38"/>
      <c r="B896" s="39"/>
      <c r="C896" s="219" t="s">
        <v>1353</v>
      </c>
      <c r="D896" s="219" t="s">
        <v>142</v>
      </c>
      <c r="E896" s="220" t="s">
        <v>1354</v>
      </c>
      <c r="F896" s="221" t="s">
        <v>1355</v>
      </c>
      <c r="G896" s="222" t="s">
        <v>145</v>
      </c>
      <c r="H896" s="223">
        <v>19.297</v>
      </c>
      <c r="I896" s="224"/>
      <c r="J896" s="225">
        <f>ROUND(I896*H896,2)</f>
        <v>0</v>
      </c>
      <c r="K896" s="226"/>
      <c r="L896" s="44"/>
      <c r="M896" s="227" t="s">
        <v>1</v>
      </c>
      <c r="N896" s="228" t="s">
        <v>40</v>
      </c>
      <c r="O896" s="91"/>
      <c r="P896" s="229">
        <f>O896*H896</f>
        <v>0</v>
      </c>
      <c r="Q896" s="229">
        <v>0</v>
      </c>
      <c r="R896" s="229">
        <f>Q896*H896</f>
        <v>0</v>
      </c>
      <c r="S896" s="229">
        <v>0.018</v>
      </c>
      <c r="T896" s="230">
        <f>S896*H896</f>
        <v>0.347346</v>
      </c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R896" s="231" t="s">
        <v>253</v>
      </c>
      <c r="AT896" s="231" t="s">
        <v>142</v>
      </c>
      <c r="AU896" s="231" t="s">
        <v>85</v>
      </c>
      <c r="AY896" s="17" t="s">
        <v>140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17" t="s">
        <v>83</v>
      </c>
      <c r="BK896" s="232">
        <f>ROUND(I896*H896,2)</f>
        <v>0</v>
      </c>
      <c r="BL896" s="17" t="s">
        <v>253</v>
      </c>
      <c r="BM896" s="231" t="s">
        <v>1356</v>
      </c>
    </row>
    <row r="897" spans="1:47" s="2" customFormat="1" ht="12">
      <c r="A897" s="38"/>
      <c r="B897" s="39"/>
      <c r="C897" s="40"/>
      <c r="D897" s="233" t="s">
        <v>148</v>
      </c>
      <c r="E897" s="40"/>
      <c r="F897" s="234" t="s">
        <v>1357</v>
      </c>
      <c r="G897" s="40"/>
      <c r="H897" s="40"/>
      <c r="I897" s="235"/>
      <c r="J897" s="40"/>
      <c r="K897" s="40"/>
      <c r="L897" s="44"/>
      <c r="M897" s="236"/>
      <c r="N897" s="237"/>
      <c r="O897" s="91"/>
      <c r="P897" s="91"/>
      <c r="Q897" s="91"/>
      <c r="R897" s="91"/>
      <c r="S897" s="91"/>
      <c r="T897" s="92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T897" s="17" t="s">
        <v>148</v>
      </c>
      <c r="AU897" s="17" t="s">
        <v>85</v>
      </c>
    </row>
    <row r="898" spans="1:51" s="13" customFormat="1" ht="12">
      <c r="A898" s="13"/>
      <c r="B898" s="238"/>
      <c r="C898" s="239"/>
      <c r="D898" s="240" t="s">
        <v>150</v>
      </c>
      <c r="E898" s="241" t="s">
        <v>1</v>
      </c>
      <c r="F898" s="242" t="s">
        <v>827</v>
      </c>
      <c r="G898" s="239"/>
      <c r="H898" s="241" t="s">
        <v>1</v>
      </c>
      <c r="I898" s="243"/>
      <c r="J898" s="239"/>
      <c r="K898" s="239"/>
      <c r="L898" s="244"/>
      <c r="M898" s="245"/>
      <c r="N898" s="246"/>
      <c r="O898" s="246"/>
      <c r="P898" s="246"/>
      <c r="Q898" s="246"/>
      <c r="R898" s="246"/>
      <c r="S898" s="246"/>
      <c r="T898" s="247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8" t="s">
        <v>150</v>
      </c>
      <c r="AU898" s="248" t="s">
        <v>85</v>
      </c>
      <c r="AV898" s="13" t="s">
        <v>83</v>
      </c>
      <c r="AW898" s="13" t="s">
        <v>32</v>
      </c>
      <c r="AX898" s="13" t="s">
        <v>75</v>
      </c>
      <c r="AY898" s="248" t="s">
        <v>140</v>
      </c>
    </row>
    <row r="899" spans="1:51" s="13" customFormat="1" ht="12">
      <c r="A899" s="13"/>
      <c r="B899" s="238"/>
      <c r="C899" s="239"/>
      <c r="D899" s="240" t="s">
        <v>150</v>
      </c>
      <c r="E899" s="241" t="s">
        <v>1</v>
      </c>
      <c r="F899" s="242" t="s">
        <v>1119</v>
      </c>
      <c r="G899" s="239"/>
      <c r="H899" s="241" t="s">
        <v>1</v>
      </c>
      <c r="I899" s="243"/>
      <c r="J899" s="239"/>
      <c r="K899" s="239"/>
      <c r="L899" s="244"/>
      <c r="M899" s="245"/>
      <c r="N899" s="246"/>
      <c r="O899" s="246"/>
      <c r="P899" s="246"/>
      <c r="Q899" s="246"/>
      <c r="R899" s="246"/>
      <c r="S899" s="246"/>
      <c r="T899" s="247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8" t="s">
        <v>150</v>
      </c>
      <c r="AU899" s="248" t="s">
        <v>85</v>
      </c>
      <c r="AV899" s="13" t="s">
        <v>83</v>
      </c>
      <c r="AW899" s="13" t="s">
        <v>32</v>
      </c>
      <c r="AX899" s="13" t="s">
        <v>75</v>
      </c>
      <c r="AY899" s="248" t="s">
        <v>140</v>
      </c>
    </row>
    <row r="900" spans="1:51" s="14" customFormat="1" ht="12">
      <c r="A900" s="14"/>
      <c r="B900" s="249"/>
      <c r="C900" s="250"/>
      <c r="D900" s="240" t="s">
        <v>150</v>
      </c>
      <c r="E900" s="251" t="s">
        <v>1</v>
      </c>
      <c r="F900" s="252" t="s">
        <v>1358</v>
      </c>
      <c r="G900" s="250"/>
      <c r="H900" s="253">
        <v>19.297</v>
      </c>
      <c r="I900" s="254"/>
      <c r="J900" s="250"/>
      <c r="K900" s="250"/>
      <c r="L900" s="255"/>
      <c r="M900" s="256"/>
      <c r="N900" s="257"/>
      <c r="O900" s="257"/>
      <c r="P900" s="257"/>
      <c r="Q900" s="257"/>
      <c r="R900" s="257"/>
      <c r="S900" s="257"/>
      <c r="T900" s="258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9" t="s">
        <v>150</v>
      </c>
      <c r="AU900" s="259" t="s">
        <v>85</v>
      </c>
      <c r="AV900" s="14" t="s">
        <v>85</v>
      </c>
      <c r="AW900" s="14" t="s">
        <v>32</v>
      </c>
      <c r="AX900" s="14" t="s">
        <v>75</v>
      </c>
      <c r="AY900" s="259" t="s">
        <v>140</v>
      </c>
    </row>
    <row r="901" spans="1:51" s="15" customFormat="1" ht="12">
      <c r="A901" s="15"/>
      <c r="B901" s="260"/>
      <c r="C901" s="261"/>
      <c r="D901" s="240" t="s">
        <v>150</v>
      </c>
      <c r="E901" s="262" t="s">
        <v>1</v>
      </c>
      <c r="F901" s="263" t="s">
        <v>154</v>
      </c>
      <c r="G901" s="261"/>
      <c r="H901" s="264">
        <v>19.297</v>
      </c>
      <c r="I901" s="265"/>
      <c r="J901" s="261"/>
      <c r="K901" s="261"/>
      <c r="L901" s="266"/>
      <c r="M901" s="267"/>
      <c r="N901" s="268"/>
      <c r="O901" s="268"/>
      <c r="P901" s="268"/>
      <c r="Q901" s="268"/>
      <c r="R901" s="268"/>
      <c r="S901" s="268"/>
      <c r="T901" s="269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70" t="s">
        <v>150</v>
      </c>
      <c r="AU901" s="270" t="s">
        <v>85</v>
      </c>
      <c r="AV901" s="15" t="s">
        <v>146</v>
      </c>
      <c r="AW901" s="15" t="s">
        <v>32</v>
      </c>
      <c r="AX901" s="15" t="s">
        <v>83</v>
      </c>
      <c r="AY901" s="270" t="s">
        <v>140</v>
      </c>
    </row>
    <row r="902" spans="1:65" s="2" customFormat="1" ht="16.5" customHeight="1">
      <c r="A902" s="38"/>
      <c r="B902" s="39"/>
      <c r="C902" s="219" t="s">
        <v>1359</v>
      </c>
      <c r="D902" s="219" t="s">
        <v>142</v>
      </c>
      <c r="E902" s="220" t="s">
        <v>1360</v>
      </c>
      <c r="F902" s="221" t="s">
        <v>1361</v>
      </c>
      <c r="G902" s="222" t="s">
        <v>145</v>
      </c>
      <c r="H902" s="223">
        <v>5.425</v>
      </c>
      <c r="I902" s="224"/>
      <c r="J902" s="225">
        <f>ROUND(I902*H902,2)</f>
        <v>0</v>
      </c>
      <c r="K902" s="226"/>
      <c r="L902" s="44"/>
      <c r="M902" s="227" t="s">
        <v>1</v>
      </c>
      <c r="N902" s="228" t="s">
        <v>40</v>
      </c>
      <c r="O902" s="91"/>
      <c r="P902" s="229">
        <f>O902*H902</f>
        <v>0</v>
      </c>
      <c r="Q902" s="229">
        <v>0</v>
      </c>
      <c r="R902" s="229">
        <f>Q902*H902</f>
        <v>0</v>
      </c>
      <c r="S902" s="229">
        <v>0.02</v>
      </c>
      <c r="T902" s="230">
        <f>S902*H902</f>
        <v>0.1085</v>
      </c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R902" s="231" t="s">
        <v>253</v>
      </c>
      <c r="AT902" s="231" t="s">
        <v>142</v>
      </c>
      <c r="AU902" s="231" t="s">
        <v>85</v>
      </c>
      <c r="AY902" s="17" t="s">
        <v>140</v>
      </c>
      <c r="BE902" s="232">
        <f>IF(N902="základní",J902,0)</f>
        <v>0</v>
      </c>
      <c r="BF902" s="232">
        <f>IF(N902="snížená",J902,0)</f>
        <v>0</v>
      </c>
      <c r="BG902" s="232">
        <f>IF(N902="zákl. přenesená",J902,0)</f>
        <v>0</v>
      </c>
      <c r="BH902" s="232">
        <f>IF(N902="sníž. přenesená",J902,0)</f>
        <v>0</v>
      </c>
      <c r="BI902" s="232">
        <f>IF(N902="nulová",J902,0)</f>
        <v>0</v>
      </c>
      <c r="BJ902" s="17" t="s">
        <v>83</v>
      </c>
      <c r="BK902" s="232">
        <f>ROUND(I902*H902,2)</f>
        <v>0</v>
      </c>
      <c r="BL902" s="17" t="s">
        <v>253</v>
      </c>
      <c r="BM902" s="231" t="s">
        <v>1362</v>
      </c>
    </row>
    <row r="903" spans="1:51" s="13" customFormat="1" ht="12">
      <c r="A903" s="13"/>
      <c r="B903" s="238"/>
      <c r="C903" s="239"/>
      <c r="D903" s="240" t="s">
        <v>150</v>
      </c>
      <c r="E903" s="241" t="s">
        <v>1</v>
      </c>
      <c r="F903" s="242" t="s">
        <v>1064</v>
      </c>
      <c r="G903" s="239"/>
      <c r="H903" s="241" t="s">
        <v>1</v>
      </c>
      <c r="I903" s="243"/>
      <c r="J903" s="239"/>
      <c r="K903" s="239"/>
      <c r="L903" s="244"/>
      <c r="M903" s="245"/>
      <c r="N903" s="246"/>
      <c r="O903" s="246"/>
      <c r="P903" s="246"/>
      <c r="Q903" s="246"/>
      <c r="R903" s="246"/>
      <c r="S903" s="246"/>
      <c r="T903" s="247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8" t="s">
        <v>150</v>
      </c>
      <c r="AU903" s="248" t="s">
        <v>85</v>
      </c>
      <c r="AV903" s="13" t="s">
        <v>83</v>
      </c>
      <c r="AW903" s="13" t="s">
        <v>32</v>
      </c>
      <c r="AX903" s="13" t="s">
        <v>75</v>
      </c>
      <c r="AY903" s="248" t="s">
        <v>140</v>
      </c>
    </row>
    <row r="904" spans="1:51" s="13" customFormat="1" ht="12">
      <c r="A904" s="13"/>
      <c r="B904" s="238"/>
      <c r="C904" s="239"/>
      <c r="D904" s="240" t="s">
        <v>150</v>
      </c>
      <c r="E904" s="241" t="s">
        <v>1</v>
      </c>
      <c r="F904" s="242" t="s">
        <v>1363</v>
      </c>
      <c r="G904" s="239"/>
      <c r="H904" s="241" t="s">
        <v>1</v>
      </c>
      <c r="I904" s="243"/>
      <c r="J904" s="239"/>
      <c r="K904" s="239"/>
      <c r="L904" s="244"/>
      <c r="M904" s="245"/>
      <c r="N904" s="246"/>
      <c r="O904" s="246"/>
      <c r="P904" s="246"/>
      <c r="Q904" s="246"/>
      <c r="R904" s="246"/>
      <c r="S904" s="246"/>
      <c r="T904" s="247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8" t="s">
        <v>150</v>
      </c>
      <c r="AU904" s="248" t="s">
        <v>85</v>
      </c>
      <c r="AV904" s="13" t="s">
        <v>83</v>
      </c>
      <c r="AW904" s="13" t="s">
        <v>32</v>
      </c>
      <c r="AX904" s="13" t="s">
        <v>75</v>
      </c>
      <c r="AY904" s="248" t="s">
        <v>140</v>
      </c>
    </row>
    <row r="905" spans="1:51" s="14" customFormat="1" ht="12">
      <c r="A905" s="14"/>
      <c r="B905" s="249"/>
      <c r="C905" s="250"/>
      <c r="D905" s="240" t="s">
        <v>150</v>
      </c>
      <c r="E905" s="251" t="s">
        <v>1</v>
      </c>
      <c r="F905" s="252" t="s">
        <v>1364</v>
      </c>
      <c r="G905" s="250"/>
      <c r="H905" s="253">
        <v>3.985</v>
      </c>
      <c r="I905" s="254"/>
      <c r="J905" s="250"/>
      <c r="K905" s="250"/>
      <c r="L905" s="255"/>
      <c r="M905" s="256"/>
      <c r="N905" s="257"/>
      <c r="O905" s="257"/>
      <c r="P905" s="257"/>
      <c r="Q905" s="257"/>
      <c r="R905" s="257"/>
      <c r="S905" s="257"/>
      <c r="T905" s="258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9" t="s">
        <v>150</v>
      </c>
      <c r="AU905" s="259" t="s">
        <v>85</v>
      </c>
      <c r="AV905" s="14" t="s">
        <v>85</v>
      </c>
      <c r="AW905" s="14" t="s">
        <v>32</v>
      </c>
      <c r="AX905" s="14" t="s">
        <v>75</v>
      </c>
      <c r="AY905" s="259" t="s">
        <v>140</v>
      </c>
    </row>
    <row r="906" spans="1:51" s="13" customFormat="1" ht="12">
      <c r="A906" s="13"/>
      <c r="B906" s="238"/>
      <c r="C906" s="239"/>
      <c r="D906" s="240" t="s">
        <v>150</v>
      </c>
      <c r="E906" s="241" t="s">
        <v>1</v>
      </c>
      <c r="F906" s="242" t="s">
        <v>827</v>
      </c>
      <c r="G906" s="239"/>
      <c r="H906" s="241" t="s">
        <v>1</v>
      </c>
      <c r="I906" s="243"/>
      <c r="J906" s="239"/>
      <c r="K906" s="239"/>
      <c r="L906" s="244"/>
      <c r="M906" s="245"/>
      <c r="N906" s="246"/>
      <c r="O906" s="246"/>
      <c r="P906" s="246"/>
      <c r="Q906" s="246"/>
      <c r="R906" s="246"/>
      <c r="S906" s="246"/>
      <c r="T906" s="247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8" t="s">
        <v>150</v>
      </c>
      <c r="AU906" s="248" t="s">
        <v>85</v>
      </c>
      <c r="AV906" s="13" t="s">
        <v>83</v>
      </c>
      <c r="AW906" s="13" t="s">
        <v>32</v>
      </c>
      <c r="AX906" s="13" t="s">
        <v>75</v>
      </c>
      <c r="AY906" s="248" t="s">
        <v>140</v>
      </c>
    </row>
    <row r="907" spans="1:51" s="13" customFormat="1" ht="12">
      <c r="A907" s="13"/>
      <c r="B907" s="238"/>
      <c r="C907" s="239"/>
      <c r="D907" s="240" t="s">
        <v>150</v>
      </c>
      <c r="E907" s="241" t="s">
        <v>1</v>
      </c>
      <c r="F907" s="242" t="s">
        <v>847</v>
      </c>
      <c r="G907" s="239"/>
      <c r="H907" s="241" t="s">
        <v>1</v>
      </c>
      <c r="I907" s="243"/>
      <c r="J907" s="239"/>
      <c r="K907" s="239"/>
      <c r="L907" s="244"/>
      <c r="M907" s="245"/>
      <c r="N907" s="246"/>
      <c r="O907" s="246"/>
      <c r="P907" s="246"/>
      <c r="Q907" s="246"/>
      <c r="R907" s="246"/>
      <c r="S907" s="246"/>
      <c r="T907" s="247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8" t="s">
        <v>150</v>
      </c>
      <c r="AU907" s="248" t="s">
        <v>85</v>
      </c>
      <c r="AV907" s="13" t="s">
        <v>83</v>
      </c>
      <c r="AW907" s="13" t="s">
        <v>32</v>
      </c>
      <c r="AX907" s="13" t="s">
        <v>75</v>
      </c>
      <c r="AY907" s="248" t="s">
        <v>140</v>
      </c>
    </row>
    <row r="908" spans="1:51" s="14" customFormat="1" ht="12">
      <c r="A908" s="14"/>
      <c r="B908" s="249"/>
      <c r="C908" s="250"/>
      <c r="D908" s="240" t="s">
        <v>150</v>
      </c>
      <c r="E908" s="251" t="s">
        <v>1</v>
      </c>
      <c r="F908" s="252" t="s">
        <v>1365</v>
      </c>
      <c r="G908" s="250"/>
      <c r="H908" s="253">
        <v>1.44</v>
      </c>
      <c r="I908" s="254"/>
      <c r="J908" s="250"/>
      <c r="K908" s="250"/>
      <c r="L908" s="255"/>
      <c r="M908" s="256"/>
      <c r="N908" s="257"/>
      <c r="O908" s="257"/>
      <c r="P908" s="257"/>
      <c r="Q908" s="257"/>
      <c r="R908" s="257"/>
      <c r="S908" s="257"/>
      <c r="T908" s="258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9" t="s">
        <v>150</v>
      </c>
      <c r="AU908" s="259" t="s">
        <v>85</v>
      </c>
      <c r="AV908" s="14" t="s">
        <v>85</v>
      </c>
      <c r="AW908" s="14" t="s">
        <v>32</v>
      </c>
      <c r="AX908" s="14" t="s">
        <v>75</v>
      </c>
      <c r="AY908" s="259" t="s">
        <v>140</v>
      </c>
    </row>
    <row r="909" spans="1:51" s="15" customFormat="1" ht="12">
      <c r="A909" s="15"/>
      <c r="B909" s="260"/>
      <c r="C909" s="261"/>
      <c r="D909" s="240" t="s">
        <v>150</v>
      </c>
      <c r="E909" s="262" t="s">
        <v>1</v>
      </c>
      <c r="F909" s="263" t="s">
        <v>154</v>
      </c>
      <c r="G909" s="261"/>
      <c r="H909" s="264">
        <v>5.425</v>
      </c>
      <c r="I909" s="265"/>
      <c r="J909" s="261"/>
      <c r="K909" s="261"/>
      <c r="L909" s="266"/>
      <c r="M909" s="267"/>
      <c r="N909" s="268"/>
      <c r="O909" s="268"/>
      <c r="P909" s="268"/>
      <c r="Q909" s="268"/>
      <c r="R909" s="268"/>
      <c r="S909" s="268"/>
      <c r="T909" s="269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70" t="s">
        <v>150</v>
      </c>
      <c r="AU909" s="270" t="s">
        <v>85</v>
      </c>
      <c r="AV909" s="15" t="s">
        <v>146</v>
      </c>
      <c r="AW909" s="15" t="s">
        <v>32</v>
      </c>
      <c r="AX909" s="15" t="s">
        <v>83</v>
      </c>
      <c r="AY909" s="270" t="s">
        <v>140</v>
      </c>
    </row>
    <row r="910" spans="1:65" s="2" customFormat="1" ht="24.15" customHeight="1">
      <c r="A910" s="38"/>
      <c r="B910" s="39"/>
      <c r="C910" s="219" t="s">
        <v>1366</v>
      </c>
      <c r="D910" s="219" t="s">
        <v>142</v>
      </c>
      <c r="E910" s="220" t="s">
        <v>1367</v>
      </c>
      <c r="F910" s="221" t="s">
        <v>1368</v>
      </c>
      <c r="G910" s="222" t="s">
        <v>697</v>
      </c>
      <c r="H910" s="223">
        <v>1</v>
      </c>
      <c r="I910" s="224"/>
      <c r="J910" s="225">
        <f>ROUND(I910*H910,2)</f>
        <v>0</v>
      </c>
      <c r="K910" s="226"/>
      <c r="L910" s="44"/>
      <c r="M910" s="227" t="s">
        <v>1</v>
      </c>
      <c r="N910" s="228" t="s">
        <v>40</v>
      </c>
      <c r="O910" s="91"/>
      <c r="P910" s="229">
        <f>O910*H910</f>
        <v>0</v>
      </c>
      <c r="Q910" s="229">
        <v>0</v>
      </c>
      <c r="R910" s="229">
        <f>Q910*H910</f>
        <v>0</v>
      </c>
      <c r="S910" s="229">
        <v>0</v>
      </c>
      <c r="T910" s="230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231" t="s">
        <v>253</v>
      </c>
      <c r="AT910" s="231" t="s">
        <v>142</v>
      </c>
      <c r="AU910" s="231" t="s">
        <v>85</v>
      </c>
      <c r="AY910" s="17" t="s">
        <v>140</v>
      </c>
      <c r="BE910" s="232">
        <f>IF(N910="základní",J910,0)</f>
        <v>0</v>
      </c>
      <c r="BF910" s="232">
        <f>IF(N910="snížená",J910,0)</f>
        <v>0</v>
      </c>
      <c r="BG910" s="232">
        <f>IF(N910="zákl. přenesená",J910,0)</f>
        <v>0</v>
      </c>
      <c r="BH910" s="232">
        <f>IF(N910="sníž. přenesená",J910,0)</f>
        <v>0</v>
      </c>
      <c r="BI910" s="232">
        <f>IF(N910="nulová",J910,0)</f>
        <v>0</v>
      </c>
      <c r="BJ910" s="17" t="s">
        <v>83</v>
      </c>
      <c r="BK910" s="232">
        <f>ROUND(I910*H910,2)</f>
        <v>0</v>
      </c>
      <c r="BL910" s="17" t="s">
        <v>253</v>
      </c>
      <c r="BM910" s="231" t="s">
        <v>1369</v>
      </c>
    </row>
    <row r="911" spans="1:51" s="13" customFormat="1" ht="12">
      <c r="A911" s="13"/>
      <c r="B911" s="238"/>
      <c r="C911" s="239"/>
      <c r="D911" s="240" t="s">
        <v>150</v>
      </c>
      <c r="E911" s="241" t="s">
        <v>1</v>
      </c>
      <c r="F911" s="242" t="s">
        <v>1370</v>
      </c>
      <c r="G911" s="239"/>
      <c r="H911" s="241" t="s">
        <v>1</v>
      </c>
      <c r="I911" s="243"/>
      <c r="J911" s="239"/>
      <c r="K911" s="239"/>
      <c r="L911" s="244"/>
      <c r="M911" s="245"/>
      <c r="N911" s="246"/>
      <c r="O911" s="246"/>
      <c r="P911" s="246"/>
      <c r="Q911" s="246"/>
      <c r="R911" s="246"/>
      <c r="S911" s="246"/>
      <c r="T911" s="247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8" t="s">
        <v>150</v>
      </c>
      <c r="AU911" s="248" t="s">
        <v>85</v>
      </c>
      <c r="AV911" s="13" t="s">
        <v>83</v>
      </c>
      <c r="AW911" s="13" t="s">
        <v>32</v>
      </c>
      <c r="AX911" s="13" t="s">
        <v>75</v>
      </c>
      <c r="AY911" s="248" t="s">
        <v>140</v>
      </c>
    </row>
    <row r="912" spans="1:51" s="14" customFormat="1" ht="12">
      <c r="A912" s="14"/>
      <c r="B912" s="249"/>
      <c r="C912" s="250"/>
      <c r="D912" s="240" t="s">
        <v>150</v>
      </c>
      <c r="E912" s="251" t="s">
        <v>1</v>
      </c>
      <c r="F912" s="252" t="s">
        <v>710</v>
      </c>
      <c r="G912" s="250"/>
      <c r="H912" s="253">
        <v>1</v>
      </c>
      <c r="I912" s="254"/>
      <c r="J912" s="250"/>
      <c r="K912" s="250"/>
      <c r="L912" s="255"/>
      <c r="M912" s="256"/>
      <c r="N912" s="257"/>
      <c r="O912" s="257"/>
      <c r="P912" s="257"/>
      <c r="Q912" s="257"/>
      <c r="R912" s="257"/>
      <c r="S912" s="257"/>
      <c r="T912" s="258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9" t="s">
        <v>150</v>
      </c>
      <c r="AU912" s="259" t="s">
        <v>85</v>
      </c>
      <c r="AV912" s="14" t="s">
        <v>85</v>
      </c>
      <c r="AW912" s="14" t="s">
        <v>32</v>
      </c>
      <c r="AX912" s="14" t="s">
        <v>75</v>
      </c>
      <c r="AY912" s="259" t="s">
        <v>140</v>
      </c>
    </row>
    <row r="913" spans="1:51" s="15" customFormat="1" ht="12">
      <c r="A913" s="15"/>
      <c r="B913" s="260"/>
      <c r="C913" s="261"/>
      <c r="D913" s="240" t="s">
        <v>150</v>
      </c>
      <c r="E913" s="262" t="s">
        <v>1</v>
      </c>
      <c r="F913" s="263" t="s">
        <v>154</v>
      </c>
      <c r="G913" s="261"/>
      <c r="H913" s="264">
        <v>1</v>
      </c>
      <c r="I913" s="265"/>
      <c r="J913" s="261"/>
      <c r="K913" s="261"/>
      <c r="L913" s="266"/>
      <c r="M913" s="267"/>
      <c r="N913" s="268"/>
      <c r="O913" s="268"/>
      <c r="P913" s="268"/>
      <c r="Q913" s="268"/>
      <c r="R913" s="268"/>
      <c r="S913" s="268"/>
      <c r="T913" s="269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T913" s="270" t="s">
        <v>150</v>
      </c>
      <c r="AU913" s="270" t="s">
        <v>85</v>
      </c>
      <c r="AV913" s="15" t="s">
        <v>146</v>
      </c>
      <c r="AW913" s="15" t="s">
        <v>32</v>
      </c>
      <c r="AX913" s="15" t="s">
        <v>83</v>
      </c>
      <c r="AY913" s="270" t="s">
        <v>140</v>
      </c>
    </row>
    <row r="914" spans="1:65" s="2" customFormat="1" ht="24.15" customHeight="1">
      <c r="A914" s="38"/>
      <c r="B914" s="39"/>
      <c r="C914" s="219" t="s">
        <v>1371</v>
      </c>
      <c r="D914" s="219" t="s">
        <v>142</v>
      </c>
      <c r="E914" s="220" t="s">
        <v>1372</v>
      </c>
      <c r="F914" s="221" t="s">
        <v>1373</v>
      </c>
      <c r="G914" s="222" t="s">
        <v>697</v>
      </c>
      <c r="H914" s="223">
        <v>3</v>
      </c>
      <c r="I914" s="224"/>
      <c r="J914" s="225">
        <f>ROUND(I914*H914,2)</f>
        <v>0</v>
      </c>
      <c r="K914" s="226"/>
      <c r="L914" s="44"/>
      <c r="M914" s="227" t="s">
        <v>1</v>
      </c>
      <c r="N914" s="228" t="s">
        <v>40</v>
      </c>
      <c r="O914" s="91"/>
      <c r="P914" s="229">
        <f>O914*H914</f>
        <v>0</v>
      </c>
      <c r="Q914" s="229">
        <v>0</v>
      </c>
      <c r="R914" s="229">
        <f>Q914*H914</f>
        <v>0</v>
      </c>
      <c r="S914" s="229">
        <v>0</v>
      </c>
      <c r="T914" s="230">
        <f>S914*H914</f>
        <v>0</v>
      </c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R914" s="231" t="s">
        <v>253</v>
      </c>
      <c r="AT914" s="231" t="s">
        <v>142</v>
      </c>
      <c r="AU914" s="231" t="s">
        <v>85</v>
      </c>
      <c r="AY914" s="17" t="s">
        <v>140</v>
      </c>
      <c r="BE914" s="232">
        <f>IF(N914="základní",J914,0)</f>
        <v>0</v>
      </c>
      <c r="BF914" s="232">
        <f>IF(N914="snížená",J914,0)</f>
        <v>0</v>
      </c>
      <c r="BG914" s="232">
        <f>IF(N914="zákl. přenesená",J914,0)</f>
        <v>0</v>
      </c>
      <c r="BH914" s="232">
        <f>IF(N914="sníž. přenesená",J914,0)</f>
        <v>0</v>
      </c>
      <c r="BI914" s="232">
        <f>IF(N914="nulová",J914,0)</f>
        <v>0</v>
      </c>
      <c r="BJ914" s="17" t="s">
        <v>83</v>
      </c>
      <c r="BK914" s="232">
        <f>ROUND(I914*H914,2)</f>
        <v>0</v>
      </c>
      <c r="BL914" s="17" t="s">
        <v>253</v>
      </c>
      <c r="BM914" s="231" t="s">
        <v>1374</v>
      </c>
    </row>
    <row r="915" spans="1:51" s="13" customFormat="1" ht="12">
      <c r="A915" s="13"/>
      <c r="B915" s="238"/>
      <c r="C915" s="239"/>
      <c r="D915" s="240" t="s">
        <v>150</v>
      </c>
      <c r="E915" s="241" t="s">
        <v>1</v>
      </c>
      <c r="F915" s="242" t="s">
        <v>1370</v>
      </c>
      <c r="G915" s="239"/>
      <c r="H915" s="241" t="s">
        <v>1</v>
      </c>
      <c r="I915" s="243"/>
      <c r="J915" s="239"/>
      <c r="K915" s="239"/>
      <c r="L915" s="244"/>
      <c r="M915" s="245"/>
      <c r="N915" s="246"/>
      <c r="O915" s="246"/>
      <c r="P915" s="246"/>
      <c r="Q915" s="246"/>
      <c r="R915" s="246"/>
      <c r="S915" s="246"/>
      <c r="T915" s="247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8" t="s">
        <v>150</v>
      </c>
      <c r="AU915" s="248" t="s">
        <v>85</v>
      </c>
      <c r="AV915" s="13" t="s">
        <v>83</v>
      </c>
      <c r="AW915" s="13" t="s">
        <v>32</v>
      </c>
      <c r="AX915" s="13" t="s">
        <v>75</v>
      </c>
      <c r="AY915" s="248" t="s">
        <v>140</v>
      </c>
    </row>
    <row r="916" spans="1:51" s="14" customFormat="1" ht="12">
      <c r="A916" s="14"/>
      <c r="B916" s="249"/>
      <c r="C916" s="250"/>
      <c r="D916" s="240" t="s">
        <v>150</v>
      </c>
      <c r="E916" s="251" t="s">
        <v>1</v>
      </c>
      <c r="F916" s="252" t="s">
        <v>1323</v>
      </c>
      <c r="G916" s="250"/>
      <c r="H916" s="253">
        <v>3</v>
      </c>
      <c r="I916" s="254"/>
      <c r="J916" s="250"/>
      <c r="K916" s="250"/>
      <c r="L916" s="255"/>
      <c r="M916" s="256"/>
      <c r="N916" s="257"/>
      <c r="O916" s="257"/>
      <c r="P916" s="257"/>
      <c r="Q916" s="257"/>
      <c r="R916" s="257"/>
      <c r="S916" s="257"/>
      <c r="T916" s="258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9" t="s">
        <v>150</v>
      </c>
      <c r="AU916" s="259" t="s">
        <v>85</v>
      </c>
      <c r="AV916" s="14" t="s">
        <v>85</v>
      </c>
      <c r="AW916" s="14" t="s">
        <v>32</v>
      </c>
      <c r="AX916" s="14" t="s">
        <v>75</v>
      </c>
      <c r="AY916" s="259" t="s">
        <v>140</v>
      </c>
    </row>
    <row r="917" spans="1:51" s="15" customFormat="1" ht="12">
      <c r="A917" s="15"/>
      <c r="B917" s="260"/>
      <c r="C917" s="261"/>
      <c r="D917" s="240" t="s">
        <v>150</v>
      </c>
      <c r="E917" s="262" t="s">
        <v>1</v>
      </c>
      <c r="F917" s="263" t="s">
        <v>154</v>
      </c>
      <c r="G917" s="261"/>
      <c r="H917" s="264">
        <v>3</v>
      </c>
      <c r="I917" s="265"/>
      <c r="J917" s="261"/>
      <c r="K917" s="261"/>
      <c r="L917" s="266"/>
      <c r="M917" s="267"/>
      <c r="N917" s="268"/>
      <c r="O917" s="268"/>
      <c r="P917" s="268"/>
      <c r="Q917" s="268"/>
      <c r="R917" s="268"/>
      <c r="S917" s="268"/>
      <c r="T917" s="269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70" t="s">
        <v>150</v>
      </c>
      <c r="AU917" s="270" t="s">
        <v>85</v>
      </c>
      <c r="AV917" s="15" t="s">
        <v>146</v>
      </c>
      <c r="AW917" s="15" t="s">
        <v>32</v>
      </c>
      <c r="AX917" s="15" t="s">
        <v>83</v>
      </c>
      <c r="AY917" s="270" t="s">
        <v>140</v>
      </c>
    </row>
    <row r="918" spans="1:65" s="2" customFormat="1" ht="24.15" customHeight="1">
      <c r="A918" s="38"/>
      <c r="B918" s="39"/>
      <c r="C918" s="219" t="s">
        <v>1375</v>
      </c>
      <c r="D918" s="219" t="s">
        <v>142</v>
      </c>
      <c r="E918" s="220" t="s">
        <v>1376</v>
      </c>
      <c r="F918" s="221" t="s">
        <v>1377</v>
      </c>
      <c r="G918" s="222" t="s">
        <v>697</v>
      </c>
      <c r="H918" s="223">
        <v>1</v>
      </c>
      <c r="I918" s="224"/>
      <c r="J918" s="225">
        <f>ROUND(I918*H918,2)</f>
        <v>0</v>
      </c>
      <c r="K918" s="226"/>
      <c r="L918" s="44"/>
      <c r="M918" s="227" t="s">
        <v>1</v>
      </c>
      <c r="N918" s="228" t="s">
        <v>40</v>
      </c>
      <c r="O918" s="91"/>
      <c r="P918" s="229">
        <f>O918*H918</f>
        <v>0</v>
      </c>
      <c r="Q918" s="229">
        <v>0</v>
      </c>
      <c r="R918" s="229">
        <f>Q918*H918</f>
        <v>0</v>
      </c>
      <c r="S918" s="229">
        <v>0</v>
      </c>
      <c r="T918" s="230">
        <f>S918*H918</f>
        <v>0</v>
      </c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R918" s="231" t="s">
        <v>253</v>
      </c>
      <c r="AT918" s="231" t="s">
        <v>142</v>
      </c>
      <c r="AU918" s="231" t="s">
        <v>85</v>
      </c>
      <c r="AY918" s="17" t="s">
        <v>140</v>
      </c>
      <c r="BE918" s="232">
        <f>IF(N918="základní",J918,0)</f>
        <v>0</v>
      </c>
      <c r="BF918" s="232">
        <f>IF(N918="snížená",J918,0)</f>
        <v>0</v>
      </c>
      <c r="BG918" s="232">
        <f>IF(N918="zákl. přenesená",J918,0)</f>
        <v>0</v>
      </c>
      <c r="BH918" s="232">
        <f>IF(N918="sníž. přenesená",J918,0)</f>
        <v>0</v>
      </c>
      <c r="BI918" s="232">
        <f>IF(N918="nulová",J918,0)</f>
        <v>0</v>
      </c>
      <c r="BJ918" s="17" t="s">
        <v>83</v>
      </c>
      <c r="BK918" s="232">
        <f>ROUND(I918*H918,2)</f>
        <v>0</v>
      </c>
      <c r="BL918" s="17" t="s">
        <v>253</v>
      </c>
      <c r="BM918" s="231" t="s">
        <v>1378</v>
      </c>
    </row>
    <row r="919" spans="1:51" s="13" customFormat="1" ht="12">
      <c r="A919" s="13"/>
      <c r="B919" s="238"/>
      <c r="C919" s="239"/>
      <c r="D919" s="240" t="s">
        <v>150</v>
      </c>
      <c r="E919" s="241" t="s">
        <v>1</v>
      </c>
      <c r="F919" s="242" t="s">
        <v>1370</v>
      </c>
      <c r="G919" s="239"/>
      <c r="H919" s="241" t="s">
        <v>1</v>
      </c>
      <c r="I919" s="243"/>
      <c r="J919" s="239"/>
      <c r="K919" s="239"/>
      <c r="L919" s="244"/>
      <c r="M919" s="245"/>
      <c r="N919" s="246"/>
      <c r="O919" s="246"/>
      <c r="P919" s="246"/>
      <c r="Q919" s="246"/>
      <c r="R919" s="246"/>
      <c r="S919" s="246"/>
      <c r="T919" s="247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8" t="s">
        <v>150</v>
      </c>
      <c r="AU919" s="248" t="s">
        <v>85</v>
      </c>
      <c r="AV919" s="13" t="s">
        <v>83</v>
      </c>
      <c r="AW919" s="13" t="s">
        <v>32</v>
      </c>
      <c r="AX919" s="13" t="s">
        <v>75</v>
      </c>
      <c r="AY919" s="248" t="s">
        <v>140</v>
      </c>
    </row>
    <row r="920" spans="1:51" s="14" customFormat="1" ht="12">
      <c r="A920" s="14"/>
      <c r="B920" s="249"/>
      <c r="C920" s="250"/>
      <c r="D920" s="240" t="s">
        <v>150</v>
      </c>
      <c r="E920" s="251" t="s">
        <v>1</v>
      </c>
      <c r="F920" s="252" t="s">
        <v>710</v>
      </c>
      <c r="G920" s="250"/>
      <c r="H920" s="253">
        <v>1</v>
      </c>
      <c r="I920" s="254"/>
      <c r="J920" s="250"/>
      <c r="K920" s="250"/>
      <c r="L920" s="255"/>
      <c r="M920" s="256"/>
      <c r="N920" s="257"/>
      <c r="O920" s="257"/>
      <c r="P920" s="257"/>
      <c r="Q920" s="257"/>
      <c r="R920" s="257"/>
      <c r="S920" s="257"/>
      <c r="T920" s="258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9" t="s">
        <v>150</v>
      </c>
      <c r="AU920" s="259" t="s">
        <v>85</v>
      </c>
      <c r="AV920" s="14" t="s">
        <v>85</v>
      </c>
      <c r="AW920" s="14" t="s">
        <v>32</v>
      </c>
      <c r="AX920" s="14" t="s">
        <v>75</v>
      </c>
      <c r="AY920" s="259" t="s">
        <v>140</v>
      </c>
    </row>
    <row r="921" spans="1:51" s="15" customFormat="1" ht="12">
      <c r="A921" s="15"/>
      <c r="B921" s="260"/>
      <c r="C921" s="261"/>
      <c r="D921" s="240" t="s">
        <v>150</v>
      </c>
      <c r="E921" s="262" t="s">
        <v>1</v>
      </c>
      <c r="F921" s="263" t="s">
        <v>154</v>
      </c>
      <c r="G921" s="261"/>
      <c r="H921" s="264">
        <v>1</v>
      </c>
      <c r="I921" s="265"/>
      <c r="J921" s="261"/>
      <c r="K921" s="261"/>
      <c r="L921" s="266"/>
      <c r="M921" s="267"/>
      <c r="N921" s="268"/>
      <c r="O921" s="268"/>
      <c r="P921" s="268"/>
      <c r="Q921" s="268"/>
      <c r="R921" s="268"/>
      <c r="S921" s="268"/>
      <c r="T921" s="269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270" t="s">
        <v>150</v>
      </c>
      <c r="AU921" s="270" t="s">
        <v>85</v>
      </c>
      <c r="AV921" s="15" t="s">
        <v>146</v>
      </c>
      <c r="AW921" s="15" t="s">
        <v>32</v>
      </c>
      <c r="AX921" s="15" t="s">
        <v>83</v>
      </c>
      <c r="AY921" s="270" t="s">
        <v>140</v>
      </c>
    </row>
    <row r="922" spans="1:65" s="2" customFormat="1" ht="24.15" customHeight="1">
      <c r="A922" s="38"/>
      <c r="B922" s="39"/>
      <c r="C922" s="219" t="s">
        <v>1379</v>
      </c>
      <c r="D922" s="219" t="s">
        <v>142</v>
      </c>
      <c r="E922" s="220" t="s">
        <v>1380</v>
      </c>
      <c r="F922" s="221" t="s">
        <v>1381</v>
      </c>
      <c r="G922" s="222" t="s">
        <v>1382</v>
      </c>
      <c r="H922" s="223">
        <v>2576.35</v>
      </c>
      <c r="I922" s="224"/>
      <c r="J922" s="225">
        <f>ROUND(I922*H922,2)</f>
        <v>0</v>
      </c>
      <c r="K922" s="226"/>
      <c r="L922" s="44"/>
      <c r="M922" s="227" t="s">
        <v>1</v>
      </c>
      <c r="N922" s="228" t="s">
        <v>40</v>
      </c>
      <c r="O922" s="91"/>
      <c r="P922" s="229">
        <f>O922*H922</f>
        <v>0</v>
      </c>
      <c r="Q922" s="229">
        <v>0</v>
      </c>
      <c r="R922" s="229">
        <f>Q922*H922</f>
        <v>0</v>
      </c>
      <c r="S922" s="229">
        <v>0.001</v>
      </c>
      <c r="T922" s="230">
        <f>S922*H922</f>
        <v>2.57635</v>
      </c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R922" s="231" t="s">
        <v>253</v>
      </c>
      <c r="AT922" s="231" t="s">
        <v>142</v>
      </c>
      <c r="AU922" s="231" t="s">
        <v>85</v>
      </c>
      <c r="AY922" s="17" t="s">
        <v>140</v>
      </c>
      <c r="BE922" s="232">
        <f>IF(N922="základní",J922,0)</f>
        <v>0</v>
      </c>
      <c r="BF922" s="232">
        <f>IF(N922="snížená",J922,0)</f>
        <v>0</v>
      </c>
      <c r="BG922" s="232">
        <f>IF(N922="zákl. přenesená",J922,0)</f>
        <v>0</v>
      </c>
      <c r="BH922" s="232">
        <f>IF(N922="sníž. přenesená",J922,0)</f>
        <v>0</v>
      </c>
      <c r="BI922" s="232">
        <f>IF(N922="nulová",J922,0)</f>
        <v>0</v>
      </c>
      <c r="BJ922" s="17" t="s">
        <v>83</v>
      </c>
      <c r="BK922" s="232">
        <f>ROUND(I922*H922,2)</f>
        <v>0</v>
      </c>
      <c r="BL922" s="17" t="s">
        <v>253</v>
      </c>
      <c r="BM922" s="231" t="s">
        <v>1383</v>
      </c>
    </row>
    <row r="923" spans="1:47" s="2" customFormat="1" ht="12">
      <c r="A923" s="38"/>
      <c r="B923" s="39"/>
      <c r="C923" s="40"/>
      <c r="D923" s="233" t="s">
        <v>148</v>
      </c>
      <c r="E923" s="40"/>
      <c r="F923" s="234" t="s">
        <v>1384</v>
      </c>
      <c r="G923" s="40"/>
      <c r="H923" s="40"/>
      <c r="I923" s="235"/>
      <c r="J923" s="40"/>
      <c r="K923" s="40"/>
      <c r="L923" s="44"/>
      <c r="M923" s="236"/>
      <c r="N923" s="237"/>
      <c r="O923" s="91"/>
      <c r="P923" s="91"/>
      <c r="Q923" s="91"/>
      <c r="R923" s="91"/>
      <c r="S923" s="91"/>
      <c r="T923" s="92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T923" s="17" t="s">
        <v>148</v>
      </c>
      <c r="AU923" s="17" t="s">
        <v>85</v>
      </c>
    </row>
    <row r="924" spans="1:51" s="13" customFormat="1" ht="12">
      <c r="A924" s="13"/>
      <c r="B924" s="238"/>
      <c r="C924" s="239"/>
      <c r="D924" s="240" t="s">
        <v>150</v>
      </c>
      <c r="E924" s="241" t="s">
        <v>1</v>
      </c>
      <c r="F924" s="242" t="s">
        <v>965</v>
      </c>
      <c r="G924" s="239"/>
      <c r="H924" s="241" t="s">
        <v>1</v>
      </c>
      <c r="I924" s="243"/>
      <c r="J924" s="239"/>
      <c r="K924" s="239"/>
      <c r="L924" s="244"/>
      <c r="M924" s="245"/>
      <c r="N924" s="246"/>
      <c r="O924" s="246"/>
      <c r="P924" s="246"/>
      <c r="Q924" s="246"/>
      <c r="R924" s="246"/>
      <c r="S924" s="246"/>
      <c r="T924" s="247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8" t="s">
        <v>150</v>
      </c>
      <c r="AU924" s="248" t="s">
        <v>85</v>
      </c>
      <c r="AV924" s="13" t="s">
        <v>83</v>
      </c>
      <c r="AW924" s="13" t="s">
        <v>32</v>
      </c>
      <c r="AX924" s="13" t="s">
        <v>75</v>
      </c>
      <c r="AY924" s="248" t="s">
        <v>140</v>
      </c>
    </row>
    <row r="925" spans="1:51" s="13" customFormat="1" ht="12">
      <c r="A925" s="13"/>
      <c r="B925" s="238"/>
      <c r="C925" s="239"/>
      <c r="D925" s="240" t="s">
        <v>150</v>
      </c>
      <c r="E925" s="241" t="s">
        <v>1</v>
      </c>
      <c r="F925" s="242" t="s">
        <v>1385</v>
      </c>
      <c r="G925" s="239"/>
      <c r="H925" s="241" t="s">
        <v>1</v>
      </c>
      <c r="I925" s="243"/>
      <c r="J925" s="239"/>
      <c r="K925" s="239"/>
      <c r="L925" s="244"/>
      <c r="M925" s="245"/>
      <c r="N925" s="246"/>
      <c r="O925" s="246"/>
      <c r="P925" s="246"/>
      <c r="Q925" s="246"/>
      <c r="R925" s="246"/>
      <c r="S925" s="246"/>
      <c r="T925" s="247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8" t="s">
        <v>150</v>
      </c>
      <c r="AU925" s="248" t="s">
        <v>85</v>
      </c>
      <c r="AV925" s="13" t="s">
        <v>83</v>
      </c>
      <c r="AW925" s="13" t="s">
        <v>32</v>
      </c>
      <c r="AX925" s="13" t="s">
        <v>75</v>
      </c>
      <c r="AY925" s="248" t="s">
        <v>140</v>
      </c>
    </row>
    <row r="926" spans="1:51" s="14" customFormat="1" ht="12">
      <c r="A926" s="14"/>
      <c r="B926" s="249"/>
      <c r="C926" s="250"/>
      <c r="D926" s="240" t="s">
        <v>150</v>
      </c>
      <c r="E926" s="251" t="s">
        <v>1</v>
      </c>
      <c r="F926" s="252" t="s">
        <v>1386</v>
      </c>
      <c r="G926" s="250"/>
      <c r="H926" s="253">
        <v>500</v>
      </c>
      <c r="I926" s="254"/>
      <c r="J926" s="250"/>
      <c r="K926" s="250"/>
      <c r="L926" s="255"/>
      <c r="M926" s="256"/>
      <c r="N926" s="257"/>
      <c r="O926" s="257"/>
      <c r="P926" s="257"/>
      <c r="Q926" s="257"/>
      <c r="R926" s="257"/>
      <c r="S926" s="257"/>
      <c r="T926" s="258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9" t="s">
        <v>150</v>
      </c>
      <c r="AU926" s="259" t="s">
        <v>85</v>
      </c>
      <c r="AV926" s="14" t="s">
        <v>85</v>
      </c>
      <c r="AW926" s="14" t="s">
        <v>32</v>
      </c>
      <c r="AX926" s="14" t="s">
        <v>75</v>
      </c>
      <c r="AY926" s="259" t="s">
        <v>140</v>
      </c>
    </row>
    <row r="927" spans="1:51" s="13" customFormat="1" ht="12">
      <c r="A927" s="13"/>
      <c r="B927" s="238"/>
      <c r="C927" s="239"/>
      <c r="D927" s="240" t="s">
        <v>150</v>
      </c>
      <c r="E927" s="241" t="s">
        <v>1</v>
      </c>
      <c r="F927" s="242" t="s">
        <v>827</v>
      </c>
      <c r="G927" s="239"/>
      <c r="H927" s="241" t="s">
        <v>1</v>
      </c>
      <c r="I927" s="243"/>
      <c r="J927" s="239"/>
      <c r="K927" s="239"/>
      <c r="L927" s="244"/>
      <c r="M927" s="245"/>
      <c r="N927" s="246"/>
      <c r="O927" s="246"/>
      <c r="P927" s="246"/>
      <c r="Q927" s="246"/>
      <c r="R927" s="246"/>
      <c r="S927" s="246"/>
      <c r="T927" s="247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8" t="s">
        <v>150</v>
      </c>
      <c r="AU927" s="248" t="s">
        <v>85</v>
      </c>
      <c r="AV927" s="13" t="s">
        <v>83</v>
      </c>
      <c r="AW927" s="13" t="s">
        <v>32</v>
      </c>
      <c r="AX927" s="13" t="s">
        <v>75</v>
      </c>
      <c r="AY927" s="248" t="s">
        <v>140</v>
      </c>
    </row>
    <row r="928" spans="1:51" s="13" customFormat="1" ht="12">
      <c r="A928" s="13"/>
      <c r="B928" s="238"/>
      <c r="C928" s="239"/>
      <c r="D928" s="240" t="s">
        <v>150</v>
      </c>
      <c r="E928" s="241" t="s">
        <v>1</v>
      </c>
      <c r="F928" s="242" t="s">
        <v>1385</v>
      </c>
      <c r="G928" s="239"/>
      <c r="H928" s="241" t="s">
        <v>1</v>
      </c>
      <c r="I928" s="243"/>
      <c r="J928" s="239"/>
      <c r="K928" s="239"/>
      <c r="L928" s="244"/>
      <c r="M928" s="245"/>
      <c r="N928" s="246"/>
      <c r="O928" s="246"/>
      <c r="P928" s="246"/>
      <c r="Q928" s="246"/>
      <c r="R928" s="246"/>
      <c r="S928" s="246"/>
      <c r="T928" s="247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8" t="s">
        <v>150</v>
      </c>
      <c r="AU928" s="248" t="s">
        <v>85</v>
      </c>
      <c r="AV928" s="13" t="s">
        <v>83</v>
      </c>
      <c r="AW928" s="13" t="s">
        <v>32</v>
      </c>
      <c r="AX928" s="13" t="s">
        <v>75</v>
      </c>
      <c r="AY928" s="248" t="s">
        <v>140</v>
      </c>
    </row>
    <row r="929" spans="1:51" s="14" customFormat="1" ht="12">
      <c r="A929" s="14"/>
      <c r="B929" s="249"/>
      <c r="C929" s="250"/>
      <c r="D929" s="240" t="s">
        <v>150</v>
      </c>
      <c r="E929" s="251" t="s">
        <v>1</v>
      </c>
      <c r="F929" s="252" t="s">
        <v>1386</v>
      </c>
      <c r="G929" s="250"/>
      <c r="H929" s="253">
        <v>500</v>
      </c>
      <c r="I929" s="254"/>
      <c r="J929" s="250"/>
      <c r="K929" s="250"/>
      <c r="L929" s="255"/>
      <c r="M929" s="256"/>
      <c r="N929" s="257"/>
      <c r="O929" s="257"/>
      <c r="P929" s="257"/>
      <c r="Q929" s="257"/>
      <c r="R929" s="257"/>
      <c r="S929" s="257"/>
      <c r="T929" s="258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9" t="s">
        <v>150</v>
      </c>
      <c r="AU929" s="259" t="s">
        <v>85</v>
      </c>
      <c r="AV929" s="14" t="s">
        <v>85</v>
      </c>
      <c r="AW929" s="14" t="s">
        <v>32</v>
      </c>
      <c r="AX929" s="14" t="s">
        <v>75</v>
      </c>
      <c r="AY929" s="259" t="s">
        <v>140</v>
      </c>
    </row>
    <row r="930" spans="1:51" s="13" customFormat="1" ht="12">
      <c r="A930" s="13"/>
      <c r="B930" s="238"/>
      <c r="C930" s="239"/>
      <c r="D930" s="240" t="s">
        <v>150</v>
      </c>
      <c r="E930" s="241" t="s">
        <v>1</v>
      </c>
      <c r="F930" s="242" t="s">
        <v>1387</v>
      </c>
      <c r="G930" s="239"/>
      <c r="H930" s="241" t="s">
        <v>1</v>
      </c>
      <c r="I930" s="243"/>
      <c r="J930" s="239"/>
      <c r="K930" s="239"/>
      <c r="L930" s="244"/>
      <c r="M930" s="245"/>
      <c r="N930" s="246"/>
      <c r="O930" s="246"/>
      <c r="P930" s="246"/>
      <c r="Q930" s="246"/>
      <c r="R930" s="246"/>
      <c r="S930" s="246"/>
      <c r="T930" s="247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8" t="s">
        <v>150</v>
      </c>
      <c r="AU930" s="248" t="s">
        <v>85</v>
      </c>
      <c r="AV930" s="13" t="s">
        <v>83</v>
      </c>
      <c r="AW930" s="13" t="s">
        <v>32</v>
      </c>
      <c r="AX930" s="13" t="s">
        <v>75</v>
      </c>
      <c r="AY930" s="248" t="s">
        <v>140</v>
      </c>
    </row>
    <row r="931" spans="1:51" s="14" customFormat="1" ht="12">
      <c r="A931" s="14"/>
      <c r="B931" s="249"/>
      <c r="C931" s="250"/>
      <c r="D931" s="240" t="s">
        <v>150</v>
      </c>
      <c r="E931" s="251" t="s">
        <v>1</v>
      </c>
      <c r="F931" s="252" t="s">
        <v>1388</v>
      </c>
      <c r="G931" s="250"/>
      <c r="H931" s="253">
        <v>1576.35</v>
      </c>
      <c r="I931" s="254"/>
      <c r="J931" s="250"/>
      <c r="K931" s="250"/>
      <c r="L931" s="255"/>
      <c r="M931" s="256"/>
      <c r="N931" s="257"/>
      <c r="O931" s="257"/>
      <c r="P931" s="257"/>
      <c r="Q931" s="257"/>
      <c r="R931" s="257"/>
      <c r="S931" s="257"/>
      <c r="T931" s="258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9" t="s">
        <v>150</v>
      </c>
      <c r="AU931" s="259" t="s">
        <v>85</v>
      </c>
      <c r="AV931" s="14" t="s">
        <v>85</v>
      </c>
      <c r="AW931" s="14" t="s">
        <v>32</v>
      </c>
      <c r="AX931" s="14" t="s">
        <v>75</v>
      </c>
      <c r="AY931" s="259" t="s">
        <v>140</v>
      </c>
    </row>
    <row r="932" spans="1:51" s="15" customFormat="1" ht="12">
      <c r="A932" s="15"/>
      <c r="B932" s="260"/>
      <c r="C932" s="261"/>
      <c r="D932" s="240" t="s">
        <v>150</v>
      </c>
      <c r="E932" s="262" t="s">
        <v>1</v>
      </c>
      <c r="F932" s="263" t="s">
        <v>154</v>
      </c>
      <c r="G932" s="261"/>
      <c r="H932" s="264">
        <v>2576.35</v>
      </c>
      <c r="I932" s="265"/>
      <c r="J932" s="261"/>
      <c r="K932" s="261"/>
      <c r="L932" s="266"/>
      <c r="M932" s="267"/>
      <c r="N932" s="268"/>
      <c r="O932" s="268"/>
      <c r="P932" s="268"/>
      <c r="Q932" s="268"/>
      <c r="R932" s="268"/>
      <c r="S932" s="268"/>
      <c r="T932" s="269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70" t="s">
        <v>150</v>
      </c>
      <c r="AU932" s="270" t="s">
        <v>85</v>
      </c>
      <c r="AV932" s="15" t="s">
        <v>146</v>
      </c>
      <c r="AW932" s="15" t="s">
        <v>32</v>
      </c>
      <c r="AX932" s="15" t="s">
        <v>83</v>
      </c>
      <c r="AY932" s="270" t="s">
        <v>140</v>
      </c>
    </row>
    <row r="933" spans="1:65" s="2" customFormat="1" ht="24.15" customHeight="1">
      <c r="A933" s="38"/>
      <c r="B933" s="39"/>
      <c r="C933" s="219" t="s">
        <v>1389</v>
      </c>
      <c r="D933" s="219" t="s">
        <v>142</v>
      </c>
      <c r="E933" s="220" t="s">
        <v>1390</v>
      </c>
      <c r="F933" s="221" t="s">
        <v>1391</v>
      </c>
      <c r="G933" s="222" t="s">
        <v>669</v>
      </c>
      <c r="H933" s="282"/>
      <c r="I933" s="224"/>
      <c r="J933" s="225">
        <f>ROUND(I933*H933,2)</f>
        <v>0</v>
      </c>
      <c r="K933" s="226"/>
      <c r="L933" s="44"/>
      <c r="M933" s="227" t="s">
        <v>1</v>
      </c>
      <c r="N933" s="228" t="s">
        <v>40</v>
      </c>
      <c r="O933" s="91"/>
      <c r="P933" s="229">
        <f>O933*H933</f>
        <v>0</v>
      </c>
      <c r="Q933" s="229">
        <v>0</v>
      </c>
      <c r="R933" s="229">
        <f>Q933*H933</f>
        <v>0</v>
      </c>
      <c r="S933" s="229">
        <v>0</v>
      </c>
      <c r="T933" s="230">
        <f>S933*H933</f>
        <v>0</v>
      </c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R933" s="231" t="s">
        <v>253</v>
      </c>
      <c r="AT933" s="231" t="s">
        <v>142</v>
      </c>
      <c r="AU933" s="231" t="s">
        <v>85</v>
      </c>
      <c r="AY933" s="17" t="s">
        <v>140</v>
      </c>
      <c r="BE933" s="232">
        <f>IF(N933="základní",J933,0)</f>
        <v>0</v>
      </c>
      <c r="BF933" s="232">
        <f>IF(N933="snížená",J933,0)</f>
        <v>0</v>
      </c>
      <c r="BG933" s="232">
        <f>IF(N933="zákl. přenesená",J933,0)</f>
        <v>0</v>
      </c>
      <c r="BH933" s="232">
        <f>IF(N933="sníž. přenesená",J933,0)</f>
        <v>0</v>
      </c>
      <c r="BI933" s="232">
        <f>IF(N933="nulová",J933,0)</f>
        <v>0</v>
      </c>
      <c r="BJ933" s="17" t="s">
        <v>83</v>
      </c>
      <c r="BK933" s="232">
        <f>ROUND(I933*H933,2)</f>
        <v>0</v>
      </c>
      <c r="BL933" s="17" t="s">
        <v>253</v>
      </c>
      <c r="BM933" s="231" t="s">
        <v>1392</v>
      </c>
    </row>
    <row r="934" spans="1:47" s="2" customFormat="1" ht="12">
      <c r="A934" s="38"/>
      <c r="B934" s="39"/>
      <c r="C934" s="40"/>
      <c r="D934" s="233" t="s">
        <v>148</v>
      </c>
      <c r="E934" s="40"/>
      <c r="F934" s="234" t="s">
        <v>1393</v>
      </c>
      <c r="G934" s="40"/>
      <c r="H934" s="40"/>
      <c r="I934" s="235"/>
      <c r="J934" s="40"/>
      <c r="K934" s="40"/>
      <c r="L934" s="44"/>
      <c r="M934" s="236"/>
      <c r="N934" s="237"/>
      <c r="O934" s="91"/>
      <c r="P934" s="91"/>
      <c r="Q934" s="91"/>
      <c r="R934" s="91"/>
      <c r="S934" s="91"/>
      <c r="T934" s="92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T934" s="17" t="s">
        <v>148</v>
      </c>
      <c r="AU934" s="17" t="s">
        <v>85</v>
      </c>
    </row>
    <row r="935" spans="1:63" s="12" customFormat="1" ht="22.8" customHeight="1">
      <c r="A935" s="12"/>
      <c r="B935" s="203"/>
      <c r="C935" s="204"/>
      <c r="D935" s="205" t="s">
        <v>74</v>
      </c>
      <c r="E935" s="217" t="s">
        <v>725</v>
      </c>
      <c r="F935" s="217" t="s">
        <v>726</v>
      </c>
      <c r="G935" s="204"/>
      <c r="H935" s="204"/>
      <c r="I935" s="207"/>
      <c r="J935" s="218">
        <f>BK935</f>
        <v>0</v>
      </c>
      <c r="K935" s="204"/>
      <c r="L935" s="209"/>
      <c r="M935" s="210"/>
      <c r="N935" s="211"/>
      <c r="O935" s="211"/>
      <c r="P935" s="212">
        <f>SUM(P936:P954)</f>
        <v>0</v>
      </c>
      <c r="Q935" s="211"/>
      <c r="R935" s="212">
        <f>SUM(R936:R954)</f>
        <v>0.17273413</v>
      </c>
      <c r="S935" s="211"/>
      <c r="T935" s="213">
        <f>SUM(T936:T954)</f>
        <v>0</v>
      </c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R935" s="214" t="s">
        <v>85</v>
      </c>
      <c r="AT935" s="215" t="s">
        <v>74</v>
      </c>
      <c r="AU935" s="215" t="s">
        <v>83</v>
      </c>
      <c r="AY935" s="214" t="s">
        <v>140</v>
      </c>
      <c r="BK935" s="216">
        <f>SUM(BK936:BK954)</f>
        <v>0</v>
      </c>
    </row>
    <row r="936" spans="1:65" s="2" customFormat="1" ht="24.15" customHeight="1">
      <c r="A936" s="38"/>
      <c r="B936" s="39"/>
      <c r="C936" s="219" t="s">
        <v>1394</v>
      </c>
      <c r="D936" s="219" t="s">
        <v>142</v>
      </c>
      <c r="E936" s="220" t="s">
        <v>728</v>
      </c>
      <c r="F936" s="221" t="s">
        <v>1395</v>
      </c>
      <c r="G936" s="222" t="s">
        <v>145</v>
      </c>
      <c r="H936" s="223">
        <v>598.56</v>
      </c>
      <c r="I936" s="224"/>
      <c r="J936" s="225">
        <f>ROUND(I936*H936,2)</f>
        <v>0</v>
      </c>
      <c r="K936" s="226"/>
      <c r="L936" s="44"/>
      <c r="M936" s="227" t="s">
        <v>1</v>
      </c>
      <c r="N936" s="228" t="s">
        <v>40</v>
      </c>
      <c r="O936" s="91"/>
      <c r="P936" s="229">
        <f>O936*H936</f>
        <v>0</v>
      </c>
      <c r="Q936" s="229">
        <v>0.00017</v>
      </c>
      <c r="R936" s="229">
        <f>Q936*H936</f>
        <v>0.1017552</v>
      </c>
      <c r="S936" s="229">
        <v>0</v>
      </c>
      <c r="T936" s="230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31" t="s">
        <v>253</v>
      </c>
      <c r="AT936" s="231" t="s">
        <v>142</v>
      </c>
      <c r="AU936" s="231" t="s">
        <v>85</v>
      </c>
      <c r="AY936" s="17" t="s">
        <v>140</v>
      </c>
      <c r="BE936" s="232">
        <f>IF(N936="základní",J936,0)</f>
        <v>0</v>
      </c>
      <c r="BF936" s="232">
        <f>IF(N936="snížená",J936,0)</f>
        <v>0</v>
      </c>
      <c r="BG936" s="232">
        <f>IF(N936="zákl. přenesená",J936,0)</f>
        <v>0</v>
      </c>
      <c r="BH936" s="232">
        <f>IF(N936="sníž. přenesená",J936,0)</f>
        <v>0</v>
      </c>
      <c r="BI936" s="232">
        <f>IF(N936="nulová",J936,0)</f>
        <v>0</v>
      </c>
      <c r="BJ936" s="17" t="s">
        <v>83</v>
      </c>
      <c r="BK936" s="232">
        <f>ROUND(I936*H936,2)</f>
        <v>0</v>
      </c>
      <c r="BL936" s="17" t="s">
        <v>253</v>
      </c>
      <c r="BM936" s="231" t="s">
        <v>1396</v>
      </c>
    </row>
    <row r="937" spans="1:47" s="2" customFormat="1" ht="12">
      <c r="A937" s="38"/>
      <c r="B937" s="39"/>
      <c r="C937" s="40"/>
      <c r="D937" s="233" t="s">
        <v>148</v>
      </c>
      <c r="E937" s="40"/>
      <c r="F937" s="234" t="s">
        <v>731</v>
      </c>
      <c r="G937" s="40"/>
      <c r="H937" s="40"/>
      <c r="I937" s="235"/>
      <c r="J937" s="40"/>
      <c r="K937" s="40"/>
      <c r="L937" s="44"/>
      <c r="M937" s="236"/>
      <c r="N937" s="237"/>
      <c r="O937" s="91"/>
      <c r="P937" s="91"/>
      <c r="Q937" s="91"/>
      <c r="R937" s="91"/>
      <c r="S937" s="91"/>
      <c r="T937" s="92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T937" s="17" t="s">
        <v>148</v>
      </c>
      <c r="AU937" s="17" t="s">
        <v>85</v>
      </c>
    </row>
    <row r="938" spans="1:51" s="13" customFormat="1" ht="12">
      <c r="A938" s="13"/>
      <c r="B938" s="238"/>
      <c r="C938" s="239"/>
      <c r="D938" s="240" t="s">
        <v>150</v>
      </c>
      <c r="E938" s="241" t="s">
        <v>1</v>
      </c>
      <c r="F938" s="242" t="s">
        <v>980</v>
      </c>
      <c r="G938" s="239"/>
      <c r="H938" s="241" t="s">
        <v>1</v>
      </c>
      <c r="I938" s="243"/>
      <c r="J938" s="239"/>
      <c r="K938" s="239"/>
      <c r="L938" s="244"/>
      <c r="M938" s="245"/>
      <c r="N938" s="246"/>
      <c r="O938" s="246"/>
      <c r="P938" s="246"/>
      <c r="Q938" s="246"/>
      <c r="R938" s="246"/>
      <c r="S938" s="246"/>
      <c r="T938" s="247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8" t="s">
        <v>150</v>
      </c>
      <c r="AU938" s="248" t="s">
        <v>85</v>
      </c>
      <c r="AV938" s="13" t="s">
        <v>83</v>
      </c>
      <c r="AW938" s="13" t="s">
        <v>32</v>
      </c>
      <c r="AX938" s="13" t="s">
        <v>75</v>
      </c>
      <c r="AY938" s="248" t="s">
        <v>140</v>
      </c>
    </row>
    <row r="939" spans="1:51" s="13" customFormat="1" ht="12">
      <c r="A939" s="13"/>
      <c r="B939" s="238"/>
      <c r="C939" s="239"/>
      <c r="D939" s="240" t="s">
        <v>150</v>
      </c>
      <c r="E939" s="241" t="s">
        <v>1</v>
      </c>
      <c r="F939" s="242" t="s">
        <v>1397</v>
      </c>
      <c r="G939" s="239"/>
      <c r="H939" s="241" t="s">
        <v>1</v>
      </c>
      <c r="I939" s="243"/>
      <c r="J939" s="239"/>
      <c r="K939" s="239"/>
      <c r="L939" s="244"/>
      <c r="M939" s="245"/>
      <c r="N939" s="246"/>
      <c r="O939" s="246"/>
      <c r="P939" s="246"/>
      <c r="Q939" s="246"/>
      <c r="R939" s="246"/>
      <c r="S939" s="246"/>
      <c r="T939" s="247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8" t="s">
        <v>150</v>
      </c>
      <c r="AU939" s="248" t="s">
        <v>85</v>
      </c>
      <c r="AV939" s="13" t="s">
        <v>83</v>
      </c>
      <c r="AW939" s="13" t="s">
        <v>32</v>
      </c>
      <c r="AX939" s="13" t="s">
        <v>75</v>
      </c>
      <c r="AY939" s="248" t="s">
        <v>140</v>
      </c>
    </row>
    <row r="940" spans="1:51" s="14" customFormat="1" ht="12">
      <c r="A940" s="14"/>
      <c r="B940" s="249"/>
      <c r="C940" s="250"/>
      <c r="D940" s="240" t="s">
        <v>150</v>
      </c>
      <c r="E940" s="251" t="s">
        <v>1</v>
      </c>
      <c r="F940" s="252" t="s">
        <v>1398</v>
      </c>
      <c r="G940" s="250"/>
      <c r="H940" s="253">
        <v>285.36</v>
      </c>
      <c r="I940" s="254"/>
      <c r="J940" s="250"/>
      <c r="K940" s="250"/>
      <c r="L940" s="255"/>
      <c r="M940" s="256"/>
      <c r="N940" s="257"/>
      <c r="O940" s="257"/>
      <c r="P940" s="257"/>
      <c r="Q940" s="257"/>
      <c r="R940" s="257"/>
      <c r="S940" s="257"/>
      <c r="T940" s="258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9" t="s">
        <v>150</v>
      </c>
      <c r="AU940" s="259" t="s">
        <v>85</v>
      </c>
      <c r="AV940" s="14" t="s">
        <v>85</v>
      </c>
      <c r="AW940" s="14" t="s">
        <v>32</v>
      </c>
      <c r="AX940" s="14" t="s">
        <v>75</v>
      </c>
      <c r="AY940" s="259" t="s">
        <v>140</v>
      </c>
    </row>
    <row r="941" spans="1:51" s="14" customFormat="1" ht="12">
      <c r="A941" s="14"/>
      <c r="B941" s="249"/>
      <c r="C941" s="250"/>
      <c r="D941" s="240" t="s">
        <v>150</v>
      </c>
      <c r="E941" s="251" t="s">
        <v>1</v>
      </c>
      <c r="F941" s="252" t="s">
        <v>1399</v>
      </c>
      <c r="G941" s="250"/>
      <c r="H941" s="253">
        <v>313.2</v>
      </c>
      <c r="I941" s="254"/>
      <c r="J941" s="250"/>
      <c r="K941" s="250"/>
      <c r="L941" s="255"/>
      <c r="M941" s="256"/>
      <c r="N941" s="257"/>
      <c r="O941" s="257"/>
      <c r="P941" s="257"/>
      <c r="Q941" s="257"/>
      <c r="R941" s="257"/>
      <c r="S941" s="257"/>
      <c r="T941" s="258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9" t="s">
        <v>150</v>
      </c>
      <c r="AU941" s="259" t="s">
        <v>85</v>
      </c>
      <c r="AV941" s="14" t="s">
        <v>85</v>
      </c>
      <c r="AW941" s="14" t="s">
        <v>32</v>
      </c>
      <c r="AX941" s="14" t="s">
        <v>75</v>
      </c>
      <c r="AY941" s="259" t="s">
        <v>140</v>
      </c>
    </row>
    <row r="942" spans="1:51" s="15" customFormat="1" ht="12">
      <c r="A942" s="15"/>
      <c r="B942" s="260"/>
      <c r="C942" s="261"/>
      <c r="D942" s="240" t="s">
        <v>150</v>
      </c>
      <c r="E942" s="262" t="s">
        <v>1</v>
      </c>
      <c r="F942" s="263" t="s">
        <v>154</v>
      </c>
      <c r="G942" s="261"/>
      <c r="H942" s="264">
        <v>598.56</v>
      </c>
      <c r="I942" s="265"/>
      <c r="J942" s="261"/>
      <c r="K942" s="261"/>
      <c r="L942" s="266"/>
      <c r="M942" s="267"/>
      <c r="N942" s="268"/>
      <c r="O942" s="268"/>
      <c r="P942" s="268"/>
      <c r="Q942" s="268"/>
      <c r="R942" s="268"/>
      <c r="S942" s="268"/>
      <c r="T942" s="269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70" t="s">
        <v>150</v>
      </c>
      <c r="AU942" s="270" t="s">
        <v>85</v>
      </c>
      <c r="AV942" s="15" t="s">
        <v>146</v>
      </c>
      <c r="AW942" s="15" t="s">
        <v>32</v>
      </c>
      <c r="AX942" s="15" t="s">
        <v>83</v>
      </c>
      <c r="AY942" s="270" t="s">
        <v>140</v>
      </c>
    </row>
    <row r="943" spans="1:65" s="2" customFormat="1" ht="24.15" customHeight="1">
      <c r="A943" s="38"/>
      <c r="B943" s="39"/>
      <c r="C943" s="219" t="s">
        <v>1400</v>
      </c>
      <c r="D943" s="219" t="s">
        <v>142</v>
      </c>
      <c r="E943" s="220" t="s">
        <v>1401</v>
      </c>
      <c r="F943" s="221" t="s">
        <v>1402</v>
      </c>
      <c r="G943" s="222" t="s">
        <v>145</v>
      </c>
      <c r="H943" s="223">
        <v>151.019</v>
      </c>
      <c r="I943" s="224"/>
      <c r="J943" s="225">
        <f>ROUND(I943*H943,2)</f>
        <v>0</v>
      </c>
      <c r="K943" s="226"/>
      <c r="L943" s="44"/>
      <c r="M943" s="227" t="s">
        <v>1</v>
      </c>
      <c r="N943" s="228" t="s">
        <v>40</v>
      </c>
      <c r="O943" s="91"/>
      <c r="P943" s="229">
        <f>O943*H943</f>
        <v>0</v>
      </c>
      <c r="Q943" s="229">
        <v>0.00011</v>
      </c>
      <c r="R943" s="229">
        <f>Q943*H943</f>
        <v>0.01661209</v>
      </c>
      <c r="S943" s="229">
        <v>0</v>
      </c>
      <c r="T943" s="230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31" t="s">
        <v>253</v>
      </c>
      <c r="AT943" s="231" t="s">
        <v>142</v>
      </c>
      <c r="AU943" s="231" t="s">
        <v>85</v>
      </c>
      <c r="AY943" s="17" t="s">
        <v>140</v>
      </c>
      <c r="BE943" s="232">
        <f>IF(N943="základní",J943,0)</f>
        <v>0</v>
      </c>
      <c r="BF943" s="232">
        <f>IF(N943="snížená",J943,0)</f>
        <v>0</v>
      </c>
      <c r="BG943" s="232">
        <f>IF(N943="zákl. přenesená",J943,0)</f>
        <v>0</v>
      </c>
      <c r="BH943" s="232">
        <f>IF(N943="sníž. přenesená",J943,0)</f>
        <v>0</v>
      </c>
      <c r="BI943" s="232">
        <f>IF(N943="nulová",J943,0)</f>
        <v>0</v>
      </c>
      <c r="BJ943" s="17" t="s">
        <v>83</v>
      </c>
      <c r="BK943" s="232">
        <f>ROUND(I943*H943,2)</f>
        <v>0</v>
      </c>
      <c r="BL943" s="17" t="s">
        <v>253</v>
      </c>
      <c r="BM943" s="231" t="s">
        <v>1403</v>
      </c>
    </row>
    <row r="944" spans="1:47" s="2" customFormat="1" ht="12">
      <c r="A944" s="38"/>
      <c r="B944" s="39"/>
      <c r="C944" s="40"/>
      <c r="D944" s="233" t="s">
        <v>148</v>
      </c>
      <c r="E944" s="40"/>
      <c r="F944" s="234" t="s">
        <v>1404</v>
      </c>
      <c r="G944" s="40"/>
      <c r="H944" s="40"/>
      <c r="I944" s="235"/>
      <c r="J944" s="40"/>
      <c r="K944" s="40"/>
      <c r="L944" s="44"/>
      <c r="M944" s="236"/>
      <c r="N944" s="237"/>
      <c r="O944" s="91"/>
      <c r="P944" s="91"/>
      <c r="Q944" s="91"/>
      <c r="R944" s="91"/>
      <c r="S944" s="91"/>
      <c r="T944" s="92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T944" s="17" t="s">
        <v>148</v>
      </c>
      <c r="AU944" s="17" t="s">
        <v>85</v>
      </c>
    </row>
    <row r="945" spans="1:51" s="13" customFormat="1" ht="12">
      <c r="A945" s="13"/>
      <c r="B945" s="238"/>
      <c r="C945" s="239"/>
      <c r="D945" s="240" t="s">
        <v>150</v>
      </c>
      <c r="E945" s="241" t="s">
        <v>1</v>
      </c>
      <c r="F945" s="242" t="s">
        <v>980</v>
      </c>
      <c r="G945" s="239"/>
      <c r="H945" s="241" t="s">
        <v>1</v>
      </c>
      <c r="I945" s="243"/>
      <c r="J945" s="239"/>
      <c r="K945" s="239"/>
      <c r="L945" s="244"/>
      <c r="M945" s="245"/>
      <c r="N945" s="246"/>
      <c r="O945" s="246"/>
      <c r="P945" s="246"/>
      <c r="Q945" s="246"/>
      <c r="R945" s="246"/>
      <c r="S945" s="246"/>
      <c r="T945" s="247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8" t="s">
        <v>150</v>
      </c>
      <c r="AU945" s="248" t="s">
        <v>85</v>
      </c>
      <c r="AV945" s="13" t="s">
        <v>83</v>
      </c>
      <c r="AW945" s="13" t="s">
        <v>32</v>
      </c>
      <c r="AX945" s="13" t="s">
        <v>75</v>
      </c>
      <c r="AY945" s="248" t="s">
        <v>140</v>
      </c>
    </row>
    <row r="946" spans="1:51" s="13" customFormat="1" ht="12">
      <c r="A946" s="13"/>
      <c r="B946" s="238"/>
      <c r="C946" s="239"/>
      <c r="D946" s="240" t="s">
        <v>150</v>
      </c>
      <c r="E946" s="241" t="s">
        <v>1</v>
      </c>
      <c r="F946" s="242" t="s">
        <v>1405</v>
      </c>
      <c r="G946" s="239"/>
      <c r="H946" s="241" t="s">
        <v>1</v>
      </c>
      <c r="I946" s="243"/>
      <c r="J946" s="239"/>
      <c r="K946" s="239"/>
      <c r="L946" s="244"/>
      <c r="M946" s="245"/>
      <c r="N946" s="246"/>
      <c r="O946" s="246"/>
      <c r="P946" s="246"/>
      <c r="Q946" s="246"/>
      <c r="R946" s="246"/>
      <c r="S946" s="246"/>
      <c r="T946" s="247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8" t="s">
        <v>150</v>
      </c>
      <c r="AU946" s="248" t="s">
        <v>85</v>
      </c>
      <c r="AV946" s="13" t="s">
        <v>83</v>
      </c>
      <c r="AW946" s="13" t="s">
        <v>32</v>
      </c>
      <c r="AX946" s="13" t="s">
        <v>75</v>
      </c>
      <c r="AY946" s="248" t="s">
        <v>140</v>
      </c>
    </row>
    <row r="947" spans="1:51" s="14" customFormat="1" ht="12">
      <c r="A947" s="14"/>
      <c r="B947" s="249"/>
      <c r="C947" s="250"/>
      <c r="D947" s="240" t="s">
        <v>150</v>
      </c>
      <c r="E947" s="251" t="s">
        <v>1</v>
      </c>
      <c r="F947" s="252" t="s">
        <v>1160</v>
      </c>
      <c r="G947" s="250"/>
      <c r="H947" s="253">
        <v>22.991</v>
      </c>
      <c r="I947" s="254"/>
      <c r="J947" s="250"/>
      <c r="K947" s="250"/>
      <c r="L947" s="255"/>
      <c r="M947" s="256"/>
      <c r="N947" s="257"/>
      <c r="O947" s="257"/>
      <c r="P947" s="257"/>
      <c r="Q947" s="257"/>
      <c r="R947" s="257"/>
      <c r="S947" s="257"/>
      <c r="T947" s="258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9" t="s">
        <v>150</v>
      </c>
      <c r="AU947" s="259" t="s">
        <v>85</v>
      </c>
      <c r="AV947" s="14" t="s">
        <v>85</v>
      </c>
      <c r="AW947" s="14" t="s">
        <v>32</v>
      </c>
      <c r="AX947" s="14" t="s">
        <v>75</v>
      </c>
      <c r="AY947" s="259" t="s">
        <v>140</v>
      </c>
    </row>
    <row r="948" spans="1:51" s="14" customFormat="1" ht="12">
      <c r="A948" s="14"/>
      <c r="B948" s="249"/>
      <c r="C948" s="250"/>
      <c r="D948" s="240" t="s">
        <v>150</v>
      </c>
      <c r="E948" s="251" t="s">
        <v>1</v>
      </c>
      <c r="F948" s="252" t="s">
        <v>1406</v>
      </c>
      <c r="G948" s="250"/>
      <c r="H948" s="253">
        <v>34.607</v>
      </c>
      <c r="I948" s="254"/>
      <c r="J948" s="250"/>
      <c r="K948" s="250"/>
      <c r="L948" s="255"/>
      <c r="M948" s="256"/>
      <c r="N948" s="257"/>
      <c r="O948" s="257"/>
      <c r="P948" s="257"/>
      <c r="Q948" s="257"/>
      <c r="R948" s="257"/>
      <c r="S948" s="257"/>
      <c r="T948" s="258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9" t="s">
        <v>150</v>
      </c>
      <c r="AU948" s="259" t="s">
        <v>85</v>
      </c>
      <c r="AV948" s="14" t="s">
        <v>85</v>
      </c>
      <c r="AW948" s="14" t="s">
        <v>32</v>
      </c>
      <c r="AX948" s="14" t="s">
        <v>75</v>
      </c>
      <c r="AY948" s="259" t="s">
        <v>140</v>
      </c>
    </row>
    <row r="949" spans="1:51" s="14" customFormat="1" ht="12">
      <c r="A949" s="14"/>
      <c r="B949" s="249"/>
      <c r="C949" s="250"/>
      <c r="D949" s="240" t="s">
        <v>150</v>
      </c>
      <c r="E949" s="251" t="s">
        <v>1</v>
      </c>
      <c r="F949" s="252" t="s">
        <v>1162</v>
      </c>
      <c r="G949" s="250"/>
      <c r="H949" s="253">
        <v>59.792</v>
      </c>
      <c r="I949" s="254"/>
      <c r="J949" s="250"/>
      <c r="K949" s="250"/>
      <c r="L949" s="255"/>
      <c r="M949" s="256"/>
      <c r="N949" s="257"/>
      <c r="O949" s="257"/>
      <c r="P949" s="257"/>
      <c r="Q949" s="257"/>
      <c r="R949" s="257"/>
      <c r="S949" s="257"/>
      <c r="T949" s="258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9" t="s">
        <v>150</v>
      </c>
      <c r="AU949" s="259" t="s">
        <v>85</v>
      </c>
      <c r="AV949" s="14" t="s">
        <v>85</v>
      </c>
      <c r="AW949" s="14" t="s">
        <v>32</v>
      </c>
      <c r="AX949" s="14" t="s">
        <v>75</v>
      </c>
      <c r="AY949" s="259" t="s">
        <v>140</v>
      </c>
    </row>
    <row r="950" spans="1:51" s="13" customFormat="1" ht="12">
      <c r="A950" s="13"/>
      <c r="B950" s="238"/>
      <c r="C950" s="239"/>
      <c r="D950" s="240" t="s">
        <v>150</v>
      </c>
      <c r="E950" s="241" t="s">
        <v>1</v>
      </c>
      <c r="F950" s="242" t="s">
        <v>1407</v>
      </c>
      <c r="G950" s="239"/>
      <c r="H950" s="241" t="s">
        <v>1</v>
      </c>
      <c r="I950" s="243"/>
      <c r="J950" s="239"/>
      <c r="K950" s="239"/>
      <c r="L950" s="244"/>
      <c r="M950" s="245"/>
      <c r="N950" s="246"/>
      <c r="O950" s="246"/>
      <c r="P950" s="246"/>
      <c r="Q950" s="246"/>
      <c r="R950" s="246"/>
      <c r="S950" s="246"/>
      <c r="T950" s="247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8" t="s">
        <v>150</v>
      </c>
      <c r="AU950" s="248" t="s">
        <v>85</v>
      </c>
      <c r="AV950" s="13" t="s">
        <v>83</v>
      </c>
      <c r="AW950" s="13" t="s">
        <v>32</v>
      </c>
      <c r="AX950" s="13" t="s">
        <v>75</v>
      </c>
      <c r="AY950" s="248" t="s">
        <v>140</v>
      </c>
    </row>
    <row r="951" spans="1:51" s="14" customFormat="1" ht="12">
      <c r="A951" s="14"/>
      <c r="B951" s="249"/>
      <c r="C951" s="250"/>
      <c r="D951" s="240" t="s">
        <v>150</v>
      </c>
      <c r="E951" s="251" t="s">
        <v>1</v>
      </c>
      <c r="F951" s="252" t="s">
        <v>1408</v>
      </c>
      <c r="G951" s="250"/>
      <c r="H951" s="253">
        <v>33.629</v>
      </c>
      <c r="I951" s="254"/>
      <c r="J951" s="250"/>
      <c r="K951" s="250"/>
      <c r="L951" s="255"/>
      <c r="M951" s="256"/>
      <c r="N951" s="257"/>
      <c r="O951" s="257"/>
      <c r="P951" s="257"/>
      <c r="Q951" s="257"/>
      <c r="R951" s="257"/>
      <c r="S951" s="257"/>
      <c r="T951" s="258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9" t="s">
        <v>150</v>
      </c>
      <c r="AU951" s="259" t="s">
        <v>85</v>
      </c>
      <c r="AV951" s="14" t="s">
        <v>85</v>
      </c>
      <c r="AW951" s="14" t="s">
        <v>32</v>
      </c>
      <c r="AX951" s="14" t="s">
        <v>75</v>
      </c>
      <c r="AY951" s="259" t="s">
        <v>140</v>
      </c>
    </row>
    <row r="952" spans="1:51" s="15" customFormat="1" ht="12">
      <c r="A952" s="15"/>
      <c r="B952" s="260"/>
      <c r="C952" s="261"/>
      <c r="D952" s="240" t="s">
        <v>150</v>
      </c>
      <c r="E952" s="262" t="s">
        <v>1</v>
      </c>
      <c r="F952" s="263" t="s">
        <v>154</v>
      </c>
      <c r="G952" s="261"/>
      <c r="H952" s="264">
        <v>151.019</v>
      </c>
      <c r="I952" s="265"/>
      <c r="J952" s="261"/>
      <c r="K952" s="261"/>
      <c r="L952" s="266"/>
      <c r="M952" s="267"/>
      <c r="N952" s="268"/>
      <c r="O952" s="268"/>
      <c r="P952" s="268"/>
      <c r="Q952" s="268"/>
      <c r="R952" s="268"/>
      <c r="S952" s="268"/>
      <c r="T952" s="269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T952" s="270" t="s">
        <v>150</v>
      </c>
      <c r="AU952" s="270" t="s">
        <v>85</v>
      </c>
      <c r="AV952" s="15" t="s">
        <v>146</v>
      </c>
      <c r="AW952" s="15" t="s">
        <v>32</v>
      </c>
      <c r="AX952" s="15" t="s">
        <v>83</v>
      </c>
      <c r="AY952" s="270" t="s">
        <v>140</v>
      </c>
    </row>
    <row r="953" spans="1:65" s="2" customFormat="1" ht="24.15" customHeight="1">
      <c r="A953" s="38"/>
      <c r="B953" s="39"/>
      <c r="C953" s="219" t="s">
        <v>1409</v>
      </c>
      <c r="D953" s="219" t="s">
        <v>142</v>
      </c>
      <c r="E953" s="220" t="s">
        <v>1410</v>
      </c>
      <c r="F953" s="221" t="s">
        <v>1411</v>
      </c>
      <c r="G953" s="222" t="s">
        <v>145</v>
      </c>
      <c r="H953" s="223">
        <v>151.019</v>
      </c>
      <c r="I953" s="224"/>
      <c r="J953" s="225">
        <f>ROUND(I953*H953,2)</f>
        <v>0</v>
      </c>
      <c r="K953" s="226"/>
      <c r="L953" s="44"/>
      <c r="M953" s="227" t="s">
        <v>1</v>
      </c>
      <c r="N953" s="228" t="s">
        <v>40</v>
      </c>
      <c r="O953" s="91"/>
      <c r="P953" s="229">
        <f>O953*H953</f>
        <v>0</v>
      </c>
      <c r="Q953" s="229">
        <v>0.00036</v>
      </c>
      <c r="R953" s="229">
        <f>Q953*H953</f>
        <v>0.05436684000000001</v>
      </c>
      <c r="S953" s="229">
        <v>0</v>
      </c>
      <c r="T953" s="230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31" t="s">
        <v>253</v>
      </c>
      <c r="AT953" s="231" t="s">
        <v>142</v>
      </c>
      <c r="AU953" s="231" t="s">
        <v>85</v>
      </c>
      <c r="AY953" s="17" t="s">
        <v>140</v>
      </c>
      <c r="BE953" s="232">
        <f>IF(N953="základní",J953,0)</f>
        <v>0</v>
      </c>
      <c r="BF953" s="232">
        <f>IF(N953="snížená",J953,0)</f>
        <v>0</v>
      </c>
      <c r="BG953" s="232">
        <f>IF(N953="zákl. přenesená",J953,0)</f>
        <v>0</v>
      </c>
      <c r="BH953" s="232">
        <f>IF(N953="sníž. přenesená",J953,0)</f>
        <v>0</v>
      </c>
      <c r="BI953" s="232">
        <f>IF(N953="nulová",J953,0)</f>
        <v>0</v>
      </c>
      <c r="BJ953" s="17" t="s">
        <v>83</v>
      </c>
      <c r="BK953" s="232">
        <f>ROUND(I953*H953,2)</f>
        <v>0</v>
      </c>
      <c r="BL953" s="17" t="s">
        <v>253</v>
      </c>
      <c r="BM953" s="231" t="s">
        <v>1412</v>
      </c>
    </row>
    <row r="954" spans="1:47" s="2" customFormat="1" ht="12">
      <c r="A954" s="38"/>
      <c r="B954" s="39"/>
      <c r="C954" s="40"/>
      <c r="D954" s="233" t="s">
        <v>148</v>
      </c>
      <c r="E954" s="40"/>
      <c r="F954" s="234" t="s">
        <v>1413</v>
      </c>
      <c r="G954" s="40"/>
      <c r="H954" s="40"/>
      <c r="I954" s="235"/>
      <c r="J954" s="40"/>
      <c r="K954" s="40"/>
      <c r="L954" s="44"/>
      <c r="M954" s="236"/>
      <c r="N954" s="237"/>
      <c r="O954" s="91"/>
      <c r="P954" s="91"/>
      <c r="Q954" s="91"/>
      <c r="R954" s="91"/>
      <c r="S954" s="91"/>
      <c r="T954" s="92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T954" s="17" t="s">
        <v>148</v>
      </c>
      <c r="AU954" s="17" t="s">
        <v>85</v>
      </c>
    </row>
    <row r="955" spans="1:63" s="12" customFormat="1" ht="22.8" customHeight="1">
      <c r="A955" s="12"/>
      <c r="B955" s="203"/>
      <c r="C955" s="204"/>
      <c r="D955" s="205" t="s">
        <v>74</v>
      </c>
      <c r="E955" s="217" t="s">
        <v>749</v>
      </c>
      <c r="F955" s="217" t="s">
        <v>750</v>
      </c>
      <c r="G955" s="204"/>
      <c r="H955" s="204"/>
      <c r="I955" s="207"/>
      <c r="J955" s="218">
        <f>BK955</f>
        <v>0</v>
      </c>
      <c r="K955" s="204"/>
      <c r="L955" s="209"/>
      <c r="M955" s="210"/>
      <c r="N955" s="211"/>
      <c r="O955" s="211"/>
      <c r="P955" s="212">
        <f>SUM(P956:P974)</f>
        <v>0</v>
      </c>
      <c r="Q955" s="211"/>
      <c r="R955" s="212">
        <f>SUM(R956:R974)</f>
        <v>0.2399205</v>
      </c>
      <c r="S955" s="211"/>
      <c r="T955" s="213">
        <f>SUM(T956:T974)</f>
        <v>0</v>
      </c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R955" s="214" t="s">
        <v>85</v>
      </c>
      <c r="AT955" s="215" t="s">
        <v>74</v>
      </c>
      <c r="AU955" s="215" t="s">
        <v>83</v>
      </c>
      <c r="AY955" s="214" t="s">
        <v>140</v>
      </c>
      <c r="BK955" s="216">
        <f>SUM(BK956:BK974)</f>
        <v>0</v>
      </c>
    </row>
    <row r="956" spans="1:65" s="2" customFormat="1" ht="24.15" customHeight="1">
      <c r="A956" s="38"/>
      <c r="B956" s="39"/>
      <c r="C956" s="219" t="s">
        <v>1414</v>
      </c>
      <c r="D956" s="219" t="s">
        <v>142</v>
      </c>
      <c r="E956" s="220" t="s">
        <v>752</v>
      </c>
      <c r="F956" s="221" t="s">
        <v>753</v>
      </c>
      <c r="G956" s="222" t="s">
        <v>145</v>
      </c>
      <c r="H956" s="223">
        <v>479.841</v>
      </c>
      <c r="I956" s="224"/>
      <c r="J956" s="225">
        <f>ROUND(I956*H956,2)</f>
        <v>0</v>
      </c>
      <c r="K956" s="226"/>
      <c r="L956" s="44"/>
      <c r="M956" s="227" t="s">
        <v>1</v>
      </c>
      <c r="N956" s="228" t="s">
        <v>40</v>
      </c>
      <c r="O956" s="91"/>
      <c r="P956" s="229">
        <f>O956*H956</f>
        <v>0</v>
      </c>
      <c r="Q956" s="229">
        <v>0.00021</v>
      </c>
      <c r="R956" s="229">
        <f>Q956*H956</f>
        <v>0.10076661</v>
      </c>
      <c r="S956" s="229">
        <v>0</v>
      </c>
      <c r="T956" s="230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231" t="s">
        <v>253</v>
      </c>
      <c r="AT956" s="231" t="s">
        <v>142</v>
      </c>
      <c r="AU956" s="231" t="s">
        <v>85</v>
      </c>
      <c r="AY956" s="17" t="s">
        <v>140</v>
      </c>
      <c r="BE956" s="232">
        <f>IF(N956="základní",J956,0)</f>
        <v>0</v>
      </c>
      <c r="BF956" s="232">
        <f>IF(N956="snížená",J956,0)</f>
        <v>0</v>
      </c>
      <c r="BG956" s="232">
        <f>IF(N956="zákl. přenesená",J956,0)</f>
        <v>0</v>
      </c>
      <c r="BH956" s="232">
        <f>IF(N956="sníž. přenesená",J956,0)</f>
        <v>0</v>
      </c>
      <c r="BI956" s="232">
        <f>IF(N956="nulová",J956,0)</f>
        <v>0</v>
      </c>
      <c r="BJ956" s="17" t="s">
        <v>83</v>
      </c>
      <c r="BK956" s="232">
        <f>ROUND(I956*H956,2)</f>
        <v>0</v>
      </c>
      <c r="BL956" s="17" t="s">
        <v>253</v>
      </c>
      <c r="BM956" s="231" t="s">
        <v>1415</v>
      </c>
    </row>
    <row r="957" spans="1:47" s="2" customFormat="1" ht="12">
      <c r="A957" s="38"/>
      <c r="B957" s="39"/>
      <c r="C957" s="40"/>
      <c r="D957" s="233" t="s">
        <v>148</v>
      </c>
      <c r="E957" s="40"/>
      <c r="F957" s="234" t="s">
        <v>755</v>
      </c>
      <c r="G957" s="40"/>
      <c r="H957" s="40"/>
      <c r="I957" s="235"/>
      <c r="J957" s="40"/>
      <c r="K957" s="40"/>
      <c r="L957" s="44"/>
      <c r="M957" s="236"/>
      <c r="N957" s="237"/>
      <c r="O957" s="91"/>
      <c r="P957" s="91"/>
      <c r="Q957" s="91"/>
      <c r="R957" s="91"/>
      <c r="S957" s="91"/>
      <c r="T957" s="92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T957" s="17" t="s">
        <v>148</v>
      </c>
      <c r="AU957" s="17" t="s">
        <v>85</v>
      </c>
    </row>
    <row r="958" spans="1:51" s="13" customFormat="1" ht="12">
      <c r="A958" s="13"/>
      <c r="B958" s="238"/>
      <c r="C958" s="239"/>
      <c r="D958" s="240" t="s">
        <v>150</v>
      </c>
      <c r="E958" s="241" t="s">
        <v>1</v>
      </c>
      <c r="F958" s="242" t="s">
        <v>965</v>
      </c>
      <c r="G958" s="239"/>
      <c r="H958" s="241" t="s">
        <v>1</v>
      </c>
      <c r="I958" s="243"/>
      <c r="J958" s="239"/>
      <c r="K958" s="239"/>
      <c r="L958" s="244"/>
      <c r="M958" s="245"/>
      <c r="N958" s="246"/>
      <c r="O958" s="246"/>
      <c r="P958" s="246"/>
      <c r="Q958" s="246"/>
      <c r="R958" s="246"/>
      <c r="S958" s="246"/>
      <c r="T958" s="247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8" t="s">
        <v>150</v>
      </c>
      <c r="AU958" s="248" t="s">
        <v>85</v>
      </c>
      <c r="AV958" s="13" t="s">
        <v>83</v>
      </c>
      <c r="AW958" s="13" t="s">
        <v>32</v>
      </c>
      <c r="AX958" s="13" t="s">
        <v>75</v>
      </c>
      <c r="AY958" s="248" t="s">
        <v>140</v>
      </c>
    </row>
    <row r="959" spans="1:51" s="13" customFormat="1" ht="12">
      <c r="A959" s="13"/>
      <c r="B959" s="238"/>
      <c r="C959" s="239"/>
      <c r="D959" s="240" t="s">
        <v>150</v>
      </c>
      <c r="E959" s="241" t="s">
        <v>1</v>
      </c>
      <c r="F959" s="242" t="s">
        <v>966</v>
      </c>
      <c r="G959" s="239"/>
      <c r="H959" s="241" t="s">
        <v>1</v>
      </c>
      <c r="I959" s="243"/>
      <c r="J959" s="239"/>
      <c r="K959" s="239"/>
      <c r="L959" s="244"/>
      <c r="M959" s="245"/>
      <c r="N959" s="246"/>
      <c r="O959" s="246"/>
      <c r="P959" s="246"/>
      <c r="Q959" s="246"/>
      <c r="R959" s="246"/>
      <c r="S959" s="246"/>
      <c r="T959" s="247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8" t="s">
        <v>150</v>
      </c>
      <c r="AU959" s="248" t="s">
        <v>85</v>
      </c>
      <c r="AV959" s="13" t="s">
        <v>83</v>
      </c>
      <c r="AW959" s="13" t="s">
        <v>32</v>
      </c>
      <c r="AX959" s="13" t="s">
        <v>75</v>
      </c>
      <c r="AY959" s="248" t="s">
        <v>140</v>
      </c>
    </row>
    <row r="960" spans="1:51" s="14" customFormat="1" ht="12">
      <c r="A960" s="14"/>
      <c r="B960" s="249"/>
      <c r="C960" s="250"/>
      <c r="D960" s="240" t="s">
        <v>150</v>
      </c>
      <c r="E960" s="251" t="s">
        <v>1</v>
      </c>
      <c r="F960" s="252" t="s">
        <v>1416</v>
      </c>
      <c r="G960" s="250"/>
      <c r="H960" s="253">
        <v>91.785</v>
      </c>
      <c r="I960" s="254"/>
      <c r="J960" s="250"/>
      <c r="K960" s="250"/>
      <c r="L960" s="255"/>
      <c r="M960" s="256"/>
      <c r="N960" s="257"/>
      <c r="O960" s="257"/>
      <c r="P960" s="257"/>
      <c r="Q960" s="257"/>
      <c r="R960" s="257"/>
      <c r="S960" s="257"/>
      <c r="T960" s="258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9" t="s">
        <v>150</v>
      </c>
      <c r="AU960" s="259" t="s">
        <v>85</v>
      </c>
      <c r="AV960" s="14" t="s">
        <v>85</v>
      </c>
      <c r="AW960" s="14" t="s">
        <v>32</v>
      </c>
      <c r="AX960" s="14" t="s">
        <v>75</v>
      </c>
      <c r="AY960" s="259" t="s">
        <v>140</v>
      </c>
    </row>
    <row r="961" spans="1:51" s="14" customFormat="1" ht="12">
      <c r="A961" s="14"/>
      <c r="B961" s="249"/>
      <c r="C961" s="250"/>
      <c r="D961" s="240" t="s">
        <v>150</v>
      </c>
      <c r="E961" s="251" t="s">
        <v>1</v>
      </c>
      <c r="F961" s="252" t="s">
        <v>968</v>
      </c>
      <c r="G961" s="250"/>
      <c r="H961" s="253">
        <v>-12.508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9" t="s">
        <v>150</v>
      </c>
      <c r="AU961" s="259" t="s">
        <v>85</v>
      </c>
      <c r="AV961" s="14" t="s">
        <v>85</v>
      </c>
      <c r="AW961" s="14" t="s">
        <v>32</v>
      </c>
      <c r="AX961" s="14" t="s">
        <v>75</v>
      </c>
      <c r="AY961" s="259" t="s">
        <v>140</v>
      </c>
    </row>
    <row r="962" spans="1:51" s="13" customFormat="1" ht="12">
      <c r="A962" s="13"/>
      <c r="B962" s="238"/>
      <c r="C962" s="239"/>
      <c r="D962" s="240" t="s">
        <v>150</v>
      </c>
      <c r="E962" s="241" t="s">
        <v>1</v>
      </c>
      <c r="F962" s="242" t="s">
        <v>827</v>
      </c>
      <c r="G962" s="239"/>
      <c r="H962" s="241" t="s">
        <v>1</v>
      </c>
      <c r="I962" s="243"/>
      <c r="J962" s="239"/>
      <c r="K962" s="239"/>
      <c r="L962" s="244"/>
      <c r="M962" s="245"/>
      <c r="N962" s="246"/>
      <c r="O962" s="246"/>
      <c r="P962" s="246"/>
      <c r="Q962" s="246"/>
      <c r="R962" s="246"/>
      <c r="S962" s="246"/>
      <c r="T962" s="247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8" t="s">
        <v>150</v>
      </c>
      <c r="AU962" s="248" t="s">
        <v>85</v>
      </c>
      <c r="AV962" s="13" t="s">
        <v>83</v>
      </c>
      <c r="AW962" s="13" t="s">
        <v>32</v>
      </c>
      <c r="AX962" s="13" t="s">
        <v>75</v>
      </c>
      <c r="AY962" s="248" t="s">
        <v>140</v>
      </c>
    </row>
    <row r="963" spans="1:51" s="13" customFormat="1" ht="12">
      <c r="A963" s="13"/>
      <c r="B963" s="238"/>
      <c r="C963" s="239"/>
      <c r="D963" s="240" t="s">
        <v>150</v>
      </c>
      <c r="E963" s="241" t="s">
        <v>1</v>
      </c>
      <c r="F963" s="242" t="s">
        <v>847</v>
      </c>
      <c r="G963" s="239"/>
      <c r="H963" s="241" t="s">
        <v>1</v>
      </c>
      <c r="I963" s="243"/>
      <c r="J963" s="239"/>
      <c r="K963" s="239"/>
      <c r="L963" s="244"/>
      <c r="M963" s="245"/>
      <c r="N963" s="246"/>
      <c r="O963" s="246"/>
      <c r="P963" s="246"/>
      <c r="Q963" s="246"/>
      <c r="R963" s="246"/>
      <c r="S963" s="246"/>
      <c r="T963" s="247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8" t="s">
        <v>150</v>
      </c>
      <c r="AU963" s="248" t="s">
        <v>85</v>
      </c>
      <c r="AV963" s="13" t="s">
        <v>83</v>
      </c>
      <c r="AW963" s="13" t="s">
        <v>32</v>
      </c>
      <c r="AX963" s="13" t="s">
        <v>75</v>
      </c>
      <c r="AY963" s="248" t="s">
        <v>140</v>
      </c>
    </row>
    <row r="964" spans="1:51" s="13" customFormat="1" ht="12">
      <c r="A964" s="13"/>
      <c r="B964" s="238"/>
      <c r="C964" s="239"/>
      <c r="D964" s="240" t="s">
        <v>150</v>
      </c>
      <c r="E964" s="241" t="s">
        <v>1</v>
      </c>
      <c r="F964" s="242" t="s">
        <v>960</v>
      </c>
      <c r="G964" s="239"/>
      <c r="H964" s="241" t="s">
        <v>1</v>
      </c>
      <c r="I964" s="243"/>
      <c r="J964" s="239"/>
      <c r="K964" s="239"/>
      <c r="L964" s="244"/>
      <c r="M964" s="245"/>
      <c r="N964" s="246"/>
      <c r="O964" s="246"/>
      <c r="P964" s="246"/>
      <c r="Q964" s="246"/>
      <c r="R964" s="246"/>
      <c r="S964" s="246"/>
      <c r="T964" s="247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8" t="s">
        <v>150</v>
      </c>
      <c r="AU964" s="248" t="s">
        <v>85</v>
      </c>
      <c r="AV964" s="13" t="s">
        <v>83</v>
      </c>
      <c r="AW964" s="13" t="s">
        <v>32</v>
      </c>
      <c r="AX964" s="13" t="s">
        <v>75</v>
      </c>
      <c r="AY964" s="248" t="s">
        <v>140</v>
      </c>
    </row>
    <row r="965" spans="1:51" s="14" customFormat="1" ht="12">
      <c r="A965" s="14"/>
      <c r="B965" s="249"/>
      <c r="C965" s="250"/>
      <c r="D965" s="240" t="s">
        <v>150</v>
      </c>
      <c r="E965" s="251" t="s">
        <v>1</v>
      </c>
      <c r="F965" s="252" t="s">
        <v>1417</v>
      </c>
      <c r="G965" s="250"/>
      <c r="H965" s="253">
        <v>74.121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9" t="s">
        <v>150</v>
      </c>
      <c r="AU965" s="259" t="s">
        <v>85</v>
      </c>
      <c r="AV965" s="14" t="s">
        <v>85</v>
      </c>
      <c r="AW965" s="14" t="s">
        <v>32</v>
      </c>
      <c r="AX965" s="14" t="s">
        <v>75</v>
      </c>
      <c r="AY965" s="259" t="s">
        <v>140</v>
      </c>
    </row>
    <row r="966" spans="1:51" s="14" customFormat="1" ht="12">
      <c r="A966" s="14"/>
      <c r="B966" s="249"/>
      <c r="C966" s="250"/>
      <c r="D966" s="240" t="s">
        <v>150</v>
      </c>
      <c r="E966" s="251" t="s">
        <v>1</v>
      </c>
      <c r="F966" s="252" t="s">
        <v>1418</v>
      </c>
      <c r="G966" s="250"/>
      <c r="H966" s="253">
        <v>136.346</v>
      </c>
      <c r="I966" s="254"/>
      <c r="J966" s="250"/>
      <c r="K966" s="250"/>
      <c r="L966" s="255"/>
      <c r="M966" s="256"/>
      <c r="N966" s="257"/>
      <c r="O966" s="257"/>
      <c r="P966" s="257"/>
      <c r="Q966" s="257"/>
      <c r="R966" s="257"/>
      <c r="S966" s="257"/>
      <c r="T966" s="258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9" t="s">
        <v>150</v>
      </c>
      <c r="AU966" s="259" t="s">
        <v>85</v>
      </c>
      <c r="AV966" s="14" t="s">
        <v>85</v>
      </c>
      <c r="AW966" s="14" t="s">
        <v>32</v>
      </c>
      <c r="AX966" s="14" t="s">
        <v>75</v>
      </c>
      <c r="AY966" s="259" t="s">
        <v>140</v>
      </c>
    </row>
    <row r="967" spans="1:51" s="14" customFormat="1" ht="12">
      <c r="A967" s="14"/>
      <c r="B967" s="249"/>
      <c r="C967" s="250"/>
      <c r="D967" s="240" t="s">
        <v>150</v>
      </c>
      <c r="E967" s="251" t="s">
        <v>1</v>
      </c>
      <c r="F967" s="252" t="s">
        <v>1419</v>
      </c>
      <c r="G967" s="250"/>
      <c r="H967" s="253">
        <v>60.99</v>
      </c>
      <c r="I967" s="254"/>
      <c r="J967" s="250"/>
      <c r="K967" s="250"/>
      <c r="L967" s="255"/>
      <c r="M967" s="256"/>
      <c r="N967" s="257"/>
      <c r="O967" s="257"/>
      <c r="P967" s="257"/>
      <c r="Q967" s="257"/>
      <c r="R967" s="257"/>
      <c r="S967" s="257"/>
      <c r="T967" s="258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9" t="s">
        <v>150</v>
      </c>
      <c r="AU967" s="259" t="s">
        <v>85</v>
      </c>
      <c r="AV967" s="14" t="s">
        <v>85</v>
      </c>
      <c r="AW967" s="14" t="s">
        <v>32</v>
      </c>
      <c r="AX967" s="14" t="s">
        <v>75</v>
      </c>
      <c r="AY967" s="259" t="s">
        <v>140</v>
      </c>
    </row>
    <row r="968" spans="1:51" s="13" customFormat="1" ht="12">
      <c r="A968" s="13"/>
      <c r="B968" s="238"/>
      <c r="C968" s="239"/>
      <c r="D968" s="240" t="s">
        <v>150</v>
      </c>
      <c r="E968" s="241" t="s">
        <v>1</v>
      </c>
      <c r="F968" s="242" t="s">
        <v>972</v>
      </c>
      <c r="G968" s="239"/>
      <c r="H968" s="241" t="s">
        <v>1</v>
      </c>
      <c r="I968" s="243"/>
      <c r="J968" s="239"/>
      <c r="K968" s="239"/>
      <c r="L968" s="244"/>
      <c r="M968" s="245"/>
      <c r="N968" s="246"/>
      <c r="O968" s="246"/>
      <c r="P968" s="246"/>
      <c r="Q968" s="246"/>
      <c r="R968" s="246"/>
      <c r="S968" s="246"/>
      <c r="T968" s="247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8" t="s">
        <v>150</v>
      </c>
      <c r="AU968" s="248" t="s">
        <v>85</v>
      </c>
      <c r="AV968" s="13" t="s">
        <v>83</v>
      </c>
      <c r="AW968" s="13" t="s">
        <v>32</v>
      </c>
      <c r="AX968" s="13" t="s">
        <v>75</v>
      </c>
      <c r="AY968" s="248" t="s">
        <v>140</v>
      </c>
    </row>
    <row r="969" spans="1:51" s="14" customFormat="1" ht="12">
      <c r="A969" s="14"/>
      <c r="B969" s="249"/>
      <c r="C969" s="250"/>
      <c r="D969" s="240" t="s">
        <v>150</v>
      </c>
      <c r="E969" s="251" t="s">
        <v>1</v>
      </c>
      <c r="F969" s="252" t="s">
        <v>1420</v>
      </c>
      <c r="G969" s="250"/>
      <c r="H969" s="253">
        <v>41.919</v>
      </c>
      <c r="I969" s="254"/>
      <c r="J969" s="250"/>
      <c r="K969" s="250"/>
      <c r="L969" s="255"/>
      <c r="M969" s="256"/>
      <c r="N969" s="257"/>
      <c r="O969" s="257"/>
      <c r="P969" s="257"/>
      <c r="Q969" s="257"/>
      <c r="R969" s="257"/>
      <c r="S969" s="257"/>
      <c r="T969" s="258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9" t="s">
        <v>150</v>
      </c>
      <c r="AU969" s="259" t="s">
        <v>85</v>
      </c>
      <c r="AV969" s="14" t="s">
        <v>85</v>
      </c>
      <c r="AW969" s="14" t="s">
        <v>32</v>
      </c>
      <c r="AX969" s="14" t="s">
        <v>75</v>
      </c>
      <c r="AY969" s="259" t="s">
        <v>140</v>
      </c>
    </row>
    <row r="970" spans="1:51" s="14" customFormat="1" ht="12">
      <c r="A970" s="14"/>
      <c r="B970" s="249"/>
      <c r="C970" s="250"/>
      <c r="D970" s="240" t="s">
        <v>150</v>
      </c>
      <c r="E970" s="251" t="s">
        <v>1</v>
      </c>
      <c r="F970" s="252" t="s">
        <v>1421</v>
      </c>
      <c r="G970" s="250"/>
      <c r="H970" s="253">
        <v>58.449</v>
      </c>
      <c r="I970" s="254"/>
      <c r="J970" s="250"/>
      <c r="K970" s="250"/>
      <c r="L970" s="255"/>
      <c r="M970" s="256"/>
      <c r="N970" s="257"/>
      <c r="O970" s="257"/>
      <c r="P970" s="257"/>
      <c r="Q970" s="257"/>
      <c r="R970" s="257"/>
      <c r="S970" s="257"/>
      <c r="T970" s="258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59" t="s">
        <v>150</v>
      </c>
      <c r="AU970" s="259" t="s">
        <v>85</v>
      </c>
      <c r="AV970" s="14" t="s">
        <v>85</v>
      </c>
      <c r="AW970" s="14" t="s">
        <v>32</v>
      </c>
      <c r="AX970" s="14" t="s">
        <v>75</v>
      </c>
      <c r="AY970" s="259" t="s">
        <v>140</v>
      </c>
    </row>
    <row r="971" spans="1:51" s="14" customFormat="1" ht="12">
      <c r="A971" s="14"/>
      <c r="B971" s="249"/>
      <c r="C971" s="250"/>
      <c r="D971" s="240" t="s">
        <v>150</v>
      </c>
      <c r="E971" s="251" t="s">
        <v>1</v>
      </c>
      <c r="F971" s="252" t="s">
        <v>1422</v>
      </c>
      <c r="G971" s="250"/>
      <c r="H971" s="253">
        <v>28.739</v>
      </c>
      <c r="I971" s="254"/>
      <c r="J971" s="250"/>
      <c r="K971" s="250"/>
      <c r="L971" s="255"/>
      <c r="M971" s="256"/>
      <c r="N971" s="257"/>
      <c r="O971" s="257"/>
      <c r="P971" s="257"/>
      <c r="Q971" s="257"/>
      <c r="R971" s="257"/>
      <c r="S971" s="257"/>
      <c r="T971" s="258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9" t="s">
        <v>150</v>
      </c>
      <c r="AU971" s="259" t="s">
        <v>85</v>
      </c>
      <c r="AV971" s="14" t="s">
        <v>85</v>
      </c>
      <c r="AW971" s="14" t="s">
        <v>32</v>
      </c>
      <c r="AX971" s="14" t="s">
        <v>75</v>
      </c>
      <c r="AY971" s="259" t="s">
        <v>140</v>
      </c>
    </row>
    <row r="972" spans="1:51" s="15" customFormat="1" ht="12">
      <c r="A972" s="15"/>
      <c r="B972" s="260"/>
      <c r="C972" s="261"/>
      <c r="D972" s="240" t="s">
        <v>150</v>
      </c>
      <c r="E972" s="262" t="s">
        <v>1</v>
      </c>
      <c r="F972" s="263" t="s">
        <v>154</v>
      </c>
      <c r="G972" s="261"/>
      <c r="H972" s="264">
        <v>479.841</v>
      </c>
      <c r="I972" s="265"/>
      <c r="J972" s="261"/>
      <c r="K972" s="261"/>
      <c r="L972" s="266"/>
      <c r="M972" s="267"/>
      <c r="N972" s="268"/>
      <c r="O972" s="268"/>
      <c r="P972" s="268"/>
      <c r="Q972" s="268"/>
      <c r="R972" s="268"/>
      <c r="S972" s="268"/>
      <c r="T972" s="269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70" t="s">
        <v>150</v>
      </c>
      <c r="AU972" s="270" t="s">
        <v>85</v>
      </c>
      <c r="AV972" s="15" t="s">
        <v>146</v>
      </c>
      <c r="AW972" s="15" t="s">
        <v>32</v>
      </c>
      <c r="AX972" s="15" t="s">
        <v>83</v>
      </c>
      <c r="AY972" s="270" t="s">
        <v>140</v>
      </c>
    </row>
    <row r="973" spans="1:65" s="2" customFormat="1" ht="24.15" customHeight="1">
      <c r="A973" s="38"/>
      <c r="B973" s="39"/>
      <c r="C973" s="219" t="s">
        <v>1423</v>
      </c>
      <c r="D973" s="219" t="s">
        <v>142</v>
      </c>
      <c r="E973" s="220" t="s">
        <v>1424</v>
      </c>
      <c r="F973" s="221" t="s">
        <v>1425</v>
      </c>
      <c r="G973" s="222" t="s">
        <v>145</v>
      </c>
      <c r="H973" s="223">
        <v>479.841</v>
      </c>
      <c r="I973" s="224"/>
      <c r="J973" s="225">
        <f>ROUND(I973*H973,2)</f>
        <v>0</v>
      </c>
      <c r="K973" s="226"/>
      <c r="L973" s="44"/>
      <c r="M973" s="227" t="s">
        <v>1</v>
      </c>
      <c r="N973" s="228" t="s">
        <v>40</v>
      </c>
      <c r="O973" s="91"/>
      <c r="P973" s="229">
        <f>O973*H973</f>
        <v>0</v>
      </c>
      <c r="Q973" s="229">
        <v>0.00029</v>
      </c>
      <c r="R973" s="229">
        <f>Q973*H973</f>
        <v>0.13915389</v>
      </c>
      <c r="S973" s="229">
        <v>0</v>
      </c>
      <c r="T973" s="230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31" t="s">
        <v>253</v>
      </c>
      <c r="AT973" s="231" t="s">
        <v>142</v>
      </c>
      <c r="AU973" s="231" t="s">
        <v>85</v>
      </c>
      <c r="AY973" s="17" t="s">
        <v>140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17" t="s">
        <v>83</v>
      </c>
      <c r="BK973" s="232">
        <f>ROUND(I973*H973,2)</f>
        <v>0</v>
      </c>
      <c r="BL973" s="17" t="s">
        <v>253</v>
      </c>
      <c r="BM973" s="231" t="s">
        <v>1426</v>
      </c>
    </row>
    <row r="974" spans="1:47" s="2" customFormat="1" ht="12">
      <c r="A974" s="38"/>
      <c r="B974" s="39"/>
      <c r="C974" s="40"/>
      <c r="D974" s="233" t="s">
        <v>148</v>
      </c>
      <c r="E974" s="40"/>
      <c r="F974" s="234" t="s">
        <v>1427</v>
      </c>
      <c r="G974" s="40"/>
      <c r="H974" s="40"/>
      <c r="I974" s="235"/>
      <c r="J974" s="40"/>
      <c r="K974" s="40"/>
      <c r="L974" s="44"/>
      <c r="M974" s="236"/>
      <c r="N974" s="237"/>
      <c r="O974" s="91"/>
      <c r="P974" s="91"/>
      <c r="Q974" s="91"/>
      <c r="R974" s="91"/>
      <c r="S974" s="91"/>
      <c r="T974" s="92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T974" s="17" t="s">
        <v>148</v>
      </c>
      <c r="AU974" s="17" t="s">
        <v>85</v>
      </c>
    </row>
    <row r="975" spans="1:63" s="12" customFormat="1" ht="22.8" customHeight="1">
      <c r="A975" s="12"/>
      <c r="B975" s="203"/>
      <c r="C975" s="204"/>
      <c r="D975" s="205" t="s">
        <v>74</v>
      </c>
      <c r="E975" s="217" t="s">
        <v>763</v>
      </c>
      <c r="F975" s="217" t="s">
        <v>764</v>
      </c>
      <c r="G975" s="204"/>
      <c r="H975" s="204"/>
      <c r="I975" s="207"/>
      <c r="J975" s="218">
        <f>BK975</f>
        <v>0</v>
      </c>
      <c r="K975" s="204"/>
      <c r="L975" s="209"/>
      <c r="M975" s="210"/>
      <c r="N975" s="211"/>
      <c r="O975" s="211"/>
      <c r="P975" s="212">
        <f>SUM(P976:P988)</f>
        <v>0</v>
      </c>
      <c r="Q975" s="211"/>
      <c r="R975" s="212">
        <f>SUM(R976:R988)</f>
        <v>3.52408</v>
      </c>
      <c r="S975" s="211"/>
      <c r="T975" s="213">
        <f>SUM(T976:T988)</f>
        <v>3.52408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214" t="s">
        <v>85</v>
      </c>
      <c r="AT975" s="215" t="s">
        <v>74</v>
      </c>
      <c r="AU975" s="215" t="s">
        <v>83</v>
      </c>
      <c r="AY975" s="214" t="s">
        <v>140</v>
      </c>
      <c r="BK975" s="216">
        <f>SUM(BK976:BK988)</f>
        <v>0</v>
      </c>
    </row>
    <row r="976" spans="1:65" s="2" customFormat="1" ht="24.15" customHeight="1">
      <c r="A976" s="38"/>
      <c r="B976" s="39"/>
      <c r="C976" s="219" t="s">
        <v>1428</v>
      </c>
      <c r="D976" s="219" t="s">
        <v>142</v>
      </c>
      <c r="E976" s="220" t="s">
        <v>766</v>
      </c>
      <c r="F976" s="221" t="s">
        <v>767</v>
      </c>
      <c r="G976" s="222" t="s">
        <v>145</v>
      </c>
      <c r="H976" s="223">
        <v>156.6</v>
      </c>
      <c r="I976" s="224"/>
      <c r="J976" s="225">
        <f>ROUND(I976*H976,2)</f>
        <v>0</v>
      </c>
      <c r="K976" s="226"/>
      <c r="L976" s="44"/>
      <c r="M976" s="227" t="s">
        <v>1</v>
      </c>
      <c r="N976" s="228" t="s">
        <v>40</v>
      </c>
      <c r="O976" s="91"/>
      <c r="P976" s="229">
        <f>O976*H976</f>
        <v>0</v>
      </c>
      <c r="Q976" s="229">
        <v>0</v>
      </c>
      <c r="R976" s="229">
        <f>Q976*H976</f>
        <v>0</v>
      </c>
      <c r="S976" s="229">
        <v>0</v>
      </c>
      <c r="T976" s="230">
        <f>S976*H976</f>
        <v>0</v>
      </c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R976" s="231" t="s">
        <v>253</v>
      </c>
      <c r="AT976" s="231" t="s">
        <v>142</v>
      </c>
      <c r="AU976" s="231" t="s">
        <v>85</v>
      </c>
      <c r="AY976" s="17" t="s">
        <v>140</v>
      </c>
      <c r="BE976" s="232">
        <f>IF(N976="základní",J976,0)</f>
        <v>0</v>
      </c>
      <c r="BF976" s="232">
        <f>IF(N976="snížená",J976,0)</f>
        <v>0</v>
      </c>
      <c r="BG976" s="232">
        <f>IF(N976="zákl. přenesená",J976,0)</f>
        <v>0</v>
      </c>
      <c r="BH976" s="232">
        <f>IF(N976="sníž. přenesená",J976,0)</f>
        <v>0</v>
      </c>
      <c r="BI976" s="232">
        <f>IF(N976="nulová",J976,0)</f>
        <v>0</v>
      </c>
      <c r="BJ976" s="17" t="s">
        <v>83</v>
      </c>
      <c r="BK976" s="232">
        <f>ROUND(I976*H976,2)</f>
        <v>0</v>
      </c>
      <c r="BL976" s="17" t="s">
        <v>253</v>
      </c>
      <c r="BM976" s="231" t="s">
        <v>1429</v>
      </c>
    </row>
    <row r="977" spans="1:47" s="2" customFormat="1" ht="12">
      <c r="A977" s="38"/>
      <c r="B977" s="39"/>
      <c r="C977" s="40"/>
      <c r="D977" s="233" t="s">
        <v>148</v>
      </c>
      <c r="E977" s="40"/>
      <c r="F977" s="234" t="s">
        <v>769</v>
      </c>
      <c r="G977" s="40"/>
      <c r="H977" s="40"/>
      <c r="I977" s="235"/>
      <c r="J977" s="40"/>
      <c r="K977" s="40"/>
      <c r="L977" s="44"/>
      <c r="M977" s="236"/>
      <c r="N977" s="237"/>
      <c r="O977" s="91"/>
      <c r="P977" s="91"/>
      <c r="Q977" s="91"/>
      <c r="R977" s="91"/>
      <c r="S977" s="91"/>
      <c r="T977" s="92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T977" s="17" t="s">
        <v>148</v>
      </c>
      <c r="AU977" s="17" t="s">
        <v>85</v>
      </c>
    </row>
    <row r="978" spans="1:51" s="13" customFormat="1" ht="12">
      <c r="A978" s="13"/>
      <c r="B978" s="238"/>
      <c r="C978" s="239"/>
      <c r="D978" s="240" t="s">
        <v>150</v>
      </c>
      <c r="E978" s="241" t="s">
        <v>1</v>
      </c>
      <c r="F978" s="242" t="s">
        <v>980</v>
      </c>
      <c r="G978" s="239"/>
      <c r="H978" s="241" t="s">
        <v>1</v>
      </c>
      <c r="I978" s="243"/>
      <c r="J978" s="239"/>
      <c r="K978" s="239"/>
      <c r="L978" s="244"/>
      <c r="M978" s="245"/>
      <c r="N978" s="246"/>
      <c r="O978" s="246"/>
      <c r="P978" s="246"/>
      <c r="Q978" s="246"/>
      <c r="R978" s="246"/>
      <c r="S978" s="246"/>
      <c r="T978" s="247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8" t="s">
        <v>150</v>
      </c>
      <c r="AU978" s="248" t="s">
        <v>85</v>
      </c>
      <c r="AV978" s="13" t="s">
        <v>83</v>
      </c>
      <c r="AW978" s="13" t="s">
        <v>32</v>
      </c>
      <c r="AX978" s="13" t="s">
        <v>75</v>
      </c>
      <c r="AY978" s="248" t="s">
        <v>140</v>
      </c>
    </row>
    <row r="979" spans="1:51" s="13" customFormat="1" ht="12">
      <c r="A979" s="13"/>
      <c r="B979" s="238"/>
      <c r="C979" s="239"/>
      <c r="D979" s="240" t="s">
        <v>150</v>
      </c>
      <c r="E979" s="241" t="s">
        <v>1</v>
      </c>
      <c r="F979" s="242" t="s">
        <v>1430</v>
      </c>
      <c r="G979" s="239"/>
      <c r="H979" s="241" t="s">
        <v>1</v>
      </c>
      <c r="I979" s="243"/>
      <c r="J979" s="239"/>
      <c r="K979" s="239"/>
      <c r="L979" s="244"/>
      <c r="M979" s="245"/>
      <c r="N979" s="246"/>
      <c r="O979" s="246"/>
      <c r="P979" s="246"/>
      <c r="Q979" s="246"/>
      <c r="R979" s="246"/>
      <c r="S979" s="246"/>
      <c r="T979" s="247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8" t="s">
        <v>150</v>
      </c>
      <c r="AU979" s="248" t="s">
        <v>85</v>
      </c>
      <c r="AV979" s="13" t="s">
        <v>83</v>
      </c>
      <c r="AW979" s="13" t="s">
        <v>32</v>
      </c>
      <c r="AX979" s="13" t="s">
        <v>75</v>
      </c>
      <c r="AY979" s="248" t="s">
        <v>140</v>
      </c>
    </row>
    <row r="980" spans="1:51" s="14" customFormat="1" ht="12">
      <c r="A980" s="14"/>
      <c r="B980" s="249"/>
      <c r="C980" s="250"/>
      <c r="D980" s="240" t="s">
        <v>150</v>
      </c>
      <c r="E980" s="251" t="s">
        <v>1</v>
      </c>
      <c r="F980" s="252" t="s">
        <v>1431</v>
      </c>
      <c r="G980" s="250"/>
      <c r="H980" s="253">
        <v>156.6</v>
      </c>
      <c r="I980" s="254"/>
      <c r="J980" s="250"/>
      <c r="K980" s="250"/>
      <c r="L980" s="255"/>
      <c r="M980" s="256"/>
      <c r="N980" s="257"/>
      <c r="O980" s="257"/>
      <c r="P980" s="257"/>
      <c r="Q980" s="257"/>
      <c r="R980" s="257"/>
      <c r="S980" s="257"/>
      <c r="T980" s="258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59" t="s">
        <v>150</v>
      </c>
      <c r="AU980" s="259" t="s">
        <v>85</v>
      </c>
      <c r="AV980" s="14" t="s">
        <v>85</v>
      </c>
      <c r="AW980" s="14" t="s">
        <v>32</v>
      </c>
      <c r="AX980" s="14" t="s">
        <v>75</v>
      </c>
      <c r="AY980" s="259" t="s">
        <v>140</v>
      </c>
    </row>
    <row r="981" spans="1:51" s="15" customFormat="1" ht="12">
      <c r="A981" s="15"/>
      <c r="B981" s="260"/>
      <c r="C981" s="261"/>
      <c r="D981" s="240" t="s">
        <v>150</v>
      </c>
      <c r="E981" s="262" t="s">
        <v>1</v>
      </c>
      <c r="F981" s="263" t="s">
        <v>154</v>
      </c>
      <c r="G981" s="261"/>
      <c r="H981" s="264">
        <v>156.6</v>
      </c>
      <c r="I981" s="265"/>
      <c r="J981" s="261"/>
      <c r="K981" s="261"/>
      <c r="L981" s="266"/>
      <c r="M981" s="267"/>
      <c r="N981" s="268"/>
      <c r="O981" s="268"/>
      <c r="P981" s="268"/>
      <c r="Q981" s="268"/>
      <c r="R981" s="268"/>
      <c r="S981" s="268"/>
      <c r="T981" s="269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T981" s="270" t="s">
        <v>150</v>
      </c>
      <c r="AU981" s="270" t="s">
        <v>85</v>
      </c>
      <c r="AV981" s="15" t="s">
        <v>146</v>
      </c>
      <c r="AW981" s="15" t="s">
        <v>32</v>
      </c>
      <c r="AX981" s="15" t="s">
        <v>83</v>
      </c>
      <c r="AY981" s="270" t="s">
        <v>140</v>
      </c>
    </row>
    <row r="982" spans="1:65" s="2" customFormat="1" ht="33" customHeight="1">
      <c r="A982" s="38"/>
      <c r="B982" s="39"/>
      <c r="C982" s="219" t="s">
        <v>1432</v>
      </c>
      <c r="D982" s="219" t="s">
        <v>142</v>
      </c>
      <c r="E982" s="220" t="s">
        <v>1433</v>
      </c>
      <c r="F982" s="221" t="s">
        <v>1434</v>
      </c>
      <c r="G982" s="222" t="s">
        <v>145</v>
      </c>
      <c r="H982" s="223">
        <v>251.72</v>
      </c>
      <c r="I982" s="224"/>
      <c r="J982" s="225">
        <f>ROUND(I982*H982,2)</f>
        <v>0</v>
      </c>
      <c r="K982" s="226"/>
      <c r="L982" s="44"/>
      <c r="M982" s="227" t="s">
        <v>1</v>
      </c>
      <c r="N982" s="228" t="s">
        <v>40</v>
      </c>
      <c r="O982" s="91"/>
      <c r="P982" s="229">
        <f>O982*H982</f>
        <v>0</v>
      </c>
      <c r="Q982" s="229">
        <v>0.014</v>
      </c>
      <c r="R982" s="229">
        <f>Q982*H982</f>
        <v>3.52408</v>
      </c>
      <c r="S982" s="229">
        <v>0.014</v>
      </c>
      <c r="T982" s="230">
        <f>S982*H982</f>
        <v>3.52408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231" t="s">
        <v>253</v>
      </c>
      <c r="AT982" s="231" t="s">
        <v>142</v>
      </c>
      <c r="AU982" s="231" t="s">
        <v>85</v>
      </c>
      <c r="AY982" s="17" t="s">
        <v>140</v>
      </c>
      <c r="BE982" s="232">
        <f>IF(N982="základní",J982,0)</f>
        <v>0</v>
      </c>
      <c r="BF982" s="232">
        <f>IF(N982="snížená",J982,0)</f>
        <v>0</v>
      </c>
      <c r="BG982" s="232">
        <f>IF(N982="zákl. přenesená",J982,0)</f>
        <v>0</v>
      </c>
      <c r="BH982" s="232">
        <f>IF(N982="sníž. přenesená",J982,0)</f>
        <v>0</v>
      </c>
      <c r="BI982" s="232">
        <f>IF(N982="nulová",J982,0)</f>
        <v>0</v>
      </c>
      <c r="BJ982" s="17" t="s">
        <v>83</v>
      </c>
      <c r="BK982" s="232">
        <f>ROUND(I982*H982,2)</f>
        <v>0</v>
      </c>
      <c r="BL982" s="17" t="s">
        <v>253</v>
      </c>
      <c r="BM982" s="231" t="s">
        <v>1435</v>
      </c>
    </row>
    <row r="983" spans="1:47" s="2" customFormat="1" ht="12">
      <c r="A983" s="38"/>
      <c r="B983" s="39"/>
      <c r="C983" s="40"/>
      <c r="D983" s="233" t="s">
        <v>148</v>
      </c>
      <c r="E983" s="40"/>
      <c r="F983" s="234" t="s">
        <v>1436</v>
      </c>
      <c r="G983" s="40"/>
      <c r="H983" s="40"/>
      <c r="I983" s="235"/>
      <c r="J983" s="40"/>
      <c r="K983" s="40"/>
      <c r="L983" s="44"/>
      <c r="M983" s="236"/>
      <c r="N983" s="237"/>
      <c r="O983" s="91"/>
      <c r="P983" s="91"/>
      <c r="Q983" s="91"/>
      <c r="R983" s="91"/>
      <c r="S983" s="91"/>
      <c r="T983" s="92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T983" s="17" t="s">
        <v>148</v>
      </c>
      <c r="AU983" s="17" t="s">
        <v>85</v>
      </c>
    </row>
    <row r="984" spans="1:51" s="13" customFormat="1" ht="12">
      <c r="A984" s="13"/>
      <c r="B984" s="238"/>
      <c r="C984" s="239"/>
      <c r="D984" s="240" t="s">
        <v>150</v>
      </c>
      <c r="E984" s="241" t="s">
        <v>1</v>
      </c>
      <c r="F984" s="242" t="s">
        <v>980</v>
      </c>
      <c r="G984" s="239"/>
      <c r="H984" s="241" t="s">
        <v>1</v>
      </c>
      <c r="I984" s="243"/>
      <c r="J984" s="239"/>
      <c r="K984" s="239"/>
      <c r="L984" s="244"/>
      <c r="M984" s="245"/>
      <c r="N984" s="246"/>
      <c r="O984" s="246"/>
      <c r="P984" s="246"/>
      <c r="Q984" s="246"/>
      <c r="R984" s="246"/>
      <c r="S984" s="246"/>
      <c r="T984" s="247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8" t="s">
        <v>150</v>
      </c>
      <c r="AU984" s="248" t="s">
        <v>85</v>
      </c>
      <c r="AV984" s="13" t="s">
        <v>83</v>
      </c>
      <c r="AW984" s="13" t="s">
        <v>32</v>
      </c>
      <c r="AX984" s="13" t="s">
        <v>75</v>
      </c>
      <c r="AY984" s="248" t="s">
        <v>140</v>
      </c>
    </row>
    <row r="985" spans="1:51" s="13" customFormat="1" ht="12">
      <c r="A985" s="13"/>
      <c r="B985" s="238"/>
      <c r="C985" s="239"/>
      <c r="D985" s="240" t="s">
        <v>150</v>
      </c>
      <c r="E985" s="241" t="s">
        <v>1</v>
      </c>
      <c r="F985" s="242" t="s">
        <v>1437</v>
      </c>
      <c r="G985" s="239"/>
      <c r="H985" s="241" t="s">
        <v>1</v>
      </c>
      <c r="I985" s="243"/>
      <c r="J985" s="239"/>
      <c r="K985" s="239"/>
      <c r="L985" s="244"/>
      <c r="M985" s="245"/>
      <c r="N985" s="246"/>
      <c r="O985" s="246"/>
      <c r="P985" s="246"/>
      <c r="Q985" s="246"/>
      <c r="R985" s="246"/>
      <c r="S985" s="246"/>
      <c r="T985" s="247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8" t="s">
        <v>150</v>
      </c>
      <c r="AU985" s="248" t="s">
        <v>85</v>
      </c>
      <c r="AV985" s="13" t="s">
        <v>83</v>
      </c>
      <c r="AW985" s="13" t="s">
        <v>32</v>
      </c>
      <c r="AX985" s="13" t="s">
        <v>75</v>
      </c>
      <c r="AY985" s="248" t="s">
        <v>140</v>
      </c>
    </row>
    <row r="986" spans="1:51" s="14" customFormat="1" ht="12">
      <c r="A986" s="14"/>
      <c r="B986" s="249"/>
      <c r="C986" s="250"/>
      <c r="D986" s="240" t="s">
        <v>150</v>
      </c>
      <c r="E986" s="251" t="s">
        <v>1</v>
      </c>
      <c r="F986" s="252" t="s">
        <v>1438</v>
      </c>
      <c r="G986" s="250"/>
      <c r="H986" s="253">
        <v>95.12</v>
      </c>
      <c r="I986" s="254"/>
      <c r="J986" s="250"/>
      <c r="K986" s="250"/>
      <c r="L986" s="255"/>
      <c r="M986" s="256"/>
      <c r="N986" s="257"/>
      <c r="O986" s="257"/>
      <c r="P986" s="257"/>
      <c r="Q986" s="257"/>
      <c r="R986" s="257"/>
      <c r="S986" s="257"/>
      <c r="T986" s="258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9" t="s">
        <v>150</v>
      </c>
      <c r="AU986" s="259" t="s">
        <v>85</v>
      </c>
      <c r="AV986" s="14" t="s">
        <v>85</v>
      </c>
      <c r="AW986" s="14" t="s">
        <v>32</v>
      </c>
      <c r="AX986" s="14" t="s">
        <v>75</v>
      </c>
      <c r="AY986" s="259" t="s">
        <v>140</v>
      </c>
    </row>
    <row r="987" spans="1:51" s="14" customFormat="1" ht="12">
      <c r="A987" s="14"/>
      <c r="B987" s="249"/>
      <c r="C987" s="250"/>
      <c r="D987" s="240" t="s">
        <v>150</v>
      </c>
      <c r="E987" s="251" t="s">
        <v>1</v>
      </c>
      <c r="F987" s="252" t="s">
        <v>1439</v>
      </c>
      <c r="G987" s="250"/>
      <c r="H987" s="253">
        <v>156.6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9" t="s">
        <v>150</v>
      </c>
      <c r="AU987" s="259" t="s">
        <v>85</v>
      </c>
      <c r="AV987" s="14" t="s">
        <v>85</v>
      </c>
      <c r="AW987" s="14" t="s">
        <v>32</v>
      </c>
      <c r="AX987" s="14" t="s">
        <v>75</v>
      </c>
      <c r="AY987" s="259" t="s">
        <v>140</v>
      </c>
    </row>
    <row r="988" spans="1:51" s="15" customFormat="1" ht="12">
      <c r="A988" s="15"/>
      <c r="B988" s="260"/>
      <c r="C988" s="261"/>
      <c r="D988" s="240" t="s">
        <v>150</v>
      </c>
      <c r="E988" s="262" t="s">
        <v>1</v>
      </c>
      <c r="F988" s="263" t="s">
        <v>154</v>
      </c>
      <c r="G988" s="261"/>
      <c r="H988" s="264">
        <v>251.72</v>
      </c>
      <c r="I988" s="265"/>
      <c r="J988" s="261"/>
      <c r="K988" s="261"/>
      <c r="L988" s="266"/>
      <c r="M988" s="287"/>
      <c r="N988" s="288"/>
      <c r="O988" s="288"/>
      <c r="P988" s="288"/>
      <c r="Q988" s="288"/>
      <c r="R988" s="288"/>
      <c r="S988" s="288"/>
      <c r="T988" s="289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70" t="s">
        <v>150</v>
      </c>
      <c r="AU988" s="270" t="s">
        <v>85</v>
      </c>
      <c r="AV988" s="15" t="s">
        <v>146</v>
      </c>
      <c r="AW988" s="15" t="s">
        <v>32</v>
      </c>
      <c r="AX988" s="15" t="s">
        <v>83</v>
      </c>
      <c r="AY988" s="270" t="s">
        <v>140</v>
      </c>
    </row>
    <row r="989" spans="1:31" s="2" customFormat="1" ht="6.95" customHeight="1">
      <c r="A989" s="38"/>
      <c r="B989" s="66"/>
      <c r="C989" s="67"/>
      <c r="D989" s="67"/>
      <c r="E989" s="67"/>
      <c r="F989" s="67"/>
      <c r="G989" s="67"/>
      <c r="H989" s="67"/>
      <c r="I989" s="67"/>
      <c r="J989" s="67"/>
      <c r="K989" s="67"/>
      <c r="L989" s="44"/>
      <c r="M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</row>
  </sheetData>
  <sheetProtection password="CC35" sheet="1" objects="1" scenarios="1" formatColumns="0" formatRows="0" autoFilter="0"/>
  <autoFilter ref="C136:K988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hyperlinks>
    <hyperlink ref="F141" r:id="rId1" display="https://podminky.urs.cz/item/CS_URS_2023_01/113106421"/>
    <hyperlink ref="F151" r:id="rId2" display="https://podminky.urs.cz/item/CS_URS_2023_01/113106461"/>
    <hyperlink ref="F157" r:id="rId3" display="https://podminky.urs.cz/item/CS_URS_2023_01/113107312"/>
    <hyperlink ref="F163" r:id="rId4" display="https://podminky.urs.cz/item/CS_URS_2023_01/119002131"/>
    <hyperlink ref="F169" r:id="rId5" display="https://podminky.urs.cz/item/CS_URS_2023_01/119002132"/>
    <hyperlink ref="F171" r:id="rId6" display="https://podminky.urs.cz/item/CS_URS_2023_01/122251101"/>
    <hyperlink ref="F177" r:id="rId7" display="https://podminky.urs.cz/item/CS_URS_2023_01/162251102"/>
    <hyperlink ref="F182" r:id="rId8" display="https://podminky.urs.cz/item/CS_URS_2023_01/162751117"/>
    <hyperlink ref="F187" r:id="rId9" display="https://podminky.urs.cz/item/CS_URS_2023_01/167151101"/>
    <hyperlink ref="F192" r:id="rId10" display="https://podminky.urs.cz/item/CS_URS_2023_01/171201231"/>
    <hyperlink ref="F196" r:id="rId11" display="https://podminky.urs.cz/item/CS_URS_2023_01/171251201"/>
    <hyperlink ref="F201" r:id="rId12" display="https://podminky.urs.cz/item/CS_URS_2023_01/174151101"/>
    <hyperlink ref="F208" r:id="rId13" display="https://podminky.urs.cz/item/CS_URS_2023_01/274313711"/>
    <hyperlink ref="F214" r:id="rId14" display="https://podminky.urs.cz/item/CS_URS_2023_01/274351121"/>
    <hyperlink ref="F220" r:id="rId15" display="https://podminky.urs.cz/item/CS_URS_2023_01/274351122"/>
    <hyperlink ref="F223" r:id="rId16" display="https://podminky.urs.cz/item/CS_URS_2023_01/311234261"/>
    <hyperlink ref="F230" r:id="rId17" display="https://podminky.urs.cz/item/CS_URS_2023_01/411321414"/>
    <hyperlink ref="F241" r:id="rId18" display="https://podminky.urs.cz/item/CS_URS_2023_01/411354335"/>
    <hyperlink ref="F243" r:id="rId19" display="https://podminky.urs.cz/item/CS_URS_2023_01/411354336"/>
    <hyperlink ref="F245" r:id="rId20" display="https://podminky.urs.cz/item/CS_URS_2023_01/411361821"/>
    <hyperlink ref="F252" r:id="rId21" display="https://podminky.urs.cz/item/CS_URS_2023_01/564251011"/>
    <hyperlink ref="F258" r:id="rId22" display="https://podminky.urs.cz/item/CS_URS_2023_01/591211111"/>
    <hyperlink ref="F264" r:id="rId23" display="https://podminky.urs.cz/item/CS_URS_2023_01/591241111"/>
    <hyperlink ref="F272" r:id="rId24" display="https://podminky.urs.cz/item/CS_URS_2023_01/596841220"/>
    <hyperlink ref="F282" r:id="rId25" display="https://podminky.urs.cz/item/CS_URS_2023_01/612321141"/>
    <hyperlink ref="F289" r:id="rId26" display="https://podminky.urs.cz/item/CS_URS_2023_01/612325417"/>
    <hyperlink ref="F306" r:id="rId27" display="https://podminky.urs.cz/item/CS_URS_2023_01/621131121"/>
    <hyperlink ref="F313" r:id="rId28" display="https://podminky.urs.cz/item/CS_URS_2023_01/622131121"/>
    <hyperlink ref="F321" r:id="rId29" display="https://podminky.urs.cz/item/CS_URS_2023_01/622335112"/>
    <hyperlink ref="F329" r:id="rId30" display="https://podminky.urs.cz/item/CS_URS_2023_01/631311114"/>
    <hyperlink ref="F335" r:id="rId31" display="https://podminky.urs.cz/item/CS_URS_2023_01/631311131"/>
    <hyperlink ref="F341" r:id="rId32" display="https://podminky.urs.cz/item/CS_URS_2023_01/631319232"/>
    <hyperlink ref="F343" r:id="rId33" display="https://podminky.urs.cz/item/CS_URS_2023_01/631341124"/>
    <hyperlink ref="F349" r:id="rId34" display="https://podminky.urs.cz/item/CS_URS_2023_01/632450124"/>
    <hyperlink ref="F355" r:id="rId35" display="https://podminky.urs.cz/item/CS_URS_2023_01/632451426"/>
    <hyperlink ref="F365" r:id="rId36" display="https://podminky.urs.cz/item/CS_URS_2023_01/941111121"/>
    <hyperlink ref="F371" r:id="rId37" display="https://podminky.urs.cz/item/CS_URS_2023_01/941111221"/>
    <hyperlink ref="F374" r:id="rId38" display="https://podminky.urs.cz/item/CS_URS_2023_01/941111821"/>
    <hyperlink ref="F376" r:id="rId39" display="https://podminky.urs.cz/item/CS_URS_2023_01/949101111"/>
    <hyperlink ref="F388" r:id="rId40" display="https://podminky.urs.cz/item/CS_URS_2023_01/949101112"/>
    <hyperlink ref="F395" r:id="rId41" display="https://podminky.urs.cz/item/CS_URS_2023_01/952901221"/>
    <hyperlink ref="F406" r:id="rId42" display="https://podminky.urs.cz/item/CS_URS_2023_01/952902021"/>
    <hyperlink ref="F412" r:id="rId43" display="https://podminky.urs.cz/item/CS_URS_2023_01/952902031"/>
    <hyperlink ref="F430" r:id="rId44" display="https://podminky.urs.cz/item/CS_URS_2023_01/962031133"/>
    <hyperlink ref="F436" r:id="rId45" display="https://podminky.urs.cz/item/CS_URS_2023_01/962032231"/>
    <hyperlink ref="F447" r:id="rId46" display="https://podminky.urs.cz/item/CS_URS_2023_01/962042321"/>
    <hyperlink ref="F453" r:id="rId47" display="https://podminky.urs.cz/item/CS_URS_2023_01/963051113"/>
    <hyperlink ref="F459" r:id="rId48" display="https://podminky.urs.cz/item/CS_URS_2023_01/964073231"/>
    <hyperlink ref="F465" r:id="rId49" display="https://podminky.urs.cz/item/CS_URS_2023_01/964073321"/>
    <hyperlink ref="F471" r:id="rId50" display="https://podminky.urs.cz/item/CS_URS_2023_01/965041441"/>
    <hyperlink ref="F477" r:id="rId51" display="https://podminky.urs.cz/item/CS_URS_2023_01/965042141"/>
    <hyperlink ref="F483" r:id="rId52" display="https://podminky.urs.cz/item/CS_URS_2023_01/968072244"/>
    <hyperlink ref="F489" r:id="rId53" display="https://podminky.urs.cz/item/CS_URS_2023_01/968072246"/>
    <hyperlink ref="F495" r:id="rId54" display="https://podminky.urs.cz/item/CS_URS_2023_01/968072247"/>
    <hyperlink ref="F504" r:id="rId55" display="https://podminky.urs.cz/item/CS_URS_2023_01/968072455"/>
    <hyperlink ref="F513" r:id="rId56" display="https://podminky.urs.cz/item/CS_URS_2023_01/968072456"/>
    <hyperlink ref="F519" r:id="rId57" display="https://podminky.urs.cz/item/CS_URS_2023_01/968072641"/>
    <hyperlink ref="F525" r:id="rId58" display="https://podminky.urs.cz/item/CS_URS_2023_01/974049164"/>
    <hyperlink ref="F536" r:id="rId59" display="https://podminky.urs.cz/item/CS_URS_2023_01/978013141"/>
    <hyperlink ref="F553" r:id="rId60" display="https://podminky.urs.cz/item/CS_URS_2023_01/978013191"/>
    <hyperlink ref="F559" r:id="rId61" display="https://podminky.urs.cz/item/CS_URS_2023_01/978036131"/>
    <hyperlink ref="F569" r:id="rId62" display="https://podminky.urs.cz/item/CS_URS_2023_01/979071021"/>
    <hyperlink ref="F575" r:id="rId63" display="https://podminky.urs.cz/item/CS_URS_2023_01/979071022"/>
    <hyperlink ref="F606" r:id="rId64" display="https://podminky.urs.cz/item/CS_URS_2023_01/9851112R1"/>
    <hyperlink ref="F618" r:id="rId65" display="https://podminky.urs.cz/item/CS_URS_2023_01/985112112"/>
    <hyperlink ref="F627" r:id="rId66" display="https://podminky.urs.cz/item/CS_URS_2023_01/985112122"/>
    <hyperlink ref="F634" r:id="rId67" display="https://podminky.urs.cz/item/CS_URS_2023_01/985131111"/>
    <hyperlink ref="F643" r:id="rId68" display="https://podminky.urs.cz/item/CS_URS_2023_01/985131221"/>
    <hyperlink ref="F652" r:id="rId69" display="https://podminky.urs.cz/item/CS_URS_2023_01/985131311"/>
    <hyperlink ref="F679" r:id="rId70" display="https://podminky.urs.cz/item/CS_URS_2023_01/985132111"/>
    <hyperlink ref="F686" r:id="rId71" display="https://podminky.urs.cz/item/CS_URS_2023_01/985132221"/>
    <hyperlink ref="F693" r:id="rId72" display="https://podminky.urs.cz/item/CS_URS_2023_01/985231112"/>
    <hyperlink ref="F699" r:id="rId73" display="https://podminky.urs.cz/item/CS_URS_2023_01/985311111"/>
    <hyperlink ref="F710" r:id="rId74" display="https://podminky.urs.cz/item/CS_URS_2023_01/985311211"/>
    <hyperlink ref="F719" r:id="rId75" display="https://podminky.urs.cz/item/CS_URS_2023_01/985321111"/>
    <hyperlink ref="F730" r:id="rId76" display="https://podminky.urs.cz/item/CS_URS_2023_01/985323111"/>
    <hyperlink ref="F748" r:id="rId77" display="https://podminky.urs.cz/item/CS_URS_2023_01/997013151"/>
    <hyperlink ref="F750" r:id="rId78" display="https://podminky.urs.cz/item/CS_URS_2023_01/997013501"/>
    <hyperlink ref="F752" r:id="rId79" display="https://podminky.urs.cz/item/CS_URS_2023_01/997013509"/>
    <hyperlink ref="F755" r:id="rId80" display="https://podminky.urs.cz/item/CS_URS_2023_01/997013871"/>
    <hyperlink ref="F758" r:id="rId81" display="https://podminky.urs.cz/item/CS_URS_2023_01/998011001"/>
    <hyperlink ref="F762" r:id="rId82" display="https://podminky.urs.cz/item/CS_URS_2023_01/711111001"/>
    <hyperlink ref="F772" r:id="rId83" display="https://podminky.urs.cz/item/CS_URS_2023_01/711111011"/>
    <hyperlink ref="F780" r:id="rId84" display="https://podminky.urs.cz/item/CS_URS_2023_01/711112001"/>
    <hyperlink ref="F788" r:id="rId85" display="https://podminky.urs.cz/item/CS_URS_2023_01/711141559"/>
    <hyperlink ref="F798" r:id="rId86" display="https://podminky.urs.cz/item/CS_URS_2023_01/711142559"/>
    <hyperlink ref="F806" r:id="rId87" display="https://podminky.urs.cz/item/CS_URS_2023_01/998711201"/>
    <hyperlink ref="F809" r:id="rId88" display="https://podminky.urs.cz/item/CS_URS_2023_01/712340832"/>
    <hyperlink ref="F820" r:id="rId89" display="https://podminky.urs.cz/item/CS_URS_2023_01/998741201"/>
    <hyperlink ref="F823" r:id="rId90" display="https://podminky.urs.cz/item/CS_URS_2023_01/751398821"/>
    <hyperlink ref="F830" r:id="rId91" display="https://podminky.urs.cz/item/CS_URS_2023_01/762431828"/>
    <hyperlink ref="F880" r:id="rId92" display="https://podminky.urs.cz/item/CS_URS_2023_01/766411821"/>
    <hyperlink ref="F886" r:id="rId93" display="https://podminky.urs.cz/item/CS_URS_2023_01/766421821"/>
    <hyperlink ref="F892" r:id="rId94" display="https://podminky.urs.cz/item/CS_URS_2023_01/766421822"/>
    <hyperlink ref="F894" r:id="rId95" display="https://podminky.urs.cz/item/CS_URS_2023_01/998766201"/>
    <hyperlink ref="F897" r:id="rId96" display="https://podminky.urs.cz/item/CS_URS_2023_01/767132812"/>
    <hyperlink ref="F923" r:id="rId97" display="https://podminky.urs.cz/item/CS_URS_2023_01/767996701"/>
    <hyperlink ref="F934" r:id="rId98" display="https://podminky.urs.cz/item/CS_URS_2023_01/998767201"/>
    <hyperlink ref="F937" r:id="rId99" display="https://podminky.urs.cz/item/CS_URS_2023_01/783314201"/>
    <hyperlink ref="F944" r:id="rId100" display="https://podminky.urs.cz/item/CS_URS_2023_01/783823133"/>
    <hyperlink ref="F954" r:id="rId101" display="https://podminky.urs.cz/item/CS_URS_2023_01/783827123"/>
    <hyperlink ref="F957" r:id="rId102" display="https://podminky.urs.cz/item/CS_URS_2023_01/784181111"/>
    <hyperlink ref="F974" r:id="rId103" display="https://podminky.urs.cz/item/CS_URS_2023_01/784221101"/>
    <hyperlink ref="F977" r:id="rId104" display="https://podminky.urs.cz/item/CS_URS_2023_01/789121141"/>
    <hyperlink ref="F983" r:id="rId105" display="https://podminky.urs.cz/item/CS_URS_2023_01/7892115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 xml:space="preserve">Statické zajištění výstupní stanice výtahu  na Pastýřskou stěnu a navazujícího objektu Medvědince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1440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ROUND((SUM(BE128:BE292)),2)</f>
        <v>0</v>
      </c>
      <c r="G33" s="38"/>
      <c r="H33" s="38"/>
      <c r="I33" s="155">
        <v>0.21</v>
      </c>
      <c r="J33" s="154">
        <f>ROUND(((SUM(BE128:BE292))*I33),2)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ROUND((SUM(BF128:BF292)),2)</f>
        <v>0</v>
      </c>
      <c r="G34" s="38"/>
      <c r="H34" s="38"/>
      <c r="I34" s="155">
        <v>0.15</v>
      </c>
      <c r="J34" s="154">
        <f>ROUND(((SUM(BF128:BF292))*I34),2)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ROUND((SUM(BG128:BG292)),2)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ROUND((SUM(BH128:BH292)),2)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ROUND((SUM(BI128:BI292)),2)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 xml:space="preserve">Statické zajištění výstupní stanice výtahu  na Pastýřskou stěnu a navazujícího objektu Medvědince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02a - Oprava atiky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Statutární město Děčín, MM Děčín, OR</v>
      </c>
      <c r="G91" s="40"/>
      <c r="H91" s="40"/>
      <c r="I91" s="32" t="s">
        <v>30</v>
      </c>
      <c r="J91" s="36" t="str">
        <f>E21</f>
        <v>Ing. Hrabě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 hidden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J151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J158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J175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J207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112</v>
      </c>
      <c r="E103" s="188"/>
      <c r="F103" s="188"/>
      <c r="G103" s="188"/>
      <c r="H103" s="188"/>
      <c r="I103" s="188"/>
      <c r="J103" s="189">
        <f>J217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79"/>
      <c r="C104" s="180"/>
      <c r="D104" s="181" t="s">
        <v>113</v>
      </c>
      <c r="E104" s="182"/>
      <c r="F104" s="182"/>
      <c r="G104" s="182"/>
      <c r="H104" s="182"/>
      <c r="I104" s="182"/>
      <c r="J104" s="183">
        <f>J220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5"/>
      <c r="C105" s="186"/>
      <c r="D105" s="187" t="s">
        <v>114</v>
      </c>
      <c r="E105" s="188"/>
      <c r="F105" s="188"/>
      <c r="G105" s="188"/>
      <c r="H105" s="188"/>
      <c r="I105" s="188"/>
      <c r="J105" s="189">
        <f>J221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1441</v>
      </c>
      <c r="E106" s="188"/>
      <c r="F106" s="188"/>
      <c r="G106" s="188"/>
      <c r="H106" s="188"/>
      <c r="I106" s="188"/>
      <c r="J106" s="189">
        <f>J235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5"/>
      <c r="C107" s="186"/>
      <c r="D107" s="187" t="s">
        <v>118</v>
      </c>
      <c r="E107" s="188"/>
      <c r="F107" s="188"/>
      <c r="G107" s="188"/>
      <c r="H107" s="188"/>
      <c r="I107" s="188"/>
      <c r="J107" s="189">
        <f>J248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5"/>
      <c r="C108" s="186"/>
      <c r="D108" s="187" t="s">
        <v>119</v>
      </c>
      <c r="E108" s="188"/>
      <c r="F108" s="188"/>
      <c r="G108" s="188"/>
      <c r="H108" s="188"/>
      <c r="I108" s="188"/>
      <c r="J108" s="189">
        <f>J265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 hidden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ht="12" hidden="1"/>
    <row r="112" ht="12" hidden="1"/>
    <row r="113" ht="12" hidden="1"/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125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74" t="str">
        <f>E7</f>
        <v xml:space="preserve">Statické zajištění výstupní stanice výtahu  na Pastýřskou stěnu a navazujícího objektu Medvědince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SO 02a - Oprava atiky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28. 4. 2023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>Statutární město Děčín, MM Děčín, OR</v>
      </c>
      <c r="G124" s="40"/>
      <c r="H124" s="40"/>
      <c r="I124" s="32" t="s">
        <v>30</v>
      </c>
      <c r="J124" s="36" t="str">
        <f>E21</f>
        <v>Ing. Hrabě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33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126</v>
      </c>
      <c r="D127" s="194" t="s">
        <v>60</v>
      </c>
      <c r="E127" s="194" t="s">
        <v>56</v>
      </c>
      <c r="F127" s="194" t="s">
        <v>57</v>
      </c>
      <c r="G127" s="194" t="s">
        <v>127</v>
      </c>
      <c r="H127" s="194" t="s">
        <v>128</v>
      </c>
      <c r="I127" s="194" t="s">
        <v>129</v>
      </c>
      <c r="J127" s="195" t="s">
        <v>100</v>
      </c>
      <c r="K127" s="196" t="s">
        <v>130</v>
      </c>
      <c r="L127" s="197"/>
      <c r="M127" s="100" t="s">
        <v>1</v>
      </c>
      <c r="N127" s="101" t="s">
        <v>39</v>
      </c>
      <c r="O127" s="101" t="s">
        <v>131</v>
      </c>
      <c r="P127" s="101" t="s">
        <v>132</v>
      </c>
      <c r="Q127" s="101" t="s">
        <v>133</v>
      </c>
      <c r="R127" s="101" t="s">
        <v>134</v>
      </c>
      <c r="S127" s="101" t="s">
        <v>135</v>
      </c>
      <c r="T127" s="102" t="s">
        <v>136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137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3"/>
      <c r="N128" s="199"/>
      <c r="O128" s="104"/>
      <c r="P128" s="200">
        <f>P129+P220</f>
        <v>0</v>
      </c>
      <c r="Q128" s="104"/>
      <c r="R128" s="200">
        <f>R129+R220</f>
        <v>19.49370661</v>
      </c>
      <c r="S128" s="104"/>
      <c r="T128" s="201">
        <f>T129+T220</f>
        <v>12.348659999999999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74</v>
      </c>
      <c r="AU128" s="17" t="s">
        <v>102</v>
      </c>
      <c r="BK128" s="202">
        <f>BK129+BK220</f>
        <v>0</v>
      </c>
    </row>
    <row r="129" spans="1:63" s="12" customFormat="1" ht="25.9" customHeight="1">
      <c r="A129" s="12"/>
      <c r="B129" s="203"/>
      <c r="C129" s="204"/>
      <c r="D129" s="205" t="s">
        <v>74</v>
      </c>
      <c r="E129" s="206" t="s">
        <v>138</v>
      </c>
      <c r="F129" s="206" t="s">
        <v>139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P130+P151+P158+P175+P207+P217</f>
        <v>0</v>
      </c>
      <c r="Q129" s="211"/>
      <c r="R129" s="212">
        <f>R130+R151+R158+R175+R207+R217</f>
        <v>19.22131741</v>
      </c>
      <c r="S129" s="211"/>
      <c r="T129" s="213">
        <f>T130+T151+T158+T175+T207+T217</f>
        <v>11.524799999999999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83</v>
      </c>
      <c r="AT129" s="215" t="s">
        <v>74</v>
      </c>
      <c r="AU129" s="215" t="s">
        <v>75</v>
      </c>
      <c r="AY129" s="214" t="s">
        <v>140</v>
      </c>
      <c r="BK129" s="216">
        <f>BK130+BK151+BK158+BK175+BK207+BK217</f>
        <v>0</v>
      </c>
    </row>
    <row r="130" spans="1:63" s="12" customFormat="1" ht="22.8" customHeight="1">
      <c r="A130" s="12"/>
      <c r="B130" s="203"/>
      <c r="C130" s="204"/>
      <c r="D130" s="205" t="s">
        <v>74</v>
      </c>
      <c r="E130" s="217" t="s">
        <v>146</v>
      </c>
      <c r="F130" s="217" t="s">
        <v>273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SUM(P131:P150)</f>
        <v>0</v>
      </c>
      <c r="Q130" s="211"/>
      <c r="R130" s="212">
        <f>SUM(R131:R150)</f>
        <v>13.37957021</v>
      </c>
      <c r="S130" s="211"/>
      <c r="T130" s="213">
        <f>SUM(T131:T150)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83</v>
      </c>
      <c r="AT130" s="215" t="s">
        <v>74</v>
      </c>
      <c r="AU130" s="215" t="s">
        <v>83</v>
      </c>
      <c r="AY130" s="214" t="s">
        <v>140</v>
      </c>
      <c r="BK130" s="216">
        <f>SUM(BK131:BK150)</f>
        <v>0</v>
      </c>
    </row>
    <row r="131" spans="1:65" s="2" customFormat="1" ht="21.75" customHeight="1">
      <c r="A131" s="38"/>
      <c r="B131" s="39"/>
      <c r="C131" s="219" t="s">
        <v>83</v>
      </c>
      <c r="D131" s="219" t="s">
        <v>142</v>
      </c>
      <c r="E131" s="220" t="s">
        <v>275</v>
      </c>
      <c r="F131" s="221" t="s">
        <v>276</v>
      </c>
      <c r="G131" s="222" t="s">
        <v>169</v>
      </c>
      <c r="H131" s="223">
        <v>5.039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2.50198</v>
      </c>
      <c r="R131" s="229">
        <f>Q131*H131</f>
        <v>12.60747722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146</v>
      </c>
      <c r="AT131" s="231" t="s">
        <v>142</v>
      </c>
      <c r="AU131" s="231" t="s">
        <v>85</v>
      </c>
      <c r="AY131" s="17" t="s">
        <v>140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146</v>
      </c>
      <c r="BM131" s="231" t="s">
        <v>1442</v>
      </c>
    </row>
    <row r="132" spans="1:47" s="2" customFormat="1" ht="12">
      <c r="A132" s="38"/>
      <c r="B132" s="39"/>
      <c r="C132" s="40"/>
      <c r="D132" s="233" t="s">
        <v>148</v>
      </c>
      <c r="E132" s="40"/>
      <c r="F132" s="234" t="s">
        <v>278</v>
      </c>
      <c r="G132" s="40"/>
      <c r="H132" s="40"/>
      <c r="I132" s="235"/>
      <c r="J132" s="40"/>
      <c r="K132" s="40"/>
      <c r="L132" s="44"/>
      <c r="M132" s="236"/>
      <c r="N132" s="237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148</v>
      </c>
      <c r="AU132" s="17" t="s">
        <v>85</v>
      </c>
    </row>
    <row r="133" spans="1:51" s="13" customFormat="1" ht="12">
      <c r="A133" s="13"/>
      <c r="B133" s="238"/>
      <c r="C133" s="239"/>
      <c r="D133" s="240" t="s">
        <v>150</v>
      </c>
      <c r="E133" s="241" t="s">
        <v>1</v>
      </c>
      <c r="F133" s="242" t="s">
        <v>1443</v>
      </c>
      <c r="G133" s="239"/>
      <c r="H133" s="241" t="s">
        <v>1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150</v>
      </c>
      <c r="AU133" s="248" t="s">
        <v>85</v>
      </c>
      <c r="AV133" s="13" t="s">
        <v>83</v>
      </c>
      <c r="AW133" s="13" t="s">
        <v>32</v>
      </c>
      <c r="AX133" s="13" t="s">
        <v>75</v>
      </c>
      <c r="AY133" s="248" t="s">
        <v>140</v>
      </c>
    </row>
    <row r="134" spans="1:51" s="14" customFormat="1" ht="12">
      <c r="A134" s="14"/>
      <c r="B134" s="249"/>
      <c r="C134" s="250"/>
      <c r="D134" s="240" t="s">
        <v>150</v>
      </c>
      <c r="E134" s="251" t="s">
        <v>1</v>
      </c>
      <c r="F134" s="252" t="s">
        <v>1444</v>
      </c>
      <c r="G134" s="250"/>
      <c r="H134" s="253">
        <v>5.039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150</v>
      </c>
      <c r="AU134" s="259" t="s">
        <v>85</v>
      </c>
      <c r="AV134" s="14" t="s">
        <v>85</v>
      </c>
      <c r="AW134" s="14" t="s">
        <v>32</v>
      </c>
      <c r="AX134" s="14" t="s">
        <v>75</v>
      </c>
      <c r="AY134" s="259" t="s">
        <v>140</v>
      </c>
    </row>
    <row r="135" spans="1:51" s="15" customFormat="1" ht="12">
      <c r="A135" s="15"/>
      <c r="B135" s="260"/>
      <c r="C135" s="261"/>
      <c r="D135" s="240" t="s">
        <v>150</v>
      </c>
      <c r="E135" s="262" t="s">
        <v>1</v>
      </c>
      <c r="F135" s="263" t="s">
        <v>154</v>
      </c>
      <c r="G135" s="261"/>
      <c r="H135" s="264">
        <v>5.039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0" t="s">
        <v>150</v>
      </c>
      <c r="AU135" s="270" t="s">
        <v>85</v>
      </c>
      <c r="AV135" s="15" t="s">
        <v>146</v>
      </c>
      <c r="AW135" s="15" t="s">
        <v>32</v>
      </c>
      <c r="AX135" s="15" t="s">
        <v>83</v>
      </c>
      <c r="AY135" s="270" t="s">
        <v>140</v>
      </c>
    </row>
    <row r="136" spans="1:65" s="2" customFormat="1" ht="16.5" customHeight="1">
      <c r="A136" s="38"/>
      <c r="B136" s="39"/>
      <c r="C136" s="219" t="s">
        <v>85</v>
      </c>
      <c r="D136" s="219" t="s">
        <v>142</v>
      </c>
      <c r="E136" s="220" t="s">
        <v>285</v>
      </c>
      <c r="F136" s="221" t="s">
        <v>286</v>
      </c>
      <c r="G136" s="222" t="s">
        <v>145</v>
      </c>
      <c r="H136" s="223">
        <v>59.28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0.00576</v>
      </c>
      <c r="R136" s="229">
        <f>Q136*H136</f>
        <v>0.3414528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146</v>
      </c>
      <c r="AT136" s="231" t="s">
        <v>142</v>
      </c>
      <c r="AU136" s="231" t="s">
        <v>85</v>
      </c>
      <c r="AY136" s="17" t="s">
        <v>140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146</v>
      </c>
      <c r="BM136" s="231" t="s">
        <v>1445</v>
      </c>
    </row>
    <row r="137" spans="1:47" s="2" customFormat="1" ht="12">
      <c r="A137" s="38"/>
      <c r="B137" s="39"/>
      <c r="C137" s="40"/>
      <c r="D137" s="233" t="s">
        <v>148</v>
      </c>
      <c r="E137" s="40"/>
      <c r="F137" s="234" t="s">
        <v>288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148</v>
      </c>
      <c r="AU137" s="17" t="s">
        <v>85</v>
      </c>
    </row>
    <row r="138" spans="1:51" s="13" customFormat="1" ht="12">
      <c r="A138" s="13"/>
      <c r="B138" s="238"/>
      <c r="C138" s="239"/>
      <c r="D138" s="240" t="s">
        <v>150</v>
      </c>
      <c r="E138" s="241" t="s">
        <v>1</v>
      </c>
      <c r="F138" s="242" t="s">
        <v>1446</v>
      </c>
      <c r="G138" s="239"/>
      <c r="H138" s="241" t="s">
        <v>1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150</v>
      </c>
      <c r="AU138" s="248" t="s">
        <v>85</v>
      </c>
      <c r="AV138" s="13" t="s">
        <v>83</v>
      </c>
      <c r="AW138" s="13" t="s">
        <v>32</v>
      </c>
      <c r="AX138" s="13" t="s">
        <v>75</v>
      </c>
      <c r="AY138" s="248" t="s">
        <v>140</v>
      </c>
    </row>
    <row r="139" spans="1:51" s="14" customFormat="1" ht="12">
      <c r="A139" s="14"/>
      <c r="B139" s="249"/>
      <c r="C139" s="250"/>
      <c r="D139" s="240" t="s">
        <v>150</v>
      </c>
      <c r="E139" s="251" t="s">
        <v>1</v>
      </c>
      <c r="F139" s="252" t="s">
        <v>1447</v>
      </c>
      <c r="G139" s="250"/>
      <c r="H139" s="253">
        <v>59.28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150</v>
      </c>
      <c r="AU139" s="259" t="s">
        <v>85</v>
      </c>
      <c r="AV139" s="14" t="s">
        <v>85</v>
      </c>
      <c r="AW139" s="14" t="s">
        <v>32</v>
      </c>
      <c r="AX139" s="14" t="s">
        <v>75</v>
      </c>
      <c r="AY139" s="259" t="s">
        <v>140</v>
      </c>
    </row>
    <row r="140" spans="1:51" s="15" customFormat="1" ht="12">
      <c r="A140" s="15"/>
      <c r="B140" s="260"/>
      <c r="C140" s="261"/>
      <c r="D140" s="240" t="s">
        <v>150</v>
      </c>
      <c r="E140" s="262" t="s">
        <v>1</v>
      </c>
      <c r="F140" s="263" t="s">
        <v>154</v>
      </c>
      <c r="G140" s="261"/>
      <c r="H140" s="264">
        <v>59.28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0" t="s">
        <v>150</v>
      </c>
      <c r="AU140" s="270" t="s">
        <v>85</v>
      </c>
      <c r="AV140" s="15" t="s">
        <v>146</v>
      </c>
      <c r="AW140" s="15" t="s">
        <v>32</v>
      </c>
      <c r="AX140" s="15" t="s">
        <v>83</v>
      </c>
      <c r="AY140" s="270" t="s">
        <v>140</v>
      </c>
    </row>
    <row r="141" spans="1:65" s="2" customFormat="1" ht="16.5" customHeight="1">
      <c r="A141" s="38"/>
      <c r="B141" s="39"/>
      <c r="C141" s="219" t="s">
        <v>162</v>
      </c>
      <c r="D141" s="219" t="s">
        <v>142</v>
      </c>
      <c r="E141" s="220" t="s">
        <v>293</v>
      </c>
      <c r="F141" s="221" t="s">
        <v>294</v>
      </c>
      <c r="G141" s="222" t="s">
        <v>145</v>
      </c>
      <c r="H141" s="223">
        <v>59.28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146</v>
      </c>
      <c r="AT141" s="231" t="s">
        <v>142</v>
      </c>
      <c r="AU141" s="231" t="s">
        <v>85</v>
      </c>
      <c r="AY141" s="17" t="s">
        <v>140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146</v>
      </c>
      <c r="BM141" s="231" t="s">
        <v>1448</v>
      </c>
    </row>
    <row r="142" spans="1:47" s="2" customFormat="1" ht="12">
      <c r="A142" s="38"/>
      <c r="B142" s="39"/>
      <c r="C142" s="40"/>
      <c r="D142" s="233" t="s">
        <v>148</v>
      </c>
      <c r="E142" s="40"/>
      <c r="F142" s="234" t="s">
        <v>296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148</v>
      </c>
      <c r="AU142" s="17" t="s">
        <v>85</v>
      </c>
    </row>
    <row r="143" spans="1:65" s="2" customFormat="1" ht="24.15" customHeight="1">
      <c r="A143" s="38"/>
      <c r="B143" s="39"/>
      <c r="C143" s="219" t="s">
        <v>146</v>
      </c>
      <c r="D143" s="219" t="s">
        <v>142</v>
      </c>
      <c r="E143" s="220" t="s">
        <v>298</v>
      </c>
      <c r="F143" s="221" t="s">
        <v>299</v>
      </c>
      <c r="G143" s="222" t="s">
        <v>218</v>
      </c>
      <c r="H143" s="223">
        <v>104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146</v>
      </c>
      <c r="AT143" s="231" t="s">
        <v>142</v>
      </c>
      <c r="AU143" s="231" t="s">
        <v>85</v>
      </c>
      <c r="AY143" s="17" t="s">
        <v>140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146</v>
      </c>
      <c r="BM143" s="231" t="s">
        <v>1449</v>
      </c>
    </row>
    <row r="144" spans="1:51" s="14" customFormat="1" ht="12">
      <c r="A144" s="14"/>
      <c r="B144" s="249"/>
      <c r="C144" s="250"/>
      <c r="D144" s="240" t="s">
        <v>150</v>
      </c>
      <c r="E144" s="251" t="s">
        <v>1</v>
      </c>
      <c r="F144" s="252" t="s">
        <v>1450</v>
      </c>
      <c r="G144" s="250"/>
      <c r="H144" s="253">
        <v>104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150</v>
      </c>
      <c r="AU144" s="259" t="s">
        <v>85</v>
      </c>
      <c r="AV144" s="14" t="s">
        <v>85</v>
      </c>
      <c r="AW144" s="14" t="s">
        <v>32</v>
      </c>
      <c r="AX144" s="14" t="s">
        <v>75</v>
      </c>
      <c r="AY144" s="259" t="s">
        <v>140</v>
      </c>
    </row>
    <row r="145" spans="1:51" s="15" customFormat="1" ht="12">
      <c r="A145" s="15"/>
      <c r="B145" s="260"/>
      <c r="C145" s="261"/>
      <c r="D145" s="240" t="s">
        <v>150</v>
      </c>
      <c r="E145" s="262" t="s">
        <v>1</v>
      </c>
      <c r="F145" s="263" t="s">
        <v>154</v>
      </c>
      <c r="G145" s="261"/>
      <c r="H145" s="264">
        <v>104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150</v>
      </c>
      <c r="AU145" s="270" t="s">
        <v>85</v>
      </c>
      <c r="AV145" s="15" t="s">
        <v>146</v>
      </c>
      <c r="AW145" s="15" t="s">
        <v>32</v>
      </c>
      <c r="AX145" s="15" t="s">
        <v>83</v>
      </c>
      <c r="AY145" s="270" t="s">
        <v>140</v>
      </c>
    </row>
    <row r="146" spans="1:65" s="2" customFormat="1" ht="24.15" customHeight="1">
      <c r="A146" s="38"/>
      <c r="B146" s="39"/>
      <c r="C146" s="219" t="s">
        <v>177</v>
      </c>
      <c r="D146" s="219" t="s">
        <v>142</v>
      </c>
      <c r="E146" s="220" t="s">
        <v>306</v>
      </c>
      <c r="F146" s="221" t="s">
        <v>307</v>
      </c>
      <c r="G146" s="222" t="s">
        <v>187</v>
      </c>
      <c r="H146" s="223">
        <v>0.409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1.05291</v>
      </c>
      <c r="R146" s="229">
        <f>Q146*H146</f>
        <v>0.43064019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146</v>
      </c>
      <c r="AT146" s="231" t="s">
        <v>142</v>
      </c>
      <c r="AU146" s="231" t="s">
        <v>85</v>
      </c>
      <c r="AY146" s="17" t="s">
        <v>140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146</v>
      </c>
      <c r="BM146" s="231" t="s">
        <v>1451</v>
      </c>
    </row>
    <row r="147" spans="1:47" s="2" customFormat="1" ht="12">
      <c r="A147" s="38"/>
      <c r="B147" s="39"/>
      <c r="C147" s="40"/>
      <c r="D147" s="233" t="s">
        <v>148</v>
      </c>
      <c r="E147" s="40"/>
      <c r="F147" s="234" t="s">
        <v>309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148</v>
      </c>
      <c r="AU147" s="17" t="s">
        <v>85</v>
      </c>
    </row>
    <row r="148" spans="1:51" s="13" customFormat="1" ht="12">
      <c r="A148" s="13"/>
      <c r="B148" s="238"/>
      <c r="C148" s="239"/>
      <c r="D148" s="240" t="s">
        <v>150</v>
      </c>
      <c r="E148" s="241" t="s">
        <v>1</v>
      </c>
      <c r="F148" s="242" t="s">
        <v>1446</v>
      </c>
      <c r="G148" s="239"/>
      <c r="H148" s="241" t="s">
        <v>1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150</v>
      </c>
      <c r="AU148" s="248" t="s">
        <v>85</v>
      </c>
      <c r="AV148" s="13" t="s">
        <v>83</v>
      </c>
      <c r="AW148" s="13" t="s">
        <v>32</v>
      </c>
      <c r="AX148" s="13" t="s">
        <v>75</v>
      </c>
      <c r="AY148" s="248" t="s">
        <v>140</v>
      </c>
    </row>
    <row r="149" spans="1:51" s="14" customFormat="1" ht="12">
      <c r="A149" s="14"/>
      <c r="B149" s="249"/>
      <c r="C149" s="250"/>
      <c r="D149" s="240" t="s">
        <v>150</v>
      </c>
      <c r="E149" s="251" t="s">
        <v>1</v>
      </c>
      <c r="F149" s="252" t="s">
        <v>1452</v>
      </c>
      <c r="G149" s="250"/>
      <c r="H149" s="253">
        <v>0.409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150</v>
      </c>
      <c r="AU149" s="259" t="s">
        <v>85</v>
      </c>
      <c r="AV149" s="14" t="s">
        <v>85</v>
      </c>
      <c r="AW149" s="14" t="s">
        <v>32</v>
      </c>
      <c r="AX149" s="14" t="s">
        <v>75</v>
      </c>
      <c r="AY149" s="259" t="s">
        <v>140</v>
      </c>
    </row>
    <row r="150" spans="1:51" s="15" customFormat="1" ht="12">
      <c r="A150" s="15"/>
      <c r="B150" s="260"/>
      <c r="C150" s="261"/>
      <c r="D150" s="240" t="s">
        <v>150</v>
      </c>
      <c r="E150" s="262" t="s">
        <v>1</v>
      </c>
      <c r="F150" s="263" t="s">
        <v>154</v>
      </c>
      <c r="G150" s="261"/>
      <c r="H150" s="264">
        <v>0.409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0" t="s">
        <v>150</v>
      </c>
      <c r="AU150" s="270" t="s">
        <v>85</v>
      </c>
      <c r="AV150" s="15" t="s">
        <v>146</v>
      </c>
      <c r="AW150" s="15" t="s">
        <v>32</v>
      </c>
      <c r="AX150" s="15" t="s">
        <v>83</v>
      </c>
      <c r="AY150" s="270" t="s">
        <v>140</v>
      </c>
    </row>
    <row r="151" spans="1:63" s="12" customFormat="1" ht="22.8" customHeight="1">
      <c r="A151" s="12"/>
      <c r="B151" s="203"/>
      <c r="C151" s="204"/>
      <c r="D151" s="205" t="s">
        <v>74</v>
      </c>
      <c r="E151" s="217" t="s">
        <v>177</v>
      </c>
      <c r="F151" s="217" t="s">
        <v>319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SUM(P152:P157)</f>
        <v>0</v>
      </c>
      <c r="Q151" s="211"/>
      <c r="R151" s="212">
        <f>SUM(R152:R157)</f>
        <v>2.68824</v>
      </c>
      <c r="S151" s="211"/>
      <c r="T151" s="213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83</v>
      </c>
      <c r="AT151" s="215" t="s">
        <v>74</v>
      </c>
      <c r="AU151" s="215" t="s">
        <v>83</v>
      </c>
      <c r="AY151" s="214" t="s">
        <v>140</v>
      </c>
      <c r="BK151" s="216">
        <f>SUM(BK152:BK157)</f>
        <v>0</v>
      </c>
    </row>
    <row r="152" spans="1:65" s="2" customFormat="1" ht="24.15" customHeight="1">
      <c r="A152" s="38"/>
      <c r="B152" s="39"/>
      <c r="C152" s="219" t="s">
        <v>184</v>
      </c>
      <c r="D152" s="219" t="s">
        <v>142</v>
      </c>
      <c r="E152" s="220" t="s">
        <v>1453</v>
      </c>
      <c r="F152" s="221" t="s">
        <v>1454</v>
      </c>
      <c r="G152" s="222" t="s">
        <v>145</v>
      </c>
      <c r="H152" s="223">
        <v>18.4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0.1461</v>
      </c>
      <c r="R152" s="229">
        <f>Q152*H152</f>
        <v>2.68824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146</v>
      </c>
      <c r="AT152" s="231" t="s">
        <v>142</v>
      </c>
      <c r="AU152" s="231" t="s">
        <v>85</v>
      </c>
      <c r="AY152" s="17" t="s">
        <v>140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146</v>
      </c>
      <c r="BM152" s="231" t="s">
        <v>1455</v>
      </c>
    </row>
    <row r="153" spans="1:47" s="2" customFormat="1" ht="12">
      <c r="A153" s="38"/>
      <c r="B153" s="39"/>
      <c r="C153" s="40"/>
      <c r="D153" s="233" t="s">
        <v>148</v>
      </c>
      <c r="E153" s="40"/>
      <c r="F153" s="234" t="s">
        <v>1456</v>
      </c>
      <c r="G153" s="40"/>
      <c r="H153" s="40"/>
      <c r="I153" s="235"/>
      <c r="J153" s="40"/>
      <c r="K153" s="40"/>
      <c r="L153" s="44"/>
      <c r="M153" s="236"/>
      <c r="N153" s="237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148</v>
      </c>
      <c r="AU153" s="17" t="s">
        <v>85</v>
      </c>
    </row>
    <row r="154" spans="1:51" s="13" customFormat="1" ht="12">
      <c r="A154" s="13"/>
      <c r="B154" s="238"/>
      <c r="C154" s="239"/>
      <c r="D154" s="240" t="s">
        <v>150</v>
      </c>
      <c r="E154" s="241" t="s">
        <v>1</v>
      </c>
      <c r="F154" s="242" t="s">
        <v>1457</v>
      </c>
      <c r="G154" s="239"/>
      <c r="H154" s="241" t="s">
        <v>1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150</v>
      </c>
      <c r="AU154" s="248" t="s">
        <v>85</v>
      </c>
      <c r="AV154" s="13" t="s">
        <v>83</v>
      </c>
      <c r="AW154" s="13" t="s">
        <v>32</v>
      </c>
      <c r="AX154" s="13" t="s">
        <v>75</v>
      </c>
      <c r="AY154" s="248" t="s">
        <v>140</v>
      </c>
    </row>
    <row r="155" spans="1:51" s="13" customFormat="1" ht="12">
      <c r="A155" s="13"/>
      <c r="B155" s="238"/>
      <c r="C155" s="239"/>
      <c r="D155" s="240" t="s">
        <v>150</v>
      </c>
      <c r="E155" s="241" t="s">
        <v>1</v>
      </c>
      <c r="F155" s="242" t="s">
        <v>1458</v>
      </c>
      <c r="G155" s="239"/>
      <c r="H155" s="241" t="s">
        <v>1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150</v>
      </c>
      <c r="AU155" s="248" t="s">
        <v>85</v>
      </c>
      <c r="AV155" s="13" t="s">
        <v>83</v>
      </c>
      <c r="AW155" s="13" t="s">
        <v>32</v>
      </c>
      <c r="AX155" s="13" t="s">
        <v>75</v>
      </c>
      <c r="AY155" s="248" t="s">
        <v>140</v>
      </c>
    </row>
    <row r="156" spans="1:51" s="14" customFormat="1" ht="12">
      <c r="A156" s="14"/>
      <c r="B156" s="249"/>
      <c r="C156" s="250"/>
      <c r="D156" s="240" t="s">
        <v>150</v>
      </c>
      <c r="E156" s="251" t="s">
        <v>1</v>
      </c>
      <c r="F156" s="252" t="s">
        <v>1459</v>
      </c>
      <c r="G156" s="250"/>
      <c r="H156" s="253">
        <v>18.4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150</v>
      </c>
      <c r="AU156" s="259" t="s">
        <v>85</v>
      </c>
      <c r="AV156" s="14" t="s">
        <v>85</v>
      </c>
      <c r="AW156" s="14" t="s">
        <v>32</v>
      </c>
      <c r="AX156" s="14" t="s">
        <v>75</v>
      </c>
      <c r="AY156" s="259" t="s">
        <v>140</v>
      </c>
    </row>
    <row r="157" spans="1:51" s="15" customFormat="1" ht="12">
      <c r="A157" s="15"/>
      <c r="B157" s="260"/>
      <c r="C157" s="261"/>
      <c r="D157" s="240" t="s">
        <v>150</v>
      </c>
      <c r="E157" s="262" t="s">
        <v>1</v>
      </c>
      <c r="F157" s="263" t="s">
        <v>154</v>
      </c>
      <c r="G157" s="261"/>
      <c r="H157" s="264">
        <v>18.4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0" t="s">
        <v>150</v>
      </c>
      <c r="AU157" s="270" t="s">
        <v>85</v>
      </c>
      <c r="AV157" s="15" t="s">
        <v>146</v>
      </c>
      <c r="AW157" s="15" t="s">
        <v>32</v>
      </c>
      <c r="AX157" s="15" t="s">
        <v>83</v>
      </c>
      <c r="AY157" s="270" t="s">
        <v>140</v>
      </c>
    </row>
    <row r="158" spans="1:63" s="12" customFormat="1" ht="22.8" customHeight="1">
      <c r="A158" s="12"/>
      <c r="B158" s="203"/>
      <c r="C158" s="204"/>
      <c r="D158" s="205" t="s">
        <v>74</v>
      </c>
      <c r="E158" s="217" t="s">
        <v>184</v>
      </c>
      <c r="F158" s="217" t="s">
        <v>332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SUM(P159:P174)</f>
        <v>0</v>
      </c>
      <c r="Q158" s="211"/>
      <c r="R158" s="212">
        <f>SUM(R159:R174)</f>
        <v>1.4546168000000002</v>
      </c>
      <c r="S158" s="211"/>
      <c r="T158" s="213">
        <f>SUM(T159:T174)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83</v>
      </c>
      <c r="AT158" s="215" t="s">
        <v>74</v>
      </c>
      <c r="AU158" s="215" t="s">
        <v>83</v>
      </c>
      <c r="AY158" s="214" t="s">
        <v>140</v>
      </c>
      <c r="BK158" s="216">
        <f>SUM(BK159:BK174)</f>
        <v>0</v>
      </c>
    </row>
    <row r="159" spans="1:65" s="2" customFormat="1" ht="16.5" customHeight="1">
      <c r="A159" s="38"/>
      <c r="B159" s="39"/>
      <c r="C159" s="219" t="s">
        <v>191</v>
      </c>
      <c r="D159" s="219" t="s">
        <v>142</v>
      </c>
      <c r="E159" s="220" t="s">
        <v>357</v>
      </c>
      <c r="F159" s="221" t="s">
        <v>358</v>
      </c>
      <c r="G159" s="222" t="s">
        <v>145</v>
      </c>
      <c r="H159" s="223">
        <v>40.04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0.00026</v>
      </c>
      <c r="R159" s="229">
        <f>Q159*H159</f>
        <v>0.010410399999999998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146</v>
      </c>
      <c r="AT159" s="231" t="s">
        <v>142</v>
      </c>
      <c r="AU159" s="231" t="s">
        <v>85</v>
      </c>
      <c r="AY159" s="17" t="s">
        <v>140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146</v>
      </c>
      <c r="BM159" s="231" t="s">
        <v>1460</v>
      </c>
    </row>
    <row r="160" spans="1:47" s="2" customFormat="1" ht="12">
      <c r="A160" s="38"/>
      <c r="B160" s="39"/>
      <c r="C160" s="40"/>
      <c r="D160" s="233" t="s">
        <v>148</v>
      </c>
      <c r="E160" s="40"/>
      <c r="F160" s="234" t="s">
        <v>360</v>
      </c>
      <c r="G160" s="40"/>
      <c r="H160" s="40"/>
      <c r="I160" s="235"/>
      <c r="J160" s="40"/>
      <c r="K160" s="40"/>
      <c r="L160" s="44"/>
      <c r="M160" s="236"/>
      <c r="N160" s="23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148</v>
      </c>
      <c r="AU160" s="17" t="s">
        <v>85</v>
      </c>
    </row>
    <row r="161" spans="1:51" s="13" customFormat="1" ht="12">
      <c r="A161" s="13"/>
      <c r="B161" s="238"/>
      <c r="C161" s="239"/>
      <c r="D161" s="240" t="s">
        <v>150</v>
      </c>
      <c r="E161" s="241" t="s">
        <v>1</v>
      </c>
      <c r="F161" s="242" t="s">
        <v>1457</v>
      </c>
      <c r="G161" s="239"/>
      <c r="H161" s="241" t="s">
        <v>1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150</v>
      </c>
      <c r="AU161" s="248" t="s">
        <v>85</v>
      </c>
      <c r="AV161" s="13" t="s">
        <v>83</v>
      </c>
      <c r="AW161" s="13" t="s">
        <v>32</v>
      </c>
      <c r="AX161" s="13" t="s">
        <v>75</v>
      </c>
      <c r="AY161" s="248" t="s">
        <v>140</v>
      </c>
    </row>
    <row r="162" spans="1:51" s="14" customFormat="1" ht="12">
      <c r="A162" s="14"/>
      <c r="B162" s="249"/>
      <c r="C162" s="250"/>
      <c r="D162" s="240" t="s">
        <v>150</v>
      </c>
      <c r="E162" s="251" t="s">
        <v>1</v>
      </c>
      <c r="F162" s="252" t="s">
        <v>1461</v>
      </c>
      <c r="G162" s="250"/>
      <c r="H162" s="253">
        <v>40.04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150</v>
      </c>
      <c r="AU162" s="259" t="s">
        <v>85</v>
      </c>
      <c r="AV162" s="14" t="s">
        <v>85</v>
      </c>
      <c r="AW162" s="14" t="s">
        <v>32</v>
      </c>
      <c r="AX162" s="14" t="s">
        <v>75</v>
      </c>
      <c r="AY162" s="259" t="s">
        <v>140</v>
      </c>
    </row>
    <row r="163" spans="1:51" s="15" customFormat="1" ht="12">
      <c r="A163" s="15"/>
      <c r="B163" s="260"/>
      <c r="C163" s="261"/>
      <c r="D163" s="240" t="s">
        <v>150</v>
      </c>
      <c r="E163" s="262" t="s">
        <v>1</v>
      </c>
      <c r="F163" s="263" t="s">
        <v>154</v>
      </c>
      <c r="G163" s="261"/>
      <c r="H163" s="264">
        <v>40.04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0" t="s">
        <v>150</v>
      </c>
      <c r="AU163" s="270" t="s">
        <v>85</v>
      </c>
      <c r="AV163" s="15" t="s">
        <v>146</v>
      </c>
      <c r="AW163" s="15" t="s">
        <v>32</v>
      </c>
      <c r="AX163" s="15" t="s">
        <v>83</v>
      </c>
      <c r="AY163" s="270" t="s">
        <v>140</v>
      </c>
    </row>
    <row r="164" spans="1:65" s="2" customFormat="1" ht="24.15" customHeight="1">
      <c r="A164" s="38"/>
      <c r="B164" s="39"/>
      <c r="C164" s="219" t="s">
        <v>199</v>
      </c>
      <c r="D164" s="219" t="s">
        <v>142</v>
      </c>
      <c r="E164" s="220" t="s">
        <v>1462</v>
      </c>
      <c r="F164" s="221" t="s">
        <v>1463</v>
      </c>
      <c r="G164" s="222" t="s">
        <v>145</v>
      </c>
      <c r="H164" s="223">
        <v>40.04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0.02636</v>
      </c>
      <c r="R164" s="229">
        <f>Q164*H164</f>
        <v>1.0554544000000001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146</v>
      </c>
      <c r="AT164" s="231" t="s">
        <v>142</v>
      </c>
      <c r="AU164" s="231" t="s">
        <v>85</v>
      </c>
      <c r="AY164" s="17" t="s">
        <v>140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146</v>
      </c>
      <c r="BM164" s="231" t="s">
        <v>1464</v>
      </c>
    </row>
    <row r="165" spans="1:47" s="2" customFormat="1" ht="12">
      <c r="A165" s="38"/>
      <c r="B165" s="39"/>
      <c r="C165" s="40"/>
      <c r="D165" s="233" t="s">
        <v>148</v>
      </c>
      <c r="E165" s="40"/>
      <c r="F165" s="234" t="s">
        <v>1465</v>
      </c>
      <c r="G165" s="40"/>
      <c r="H165" s="40"/>
      <c r="I165" s="235"/>
      <c r="J165" s="40"/>
      <c r="K165" s="40"/>
      <c r="L165" s="44"/>
      <c r="M165" s="236"/>
      <c r="N165" s="23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148</v>
      </c>
      <c r="AU165" s="17" t="s">
        <v>85</v>
      </c>
    </row>
    <row r="166" spans="1:51" s="13" customFormat="1" ht="12">
      <c r="A166" s="13"/>
      <c r="B166" s="238"/>
      <c r="C166" s="239"/>
      <c r="D166" s="240" t="s">
        <v>150</v>
      </c>
      <c r="E166" s="241" t="s">
        <v>1</v>
      </c>
      <c r="F166" s="242" t="s">
        <v>1457</v>
      </c>
      <c r="G166" s="239"/>
      <c r="H166" s="241" t="s">
        <v>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150</v>
      </c>
      <c r="AU166" s="248" t="s">
        <v>85</v>
      </c>
      <c r="AV166" s="13" t="s">
        <v>83</v>
      </c>
      <c r="AW166" s="13" t="s">
        <v>32</v>
      </c>
      <c r="AX166" s="13" t="s">
        <v>75</v>
      </c>
      <c r="AY166" s="248" t="s">
        <v>140</v>
      </c>
    </row>
    <row r="167" spans="1:51" s="14" customFormat="1" ht="12">
      <c r="A167" s="14"/>
      <c r="B167" s="249"/>
      <c r="C167" s="250"/>
      <c r="D167" s="240" t="s">
        <v>150</v>
      </c>
      <c r="E167" s="251" t="s">
        <v>1</v>
      </c>
      <c r="F167" s="252" t="s">
        <v>1461</v>
      </c>
      <c r="G167" s="250"/>
      <c r="H167" s="253">
        <v>40.04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150</v>
      </c>
      <c r="AU167" s="259" t="s">
        <v>85</v>
      </c>
      <c r="AV167" s="14" t="s">
        <v>85</v>
      </c>
      <c r="AW167" s="14" t="s">
        <v>32</v>
      </c>
      <c r="AX167" s="14" t="s">
        <v>75</v>
      </c>
      <c r="AY167" s="259" t="s">
        <v>140</v>
      </c>
    </row>
    <row r="168" spans="1:51" s="15" customFormat="1" ht="12">
      <c r="A168" s="15"/>
      <c r="B168" s="260"/>
      <c r="C168" s="261"/>
      <c r="D168" s="240" t="s">
        <v>150</v>
      </c>
      <c r="E168" s="262" t="s">
        <v>1</v>
      </c>
      <c r="F168" s="263" t="s">
        <v>154</v>
      </c>
      <c r="G168" s="261"/>
      <c r="H168" s="264">
        <v>40.04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0" t="s">
        <v>150</v>
      </c>
      <c r="AU168" s="270" t="s">
        <v>85</v>
      </c>
      <c r="AV168" s="15" t="s">
        <v>146</v>
      </c>
      <c r="AW168" s="15" t="s">
        <v>32</v>
      </c>
      <c r="AX168" s="15" t="s">
        <v>83</v>
      </c>
      <c r="AY168" s="270" t="s">
        <v>140</v>
      </c>
    </row>
    <row r="169" spans="1:65" s="2" customFormat="1" ht="21.75" customHeight="1">
      <c r="A169" s="38"/>
      <c r="B169" s="39"/>
      <c r="C169" s="219" t="s">
        <v>207</v>
      </c>
      <c r="D169" s="219" t="s">
        <v>142</v>
      </c>
      <c r="E169" s="220" t="s">
        <v>1466</v>
      </c>
      <c r="F169" s="221" t="s">
        <v>1467</v>
      </c>
      <c r="G169" s="222" t="s">
        <v>145</v>
      </c>
      <c r="H169" s="223">
        <v>7.8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0.04984</v>
      </c>
      <c r="R169" s="229">
        <f>Q169*H169</f>
        <v>0.388752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146</v>
      </c>
      <c r="AT169" s="231" t="s">
        <v>142</v>
      </c>
      <c r="AU169" s="231" t="s">
        <v>85</v>
      </c>
      <c r="AY169" s="17" t="s">
        <v>140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146</v>
      </c>
      <c r="BM169" s="231" t="s">
        <v>1468</v>
      </c>
    </row>
    <row r="170" spans="1:47" s="2" customFormat="1" ht="12">
      <c r="A170" s="38"/>
      <c r="B170" s="39"/>
      <c r="C170" s="40"/>
      <c r="D170" s="233" t="s">
        <v>148</v>
      </c>
      <c r="E170" s="40"/>
      <c r="F170" s="234" t="s">
        <v>1469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148</v>
      </c>
      <c r="AU170" s="17" t="s">
        <v>85</v>
      </c>
    </row>
    <row r="171" spans="1:51" s="13" customFormat="1" ht="12">
      <c r="A171" s="13"/>
      <c r="B171" s="238"/>
      <c r="C171" s="239"/>
      <c r="D171" s="240" t="s">
        <v>150</v>
      </c>
      <c r="E171" s="241" t="s">
        <v>1</v>
      </c>
      <c r="F171" s="242" t="s">
        <v>1446</v>
      </c>
      <c r="G171" s="239"/>
      <c r="H171" s="241" t="s">
        <v>1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150</v>
      </c>
      <c r="AU171" s="248" t="s">
        <v>85</v>
      </c>
      <c r="AV171" s="13" t="s">
        <v>83</v>
      </c>
      <c r="AW171" s="13" t="s">
        <v>32</v>
      </c>
      <c r="AX171" s="13" t="s">
        <v>75</v>
      </c>
      <c r="AY171" s="248" t="s">
        <v>140</v>
      </c>
    </row>
    <row r="172" spans="1:51" s="13" customFormat="1" ht="12">
      <c r="A172" s="13"/>
      <c r="B172" s="238"/>
      <c r="C172" s="239"/>
      <c r="D172" s="240" t="s">
        <v>150</v>
      </c>
      <c r="E172" s="241" t="s">
        <v>1</v>
      </c>
      <c r="F172" s="242" t="s">
        <v>1470</v>
      </c>
      <c r="G172" s="239"/>
      <c r="H172" s="241" t="s">
        <v>1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150</v>
      </c>
      <c r="AU172" s="248" t="s">
        <v>85</v>
      </c>
      <c r="AV172" s="13" t="s">
        <v>83</v>
      </c>
      <c r="AW172" s="13" t="s">
        <v>32</v>
      </c>
      <c r="AX172" s="13" t="s">
        <v>75</v>
      </c>
      <c r="AY172" s="248" t="s">
        <v>140</v>
      </c>
    </row>
    <row r="173" spans="1:51" s="14" customFormat="1" ht="12">
      <c r="A173" s="14"/>
      <c r="B173" s="249"/>
      <c r="C173" s="250"/>
      <c r="D173" s="240" t="s">
        <v>150</v>
      </c>
      <c r="E173" s="251" t="s">
        <v>1</v>
      </c>
      <c r="F173" s="252" t="s">
        <v>1471</v>
      </c>
      <c r="G173" s="250"/>
      <c r="H173" s="253">
        <v>7.8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150</v>
      </c>
      <c r="AU173" s="259" t="s">
        <v>85</v>
      </c>
      <c r="AV173" s="14" t="s">
        <v>85</v>
      </c>
      <c r="AW173" s="14" t="s">
        <v>32</v>
      </c>
      <c r="AX173" s="14" t="s">
        <v>75</v>
      </c>
      <c r="AY173" s="259" t="s">
        <v>140</v>
      </c>
    </row>
    <row r="174" spans="1:51" s="15" customFormat="1" ht="12">
      <c r="A174" s="15"/>
      <c r="B174" s="260"/>
      <c r="C174" s="261"/>
      <c r="D174" s="240" t="s">
        <v>150</v>
      </c>
      <c r="E174" s="262" t="s">
        <v>1</v>
      </c>
      <c r="F174" s="263" t="s">
        <v>154</v>
      </c>
      <c r="G174" s="261"/>
      <c r="H174" s="264">
        <v>7.8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0" t="s">
        <v>150</v>
      </c>
      <c r="AU174" s="270" t="s">
        <v>85</v>
      </c>
      <c r="AV174" s="15" t="s">
        <v>146</v>
      </c>
      <c r="AW174" s="15" t="s">
        <v>32</v>
      </c>
      <c r="AX174" s="15" t="s">
        <v>83</v>
      </c>
      <c r="AY174" s="270" t="s">
        <v>140</v>
      </c>
    </row>
    <row r="175" spans="1:63" s="12" customFormat="1" ht="22.8" customHeight="1">
      <c r="A175" s="12"/>
      <c r="B175" s="203"/>
      <c r="C175" s="204"/>
      <c r="D175" s="205" t="s">
        <v>74</v>
      </c>
      <c r="E175" s="217" t="s">
        <v>207</v>
      </c>
      <c r="F175" s="217" t="s">
        <v>395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SUM(P176:P206)</f>
        <v>0</v>
      </c>
      <c r="Q175" s="211"/>
      <c r="R175" s="212">
        <f>SUM(R176:R206)</f>
        <v>1.6988904</v>
      </c>
      <c r="S175" s="211"/>
      <c r="T175" s="213">
        <f>SUM(T176:T206)</f>
        <v>11.524799999999999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83</v>
      </c>
      <c r="AT175" s="215" t="s">
        <v>74</v>
      </c>
      <c r="AU175" s="215" t="s">
        <v>83</v>
      </c>
      <c r="AY175" s="214" t="s">
        <v>140</v>
      </c>
      <c r="BK175" s="216">
        <f>SUM(BK176:BK206)</f>
        <v>0</v>
      </c>
    </row>
    <row r="176" spans="1:65" s="2" customFormat="1" ht="24.15" customHeight="1">
      <c r="A176" s="38"/>
      <c r="B176" s="39"/>
      <c r="C176" s="219" t="s">
        <v>215</v>
      </c>
      <c r="D176" s="219" t="s">
        <v>142</v>
      </c>
      <c r="E176" s="220" t="s">
        <v>1472</v>
      </c>
      <c r="F176" s="221" t="s">
        <v>1473</v>
      </c>
      <c r="G176" s="222" t="s">
        <v>169</v>
      </c>
      <c r="H176" s="223">
        <v>4.457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2.4</v>
      </c>
      <c r="T176" s="230">
        <f>S176*H176</f>
        <v>10.6968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146</v>
      </c>
      <c r="AT176" s="231" t="s">
        <v>142</v>
      </c>
      <c r="AU176" s="231" t="s">
        <v>85</v>
      </c>
      <c r="AY176" s="17" t="s">
        <v>140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146</v>
      </c>
      <c r="BM176" s="231" t="s">
        <v>1474</v>
      </c>
    </row>
    <row r="177" spans="1:47" s="2" customFormat="1" ht="12">
      <c r="A177" s="38"/>
      <c r="B177" s="39"/>
      <c r="C177" s="40"/>
      <c r="D177" s="233" t="s">
        <v>148</v>
      </c>
      <c r="E177" s="40"/>
      <c r="F177" s="234" t="s">
        <v>1475</v>
      </c>
      <c r="G177" s="40"/>
      <c r="H177" s="40"/>
      <c r="I177" s="235"/>
      <c r="J177" s="40"/>
      <c r="K177" s="40"/>
      <c r="L177" s="44"/>
      <c r="M177" s="236"/>
      <c r="N177" s="237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148</v>
      </c>
      <c r="AU177" s="17" t="s">
        <v>85</v>
      </c>
    </row>
    <row r="178" spans="1:51" s="13" customFormat="1" ht="12">
      <c r="A178" s="13"/>
      <c r="B178" s="238"/>
      <c r="C178" s="239"/>
      <c r="D178" s="240" t="s">
        <v>150</v>
      </c>
      <c r="E178" s="241" t="s">
        <v>1</v>
      </c>
      <c r="F178" s="242" t="s">
        <v>1476</v>
      </c>
      <c r="G178" s="239"/>
      <c r="H178" s="241" t="s">
        <v>1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150</v>
      </c>
      <c r="AU178" s="248" t="s">
        <v>85</v>
      </c>
      <c r="AV178" s="13" t="s">
        <v>83</v>
      </c>
      <c r="AW178" s="13" t="s">
        <v>32</v>
      </c>
      <c r="AX178" s="13" t="s">
        <v>75</v>
      </c>
      <c r="AY178" s="248" t="s">
        <v>140</v>
      </c>
    </row>
    <row r="179" spans="1:51" s="14" customFormat="1" ht="12">
      <c r="A179" s="14"/>
      <c r="B179" s="249"/>
      <c r="C179" s="250"/>
      <c r="D179" s="240" t="s">
        <v>150</v>
      </c>
      <c r="E179" s="251" t="s">
        <v>1</v>
      </c>
      <c r="F179" s="252" t="s">
        <v>1477</v>
      </c>
      <c r="G179" s="250"/>
      <c r="H179" s="253">
        <v>4.457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9" t="s">
        <v>150</v>
      </c>
      <c r="AU179" s="259" t="s">
        <v>85</v>
      </c>
      <c r="AV179" s="14" t="s">
        <v>85</v>
      </c>
      <c r="AW179" s="14" t="s">
        <v>32</v>
      </c>
      <c r="AX179" s="14" t="s">
        <v>75</v>
      </c>
      <c r="AY179" s="259" t="s">
        <v>140</v>
      </c>
    </row>
    <row r="180" spans="1:51" s="15" customFormat="1" ht="12">
      <c r="A180" s="15"/>
      <c r="B180" s="260"/>
      <c r="C180" s="261"/>
      <c r="D180" s="240" t="s">
        <v>150</v>
      </c>
      <c r="E180" s="262" t="s">
        <v>1</v>
      </c>
      <c r="F180" s="263" t="s">
        <v>154</v>
      </c>
      <c r="G180" s="261"/>
      <c r="H180" s="264">
        <v>4.457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0" t="s">
        <v>150</v>
      </c>
      <c r="AU180" s="270" t="s">
        <v>85</v>
      </c>
      <c r="AV180" s="15" t="s">
        <v>146</v>
      </c>
      <c r="AW180" s="15" t="s">
        <v>32</v>
      </c>
      <c r="AX180" s="15" t="s">
        <v>83</v>
      </c>
      <c r="AY180" s="270" t="s">
        <v>140</v>
      </c>
    </row>
    <row r="181" spans="1:65" s="2" customFormat="1" ht="24.15" customHeight="1">
      <c r="A181" s="38"/>
      <c r="B181" s="39"/>
      <c r="C181" s="219" t="s">
        <v>223</v>
      </c>
      <c r="D181" s="219" t="s">
        <v>142</v>
      </c>
      <c r="E181" s="220" t="s">
        <v>1478</v>
      </c>
      <c r="F181" s="221" t="s">
        <v>1479</v>
      </c>
      <c r="G181" s="222" t="s">
        <v>145</v>
      </c>
      <c r="H181" s="223">
        <v>9.2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0.09</v>
      </c>
      <c r="T181" s="230">
        <f>S181*H181</f>
        <v>0.828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146</v>
      </c>
      <c r="AT181" s="231" t="s">
        <v>142</v>
      </c>
      <c r="AU181" s="231" t="s">
        <v>85</v>
      </c>
      <c r="AY181" s="17" t="s">
        <v>140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146</v>
      </c>
      <c r="BM181" s="231" t="s">
        <v>1480</v>
      </c>
    </row>
    <row r="182" spans="1:47" s="2" customFormat="1" ht="12">
      <c r="A182" s="38"/>
      <c r="B182" s="39"/>
      <c r="C182" s="40"/>
      <c r="D182" s="233" t="s">
        <v>148</v>
      </c>
      <c r="E182" s="40"/>
      <c r="F182" s="234" t="s">
        <v>1481</v>
      </c>
      <c r="G182" s="40"/>
      <c r="H182" s="40"/>
      <c r="I182" s="235"/>
      <c r="J182" s="40"/>
      <c r="K182" s="40"/>
      <c r="L182" s="44"/>
      <c r="M182" s="236"/>
      <c r="N182" s="237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148</v>
      </c>
      <c r="AU182" s="17" t="s">
        <v>85</v>
      </c>
    </row>
    <row r="183" spans="1:51" s="13" customFormat="1" ht="12">
      <c r="A183" s="13"/>
      <c r="B183" s="238"/>
      <c r="C183" s="239"/>
      <c r="D183" s="240" t="s">
        <v>150</v>
      </c>
      <c r="E183" s="241" t="s">
        <v>1</v>
      </c>
      <c r="F183" s="242" t="s">
        <v>1446</v>
      </c>
      <c r="G183" s="239"/>
      <c r="H183" s="241" t="s">
        <v>1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150</v>
      </c>
      <c r="AU183" s="248" t="s">
        <v>85</v>
      </c>
      <c r="AV183" s="13" t="s">
        <v>83</v>
      </c>
      <c r="AW183" s="13" t="s">
        <v>32</v>
      </c>
      <c r="AX183" s="13" t="s">
        <v>75</v>
      </c>
      <c r="AY183" s="248" t="s">
        <v>140</v>
      </c>
    </row>
    <row r="184" spans="1:51" s="14" customFormat="1" ht="12">
      <c r="A184" s="14"/>
      <c r="B184" s="249"/>
      <c r="C184" s="250"/>
      <c r="D184" s="240" t="s">
        <v>150</v>
      </c>
      <c r="E184" s="251" t="s">
        <v>1</v>
      </c>
      <c r="F184" s="252" t="s">
        <v>1482</v>
      </c>
      <c r="G184" s="250"/>
      <c r="H184" s="253">
        <v>9.2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9" t="s">
        <v>150</v>
      </c>
      <c r="AU184" s="259" t="s">
        <v>85</v>
      </c>
      <c r="AV184" s="14" t="s">
        <v>85</v>
      </c>
      <c r="AW184" s="14" t="s">
        <v>32</v>
      </c>
      <c r="AX184" s="14" t="s">
        <v>75</v>
      </c>
      <c r="AY184" s="259" t="s">
        <v>140</v>
      </c>
    </row>
    <row r="185" spans="1:51" s="15" customFormat="1" ht="12">
      <c r="A185" s="15"/>
      <c r="B185" s="260"/>
      <c r="C185" s="261"/>
      <c r="D185" s="240" t="s">
        <v>150</v>
      </c>
      <c r="E185" s="262" t="s">
        <v>1</v>
      </c>
      <c r="F185" s="263" t="s">
        <v>154</v>
      </c>
      <c r="G185" s="261"/>
      <c r="H185" s="264">
        <v>9.2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0" t="s">
        <v>150</v>
      </c>
      <c r="AU185" s="270" t="s">
        <v>85</v>
      </c>
      <c r="AV185" s="15" t="s">
        <v>146</v>
      </c>
      <c r="AW185" s="15" t="s">
        <v>32</v>
      </c>
      <c r="AX185" s="15" t="s">
        <v>83</v>
      </c>
      <c r="AY185" s="270" t="s">
        <v>140</v>
      </c>
    </row>
    <row r="186" spans="1:65" s="2" customFormat="1" ht="33" customHeight="1">
      <c r="A186" s="38"/>
      <c r="B186" s="39"/>
      <c r="C186" s="219" t="s">
        <v>230</v>
      </c>
      <c r="D186" s="219" t="s">
        <v>142</v>
      </c>
      <c r="E186" s="220" t="s">
        <v>1483</v>
      </c>
      <c r="F186" s="221" t="s">
        <v>1484</v>
      </c>
      <c r="G186" s="222" t="s">
        <v>145</v>
      </c>
      <c r="H186" s="223">
        <v>18.4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0.09</v>
      </c>
      <c r="R186" s="229">
        <f>Q186*H186</f>
        <v>1.656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146</v>
      </c>
      <c r="AT186" s="231" t="s">
        <v>142</v>
      </c>
      <c r="AU186" s="231" t="s">
        <v>85</v>
      </c>
      <c r="AY186" s="17" t="s">
        <v>140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146</v>
      </c>
      <c r="BM186" s="231" t="s">
        <v>1485</v>
      </c>
    </row>
    <row r="187" spans="1:47" s="2" customFormat="1" ht="12">
      <c r="A187" s="38"/>
      <c r="B187" s="39"/>
      <c r="C187" s="40"/>
      <c r="D187" s="233" t="s">
        <v>148</v>
      </c>
      <c r="E187" s="40"/>
      <c r="F187" s="234" t="s">
        <v>1486</v>
      </c>
      <c r="G187" s="40"/>
      <c r="H187" s="40"/>
      <c r="I187" s="235"/>
      <c r="J187" s="40"/>
      <c r="K187" s="40"/>
      <c r="L187" s="44"/>
      <c r="M187" s="236"/>
      <c r="N187" s="237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148</v>
      </c>
      <c r="AU187" s="17" t="s">
        <v>85</v>
      </c>
    </row>
    <row r="188" spans="1:51" s="13" customFormat="1" ht="12">
      <c r="A188" s="13"/>
      <c r="B188" s="238"/>
      <c r="C188" s="239"/>
      <c r="D188" s="240" t="s">
        <v>150</v>
      </c>
      <c r="E188" s="241" t="s">
        <v>1</v>
      </c>
      <c r="F188" s="242" t="s">
        <v>1446</v>
      </c>
      <c r="G188" s="239"/>
      <c r="H188" s="241" t="s">
        <v>1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150</v>
      </c>
      <c r="AU188" s="248" t="s">
        <v>85</v>
      </c>
      <c r="AV188" s="13" t="s">
        <v>83</v>
      </c>
      <c r="AW188" s="13" t="s">
        <v>32</v>
      </c>
      <c r="AX188" s="13" t="s">
        <v>75</v>
      </c>
      <c r="AY188" s="248" t="s">
        <v>140</v>
      </c>
    </row>
    <row r="189" spans="1:51" s="13" customFormat="1" ht="12">
      <c r="A189" s="13"/>
      <c r="B189" s="238"/>
      <c r="C189" s="239"/>
      <c r="D189" s="240" t="s">
        <v>150</v>
      </c>
      <c r="E189" s="241" t="s">
        <v>1</v>
      </c>
      <c r="F189" s="242" t="s">
        <v>1487</v>
      </c>
      <c r="G189" s="239"/>
      <c r="H189" s="241" t="s">
        <v>1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150</v>
      </c>
      <c r="AU189" s="248" t="s">
        <v>85</v>
      </c>
      <c r="AV189" s="13" t="s">
        <v>83</v>
      </c>
      <c r="AW189" s="13" t="s">
        <v>32</v>
      </c>
      <c r="AX189" s="13" t="s">
        <v>75</v>
      </c>
      <c r="AY189" s="248" t="s">
        <v>140</v>
      </c>
    </row>
    <row r="190" spans="1:51" s="14" customFormat="1" ht="12">
      <c r="A190" s="14"/>
      <c r="B190" s="249"/>
      <c r="C190" s="250"/>
      <c r="D190" s="240" t="s">
        <v>150</v>
      </c>
      <c r="E190" s="251" t="s">
        <v>1</v>
      </c>
      <c r="F190" s="252" t="s">
        <v>1459</v>
      </c>
      <c r="G190" s="250"/>
      <c r="H190" s="253">
        <v>18.4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150</v>
      </c>
      <c r="AU190" s="259" t="s">
        <v>85</v>
      </c>
      <c r="AV190" s="14" t="s">
        <v>85</v>
      </c>
      <c r="AW190" s="14" t="s">
        <v>32</v>
      </c>
      <c r="AX190" s="14" t="s">
        <v>75</v>
      </c>
      <c r="AY190" s="259" t="s">
        <v>140</v>
      </c>
    </row>
    <row r="191" spans="1:51" s="15" customFormat="1" ht="12">
      <c r="A191" s="15"/>
      <c r="B191" s="260"/>
      <c r="C191" s="261"/>
      <c r="D191" s="240" t="s">
        <v>150</v>
      </c>
      <c r="E191" s="262" t="s">
        <v>1</v>
      </c>
      <c r="F191" s="263" t="s">
        <v>154</v>
      </c>
      <c r="G191" s="261"/>
      <c r="H191" s="264">
        <v>18.4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0" t="s">
        <v>150</v>
      </c>
      <c r="AU191" s="270" t="s">
        <v>85</v>
      </c>
      <c r="AV191" s="15" t="s">
        <v>146</v>
      </c>
      <c r="AW191" s="15" t="s">
        <v>32</v>
      </c>
      <c r="AX191" s="15" t="s">
        <v>83</v>
      </c>
      <c r="AY191" s="270" t="s">
        <v>140</v>
      </c>
    </row>
    <row r="192" spans="1:65" s="2" customFormat="1" ht="21.75" customHeight="1">
      <c r="A192" s="38"/>
      <c r="B192" s="39"/>
      <c r="C192" s="219" t="s">
        <v>235</v>
      </c>
      <c r="D192" s="219" t="s">
        <v>142</v>
      </c>
      <c r="E192" s="220" t="s">
        <v>1488</v>
      </c>
      <c r="F192" s="221" t="s">
        <v>1489</v>
      </c>
      <c r="G192" s="222" t="s">
        <v>145</v>
      </c>
      <c r="H192" s="223">
        <v>18.4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146</v>
      </c>
      <c r="AT192" s="231" t="s">
        <v>142</v>
      </c>
      <c r="AU192" s="231" t="s">
        <v>85</v>
      </c>
      <c r="AY192" s="17" t="s">
        <v>140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146</v>
      </c>
      <c r="BM192" s="231" t="s">
        <v>1490</v>
      </c>
    </row>
    <row r="193" spans="1:47" s="2" customFormat="1" ht="12">
      <c r="A193" s="38"/>
      <c r="B193" s="39"/>
      <c r="C193" s="40"/>
      <c r="D193" s="233" t="s">
        <v>148</v>
      </c>
      <c r="E193" s="40"/>
      <c r="F193" s="234" t="s">
        <v>1491</v>
      </c>
      <c r="G193" s="40"/>
      <c r="H193" s="40"/>
      <c r="I193" s="235"/>
      <c r="J193" s="40"/>
      <c r="K193" s="40"/>
      <c r="L193" s="44"/>
      <c r="M193" s="236"/>
      <c r="N193" s="237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148</v>
      </c>
      <c r="AU193" s="17" t="s">
        <v>85</v>
      </c>
    </row>
    <row r="194" spans="1:51" s="13" customFormat="1" ht="12">
      <c r="A194" s="13"/>
      <c r="B194" s="238"/>
      <c r="C194" s="239"/>
      <c r="D194" s="240" t="s">
        <v>150</v>
      </c>
      <c r="E194" s="241" t="s">
        <v>1</v>
      </c>
      <c r="F194" s="242" t="s">
        <v>1446</v>
      </c>
      <c r="G194" s="239"/>
      <c r="H194" s="241" t="s">
        <v>1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150</v>
      </c>
      <c r="AU194" s="248" t="s">
        <v>85</v>
      </c>
      <c r="AV194" s="13" t="s">
        <v>83</v>
      </c>
      <c r="AW194" s="13" t="s">
        <v>32</v>
      </c>
      <c r="AX194" s="13" t="s">
        <v>75</v>
      </c>
      <c r="AY194" s="248" t="s">
        <v>140</v>
      </c>
    </row>
    <row r="195" spans="1:51" s="13" customFormat="1" ht="12">
      <c r="A195" s="13"/>
      <c r="B195" s="238"/>
      <c r="C195" s="239"/>
      <c r="D195" s="240" t="s">
        <v>150</v>
      </c>
      <c r="E195" s="241" t="s">
        <v>1</v>
      </c>
      <c r="F195" s="242" t="s">
        <v>1487</v>
      </c>
      <c r="G195" s="239"/>
      <c r="H195" s="241" t="s">
        <v>1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150</v>
      </c>
      <c r="AU195" s="248" t="s">
        <v>85</v>
      </c>
      <c r="AV195" s="13" t="s">
        <v>83</v>
      </c>
      <c r="AW195" s="13" t="s">
        <v>32</v>
      </c>
      <c r="AX195" s="13" t="s">
        <v>75</v>
      </c>
      <c r="AY195" s="248" t="s">
        <v>140</v>
      </c>
    </row>
    <row r="196" spans="1:51" s="14" customFormat="1" ht="12">
      <c r="A196" s="14"/>
      <c r="B196" s="249"/>
      <c r="C196" s="250"/>
      <c r="D196" s="240" t="s">
        <v>150</v>
      </c>
      <c r="E196" s="251" t="s">
        <v>1</v>
      </c>
      <c r="F196" s="252" t="s">
        <v>1459</v>
      </c>
      <c r="G196" s="250"/>
      <c r="H196" s="253">
        <v>18.4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9" t="s">
        <v>150</v>
      </c>
      <c r="AU196" s="259" t="s">
        <v>85</v>
      </c>
      <c r="AV196" s="14" t="s">
        <v>85</v>
      </c>
      <c r="AW196" s="14" t="s">
        <v>32</v>
      </c>
      <c r="AX196" s="14" t="s">
        <v>75</v>
      </c>
      <c r="AY196" s="259" t="s">
        <v>140</v>
      </c>
    </row>
    <row r="197" spans="1:51" s="15" customFormat="1" ht="12">
      <c r="A197" s="15"/>
      <c r="B197" s="260"/>
      <c r="C197" s="261"/>
      <c r="D197" s="240" t="s">
        <v>150</v>
      </c>
      <c r="E197" s="262" t="s">
        <v>1</v>
      </c>
      <c r="F197" s="263" t="s">
        <v>154</v>
      </c>
      <c r="G197" s="261"/>
      <c r="H197" s="264">
        <v>18.4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0" t="s">
        <v>150</v>
      </c>
      <c r="AU197" s="270" t="s">
        <v>85</v>
      </c>
      <c r="AV197" s="15" t="s">
        <v>146</v>
      </c>
      <c r="AW197" s="15" t="s">
        <v>32</v>
      </c>
      <c r="AX197" s="15" t="s">
        <v>83</v>
      </c>
      <c r="AY197" s="270" t="s">
        <v>140</v>
      </c>
    </row>
    <row r="198" spans="1:65" s="2" customFormat="1" ht="24.15" customHeight="1">
      <c r="A198" s="38"/>
      <c r="B198" s="39"/>
      <c r="C198" s="219" t="s">
        <v>242</v>
      </c>
      <c r="D198" s="219" t="s">
        <v>142</v>
      </c>
      <c r="E198" s="220" t="s">
        <v>1492</v>
      </c>
      <c r="F198" s="221" t="s">
        <v>1493</v>
      </c>
      <c r="G198" s="222" t="s">
        <v>218</v>
      </c>
      <c r="H198" s="223">
        <v>20.88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0.00033</v>
      </c>
      <c r="R198" s="229">
        <f>Q198*H198</f>
        <v>0.0068904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146</v>
      </c>
      <c r="AT198" s="231" t="s">
        <v>142</v>
      </c>
      <c r="AU198" s="231" t="s">
        <v>85</v>
      </c>
      <c r="AY198" s="17" t="s">
        <v>140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146</v>
      </c>
      <c r="BM198" s="231" t="s">
        <v>1494</v>
      </c>
    </row>
    <row r="199" spans="1:47" s="2" customFormat="1" ht="12">
      <c r="A199" s="38"/>
      <c r="B199" s="39"/>
      <c r="C199" s="40"/>
      <c r="D199" s="233" t="s">
        <v>148</v>
      </c>
      <c r="E199" s="40"/>
      <c r="F199" s="234" t="s">
        <v>1495</v>
      </c>
      <c r="G199" s="40"/>
      <c r="H199" s="40"/>
      <c r="I199" s="235"/>
      <c r="J199" s="40"/>
      <c r="K199" s="40"/>
      <c r="L199" s="44"/>
      <c r="M199" s="236"/>
      <c r="N199" s="237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148</v>
      </c>
      <c r="AU199" s="17" t="s">
        <v>85</v>
      </c>
    </row>
    <row r="200" spans="1:51" s="13" customFormat="1" ht="12">
      <c r="A200" s="13"/>
      <c r="B200" s="238"/>
      <c r="C200" s="239"/>
      <c r="D200" s="240" t="s">
        <v>150</v>
      </c>
      <c r="E200" s="241" t="s">
        <v>1</v>
      </c>
      <c r="F200" s="242" t="s">
        <v>1446</v>
      </c>
      <c r="G200" s="239"/>
      <c r="H200" s="241" t="s">
        <v>1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150</v>
      </c>
      <c r="AU200" s="248" t="s">
        <v>85</v>
      </c>
      <c r="AV200" s="13" t="s">
        <v>83</v>
      </c>
      <c r="AW200" s="13" t="s">
        <v>32</v>
      </c>
      <c r="AX200" s="13" t="s">
        <v>75</v>
      </c>
      <c r="AY200" s="248" t="s">
        <v>140</v>
      </c>
    </row>
    <row r="201" spans="1:51" s="14" customFormat="1" ht="12">
      <c r="A201" s="14"/>
      <c r="B201" s="249"/>
      <c r="C201" s="250"/>
      <c r="D201" s="240" t="s">
        <v>150</v>
      </c>
      <c r="E201" s="251" t="s">
        <v>1</v>
      </c>
      <c r="F201" s="252" t="s">
        <v>1496</v>
      </c>
      <c r="G201" s="250"/>
      <c r="H201" s="253">
        <v>20.88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9" t="s">
        <v>150</v>
      </c>
      <c r="AU201" s="259" t="s">
        <v>85</v>
      </c>
      <c r="AV201" s="14" t="s">
        <v>85</v>
      </c>
      <c r="AW201" s="14" t="s">
        <v>32</v>
      </c>
      <c r="AX201" s="14" t="s">
        <v>75</v>
      </c>
      <c r="AY201" s="259" t="s">
        <v>140</v>
      </c>
    </row>
    <row r="202" spans="1:51" s="15" customFormat="1" ht="12">
      <c r="A202" s="15"/>
      <c r="B202" s="260"/>
      <c r="C202" s="261"/>
      <c r="D202" s="240" t="s">
        <v>150</v>
      </c>
      <c r="E202" s="262" t="s">
        <v>1</v>
      </c>
      <c r="F202" s="263" t="s">
        <v>154</v>
      </c>
      <c r="G202" s="261"/>
      <c r="H202" s="264">
        <v>20.88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0" t="s">
        <v>150</v>
      </c>
      <c r="AU202" s="270" t="s">
        <v>85</v>
      </c>
      <c r="AV202" s="15" t="s">
        <v>146</v>
      </c>
      <c r="AW202" s="15" t="s">
        <v>32</v>
      </c>
      <c r="AX202" s="15" t="s">
        <v>83</v>
      </c>
      <c r="AY202" s="270" t="s">
        <v>140</v>
      </c>
    </row>
    <row r="203" spans="1:65" s="2" customFormat="1" ht="24.15" customHeight="1">
      <c r="A203" s="38"/>
      <c r="B203" s="39"/>
      <c r="C203" s="271" t="s">
        <v>8</v>
      </c>
      <c r="D203" s="271" t="s">
        <v>200</v>
      </c>
      <c r="E203" s="272" t="s">
        <v>1497</v>
      </c>
      <c r="F203" s="273" t="s">
        <v>1498</v>
      </c>
      <c r="G203" s="274" t="s">
        <v>187</v>
      </c>
      <c r="H203" s="275">
        <v>0.036</v>
      </c>
      <c r="I203" s="276"/>
      <c r="J203" s="277">
        <f>ROUND(I203*H203,2)</f>
        <v>0</v>
      </c>
      <c r="K203" s="278"/>
      <c r="L203" s="279"/>
      <c r="M203" s="280" t="s">
        <v>1</v>
      </c>
      <c r="N203" s="281" t="s">
        <v>40</v>
      </c>
      <c r="O203" s="91"/>
      <c r="P203" s="229">
        <f>O203*H203</f>
        <v>0</v>
      </c>
      <c r="Q203" s="229">
        <v>1</v>
      </c>
      <c r="R203" s="229">
        <f>Q203*H203</f>
        <v>0.036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199</v>
      </c>
      <c r="AT203" s="231" t="s">
        <v>200</v>
      </c>
      <c r="AU203" s="231" t="s">
        <v>85</v>
      </c>
      <c r="AY203" s="17" t="s">
        <v>140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83</v>
      </c>
      <c r="BK203" s="232">
        <f>ROUND(I203*H203,2)</f>
        <v>0</v>
      </c>
      <c r="BL203" s="17" t="s">
        <v>146</v>
      </c>
      <c r="BM203" s="231" t="s">
        <v>1499</v>
      </c>
    </row>
    <row r="204" spans="1:51" s="14" customFormat="1" ht="12">
      <c r="A204" s="14"/>
      <c r="B204" s="249"/>
      <c r="C204" s="250"/>
      <c r="D204" s="240" t="s">
        <v>150</v>
      </c>
      <c r="E204" s="251" t="s">
        <v>1</v>
      </c>
      <c r="F204" s="252" t="s">
        <v>1500</v>
      </c>
      <c r="G204" s="250"/>
      <c r="H204" s="253">
        <v>0.033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150</v>
      </c>
      <c r="AU204" s="259" t="s">
        <v>85</v>
      </c>
      <c r="AV204" s="14" t="s">
        <v>85</v>
      </c>
      <c r="AW204" s="14" t="s">
        <v>32</v>
      </c>
      <c r="AX204" s="14" t="s">
        <v>75</v>
      </c>
      <c r="AY204" s="259" t="s">
        <v>140</v>
      </c>
    </row>
    <row r="205" spans="1:51" s="15" customFormat="1" ht="12">
      <c r="A205" s="15"/>
      <c r="B205" s="260"/>
      <c r="C205" s="261"/>
      <c r="D205" s="240" t="s">
        <v>150</v>
      </c>
      <c r="E205" s="262" t="s">
        <v>1</v>
      </c>
      <c r="F205" s="263" t="s">
        <v>154</v>
      </c>
      <c r="G205" s="261"/>
      <c r="H205" s="264">
        <v>0.033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0" t="s">
        <v>150</v>
      </c>
      <c r="AU205" s="270" t="s">
        <v>85</v>
      </c>
      <c r="AV205" s="15" t="s">
        <v>146</v>
      </c>
      <c r="AW205" s="15" t="s">
        <v>32</v>
      </c>
      <c r="AX205" s="15" t="s">
        <v>83</v>
      </c>
      <c r="AY205" s="270" t="s">
        <v>140</v>
      </c>
    </row>
    <row r="206" spans="1:51" s="14" customFormat="1" ht="12">
      <c r="A206" s="14"/>
      <c r="B206" s="249"/>
      <c r="C206" s="250"/>
      <c r="D206" s="240" t="s">
        <v>150</v>
      </c>
      <c r="E206" s="250"/>
      <c r="F206" s="252" t="s">
        <v>1501</v>
      </c>
      <c r="G206" s="250"/>
      <c r="H206" s="253">
        <v>0.036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9" t="s">
        <v>150</v>
      </c>
      <c r="AU206" s="259" t="s">
        <v>85</v>
      </c>
      <c r="AV206" s="14" t="s">
        <v>85</v>
      </c>
      <c r="AW206" s="14" t="s">
        <v>4</v>
      </c>
      <c r="AX206" s="14" t="s">
        <v>83</v>
      </c>
      <c r="AY206" s="259" t="s">
        <v>140</v>
      </c>
    </row>
    <row r="207" spans="1:63" s="12" customFormat="1" ht="22.8" customHeight="1">
      <c r="A207" s="12"/>
      <c r="B207" s="203"/>
      <c r="C207" s="204"/>
      <c r="D207" s="205" t="s">
        <v>74</v>
      </c>
      <c r="E207" s="217" t="s">
        <v>620</v>
      </c>
      <c r="F207" s="217" t="s">
        <v>621</v>
      </c>
      <c r="G207" s="204"/>
      <c r="H207" s="204"/>
      <c r="I207" s="207"/>
      <c r="J207" s="218">
        <f>BK207</f>
        <v>0</v>
      </c>
      <c r="K207" s="204"/>
      <c r="L207" s="209"/>
      <c r="M207" s="210"/>
      <c r="N207" s="211"/>
      <c r="O207" s="211"/>
      <c r="P207" s="212">
        <f>SUM(P208:P216)</f>
        <v>0</v>
      </c>
      <c r="Q207" s="211"/>
      <c r="R207" s="212">
        <f>SUM(R208:R216)</f>
        <v>0</v>
      </c>
      <c r="S207" s="211"/>
      <c r="T207" s="213">
        <f>SUM(T208:T216)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4" t="s">
        <v>83</v>
      </c>
      <c r="AT207" s="215" t="s">
        <v>74</v>
      </c>
      <c r="AU207" s="215" t="s">
        <v>83</v>
      </c>
      <c r="AY207" s="214" t="s">
        <v>140</v>
      </c>
      <c r="BK207" s="216">
        <f>SUM(BK208:BK216)</f>
        <v>0</v>
      </c>
    </row>
    <row r="208" spans="1:65" s="2" customFormat="1" ht="33" customHeight="1">
      <c r="A208" s="38"/>
      <c r="B208" s="39"/>
      <c r="C208" s="219" t="s">
        <v>253</v>
      </c>
      <c r="D208" s="219" t="s">
        <v>142</v>
      </c>
      <c r="E208" s="220" t="s">
        <v>623</v>
      </c>
      <c r="F208" s="221" t="s">
        <v>624</v>
      </c>
      <c r="G208" s="222" t="s">
        <v>187</v>
      </c>
      <c r="H208" s="223">
        <v>12.349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40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146</v>
      </c>
      <c r="AT208" s="231" t="s">
        <v>142</v>
      </c>
      <c r="AU208" s="231" t="s">
        <v>85</v>
      </c>
      <c r="AY208" s="17" t="s">
        <v>140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146</v>
      </c>
      <c r="BM208" s="231" t="s">
        <v>1502</v>
      </c>
    </row>
    <row r="209" spans="1:47" s="2" customFormat="1" ht="12">
      <c r="A209" s="38"/>
      <c r="B209" s="39"/>
      <c r="C209" s="40"/>
      <c r="D209" s="233" t="s">
        <v>148</v>
      </c>
      <c r="E209" s="40"/>
      <c r="F209" s="234" t="s">
        <v>626</v>
      </c>
      <c r="G209" s="40"/>
      <c r="H209" s="40"/>
      <c r="I209" s="235"/>
      <c r="J209" s="40"/>
      <c r="K209" s="40"/>
      <c r="L209" s="44"/>
      <c r="M209" s="236"/>
      <c r="N209" s="237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148</v>
      </c>
      <c r="AU209" s="17" t="s">
        <v>85</v>
      </c>
    </row>
    <row r="210" spans="1:65" s="2" customFormat="1" ht="24.15" customHeight="1">
      <c r="A210" s="38"/>
      <c r="B210" s="39"/>
      <c r="C210" s="219" t="s">
        <v>260</v>
      </c>
      <c r="D210" s="219" t="s">
        <v>142</v>
      </c>
      <c r="E210" s="220" t="s">
        <v>628</v>
      </c>
      <c r="F210" s="221" t="s">
        <v>629</v>
      </c>
      <c r="G210" s="222" t="s">
        <v>187</v>
      </c>
      <c r="H210" s="223">
        <v>12.349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146</v>
      </c>
      <c r="AT210" s="231" t="s">
        <v>142</v>
      </c>
      <c r="AU210" s="231" t="s">
        <v>85</v>
      </c>
      <c r="AY210" s="17" t="s">
        <v>140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146</v>
      </c>
      <c r="BM210" s="231" t="s">
        <v>1503</v>
      </c>
    </row>
    <row r="211" spans="1:47" s="2" customFormat="1" ht="12">
      <c r="A211" s="38"/>
      <c r="B211" s="39"/>
      <c r="C211" s="40"/>
      <c r="D211" s="233" t="s">
        <v>148</v>
      </c>
      <c r="E211" s="40"/>
      <c r="F211" s="234" t="s">
        <v>631</v>
      </c>
      <c r="G211" s="40"/>
      <c r="H211" s="40"/>
      <c r="I211" s="235"/>
      <c r="J211" s="40"/>
      <c r="K211" s="40"/>
      <c r="L211" s="44"/>
      <c r="M211" s="236"/>
      <c r="N211" s="237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148</v>
      </c>
      <c r="AU211" s="17" t="s">
        <v>85</v>
      </c>
    </row>
    <row r="212" spans="1:65" s="2" customFormat="1" ht="24.15" customHeight="1">
      <c r="A212" s="38"/>
      <c r="B212" s="39"/>
      <c r="C212" s="219" t="s">
        <v>267</v>
      </c>
      <c r="D212" s="219" t="s">
        <v>142</v>
      </c>
      <c r="E212" s="220" t="s">
        <v>633</v>
      </c>
      <c r="F212" s="221" t="s">
        <v>634</v>
      </c>
      <c r="G212" s="222" t="s">
        <v>187</v>
      </c>
      <c r="H212" s="223">
        <v>111.141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40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146</v>
      </c>
      <c r="AT212" s="231" t="s">
        <v>142</v>
      </c>
      <c r="AU212" s="231" t="s">
        <v>85</v>
      </c>
      <c r="AY212" s="17" t="s">
        <v>140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146</v>
      </c>
      <c r="BM212" s="231" t="s">
        <v>1504</v>
      </c>
    </row>
    <row r="213" spans="1:47" s="2" customFormat="1" ht="12">
      <c r="A213" s="38"/>
      <c r="B213" s="39"/>
      <c r="C213" s="40"/>
      <c r="D213" s="233" t="s">
        <v>148</v>
      </c>
      <c r="E213" s="40"/>
      <c r="F213" s="234" t="s">
        <v>636</v>
      </c>
      <c r="G213" s="40"/>
      <c r="H213" s="40"/>
      <c r="I213" s="235"/>
      <c r="J213" s="40"/>
      <c r="K213" s="40"/>
      <c r="L213" s="44"/>
      <c r="M213" s="236"/>
      <c r="N213" s="237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148</v>
      </c>
      <c r="AU213" s="17" t="s">
        <v>85</v>
      </c>
    </row>
    <row r="214" spans="1:51" s="14" customFormat="1" ht="12">
      <c r="A214" s="14"/>
      <c r="B214" s="249"/>
      <c r="C214" s="250"/>
      <c r="D214" s="240" t="s">
        <v>150</v>
      </c>
      <c r="E214" s="250"/>
      <c r="F214" s="252" t="s">
        <v>1505</v>
      </c>
      <c r="G214" s="250"/>
      <c r="H214" s="253">
        <v>111.141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9" t="s">
        <v>150</v>
      </c>
      <c r="AU214" s="259" t="s">
        <v>85</v>
      </c>
      <c r="AV214" s="14" t="s">
        <v>85</v>
      </c>
      <c r="AW214" s="14" t="s">
        <v>4</v>
      </c>
      <c r="AX214" s="14" t="s">
        <v>83</v>
      </c>
      <c r="AY214" s="259" t="s">
        <v>140</v>
      </c>
    </row>
    <row r="215" spans="1:65" s="2" customFormat="1" ht="44.25" customHeight="1">
      <c r="A215" s="38"/>
      <c r="B215" s="39"/>
      <c r="C215" s="219" t="s">
        <v>274</v>
      </c>
      <c r="D215" s="219" t="s">
        <v>142</v>
      </c>
      <c r="E215" s="220" t="s">
        <v>639</v>
      </c>
      <c r="F215" s="221" t="s">
        <v>640</v>
      </c>
      <c r="G215" s="222" t="s">
        <v>187</v>
      </c>
      <c r="H215" s="223">
        <v>12.349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40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146</v>
      </c>
      <c r="AT215" s="231" t="s">
        <v>142</v>
      </c>
      <c r="AU215" s="231" t="s">
        <v>85</v>
      </c>
      <c r="AY215" s="17" t="s">
        <v>140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146</v>
      </c>
      <c r="BM215" s="231" t="s">
        <v>1506</v>
      </c>
    </row>
    <row r="216" spans="1:47" s="2" customFormat="1" ht="12">
      <c r="A216" s="38"/>
      <c r="B216" s="39"/>
      <c r="C216" s="40"/>
      <c r="D216" s="233" t="s">
        <v>148</v>
      </c>
      <c r="E216" s="40"/>
      <c r="F216" s="234" t="s">
        <v>642</v>
      </c>
      <c r="G216" s="40"/>
      <c r="H216" s="40"/>
      <c r="I216" s="235"/>
      <c r="J216" s="40"/>
      <c r="K216" s="40"/>
      <c r="L216" s="44"/>
      <c r="M216" s="236"/>
      <c r="N216" s="237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148</v>
      </c>
      <c r="AU216" s="17" t="s">
        <v>85</v>
      </c>
    </row>
    <row r="217" spans="1:63" s="12" customFormat="1" ht="22.8" customHeight="1">
      <c r="A217" s="12"/>
      <c r="B217" s="203"/>
      <c r="C217" s="204"/>
      <c r="D217" s="205" t="s">
        <v>74</v>
      </c>
      <c r="E217" s="217" t="s">
        <v>643</v>
      </c>
      <c r="F217" s="217" t="s">
        <v>644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SUM(P218:P219)</f>
        <v>0</v>
      </c>
      <c r="Q217" s="211"/>
      <c r="R217" s="212">
        <f>SUM(R218:R219)</f>
        <v>0</v>
      </c>
      <c r="S217" s="211"/>
      <c r="T217" s="213">
        <f>SUM(T218:T219)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83</v>
      </c>
      <c r="AT217" s="215" t="s">
        <v>74</v>
      </c>
      <c r="AU217" s="215" t="s">
        <v>83</v>
      </c>
      <c r="AY217" s="214" t="s">
        <v>140</v>
      </c>
      <c r="BK217" s="216">
        <f>SUM(BK218:BK219)</f>
        <v>0</v>
      </c>
    </row>
    <row r="218" spans="1:65" s="2" customFormat="1" ht="24.15" customHeight="1">
      <c r="A218" s="38"/>
      <c r="B218" s="39"/>
      <c r="C218" s="219" t="s">
        <v>284</v>
      </c>
      <c r="D218" s="219" t="s">
        <v>142</v>
      </c>
      <c r="E218" s="220" t="s">
        <v>1507</v>
      </c>
      <c r="F218" s="221" t="s">
        <v>1508</v>
      </c>
      <c r="G218" s="222" t="s">
        <v>187</v>
      </c>
      <c r="H218" s="223">
        <v>19.221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146</v>
      </c>
      <c r="AT218" s="231" t="s">
        <v>142</v>
      </c>
      <c r="AU218" s="231" t="s">
        <v>85</v>
      </c>
      <c r="AY218" s="17" t="s">
        <v>140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146</v>
      </c>
      <c r="BM218" s="231" t="s">
        <v>1509</v>
      </c>
    </row>
    <row r="219" spans="1:47" s="2" customFormat="1" ht="12">
      <c r="A219" s="38"/>
      <c r="B219" s="39"/>
      <c r="C219" s="40"/>
      <c r="D219" s="233" t="s">
        <v>148</v>
      </c>
      <c r="E219" s="40"/>
      <c r="F219" s="234" t="s">
        <v>1510</v>
      </c>
      <c r="G219" s="40"/>
      <c r="H219" s="40"/>
      <c r="I219" s="235"/>
      <c r="J219" s="40"/>
      <c r="K219" s="40"/>
      <c r="L219" s="44"/>
      <c r="M219" s="236"/>
      <c r="N219" s="237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148</v>
      </c>
      <c r="AU219" s="17" t="s">
        <v>85</v>
      </c>
    </row>
    <row r="220" spans="1:63" s="12" customFormat="1" ht="25.9" customHeight="1">
      <c r="A220" s="12"/>
      <c r="B220" s="203"/>
      <c r="C220" s="204"/>
      <c r="D220" s="205" t="s">
        <v>74</v>
      </c>
      <c r="E220" s="206" t="s">
        <v>650</v>
      </c>
      <c r="F220" s="206" t="s">
        <v>651</v>
      </c>
      <c r="G220" s="204"/>
      <c r="H220" s="204"/>
      <c r="I220" s="207"/>
      <c r="J220" s="208">
        <f>BK220</f>
        <v>0</v>
      </c>
      <c r="K220" s="204"/>
      <c r="L220" s="209"/>
      <c r="M220" s="210"/>
      <c r="N220" s="211"/>
      <c r="O220" s="211"/>
      <c r="P220" s="212">
        <f>P221+P235+P248+P265</f>
        <v>0</v>
      </c>
      <c r="Q220" s="211"/>
      <c r="R220" s="212">
        <f>R221+R235+R248+R265</f>
        <v>0.27238920000000005</v>
      </c>
      <c r="S220" s="211"/>
      <c r="T220" s="213">
        <f>T221+T235+T248+T265</f>
        <v>0.82386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85</v>
      </c>
      <c r="AT220" s="215" t="s">
        <v>74</v>
      </c>
      <c r="AU220" s="215" t="s">
        <v>75</v>
      </c>
      <c r="AY220" s="214" t="s">
        <v>140</v>
      </c>
      <c r="BK220" s="216">
        <f>BK221+BK235+BK248+BK265</f>
        <v>0</v>
      </c>
    </row>
    <row r="221" spans="1:63" s="12" customFormat="1" ht="22.8" customHeight="1">
      <c r="A221" s="12"/>
      <c r="B221" s="203"/>
      <c r="C221" s="204"/>
      <c r="D221" s="205" t="s">
        <v>74</v>
      </c>
      <c r="E221" s="217" t="s">
        <v>652</v>
      </c>
      <c r="F221" s="217" t="s">
        <v>653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SUM(P222:P234)</f>
        <v>0</v>
      </c>
      <c r="Q221" s="211"/>
      <c r="R221" s="212">
        <f>SUM(R222:R234)</f>
        <v>0.07672920000000001</v>
      </c>
      <c r="S221" s="211"/>
      <c r="T221" s="213">
        <f>SUM(T222:T234)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85</v>
      </c>
      <c r="AT221" s="215" t="s">
        <v>74</v>
      </c>
      <c r="AU221" s="215" t="s">
        <v>83</v>
      </c>
      <c r="AY221" s="214" t="s">
        <v>140</v>
      </c>
      <c r="BK221" s="216">
        <f>SUM(BK222:BK234)</f>
        <v>0</v>
      </c>
    </row>
    <row r="222" spans="1:65" s="2" customFormat="1" ht="24.15" customHeight="1">
      <c r="A222" s="38"/>
      <c r="B222" s="39"/>
      <c r="C222" s="219" t="s">
        <v>7</v>
      </c>
      <c r="D222" s="219" t="s">
        <v>142</v>
      </c>
      <c r="E222" s="220" t="s">
        <v>1266</v>
      </c>
      <c r="F222" s="221" t="s">
        <v>1267</v>
      </c>
      <c r="G222" s="222" t="s">
        <v>145</v>
      </c>
      <c r="H222" s="223">
        <v>10.4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40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253</v>
      </c>
      <c r="AT222" s="231" t="s">
        <v>142</v>
      </c>
      <c r="AU222" s="231" t="s">
        <v>85</v>
      </c>
      <c r="AY222" s="17" t="s">
        <v>140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83</v>
      </c>
      <c r="BK222" s="232">
        <f>ROUND(I222*H222,2)</f>
        <v>0</v>
      </c>
      <c r="BL222" s="17" t="s">
        <v>253</v>
      </c>
      <c r="BM222" s="231" t="s">
        <v>1511</v>
      </c>
    </row>
    <row r="223" spans="1:47" s="2" customFormat="1" ht="12">
      <c r="A223" s="38"/>
      <c r="B223" s="39"/>
      <c r="C223" s="40"/>
      <c r="D223" s="233" t="s">
        <v>148</v>
      </c>
      <c r="E223" s="40"/>
      <c r="F223" s="234" t="s">
        <v>1269</v>
      </c>
      <c r="G223" s="40"/>
      <c r="H223" s="40"/>
      <c r="I223" s="235"/>
      <c r="J223" s="40"/>
      <c r="K223" s="40"/>
      <c r="L223" s="44"/>
      <c r="M223" s="236"/>
      <c r="N223" s="237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148</v>
      </c>
      <c r="AU223" s="17" t="s">
        <v>85</v>
      </c>
    </row>
    <row r="224" spans="1:51" s="13" customFormat="1" ht="12">
      <c r="A224" s="13"/>
      <c r="B224" s="238"/>
      <c r="C224" s="239"/>
      <c r="D224" s="240" t="s">
        <v>150</v>
      </c>
      <c r="E224" s="241" t="s">
        <v>1</v>
      </c>
      <c r="F224" s="242" t="s">
        <v>1512</v>
      </c>
      <c r="G224" s="239"/>
      <c r="H224" s="241" t="s">
        <v>1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150</v>
      </c>
      <c r="AU224" s="248" t="s">
        <v>85</v>
      </c>
      <c r="AV224" s="13" t="s">
        <v>83</v>
      </c>
      <c r="AW224" s="13" t="s">
        <v>32</v>
      </c>
      <c r="AX224" s="13" t="s">
        <v>75</v>
      </c>
      <c r="AY224" s="248" t="s">
        <v>140</v>
      </c>
    </row>
    <row r="225" spans="1:51" s="14" customFormat="1" ht="12">
      <c r="A225" s="14"/>
      <c r="B225" s="249"/>
      <c r="C225" s="250"/>
      <c r="D225" s="240" t="s">
        <v>150</v>
      </c>
      <c r="E225" s="251" t="s">
        <v>1</v>
      </c>
      <c r="F225" s="252" t="s">
        <v>1513</v>
      </c>
      <c r="G225" s="250"/>
      <c r="H225" s="253">
        <v>10.4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150</v>
      </c>
      <c r="AU225" s="259" t="s">
        <v>85</v>
      </c>
      <c r="AV225" s="14" t="s">
        <v>85</v>
      </c>
      <c r="AW225" s="14" t="s">
        <v>32</v>
      </c>
      <c r="AX225" s="14" t="s">
        <v>75</v>
      </c>
      <c r="AY225" s="259" t="s">
        <v>140</v>
      </c>
    </row>
    <row r="226" spans="1:51" s="15" customFormat="1" ht="12">
      <c r="A226" s="15"/>
      <c r="B226" s="260"/>
      <c r="C226" s="261"/>
      <c r="D226" s="240" t="s">
        <v>150</v>
      </c>
      <c r="E226" s="262" t="s">
        <v>1</v>
      </c>
      <c r="F226" s="263" t="s">
        <v>154</v>
      </c>
      <c r="G226" s="261"/>
      <c r="H226" s="264">
        <v>10.4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0" t="s">
        <v>150</v>
      </c>
      <c r="AU226" s="270" t="s">
        <v>85</v>
      </c>
      <c r="AV226" s="15" t="s">
        <v>146</v>
      </c>
      <c r="AW226" s="15" t="s">
        <v>32</v>
      </c>
      <c r="AX226" s="15" t="s">
        <v>83</v>
      </c>
      <c r="AY226" s="270" t="s">
        <v>140</v>
      </c>
    </row>
    <row r="227" spans="1:65" s="2" customFormat="1" ht="16.5" customHeight="1">
      <c r="A227" s="38"/>
      <c r="B227" s="39"/>
      <c r="C227" s="271" t="s">
        <v>297</v>
      </c>
      <c r="D227" s="271" t="s">
        <v>200</v>
      </c>
      <c r="E227" s="272" t="s">
        <v>1254</v>
      </c>
      <c r="F227" s="273" t="s">
        <v>1255</v>
      </c>
      <c r="G227" s="274" t="s">
        <v>187</v>
      </c>
      <c r="H227" s="275">
        <v>0.004</v>
      </c>
      <c r="I227" s="276"/>
      <c r="J227" s="277">
        <f>ROUND(I227*H227,2)</f>
        <v>0</v>
      </c>
      <c r="K227" s="278"/>
      <c r="L227" s="279"/>
      <c r="M227" s="280" t="s">
        <v>1</v>
      </c>
      <c r="N227" s="281" t="s">
        <v>40</v>
      </c>
      <c r="O227" s="91"/>
      <c r="P227" s="229">
        <f>O227*H227</f>
        <v>0</v>
      </c>
      <c r="Q227" s="229">
        <v>1</v>
      </c>
      <c r="R227" s="229">
        <f>Q227*H227</f>
        <v>0.004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375</v>
      </c>
      <c r="AT227" s="231" t="s">
        <v>200</v>
      </c>
      <c r="AU227" s="231" t="s">
        <v>85</v>
      </c>
      <c r="AY227" s="17" t="s">
        <v>140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83</v>
      </c>
      <c r="BK227" s="232">
        <f>ROUND(I227*H227,2)</f>
        <v>0</v>
      </c>
      <c r="BL227" s="17" t="s">
        <v>253</v>
      </c>
      <c r="BM227" s="231" t="s">
        <v>1514</v>
      </c>
    </row>
    <row r="228" spans="1:51" s="14" customFormat="1" ht="12">
      <c r="A228" s="14"/>
      <c r="B228" s="249"/>
      <c r="C228" s="250"/>
      <c r="D228" s="240" t="s">
        <v>150</v>
      </c>
      <c r="E228" s="250"/>
      <c r="F228" s="252" t="s">
        <v>1515</v>
      </c>
      <c r="G228" s="250"/>
      <c r="H228" s="253">
        <v>0.004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9" t="s">
        <v>150</v>
      </c>
      <c r="AU228" s="259" t="s">
        <v>85</v>
      </c>
      <c r="AV228" s="14" t="s">
        <v>85</v>
      </c>
      <c r="AW228" s="14" t="s">
        <v>4</v>
      </c>
      <c r="AX228" s="14" t="s">
        <v>83</v>
      </c>
      <c r="AY228" s="259" t="s">
        <v>140</v>
      </c>
    </row>
    <row r="229" spans="1:65" s="2" customFormat="1" ht="24.15" customHeight="1">
      <c r="A229" s="38"/>
      <c r="B229" s="39"/>
      <c r="C229" s="219" t="s">
        <v>305</v>
      </c>
      <c r="D229" s="219" t="s">
        <v>142</v>
      </c>
      <c r="E229" s="220" t="s">
        <v>1284</v>
      </c>
      <c r="F229" s="221" t="s">
        <v>1285</v>
      </c>
      <c r="G229" s="222" t="s">
        <v>145</v>
      </c>
      <c r="H229" s="223">
        <v>10.4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0.0004</v>
      </c>
      <c r="R229" s="229">
        <f>Q229*H229</f>
        <v>0.0041600000000000005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253</v>
      </c>
      <c r="AT229" s="231" t="s">
        <v>142</v>
      </c>
      <c r="AU229" s="231" t="s">
        <v>85</v>
      </c>
      <c r="AY229" s="17" t="s">
        <v>140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253</v>
      </c>
      <c r="BM229" s="231" t="s">
        <v>1516</v>
      </c>
    </row>
    <row r="230" spans="1:47" s="2" customFormat="1" ht="12">
      <c r="A230" s="38"/>
      <c r="B230" s="39"/>
      <c r="C230" s="40"/>
      <c r="D230" s="233" t="s">
        <v>148</v>
      </c>
      <c r="E230" s="40"/>
      <c r="F230" s="234" t="s">
        <v>1287</v>
      </c>
      <c r="G230" s="40"/>
      <c r="H230" s="40"/>
      <c r="I230" s="235"/>
      <c r="J230" s="40"/>
      <c r="K230" s="40"/>
      <c r="L230" s="44"/>
      <c r="M230" s="236"/>
      <c r="N230" s="237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148</v>
      </c>
      <c r="AU230" s="17" t="s">
        <v>85</v>
      </c>
    </row>
    <row r="231" spans="1:65" s="2" customFormat="1" ht="44.25" customHeight="1">
      <c r="A231" s="38"/>
      <c r="B231" s="39"/>
      <c r="C231" s="271" t="s">
        <v>311</v>
      </c>
      <c r="D231" s="271" t="s">
        <v>200</v>
      </c>
      <c r="E231" s="272" t="s">
        <v>1279</v>
      </c>
      <c r="F231" s="273" t="s">
        <v>1280</v>
      </c>
      <c r="G231" s="274" t="s">
        <v>145</v>
      </c>
      <c r="H231" s="275">
        <v>12.698</v>
      </c>
      <c r="I231" s="276"/>
      <c r="J231" s="277">
        <f>ROUND(I231*H231,2)</f>
        <v>0</v>
      </c>
      <c r="K231" s="278"/>
      <c r="L231" s="279"/>
      <c r="M231" s="280" t="s">
        <v>1</v>
      </c>
      <c r="N231" s="281" t="s">
        <v>40</v>
      </c>
      <c r="O231" s="91"/>
      <c r="P231" s="229">
        <f>O231*H231</f>
        <v>0</v>
      </c>
      <c r="Q231" s="229">
        <v>0.0054</v>
      </c>
      <c r="R231" s="229">
        <f>Q231*H231</f>
        <v>0.06856920000000001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375</v>
      </c>
      <c r="AT231" s="231" t="s">
        <v>200</v>
      </c>
      <c r="AU231" s="231" t="s">
        <v>85</v>
      </c>
      <c r="AY231" s="17" t="s">
        <v>140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83</v>
      </c>
      <c r="BK231" s="232">
        <f>ROUND(I231*H231,2)</f>
        <v>0</v>
      </c>
      <c r="BL231" s="17" t="s">
        <v>253</v>
      </c>
      <c r="BM231" s="231" t="s">
        <v>1517</v>
      </c>
    </row>
    <row r="232" spans="1:51" s="14" customFormat="1" ht="12">
      <c r="A232" s="14"/>
      <c r="B232" s="249"/>
      <c r="C232" s="250"/>
      <c r="D232" s="240" t="s">
        <v>150</v>
      </c>
      <c r="E232" s="250"/>
      <c r="F232" s="252" t="s">
        <v>1518</v>
      </c>
      <c r="G232" s="250"/>
      <c r="H232" s="253">
        <v>12.698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9" t="s">
        <v>150</v>
      </c>
      <c r="AU232" s="259" t="s">
        <v>85</v>
      </c>
      <c r="AV232" s="14" t="s">
        <v>85</v>
      </c>
      <c r="AW232" s="14" t="s">
        <v>4</v>
      </c>
      <c r="AX232" s="14" t="s">
        <v>83</v>
      </c>
      <c r="AY232" s="259" t="s">
        <v>140</v>
      </c>
    </row>
    <row r="233" spans="1:65" s="2" customFormat="1" ht="24.15" customHeight="1">
      <c r="A233" s="38"/>
      <c r="B233" s="39"/>
      <c r="C233" s="219" t="s">
        <v>320</v>
      </c>
      <c r="D233" s="219" t="s">
        <v>142</v>
      </c>
      <c r="E233" s="220" t="s">
        <v>667</v>
      </c>
      <c r="F233" s="221" t="s">
        <v>668</v>
      </c>
      <c r="G233" s="222" t="s">
        <v>669</v>
      </c>
      <c r="H233" s="282"/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40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253</v>
      </c>
      <c r="AT233" s="231" t="s">
        <v>142</v>
      </c>
      <c r="AU233" s="231" t="s">
        <v>85</v>
      </c>
      <c r="AY233" s="17" t="s">
        <v>140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83</v>
      </c>
      <c r="BK233" s="232">
        <f>ROUND(I233*H233,2)</f>
        <v>0</v>
      </c>
      <c r="BL233" s="17" t="s">
        <v>253</v>
      </c>
      <c r="BM233" s="231" t="s">
        <v>1519</v>
      </c>
    </row>
    <row r="234" spans="1:47" s="2" customFormat="1" ht="12">
      <c r="A234" s="38"/>
      <c r="B234" s="39"/>
      <c r="C234" s="40"/>
      <c r="D234" s="233" t="s">
        <v>148</v>
      </c>
      <c r="E234" s="40"/>
      <c r="F234" s="234" t="s">
        <v>671</v>
      </c>
      <c r="G234" s="40"/>
      <c r="H234" s="40"/>
      <c r="I234" s="235"/>
      <c r="J234" s="40"/>
      <c r="K234" s="40"/>
      <c r="L234" s="44"/>
      <c r="M234" s="236"/>
      <c r="N234" s="237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148</v>
      </c>
      <c r="AU234" s="17" t="s">
        <v>85</v>
      </c>
    </row>
    <row r="235" spans="1:63" s="12" customFormat="1" ht="22.8" customHeight="1">
      <c r="A235" s="12"/>
      <c r="B235" s="203"/>
      <c r="C235" s="204"/>
      <c r="D235" s="205" t="s">
        <v>74</v>
      </c>
      <c r="E235" s="217" t="s">
        <v>1520</v>
      </c>
      <c r="F235" s="217" t="s">
        <v>1521</v>
      </c>
      <c r="G235" s="204"/>
      <c r="H235" s="204"/>
      <c r="I235" s="207"/>
      <c r="J235" s="218">
        <f>BK235</f>
        <v>0</v>
      </c>
      <c r="K235" s="204"/>
      <c r="L235" s="209"/>
      <c r="M235" s="210"/>
      <c r="N235" s="211"/>
      <c r="O235" s="211"/>
      <c r="P235" s="212">
        <f>SUM(P236:P247)</f>
        <v>0</v>
      </c>
      <c r="Q235" s="211"/>
      <c r="R235" s="212">
        <f>SUM(R236:R247)</f>
        <v>0.14456</v>
      </c>
      <c r="S235" s="211"/>
      <c r="T235" s="213">
        <f>SUM(T236:T247)</f>
        <v>0.08786000000000001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4" t="s">
        <v>85</v>
      </c>
      <c r="AT235" s="215" t="s">
        <v>74</v>
      </c>
      <c r="AU235" s="215" t="s">
        <v>83</v>
      </c>
      <c r="AY235" s="214" t="s">
        <v>140</v>
      </c>
      <c r="BK235" s="216">
        <f>SUM(BK236:BK247)</f>
        <v>0</v>
      </c>
    </row>
    <row r="236" spans="1:65" s="2" customFormat="1" ht="24.15" customHeight="1">
      <c r="A236" s="38"/>
      <c r="B236" s="39"/>
      <c r="C236" s="219" t="s">
        <v>326</v>
      </c>
      <c r="D236" s="219" t="s">
        <v>142</v>
      </c>
      <c r="E236" s="220" t="s">
        <v>1522</v>
      </c>
      <c r="F236" s="221" t="s">
        <v>1523</v>
      </c>
      <c r="G236" s="222" t="s">
        <v>218</v>
      </c>
      <c r="H236" s="223">
        <v>46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40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0.00191</v>
      </c>
      <c r="T236" s="230">
        <f>S236*H236</f>
        <v>0.08786000000000001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253</v>
      </c>
      <c r="AT236" s="231" t="s">
        <v>142</v>
      </c>
      <c r="AU236" s="231" t="s">
        <v>85</v>
      </c>
      <c r="AY236" s="17" t="s">
        <v>140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83</v>
      </c>
      <c r="BK236" s="232">
        <f>ROUND(I236*H236,2)</f>
        <v>0</v>
      </c>
      <c r="BL236" s="17" t="s">
        <v>253</v>
      </c>
      <c r="BM236" s="231" t="s">
        <v>1524</v>
      </c>
    </row>
    <row r="237" spans="1:47" s="2" customFormat="1" ht="12">
      <c r="A237" s="38"/>
      <c r="B237" s="39"/>
      <c r="C237" s="40"/>
      <c r="D237" s="233" t="s">
        <v>148</v>
      </c>
      <c r="E237" s="40"/>
      <c r="F237" s="234" t="s">
        <v>1525</v>
      </c>
      <c r="G237" s="40"/>
      <c r="H237" s="40"/>
      <c r="I237" s="235"/>
      <c r="J237" s="40"/>
      <c r="K237" s="40"/>
      <c r="L237" s="44"/>
      <c r="M237" s="236"/>
      <c r="N237" s="237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148</v>
      </c>
      <c r="AU237" s="17" t="s">
        <v>85</v>
      </c>
    </row>
    <row r="238" spans="1:51" s="13" customFormat="1" ht="12">
      <c r="A238" s="13"/>
      <c r="B238" s="238"/>
      <c r="C238" s="239"/>
      <c r="D238" s="240" t="s">
        <v>150</v>
      </c>
      <c r="E238" s="241" t="s">
        <v>1</v>
      </c>
      <c r="F238" s="242" t="s">
        <v>1476</v>
      </c>
      <c r="G238" s="239"/>
      <c r="H238" s="241" t="s">
        <v>1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150</v>
      </c>
      <c r="AU238" s="248" t="s">
        <v>85</v>
      </c>
      <c r="AV238" s="13" t="s">
        <v>83</v>
      </c>
      <c r="AW238" s="13" t="s">
        <v>32</v>
      </c>
      <c r="AX238" s="13" t="s">
        <v>75</v>
      </c>
      <c r="AY238" s="248" t="s">
        <v>140</v>
      </c>
    </row>
    <row r="239" spans="1:51" s="14" customFormat="1" ht="12">
      <c r="A239" s="14"/>
      <c r="B239" s="249"/>
      <c r="C239" s="250"/>
      <c r="D239" s="240" t="s">
        <v>150</v>
      </c>
      <c r="E239" s="251" t="s">
        <v>1</v>
      </c>
      <c r="F239" s="252" t="s">
        <v>1526</v>
      </c>
      <c r="G239" s="250"/>
      <c r="H239" s="253">
        <v>46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9" t="s">
        <v>150</v>
      </c>
      <c r="AU239" s="259" t="s">
        <v>85</v>
      </c>
      <c r="AV239" s="14" t="s">
        <v>85</v>
      </c>
      <c r="AW239" s="14" t="s">
        <v>32</v>
      </c>
      <c r="AX239" s="14" t="s">
        <v>75</v>
      </c>
      <c r="AY239" s="259" t="s">
        <v>140</v>
      </c>
    </row>
    <row r="240" spans="1:51" s="15" customFormat="1" ht="12">
      <c r="A240" s="15"/>
      <c r="B240" s="260"/>
      <c r="C240" s="261"/>
      <c r="D240" s="240" t="s">
        <v>150</v>
      </c>
      <c r="E240" s="262" t="s">
        <v>1</v>
      </c>
      <c r="F240" s="263" t="s">
        <v>154</v>
      </c>
      <c r="G240" s="261"/>
      <c r="H240" s="264">
        <v>46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0" t="s">
        <v>150</v>
      </c>
      <c r="AU240" s="270" t="s">
        <v>85</v>
      </c>
      <c r="AV240" s="15" t="s">
        <v>146</v>
      </c>
      <c r="AW240" s="15" t="s">
        <v>32</v>
      </c>
      <c r="AX240" s="15" t="s">
        <v>83</v>
      </c>
      <c r="AY240" s="270" t="s">
        <v>140</v>
      </c>
    </row>
    <row r="241" spans="1:65" s="2" customFormat="1" ht="33" customHeight="1">
      <c r="A241" s="38"/>
      <c r="B241" s="39"/>
      <c r="C241" s="219" t="s">
        <v>333</v>
      </c>
      <c r="D241" s="219" t="s">
        <v>142</v>
      </c>
      <c r="E241" s="220" t="s">
        <v>1527</v>
      </c>
      <c r="F241" s="221" t="s">
        <v>1528</v>
      </c>
      <c r="G241" s="222" t="s">
        <v>218</v>
      </c>
      <c r="H241" s="223">
        <v>52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40</v>
      </c>
      <c r="O241" s="91"/>
      <c r="P241" s="229">
        <f>O241*H241</f>
        <v>0</v>
      </c>
      <c r="Q241" s="229">
        <v>0.00278</v>
      </c>
      <c r="R241" s="229">
        <f>Q241*H241</f>
        <v>0.14456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253</v>
      </c>
      <c r="AT241" s="231" t="s">
        <v>142</v>
      </c>
      <c r="AU241" s="231" t="s">
        <v>85</v>
      </c>
      <c r="AY241" s="17" t="s">
        <v>140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253</v>
      </c>
      <c r="BM241" s="231" t="s">
        <v>1529</v>
      </c>
    </row>
    <row r="242" spans="1:47" s="2" customFormat="1" ht="12">
      <c r="A242" s="38"/>
      <c r="B242" s="39"/>
      <c r="C242" s="40"/>
      <c r="D242" s="233" t="s">
        <v>148</v>
      </c>
      <c r="E242" s="40"/>
      <c r="F242" s="234" t="s">
        <v>1530</v>
      </c>
      <c r="G242" s="40"/>
      <c r="H242" s="40"/>
      <c r="I242" s="235"/>
      <c r="J242" s="40"/>
      <c r="K242" s="40"/>
      <c r="L242" s="44"/>
      <c r="M242" s="236"/>
      <c r="N242" s="237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148</v>
      </c>
      <c r="AU242" s="17" t="s">
        <v>85</v>
      </c>
    </row>
    <row r="243" spans="1:51" s="13" customFormat="1" ht="12">
      <c r="A243" s="13"/>
      <c r="B243" s="238"/>
      <c r="C243" s="239"/>
      <c r="D243" s="240" t="s">
        <v>150</v>
      </c>
      <c r="E243" s="241" t="s">
        <v>1</v>
      </c>
      <c r="F243" s="242" t="s">
        <v>1512</v>
      </c>
      <c r="G243" s="239"/>
      <c r="H243" s="241" t="s">
        <v>1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8" t="s">
        <v>150</v>
      </c>
      <c r="AU243" s="248" t="s">
        <v>85</v>
      </c>
      <c r="AV243" s="13" t="s">
        <v>83</v>
      </c>
      <c r="AW243" s="13" t="s">
        <v>32</v>
      </c>
      <c r="AX243" s="13" t="s">
        <v>75</v>
      </c>
      <c r="AY243" s="248" t="s">
        <v>140</v>
      </c>
    </row>
    <row r="244" spans="1:51" s="14" customFormat="1" ht="12">
      <c r="A244" s="14"/>
      <c r="B244" s="249"/>
      <c r="C244" s="250"/>
      <c r="D244" s="240" t="s">
        <v>150</v>
      </c>
      <c r="E244" s="251" t="s">
        <v>1</v>
      </c>
      <c r="F244" s="252" t="s">
        <v>1531</v>
      </c>
      <c r="G244" s="250"/>
      <c r="H244" s="253">
        <v>52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9" t="s">
        <v>150</v>
      </c>
      <c r="AU244" s="259" t="s">
        <v>85</v>
      </c>
      <c r="AV244" s="14" t="s">
        <v>85</v>
      </c>
      <c r="AW244" s="14" t="s">
        <v>32</v>
      </c>
      <c r="AX244" s="14" t="s">
        <v>75</v>
      </c>
      <c r="AY244" s="259" t="s">
        <v>140</v>
      </c>
    </row>
    <row r="245" spans="1:51" s="15" customFormat="1" ht="12">
      <c r="A245" s="15"/>
      <c r="B245" s="260"/>
      <c r="C245" s="261"/>
      <c r="D245" s="240" t="s">
        <v>150</v>
      </c>
      <c r="E245" s="262" t="s">
        <v>1</v>
      </c>
      <c r="F245" s="263" t="s">
        <v>154</v>
      </c>
      <c r="G245" s="261"/>
      <c r="H245" s="264">
        <v>52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0" t="s">
        <v>150</v>
      </c>
      <c r="AU245" s="270" t="s">
        <v>85</v>
      </c>
      <c r="AV245" s="15" t="s">
        <v>146</v>
      </c>
      <c r="AW245" s="15" t="s">
        <v>32</v>
      </c>
      <c r="AX245" s="15" t="s">
        <v>83</v>
      </c>
      <c r="AY245" s="270" t="s">
        <v>140</v>
      </c>
    </row>
    <row r="246" spans="1:65" s="2" customFormat="1" ht="24.15" customHeight="1">
      <c r="A246" s="38"/>
      <c r="B246" s="39"/>
      <c r="C246" s="219" t="s">
        <v>343</v>
      </c>
      <c r="D246" s="219" t="s">
        <v>142</v>
      </c>
      <c r="E246" s="220" t="s">
        <v>1532</v>
      </c>
      <c r="F246" s="221" t="s">
        <v>1533</v>
      </c>
      <c r="G246" s="222" t="s">
        <v>669</v>
      </c>
      <c r="H246" s="282"/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40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253</v>
      </c>
      <c r="AT246" s="231" t="s">
        <v>142</v>
      </c>
      <c r="AU246" s="231" t="s">
        <v>85</v>
      </c>
      <c r="AY246" s="17" t="s">
        <v>140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83</v>
      </c>
      <c r="BK246" s="232">
        <f>ROUND(I246*H246,2)</f>
        <v>0</v>
      </c>
      <c r="BL246" s="17" t="s">
        <v>253</v>
      </c>
      <c r="BM246" s="231" t="s">
        <v>1534</v>
      </c>
    </row>
    <row r="247" spans="1:47" s="2" customFormat="1" ht="12">
      <c r="A247" s="38"/>
      <c r="B247" s="39"/>
      <c r="C247" s="40"/>
      <c r="D247" s="233" t="s">
        <v>148</v>
      </c>
      <c r="E247" s="40"/>
      <c r="F247" s="234" t="s">
        <v>1535</v>
      </c>
      <c r="G247" s="40"/>
      <c r="H247" s="40"/>
      <c r="I247" s="235"/>
      <c r="J247" s="40"/>
      <c r="K247" s="40"/>
      <c r="L247" s="44"/>
      <c r="M247" s="236"/>
      <c r="N247" s="237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148</v>
      </c>
      <c r="AU247" s="17" t="s">
        <v>85</v>
      </c>
    </row>
    <row r="248" spans="1:63" s="12" customFormat="1" ht="22.8" customHeight="1">
      <c r="A248" s="12"/>
      <c r="B248" s="203"/>
      <c r="C248" s="204"/>
      <c r="D248" s="205" t="s">
        <v>74</v>
      </c>
      <c r="E248" s="217" t="s">
        <v>716</v>
      </c>
      <c r="F248" s="217" t="s">
        <v>717</v>
      </c>
      <c r="G248" s="204"/>
      <c r="H248" s="204"/>
      <c r="I248" s="207"/>
      <c r="J248" s="218">
        <f>BK248</f>
        <v>0</v>
      </c>
      <c r="K248" s="204"/>
      <c r="L248" s="209"/>
      <c r="M248" s="210"/>
      <c r="N248" s="211"/>
      <c r="O248" s="211"/>
      <c r="P248" s="212">
        <f>SUM(P249:P264)</f>
        <v>0</v>
      </c>
      <c r="Q248" s="211"/>
      <c r="R248" s="212">
        <f>SUM(R249:R264)</f>
        <v>0.00012</v>
      </c>
      <c r="S248" s="211"/>
      <c r="T248" s="213">
        <f>SUM(T249:T264)</f>
        <v>0.736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4" t="s">
        <v>85</v>
      </c>
      <c r="AT248" s="215" t="s">
        <v>74</v>
      </c>
      <c r="AU248" s="215" t="s">
        <v>83</v>
      </c>
      <c r="AY248" s="214" t="s">
        <v>140</v>
      </c>
      <c r="BK248" s="216">
        <f>SUM(BK249:BK264)</f>
        <v>0</v>
      </c>
    </row>
    <row r="249" spans="1:65" s="2" customFormat="1" ht="24.15" customHeight="1">
      <c r="A249" s="38"/>
      <c r="B249" s="39"/>
      <c r="C249" s="219" t="s">
        <v>349</v>
      </c>
      <c r="D249" s="219" t="s">
        <v>142</v>
      </c>
      <c r="E249" s="220" t="s">
        <v>1536</v>
      </c>
      <c r="F249" s="221" t="s">
        <v>1537</v>
      </c>
      <c r="G249" s="222" t="s">
        <v>785</v>
      </c>
      <c r="H249" s="223">
        <v>1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40</v>
      </c>
      <c r="O249" s="91"/>
      <c r="P249" s="229">
        <f>O249*H249</f>
        <v>0</v>
      </c>
      <c r="Q249" s="229">
        <v>6E-05</v>
      </c>
      <c r="R249" s="229">
        <f>Q249*H249</f>
        <v>6E-05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253</v>
      </c>
      <c r="AT249" s="231" t="s">
        <v>142</v>
      </c>
      <c r="AU249" s="231" t="s">
        <v>85</v>
      </c>
      <c r="AY249" s="17" t="s">
        <v>140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83</v>
      </c>
      <c r="BK249" s="232">
        <f>ROUND(I249*H249,2)</f>
        <v>0</v>
      </c>
      <c r="BL249" s="17" t="s">
        <v>253</v>
      </c>
      <c r="BM249" s="231" t="s">
        <v>1538</v>
      </c>
    </row>
    <row r="250" spans="1:51" s="13" customFormat="1" ht="12">
      <c r="A250" s="13"/>
      <c r="B250" s="238"/>
      <c r="C250" s="239"/>
      <c r="D250" s="240" t="s">
        <v>150</v>
      </c>
      <c r="E250" s="241" t="s">
        <v>1</v>
      </c>
      <c r="F250" s="242" t="s">
        <v>1539</v>
      </c>
      <c r="G250" s="239"/>
      <c r="H250" s="241" t="s">
        <v>1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150</v>
      </c>
      <c r="AU250" s="248" t="s">
        <v>85</v>
      </c>
      <c r="AV250" s="13" t="s">
        <v>83</v>
      </c>
      <c r="AW250" s="13" t="s">
        <v>32</v>
      </c>
      <c r="AX250" s="13" t="s">
        <v>75</v>
      </c>
      <c r="AY250" s="248" t="s">
        <v>140</v>
      </c>
    </row>
    <row r="251" spans="1:51" s="13" customFormat="1" ht="12">
      <c r="A251" s="13"/>
      <c r="B251" s="238"/>
      <c r="C251" s="239"/>
      <c r="D251" s="240" t="s">
        <v>150</v>
      </c>
      <c r="E251" s="241" t="s">
        <v>1</v>
      </c>
      <c r="F251" s="242" t="s">
        <v>1540</v>
      </c>
      <c r="G251" s="239"/>
      <c r="H251" s="241" t="s">
        <v>1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150</v>
      </c>
      <c r="AU251" s="248" t="s">
        <v>85</v>
      </c>
      <c r="AV251" s="13" t="s">
        <v>83</v>
      </c>
      <c r="AW251" s="13" t="s">
        <v>32</v>
      </c>
      <c r="AX251" s="13" t="s">
        <v>75</v>
      </c>
      <c r="AY251" s="248" t="s">
        <v>140</v>
      </c>
    </row>
    <row r="252" spans="1:51" s="14" customFormat="1" ht="12">
      <c r="A252" s="14"/>
      <c r="B252" s="249"/>
      <c r="C252" s="250"/>
      <c r="D252" s="240" t="s">
        <v>150</v>
      </c>
      <c r="E252" s="251" t="s">
        <v>1</v>
      </c>
      <c r="F252" s="252" t="s">
        <v>710</v>
      </c>
      <c r="G252" s="250"/>
      <c r="H252" s="253">
        <v>1</v>
      </c>
      <c r="I252" s="254"/>
      <c r="J252" s="250"/>
      <c r="K252" s="250"/>
      <c r="L252" s="255"/>
      <c r="M252" s="256"/>
      <c r="N252" s="257"/>
      <c r="O252" s="257"/>
      <c r="P252" s="257"/>
      <c r="Q252" s="257"/>
      <c r="R252" s="257"/>
      <c r="S252" s="257"/>
      <c r="T252" s="25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9" t="s">
        <v>150</v>
      </c>
      <c r="AU252" s="259" t="s">
        <v>85</v>
      </c>
      <c r="AV252" s="14" t="s">
        <v>85</v>
      </c>
      <c r="AW252" s="14" t="s">
        <v>32</v>
      </c>
      <c r="AX252" s="14" t="s">
        <v>75</v>
      </c>
      <c r="AY252" s="259" t="s">
        <v>140</v>
      </c>
    </row>
    <row r="253" spans="1:51" s="15" customFormat="1" ht="12">
      <c r="A253" s="15"/>
      <c r="B253" s="260"/>
      <c r="C253" s="261"/>
      <c r="D253" s="240" t="s">
        <v>150</v>
      </c>
      <c r="E253" s="262" t="s">
        <v>1</v>
      </c>
      <c r="F253" s="263" t="s">
        <v>154</v>
      </c>
      <c r="G253" s="261"/>
      <c r="H253" s="264">
        <v>1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0" t="s">
        <v>150</v>
      </c>
      <c r="AU253" s="270" t="s">
        <v>85</v>
      </c>
      <c r="AV253" s="15" t="s">
        <v>146</v>
      </c>
      <c r="AW253" s="15" t="s">
        <v>32</v>
      </c>
      <c r="AX253" s="15" t="s">
        <v>83</v>
      </c>
      <c r="AY253" s="270" t="s">
        <v>140</v>
      </c>
    </row>
    <row r="254" spans="1:65" s="2" customFormat="1" ht="24.15" customHeight="1">
      <c r="A254" s="38"/>
      <c r="B254" s="39"/>
      <c r="C254" s="219" t="s">
        <v>356</v>
      </c>
      <c r="D254" s="219" t="s">
        <v>142</v>
      </c>
      <c r="E254" s="220" t="s">
        <v>1541</v>
      </c>
      <c r="F254" s="221" t="s">
        <v>1542</v>
      </c>
      <c r="G254" s="222" t="s">
        <v>785</v>
      </c>
      <c r="H254" s="223">
        <v>1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40</v>
      </c>
      <c r="O254" s="91"/>
      <c r="P254" s="229">
        <f>O254*H254</f>
        <v>0</v>
      </c>
      <c r="Q254" s="229">
        <v>6E-05</v>
      </c>
      <c r="R254" s="229">
        <f>Q254*H254</f>
        <v>6E-05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253</v>
      </c>
      <c r="AT254" s="231" t="s">
        <v>142</v>
      </c>
      <c r="AU254" s="231" t="s">
        <v>85</v>
      </c>
      <c r="AY254" s="17" t="s">
        <v>140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253</v>
      </c>
      <c r="BM254" s="231" t="s">
        <v>1543</v>
      </c>
    </row>
    <row r="255" spans="1:51" s="13" customFormat="1" ht="12">
      <c r="A255" s="13"/>
      <c r="B255" s="238"/>
      <c r="C255" s="239"/>
      <c r="D255" s="240" t="s">
        <v>150</v>
      </c>
      <c r="E255" s="241" t="s">
        <v>1</v>
      </c>
      <c r="F255" s="242" t="s">
        <v>1544</v>
      </c>
      <c r="G255" s="239"/>
      <c r="H255" s="241" t="s">
        <v>1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150</v>
      </c>
      <c r="AU255" s="248" t="s">
        <v>85</v>
      </c>
      <c r="AV255" s="13" t="s">
        <v>83</v>
      </c>
      <c r="AW255" s="13" t="s">
        <v>32</v>
      </c>
      <c r="AX255" s="13" t="s">
        <v>75</v>
      </c>
      <c r="AY255" s="248" t="s">
        <v>140</v>
      </c>
    </row>
    <row r="256" spans="1:51" s="14" customFormat="1" ht="12">
      <c r="A256" s="14"/>
      <c r="B256" s="249"/>
      <c r="C256" s="250"/>
      <c r="D256" s="240" t="s">
        <v>150</v>
      </c>
      <c r="E256" s="251" t="s">
        <v>1</v>
      </c>
      <c r="F256" s="252" t="s">
        <v>710</v>
      </c>
      <c r="G256" s="250"/>
      <c r="H256" s="253">
        <v>1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9" t="s">
        <v>150</v>
      </c>
      <c r="AU256" s="259" t="s">
        <v>85</v>
      </c>
      <c r="AV256" s="14" t="s">
        <v>85</v>
      </c>
      <c r="AW256" s="14" t="s">
        <v>32</v>
      </c>
      <c r="AX256" s="14" t="s">
        <v>75</v>
      </c>
      <c r="AY256" s="259" t="s">
        <v>140</v>
      </c>
    </row>
    <row r="257" spans="1:51" s="15" customFormat="1" ht="12">
      <c r="A257" s="15"/>
      <c r="B257" s="260"/>
      <c r="C257" s="261"/>
      <c r="D257" s="240" t="s">
        <v>150</v>
      </c>
      <c r="E257" s="262" t="s">
        <v>1</v>
      </c>
      <c r="F257" s="263" t="s">
        <v>154</v>
      </c>
      <c r="G257" s="261"/>
      <c r="H257" s="264">
        <v>1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0" t="s">
        <v>150</v>
      </c>
      <c r="AU257" s="270" t="s">
        <v>85</v>
      </c>
      <c r="AV257" s="15" t="s">
        <v>146</v>
      </c>
      <c r="AW257" s="15" t="s">
        <v>32</v>
      </c>
      <c r="AX257" s="15" t="s">
        <v>83</v>
      </c>
      <c r="AY257" s="270" t="s">
        <v>140</v>
      </c>
    </row>
    <row r="258" spans="1:65" s="2" customFormat="1" ht="24.15" customHeight="1">
      <c r="A258" s="38"/>
      <c r="B258" s="39"/>
      <c r="C258" s="219" t="s">
        <v>367</v>
      </c>
      <c r="D258" s="219" t="s">
        <v>142</v>
      </c>
      <c r="E258" s="220" t="s">
        <v>1545</v>
      </c>
      <c r="F258" s="221" t="s">
        <v>1546</v>
      </c>
      <c r="G258" s="222" t="s">
        <v>218</v>
      </c>
      <c r="H258" s="223">
        <v>46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40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0.016</v>
      </c>
      <c r="T258" s="230">
        <f>S258*H258</f>
        <v>0.736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253</v>
      </c>
      <c r="AT258" s="231" t="s">
        <v>142</v>
      </c>
      <c r="AU258" s="231" t="s">
        <v>85</v>
      </c>
      <c r="AY258" s="17" t="s">
        <v>140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83</v>
      </c>
      <c r="BK258" s="232">
        <f>ROUND(I258*H258,2)</f>
        <v>0</v>
      </c>
      <c r="BL258" s="17" t="s">
        <v>253</v>
      </c>
      <c r="BM258" s="231" t="s">
        <v>1547</v>
      </c>
    </row>
    <row r="259" spans="1:47" s="2" customFormat="1" ht="12">
      <c r="A259" s="38"/>
      <c r="B259" s="39"/>
      <c r="C259" s="40"/>
      <c r="D259" s="233" t="s">
        <v>148</v>
      </c>
      <c r="E259" s="40"/>
      <c r="F259" s="234" t="s">
        <v>1548</v>
      </c>
      <c r="G259" s="40"/>
      <c r="H259" s="40"/>
      <c r="I259" s="235"/>
      <c r="J259" s="40"/>
      <c r="K259" s="40"/>
      <c r="L259" s="44"/>
      <c r="M259" s="236"/>
      <c r="N259" s="237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148</v>
      </c>
      <c r="AU259" s="17" t="s">
        <v>85</v>
      </c>
    </row>
    <row r="260" spans="1:51" s="13" customFormat="1" ht="12">
      <c r="A260" s="13"/>
      <c r="B260" s="238"/>
      <c r="C260" s="239"/>
      <c r="D260" s="240" t="s">
        <v>150</v>
      </c>
      <c r="E260" s="241" t="s">
        <v>1</v>
      </c>
      <c r="F260" s="242" t="s">
        <v>1549</v>
      </c>
      <c r="G260" s="239"/>
      <c r="H260" s="241" t="s">
        <v>1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150</v>
      </c>
      <c r="AU260" s="248" t="s">
        <v>85</v>
      </c>
      <c r="AV260" s="13" t="s">
        <v>83</v>
      </c>
      <c r="AW260" s="13" t="s">
        <v>32</v>
      </c>
      <c r="AX260" s="13" t="s">
        <v>75</v>
      </c>
      <c r="AY260" s="248" t="s">
        <v>140</v>
      </c>
    </row>
    <row r="261" spans="1:51" s="14" customFormat="1" ht="12">
      <c r="A261" s="14"/>
      <c r="B261" s="249"/>
      <c r="C261" s="250"/>
      <c r="D261" s="240" t="s">
        <v>150</v>
      </c>
      <c r="E261" s="251" t="s">
        <v>1</v>
      </c>
      <c r="F261" s="252" t="s">
        <v>1526</v>
      </c>
      <c r="G261" s="250"/>
      <c r="H261" s="253">
        <v>46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9" t="s">
        <v>150</v>
      </c>
      <c r="AU261" s="259" t="s">
        <v>85</v>
      </c>
      <c r="AV261" s="14" t="s">
        <v>85</v>
      </c>
      <c r="AW261" s="14" t="s">
        <v>32</v>
      </c>
      <c r="AX261" s="14" t="s">
        <v>75</v>
      </c>
      <c r="AY261" s="259" t="s">
        <v>140</v>
      </c>
    </row>
    <row r="262" spans="1:51" s="15" customFormat="1" ht="12">
      <c r="A262" s="15"/>
      <c r="B262" s="260"/>
      <c r="C262" s="261"/>
      <c r="D262" s="240" t="s">
        <v>150</v>
      </c>
      <c r="E262" s="262" t="s">
        <v>1</v>
      </c>
      <c r="F262" s="263" t="s">
        <v>154</v>
      </c>
      <c r="G262" s="261"/>
      <c r="H262" s="264">
        <v>46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0" t="s">
        <v>150</v>
      </c>
      <c r="AU262" s="270" t="s">
        <v>85</v>
      </c>
      <c r="AV262" s="15" t="s">
        <v>146</v>
      </c>
      <c r="AW262" s="15" t="s">
        <v>32</v>
      </c>
      <c r="AX262" s="15" t="s">
        <v>83</v>
      </c>
      <c r="AY262" s="270" t="s">
        <v>140</v>
      </c>
    </row>
    <row r="263" spans="1:65" s="2" customFormat="1" ht="24.15" customHeight="1">
      <c r="A263" s="38"/>
      <c r="B263" s="39"/>
      <c r="C263" s="219" t="s">
        <v>375</v>
      </c>
      <c r="D263" s="219" t="s">
        <v>142</v>
      </c>
      <c r="E263" s="220" t="s">
        <v>1390</v>
      </c>
      <c r="F263" s="221" t="s">
        <v>1391</v>
      </c>
      <c r="G263" s="222" t="s">
        <v>669</v>
      </c>
      <c r="H263" s="282"/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40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253</v>
      </c>
      <c r="AT263" s="231" t="s">
        <v>142</v>
      </c>
      <c r="AU263" s="231" t="s">
        <v>85</v>
      </c>
      <c r="AY263" s="17" t="s">
        <v>140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83</v>
      </c>
      <c r="BK263" s="232">
        <f>ROUND(I263*H263,2)</f>
        <v>0</v>
      </c>
      <c r="BL263" s="17" t="s">
        <v>253</v>
      </c>
      <c r="BM263" s="231" t="s">
        <v>1550</v>
      </c>
    </row>
    <row r="264" spans="1:47" s="2" customFormat="1" ht="12">
      <c r="A264" s="38"/>
      <c r="B264" s="39"/>
      <c r="C264" s="40"/>
      <c r="D264" s="233" t="s">
        <v>148</v>
      </c>
      <c r="E264" s="40"/>
      <c r="F264" s="234" t="s">
        <v>1393</v>
      </c>
      <c r="G264" s="40"/>
      <c r="H264" s="40"/>
      <c r="I264" s="235"/>
      <c r="J264" s="40"/>
      <c r="K264" s="40"/>
      <c r="L264" s="44"/>
      <c r="M264" s="236"/>
      <c r="N264" s="237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148</v>
      </c>
      <c r="AU264" s="17" t="s">
        <v>85</v>
      </c>
    </row>
    <row r="265" spans="1:63" s="12" customFormat="1" ht="22.8" customHeight="1">
      <c r="A265" s="12"/>
      <c r="B265" s="203"/>
      <c r="C265" s="204"/>
      <c r="D265" s="205" t="s">
        <v>74</v>
      </c>
      <c r="E265" s="217" t="s">
        <v>725</v>
      </c>
      <c r="F265" s="217" t="s">
        <v>726</v>
      </c>
      <c r="G265" s="204"/>
      <c r="H265" s="204"/>
      <c r="I265" s="207"/>
      <c r="J265" s="218">
        <f>BK265</f>
        <v>0</v>
      </c>
      <c r="K265" s="204"/>
      <c r="L265" s="209"/>
      <c r="M265" s="210"/>
      <c r="N265" s="211"/>
      <c r="O265" s="211"/>
      <c r="P265" s="212">
        <f>SUM(P266:P292)</f>
        <v>0</v>
      </c>
      <c r="Q265" s="211"/>
      <c r="R265" s="212">
        <f>SUM(R266:R292)</f>
        <v>0.050980000000000004</v>
      </c>
      <c r="S265" s="211"/>
      <c r="T265" s="213">
        <f>SUM(T266:T292)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4" t="s">
        <v>85</v>
      </c>
      <c r="AT265" s="215" t="s">
        <v>74</v>
      </c>
      <c r="AU265" s="215" t="s">
        <v>83</v>
      </c>
      <c r="AY265" s="214" t="s">
        <v>140</v>
      </c>
      <c r="BK265" s="216">
        <f>SUM(BK266:BK292)</f>
        <v>0</v>
      </c>
    </row>
    <row r="266" spans="1:65" s="2" customFormat="1" ht="24.15" customHeight="1">
      <c r="A266" s="38"/>
      <c r="B266" s="39"/>
      <c r="C266" s="219" t="s">
        <v>383</v>
      </c>
      <c r="D266" s="219" t="s">
        <v>142</v>
      </c>
      <c r="E266" s="220" t="s">
        <v>1551</v>
      </c>
      <c r="F266" s="221" t="s">
        <v>1552</v>
      </c>
      <c r="G266" s="222" t="s">
        <v>145</v>
      </c>
      <c r="H266" s="223">
        <v>57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40</v>
      </c>
      <c r="O266" s="91"/>
      <c r="P266" s="229">
        <f>O266*H266</f>
        <v>0</v>
      </c>
      <c r="Q266" s="229">
        <v>8E-05</v>
      </c>
      <c r="R266" s="229">
        <f>Q266*H266</f>
        <v>0.004560000000000001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253</v>
      </c>
      <c r="AT266" s="231" t="s">
        <v>142</v>
      </c>
      <c r="AU266" s="231" t="s">
        <v>85</v>
      </c>
      <c r="AY266" s="17" t="s">
        <v>140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83</v>
      </c>
      <c r="BK266" s="232">
        <f>ROUND(I266*H266,2)</f>
        <v>0</v>
      </c>
      <c r="BL266" s="17" t="s">
        <v>253</v>
      </c>
      <c r="BM266" s="231" t="s">
        <v>1553</v>
      </c>
    </row>
    <row r="267" spans="1:47" s="2" customFormat="1" ht="12">
      <c r="A267" s="38"/>
      <c r="B267" s="39"/>
      <c r="C267" s="40"/>
      <c r="D267" s="233" t="s">
        <v>148</v>
      </c>
      <c r="E267" s="40"/>
      <c r="F267" s="234" t="s">
        <v>1554</v>
      </c>
      <c r="G267" s="40"/>
      <c r="H267" s="40"/>
      <c r="I267" s="235"/>
      <c r="J267" s="40"/>
      <c r="K267" s="40"/>
      <c r="L267" s="44"/>
      <c r="M267" s="236"/>
      <c r="N267" s="237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148</v>
      </c>
      <c r="AU267" s="17" t="s">
        <v>85</v>
      </c>
    </row>
    <row r="268" spans="1:51" s="13" customFormat="1" ht="12">
      <c r="A268" s="13"/>
      <c r="B268" s="238"/>
      <c r="C268" s="239"/>
      <c r="D268" s="240" t="s">
        <v>150</v>
      </c>
      <c r="E268" s="241" t="s">
        <v>1</v>
      </c>
      <c r="F268" s="242" t="s">
        <v>1555</v>
      </c>
      <c r="G268" s="239"/>
      <c r="H268" s="241" t="s">
        <v>1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150</v>
      </c>
      <c r="AU268" s="248" t="s">
        <v>85</v>
      </c>
      <c r="AV268" s="13" t="s">
        <v>83</v>
      </c>
      <c r="AW268" s="13" t="s">
        <v>32</v>
      </c>
      <c r="AX268" s="13" t="s">
        <v>75</v>
      </c>
      <c r="AY268" s="248" t="s">
        <v>140</v>
      </c>
    </row>
    <row r="269" spans="1:51" s="14" customFormat="1" ht="12">
      <c r="A269" s="14"/>
      <c r="B269" s="249"/>
      <c r="C269" s="250"/>
      <c r="D269" s="240" t="s">
        <v>150</v>
      </c>
      <c r="E269" s="251" t="s">
        <v>1</v>
      </c>
      <c r="F269" s="252" t="s">
        <v>1556</v>
      </c>
      <c r="G269" s="250"/>
      <c r="H269" s="253">
        <v>57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150</v>
      </c>
      <c r="AU269" s="259" t="s">
        <v>85</v>
      </c>
      <c r="AV269" s="14" t="s">
        <v>85</v>
      </c>
      <c r="AW269" s="14" t="s">
        <v>32</v>
      </c>
      <c r="AX269" s="14" t="s">
        <v>75</v>
      </c>
      <c r="AY269" s="259" t="s">
        <v>140</v>
      </c>
    </row>
    <row r="270" spans="1:51" s="15" customFormat="1" ht="12">
      <c r="A270" s="15"/>
      <c r="B270" s="260"/>
      <c r="C270" s="261"/>
      <c r="D270" s="240" t="s">
        <v>150</v>
      </c>
      <c r="E270" s="262" t="s">
        <v>1</v>
      </c>
      <c r="F270" s="263" t="s">
        <v>154</v>
      </c>
      <c r="G270" s="261"/>
      <c r="H270" s="264">
        <v>57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0" t="s">
        <v>150</v>
      </c>
      <c r="AU270" s="270" t="s">
        <v>85</v>
      </c>
      <c r="AV270" s="15" t="s">
        <v>146</v>
      </c>
      <c r="AW270" s="15" t="s">
        <v>32</v>
      </c>
      <c r="AX270" s="15" t="s">
        <v>83</v>
      </c>
      <c r="AY270" s="270" t="s">
        <v>140</v>
      </c>
    </row>
    <row r="271" spans="1:65" s="2" customFormat="1" ht="37.8" customHeight="1">
      <c r="A271" s="38"/>
      <c r="B271" s="39"/>
      <c r="C271" s="219" t="s">
        <v>388</v>
      </c>
      <c r="D271" s="219" t="s">
        <v>142</v>
      </c>
      <c r="E271" s="220" t="s">
        <v>728</v>
      </c>
      <c r="F271" s="221" t="s">
        <v>1557</v>
      </c>
      <c r="G271" s="222" t="s">
        <v>145</v>
      </c>
      <c r="H271" s="223">
        <v>114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0.00017</v>
      </c>
      <c r="R271" s="229">
        <f>Q271*H271</f>
        <v>0.01938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253</v>
      </c>
      <c r="AT271" s="231" t="s">
        <v>142</v>
      </c>
      <c r="AU271" s="231" t="s">
        <v>85</v>
      </c>
      <c r="AY271" s="17" t="s">
        <v>140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253</v>
      </c>
      <c r="BM271" s="231" t="s">
        <v>1558</v>
      </c>
    </row>
    <row r="272" spans="1:47" s="2" customFormat="1" ht="12">
      <c r="A272" s="38"/>
      <c r="B272" s="39"/>
      <c r="C272" s="40"/>
      <c r="D272" s="233" t="s">
        <v>148</v>
      </c>
      <c r="E272" s="40"/>
      <c r="F272" s="234" t="s">
        <v>731</v>
      </c>
      <c r="G272" s="40"/>
      <c r="H272" s="40"/>
      <c r="I272" s="235"/>
      <c r="J272" s="40"/>
      <c r="K272" s="40"/>
      <c r="L272" s="44"/>
      <c r="M272" s="236"/>
      <c r="N272" s="237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148</v>
      </c>
      <c r="AU272" s="17" t="s">
        <v>85</v>
      </c>
    </row>
    <row r="273" spans="1:51" s="13" customFormat="1" ht="12">
      <c r="A273" s="13"/>
      <c r="B273" s="238"/>
      <c r="C273" s="239"/>
      <c r="D273" s="240" t="s">
        <v>150</v>
      </c>
      <c r="E273" s="241" t="s">
        <v>1</v>
      </c>
      <c r="F273" s="242" t="s">
        <v>1559</v>
      </c>
      <c r="G273" s="239"/>
      <c r="H273" s="241" t="s">
        <v>1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150</v>
      </c>
      <c r="AU273" s="248" t="s">
        <v>85</v>
      </c>
      <c r="AV273" s="13" t="s">
        <v>83</v>
      </c>
      <c r="AW273" s="13" t="s">
        <v>32</v>
      </c>
      <c r="AX273" s="13" t="s">
        <v>75</v>
      </c>
      <c r="AY273" s="248" t="s">
        <v>140</v>
      </c>
    </row>
    <row r="274" spans="1:51" s="14" customFormat="1" ht="12">
      <c r="A274" s="14"/>
      <c r="B274" s="249"/>
      <c r="C274" s="250"/>
      <c r="D274" s="240" t="s">
        <v>150</v>
      </c>
      <c r="E274" s="251" t="s">
        <v>1</v>
      </c>
      <c r="F274" s="252" t="s">
        <v>1560</v>
      </c>
      <c r="G274" s="250"/>
      <c r="H274" s="253">
        <v>114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9" t="s">
        <v>150</v>
      </c>
      <c r="AU274" s="259" t="s">
        <v>85</v>
      </c>
      <c r="AV274" s="14" t="s">
        <v>85</v>
      </c>
      <c r="AW274" s="14" t="s">
        <v>32</v>
      </c>
      <c r="AX274" s="14" t="s">
        <v>75</v>
      </c>
      <c r="AY274" s="259" t="s">
        <v>140</v>
      </c>
    </row>
    <row r="275" spans="1:51" s="15" customFormat="1" ht="12">
      <c r="A275" s="15"/>
      <c r="B275" s="260"/>
      <c r="C275" s="261"/>
      <c r="D275" s="240" t="s">
        <v>150</v>
      </c>
      <c r="E275" s="262" t="s">
        <v>1</v>
      </c>
      <c r="F275" s="263" t="s">
        <v>154</v>
      </c>
      <c r="G275" s="261"/>
      <c r="H275" s="264">
        <v>114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0" t="s">
        <v>150</v>
      </c>
      <c r="AU275" s="270" t="s">
        <v>85</v>
      </c>
      <c r="AV275" s="15" t="s">
        <v>146</v>
      </c>
      <c r="AW275" s="15" t="s">
        <v>32</v>
      </c>
      <c r="AX275" s="15" t="s">
        <v>83</v>
      </c>
      <c r="AY275" s="270" t="s">
        <v>140</v>
      </c>
    </row>
    <row r="276" spans="1:65" s="2" customFormat="1" ht="24.15" customHeight="1">
      <c r="A276" s="38"/>
      <c r="B276" s="39"/>
      <c r="C276" s="219" t="s">
        <v>396</v>
      </c>
      <c r="D276" s="219" t="s">
        <v>142</v>
      </c>
      <c r="E276" s="220" t="s">
        <v>1561</v>
      </c>
      <c r="F276" s="221" t="s">
        <v>1562</v>
      </c>
      <c r="G276" s="222" t="s">
        <v>145</v>
      </c>
      <c r="H276" s="223">
        <v>26</v>
      </c>
      <c r="I276" s="224"/>
      <c r="J276" s="225">
        <f>ROUND(I276*H276,2)</f>
        <v>0</v>
      </c>
      <c r="K276" s="226"/>
      <c r="L276" s="44"/>
      <c r="M276" s="227" t="s">
        <v>1</v>
      </c>
      <c r="N276" s="228" t="s">
        <v>40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253</v>
      </c>
      <c r="AT276" s="231" t="s">
        <v>142</v>
      </c>
      <c r="AU276" s="231" t="s">
        <v>85</v>
      </c>
      <c r="AY276" s="17" t="s">
        <v>140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83</v>
      </c>
      <c r="BK276" s="232">
        <f>ROUND(I276*H276,2)</f>
        <v>0</v>
      </c>
      <c r="BL276" s="17" t="s">
        <v>253</v>
      </c>
      <c r="BM276" s="231" t="s">
        <v>1563</v>
      </c>
    </row>
    <row r="277" spans="1:47" s="2" customFormat="1" ht="12">
      <c r="A277" s="38"/>
      <c r="B277" s="39"/>
      <c r="C277" s="40"/>
      <c r="D277" s="233" t="s">
        <v>148</v>
      </c>
      <c r="E277" s="40"/>
      <c r="F277" s="234" t="s">
        <v>1564</v>
      </c>
      <c r="G277" s="40"/>
      <c r="H277" s="40"/>
      <c r="I277" s="235"/>
      <c r="J277" s="40"/>
      <c r="K277" s="40"/>
      <c r="L277" s="44"/>
      <c r="M277" s="236"/>
      <c r="N277" s="237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148</v>
      </c>
      <c r="AU277" s="17" t="s">
        <v>85</v>
      </c>
    </row>
    <row r="278" spans="1:51" s="13" customFormat="1" ht="12">
      <c r="A278" s="13"/>
      <c r="B278" s="238"/>
      <c r="C278" s="239"/>
      <c r="D278" s="240" t="s">
        <v>150</v>
      </c>
      <c r="E278" s="241" t="s">
        <v>1</v>
      </c>
      <c r="F278" s="242" t="s">
        <v>1512</v>
      </c>
      <c r="G278" s="239"/>
      <c r="H278" s="241" t="s">
        <v>1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150</v>
      </c>
      <c r="AU278" s="248" t="s">
        <v>85</v>
      </c>
      <c r="AV278" s="13" t="s">
        <v>83</v>
      </c>
      <c r="AW278" s="13" t="s">
        <v>32</v>
      </c>
      <c r="AX278" s="13" t="s">
        <v>75</v>
      </c>
      <c r="AY278" s="248" t="s">
        <v>140</v>
      </c>
    </row>
    <row r="279" spans="1:51" s="13" customFormat="1" ht="12">
      <c r="A279" s="13"/>
      <c r="B279" s="238"/>
      <c r="C279" s="239"/>
      <c r="D279" s="240" t="s">
        <v>150</v>
      </c>
      <c r="E279" s="241" t="s">
        <v>1</v>
      </c>
      <c r="F279" s="242" t="s">
        <v>1565</v>
      </c>
      <c r="G279" s="239"/>
      <c r="H279" s="241" t="s">
        <v>1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150</v>
      </c>
      <c r="AU279" s="248" t="s">
        <v>85</v>
      </c>
      <c r="AV279" s="13" t="s">
        <v>83</v>
      </c>
      <c r="AW279" s="13" t="s">
        <v>32</v>
      </c>
      <c r="AX279" s="13" t="s">
        <v>75</v>
      </c>
      <c r="AY279" s="248" t="s">
        <v>140</v>
      </c>
    </row>
    <row r="280" spans="1:51" s="14" customFormat="1" ht="12">
      <c r="A280" s="14"/>
      <c r="B280" s="249"/>
      <c r="C280" s="250"/>
      <c r="D280" s="240" t="s">
        <v>150</v>
      </c>
      <c r="E280" s="251" t="s">
        <v>1</v>
      </c>
      <c r="F280" s="252" t="s">
        <v>1566</v>
      </c>
      <c r="G280" s="250"/>
      <c r="H280" s="253">
        <v>26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9" t="s">
        <v>150</v>
      </c>
      <c r="AU280" s="259" t="s">
        <v>85</v>
      </c>
      <c r="AV280" s="14" t="s">
        <v>85</v>
      </c>
      <c r="AW280" s="14" t="s">
        <v>32</v>
      </c>
      <c r="AX280" s="14" t="s">
        <v>75</v>
      </c>
      <c r="AY280" s="259" t="s">
        <v>140</v>
      </c>
    </row>
    <row r="281" spans="1:51" s="15" customFormat="1" ht="12">
      <c r="A281" s="15"/>
      <c r="B281" s="260"/>
      <c r="C281" s="261"/>
      <c r="D281" s="240" t="s">
        <v>150</v>
      </c>
      <c r="E281" s="262" t="s">
        <v>1</v>
      </c>
      <c r="F281" s="263" t="s">
        <v>154</v>
      </c>
      <c r="G281" s="261"/>
      <c r="H281" s="264">
        <v>26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0" t="s">
        <v>150</v>
      </c>
      <c r="AU281" s="270" t="s">
        <v>85</v>
      </c>
      <c r="AV281" s="15" t="s">
        <v>146</v>
      </c>
      <c r="AW281" s="15" t="s">
        <v>32</v>
      </c>
      <c r="AX281" s="15" t="s">
        <v>83</v>
      </c>
      <c r="AY281" s="270" t="s">
        <v>140</v>
      </c>
    </row>
    <row r="282" spans="1:65" s="2" customFormat="1" ht="24.15" customHeight="1">
      <c r="A282" s="38"/>
      <c r="B282" s="39"/>
      <c r="C282" s="219" t="s">
        <v>403</v>
      </c>
      <c r="D282" s="219" t="s">
        <v>142</v>
      </c>
      <c r="E282" s="220" t="s">
        <v>1567</v>
      </c>
      <c r="F282" s="221" t="s">
        <v>1568</v>
      </c>
      <c r="G282" s="222" t="s">
        <v>145</v>
      </c>
      <c r="H282" s="223">
        <v>26</v>
      </c>
      <c r="I282" s="224"/>
      <c r="J282" s="225">
        <f>ROUND(I282*H282,2)</f>
        <v>0</v>
      </c>
      <c r="K282" s="226"/>
      <c r="L282" s="44"/>
      <c r="M282" s="227" t="s">
        <v>1</v>
      </c>
      <c r="N282" s="228" t="s">
        <v>40</v>
      </c>
      <c r="O282" s="91"/>
      <c r="P282" s="229">
        <f>O282*H282</f>
        <v>0</v>
      </c>
      <c r="Q282" s="229">
        <v>0.00014</v>
      </c>
      <c r="R282" s="229">
        <f>Q282*H282</f>
        <v>0.0036399999999999996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253</v>
      </c>
      <c r="AT282" s="231" t="s">
        <v>142</v>
      </c>
      <c r="AU282" s="231" t="s">
        <v>85</v>
      </c>
      <c r="AY282" s="17" t="s">
        <v>140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83</v>
      </c>
      <c r="BK282" s="232">
        <f>ROUND(I282*H282,2)</f>
        <v>0</v>
      </c>
      <c r="BL282" s="17" t="s">
        <v>253</v>
      </c>
      <c r="BM282" s="231" t="s">
        <v>1569</v>
      </c>
    </row>
    <row r="283" spans="1:47" s="2" customFormat="1" ht="12">
      <c r="A283" s="38"/>
      <c r="B283" s="39"/>
      <c r="C283" s="40"/>
      <c r="D283" s="233" t="s">
        <v>148</v>
      </c>
      <c r="E283" s="40"/>
      <c r="F283" s="234" t="s">
        <v>1570</v>
      </c>
      <c r="G283" s="40"/>
      <c r="H283" s="40"/>
      <c r="I283" s="235"/>
      <c r="J283" s="40"/>
      <c r="K283" s="40"/>
      <c r="L283" s="44"/>
      <c r="M283" s="236"/>
      <c r="N283" s="237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148</v>
      </c>
      <c r="AU283" s="17" t="s">
        <v>85</v>
      </c>
    </row>
    <row r="284" spans="1:65" s="2" customFormat="1" ht="24.15" customHeight="1">
      <c r="A284" s="38"/>
      <c r="B284" s="39"/>
      <c r="C284" s="219" t="s">
        <v>409</v>
      </c>
      <c r="D284" s="219" t="s">
        <v>142</v>
      </c>
      <c r="E284" s="220" t="s">
        <v>1571</v>
      </c>
      <c r="F284" s="221" t="s">
        <v>1572</v>
      </c>
      <c r="G284" s="222" t="s">
        <v>145</v>
      </c>
      <c r="H284" s="223">
        <v>26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40</v>
      </c>
      <c r="O284" s="91"/>
      <c r="P284" s="229">
        <f>O284*H284</f>
        <v>0</v>
      </c>
      <c r="Q284" s="229">
        <v>0.00013</v>
      </c>
      <c r="R284" s="229">
        <f>Q284*H284</f>
        <v>0.0033799999999999998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253</v>
      </c>
      <c r="AT284" s="231" t="s">
        <v>142</v>
      </c>
      <c r="AU284" s="231" t="s">
        <v>85</v>
      </c>
      <c r="AY284" s="17" t="s">
        <v>140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83</v>
      </c>
      <c r="BK284" s="232">
        <f>ROUND(I284*H284,2)</f>
        <v>0</v>
      </c>
      <c r="BL284" s="17" t="s">
        <v>253</v>
      </c>
      <c r="BM284" s="231" t="s">
        <v>1573</v>
      </c>
    </row>
    <row r="285" spans="1:47" s="2" customFormat="1" ht="12">
      <c r="A285" s="38"/>
      <c r="B285" s="39"/>
      <c r="C285" s="40"/>
      <c r="D285" s="233" t="s">
        <v>148</v>
      </c>
      <c r="E285" s="40"/>
      <c r="F285" s="234" t="s">
        <v>1574</v>
      </c>
      <c r="G285" s="40"/>
      <c r="H285" s="40"/>
      <c r="I285" s="235"/>
      <c r="J285" s="40"/>
      <c r="K285" s="40"/>
      <c r="L285" s="44"/>
      <c r="M285" s="236"/>
      <c r="N285" s="237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148</v>
      </c>
      <c r="AU285" s="17" t="s">
        <v>85</v>
      </c>
    </row>
    <row r="286" spans="1:65" s="2" customFormat="1" ht="24.15" customHeight="1">
      <c r="A286" s="38"/>
      <c r="B286" s="39"/>
      <c r="C286" s="219" t="s">
        <v>414</v>
      </c>
      <c r="D286" s="219" t="s">
        <v>142</v>
      </c>
      <c r="E286" s="220" t="s">
        <v>738</v>
      </c>
      <c r="F286" s="221" t="s">
        <v>739</v>
      </c>
      <c r="G286" s="222" t="s">
        <v>145</v>
      </c>
      <c r="H286" s="223">
        <v>40.04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40</v>
      </c>
      <c r="O286" s="91"/>
      <c r="P286" s="229">
        <f>O286*H286</f>
        <v>0</v>
      </c>
      <c r="Q286" s="229">
        <v>0.00014</v>
      </c>
      <c r="R286" s="229">
        <f>Q286*H286</f>
        <v>0.0056056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253</v>
      </c>
      <c r="AT286" s="231" t="s">
        <v>142</v>
      </c>
      <c r="AU286" s="231" t="s">
        <v>85</v>
      </c>
      <c r="AY286" s="17" t="s">
        <v>140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83</v>
      </c>
      <c r="BK286" s="232">
        <f>ROUND(I286*H286,2)</f>
        <v>0</v>
      </c>
      <c r="BL286" s="17" t="s">
        <v>253</v>
      </c>
      <c r="BM286" s="231" t="s">
        <v>1575</v>
      </c>
    </row>
    <row r="287" spans="1:47" s="2" customFormat="1" ht="12">
      <c r="A287" s="38"/>
      <c r="B287" s="39"/>
      <c r="C287" s="40"/>
      <c r="D287" s="233" t="s">
        <v>148</v>
      </c>
      <c r="E287" s="40"/>
      <c r="F287" s="234" t="s">
        <v>741</v>
      </c>
      <c r="G287" s="40"/>
      <c r="H287" s="40"/>
      <c r="I287" s="235"/>
      <c r="J287" s="40"/>
      <c r="K287" s="40"/>
      <c r="L287" s="44"/>
      <c r="M287" s="236"/>
      <c r="N287" s="237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148</v>
      </c>
      <c r="AU287" s="17" t="s">
        <v>85</v>
      </c>
    </row>
    <row r="288" spans="1:51" s="13" customFormat="1" ht="12">
      <c r="A288" s="13"/>
      <c r="B288" s="238"/>
      <c r="C288" s="239"/>
      <c r="D288" s="240" t="s">
        <v>150</v>
      </c>
      <c r="E288" s="241" t="s">
        <v>1</v>
      </c>
      <c r="F288" s="242" t="s">
        <v>1457</v>
      </c>
      <c r="G288" s="239"/>
      <c r="H288" s="241" t="s">
        <v>1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8" t="s">
        <v>150</v>
      </c>
      <c r="AU288" s="248" t="s">
        <v>85</v>
      </c>
      <c r="AV288" s="13" t="s">
        <v>83</v>
      </c>
      <c r="AW288" s="13" t="s">
        <v>32</v>
      </c>
      <c r="AX288" s="13" t="s">
        <v>75</v>
      </c>
      <c r="AY288" s="248" t="s">
        <v>140</v>
      </c>
    </row>
    <row r="289" spans="1:51" s="14" customFormat="1" ht="12">
      <c r="A289" s="14"/>
      <c r="B289" s="249"/>
      <c r="C289" s="250"/>
      <c r="D289" s="240" t="s">
        <v>150</v>
      </c>
      <c r="E289" s="251" t="s">
        <v>1</v>
      </c>
      <c r="F289" s="252" t="s">
        <v>1461</v>
      </c>
      <c r="G289" s="250"/>
      <c r="H289" s="253">
        <v>40.04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9" t="s">
        <v>150</v>
      </c>
      <c r="AU289" s="259" t="s">
        <v>85</v>
      </c>
      <c r="AV289" s="14" t="s">
        <v>85</v>
      </c>
      <c r="AW289" s="14" t="s">
        <v>32</v>
      </c>
      <c r="AX289" s="14" t="s">
        <v>75</v>
      </c>
      <c r="AY289" s="259" t="s">
        <v>140</v>
      </c>
    </row>
    <row r="290" spans="1:51" s="15" customFormat="1" ht="12">
      <c r="A290" s="15"/>
      <c r="B290" s="260"/>
      <c r="C290" s="261"/>
      <c r="D290" s="240" t="s">
        <v>150</v>
      </c>
      <c r="E290" s="262" t="s">
        <v>1</v>
      </c>
      <c r="F290" s="263" t="s">
        <v>154</v>
      </c>
      <c r="G290" s="261"/>
      <c r="H290" s="264">
        <v>40.04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0" t="s">
        <v>150</v>
      </c>
      <c r="AU290" s="270" t="s">
        <v>85</v>
      </c>
      <c r="AV290" s="15" t="s">
        <v>146</v>
      </c>
      <c r="AW290" s="15" t="s">
        <v>32</v>
      </c>
      <c r="AX290" s="15" t="s">
        <v>83</v>
      </c>
      <c r="AY290" s="270" t="s">
        <v>140</v>
      </c>
    </row>
    <row r="291" spans="1:65" s="2" customFormat="1" ht="24.15" customHeight="1">
      <c r="A291" s="38"/>
      <c r="B291" s="39"/>
      <c r="C291" s="219" t="s">
        <v>421</v>
      </c>
      <c r="D291" s="219" t="s">
        <v>142</v>
      </c>
      <c r="E291" s="220" t="s">
        <v>745</v>
      </c>
      <c r="F291" s="221" t="s">
        <v>746</v>
      </c>
      <c r="G291" s="222" t="s">
        <v>145</v>
      </c>
      <c r="H291" s="223">
        <v>40.04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40</v>
      </c>
      <c r="O291" s="91"/>
      <c r="P291" s="229">
        <f>O291*H291</f>
        <v>0</v>
      </c>
      <c r="Q291" s="229">
        <v>0.00036</v>
      </c>
      <c r="R291" s="229">
        <f>Q291*H291</f>
        <v>0.0144144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253</v>
      </c>
      <c r="AT291" s="231" t="s">
        <v>142</v>
      </c>
      <c r="AU291" s="231" t="s">
        <v>85</v>
      </c>
      <c r="AY291" s="17" t="s">
        <v>140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83</v>
      </c>
      <c r="BK291" s="232">
        <f>ROUND(I291*H291,2)</f>
        <v>0</v>
      </c>
      <c r="BL291" s="17" t="s">
        <v>253</v>
      </c>
      <c r="BM291" s="231" t="s">
        <v>1576</v>
      </c>
    </row>
    <row r="292" spans="1:47" s="2" customFormat="1" ht="12">
      <c r="A292" s="38"/>
      <c r="B292" s="39"/>
      <c r="C292" s="40"/>
      <c r="D292" s="233" t="s">
        <v>148</v>
      </c>
      <c r="E292" s="40"/>
      <c r="F292" s="234" t="s">
        <v>748</v>
      </c>
      <c r="G292" s="40"/>
      <c r="H292" s="40"/>
      <c r="I292" s="235"/>
      <c r="J292" s="40"/>
      <c r="K292" s="40"/>
      <c r="L292" s="44"/>
      <c r="M292" s="283"/>
      <c r="N292" s="284"/>
      <c r="O292" s="285"/>
      <c r="P292" s="285"/>
      <c r="Q292" s="285"/>
      <c r="R292" s="285"/>
      <c r="S292" s="285"/>
      <c r="T292" s="286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148</v>
      </c>
      <c r="AU292" s="17" t="s">
        <v>85</v>
      </c>
    </row>
    <row r="293" spans="1:31" s="2" customFormat="1" ht="6.95" customHeight="1">
      <c r="A293" s="38"/>
      <c r="B293" s="66"/>
      <c r="C293" s="67"/>
      <c r="D293" s="67"/>
      <c r="E293" s="67"/>
      <c r="F293" s="67"/>
      <c r="G293" s="67"/>
      <c r="H293" s="67"/>
      <c r="I293" s="67"/>
      <c r="J293" s="67"/>
      <c r="K293" s="67"/>
      <c r="L293" s="44"/>
      <c r="M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</row>
  </sheetData>
  <sheetProtection password="CC35" sheet="1" objects="1" scenarios="1" formatColumns="0" formatRows="0" autoFilter="0"/>
  <autoFilter ref="C127:K29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hyperlinks>
    <hyperlink ref="F132" r:id="rId1" display="https://podminky.urs.cz/item/CS_URS_2023_01/417321515"/>
    <hyperlink ref="F137" r:id="rId2" display="https://podminky.urs.cz/item/CS_URS_2023_01/417351115"/>
    <hyperlink ref="F142" r:id="rId3" display="https://podminky.urs.cz/item/CS_URS_2023_01/417351116"/>
    <hyperlink ref="F147" r:id="rId4" display="https://podminky.urs.cz/item/CS_URS_2023_01/417361821"/>
    <hyperlink ref="F153" r:id="rId5" display="https://podminky.urs.cz/item/CS_URS_2023_01/596841120"/>
    <hyperlink ref="F160" r:id="rId6" display="https://podminky.urs.cz/item/CS_URS_2023_01/622131121"/>
    <hyperlink ref="F165" r:id="rId7" display="https://podminky.urs.cz/item/CS_URS_2023_01/622321141"/>
    <hyperlink ref="F170" r:id="rId8" display="https://podminky.urs.cz/item/CS_URS_2023_01/632451021"/>
    <hyperlink ref="F177" r:id="rId9" display="https://podminky.urs.cz/item/CS_URS_2023_01/964051111"/>
    <hyperlink ref="F182" r:id="rId10" display="https://podminky.urs.cz/item/CS_URS_2023_01/965045113"/>
    <hyperlink ref="F187" r:id="rId11" display="https://podminky.urs.cz/item/CS_URS_2023_01/965081333"/>
    <hyperlink ref="F193" r:id="rId12" display="https://podminky.urs.cz/item/CS_URS_2023_01/979051112"/>
    <hyperlink ref="F199" r:id="rId13" display="https://podminky.urs.cz/item/CS_URS_2023_01/985331212"/>
    <hyperlink ref="F209" r:id="rId14" display="https://podminky.urs.cz/item/CS_URS_2023_01/997013151"/>
    <hyperlink ref="F211" r:id="rId15" display="https://podminky.urs.cz/item/CS_URS_2023_01/997013501"/>
    <hyperlink ref="F213" r:id="rId16" display="https://podminky.urs.cz/item/CS_URS_2023_01/997013509"/>
    <hyperlink ref="F216" r:id="rId17" display="https://podminky.urs.cz/item/CS_URS_2023_01/997013871"/>
    <hyperlink ref="F219" r:id="rId18" display="https://podminky.urs.cz/item/CS_URS_2023_01/998017001"/>
    <hyperlink ref="F223" r:id="rId19" display="https://podminky.urs.cz/item/CS_URS_2023_01/711112001"/>
    <hyperlink ref="F230" r:id="rId20" display="https://podminky.urs.cz/item/CS_URS_2023_01/711142559"/>
    <hyperlink ref="F234" r:id="rId21" display="https://podminky.urs.cz/item/CS_URS_2023_01/998711201"/>
    <hyperlink ref="F237" r:id="rId22" display="https://podminky.urs.cz/item/CS_URS_2023_01/764002841"/>
    <hyperlink ref="F242" r:id="rId23" display="https://podminky.urs.cz/item/CS_URS_2023_01/764214406"/>
    <hyperlink ref="F247" r:id="rId24" display="https://podminky.urs.cz/item/CS_URS_2023_01/998764201"/>
    <hyperlink ref="F259" r:id="rId25" display="https://podminky.urs.cz/item/CS_URS_2023_01/767161813"/>
    <hyperlink ref="F264" r:id="rId26" display="https://podminky.urs.cz/item/CS_URS_2023_01/998767201"/>
    <hyperlink ref="F267" r:id="rId27" display="https://podminky.urs.cz/item/CS_URS_2023_01/783301311"/>
    <hyperlink ref="F272" r:id="rId28" display="https://podminky.urs.cz/item/CS_URS_2023_01/783314201"/>
    <hyperlink ref="F277" r:id="rId29" display="https://podminky.urs.cz/item/CS_URS_2023_01/783401401"/>
    <hyperlink ref="F283" r:id="rId30" display="https://podminky.urs.cz/item/CS_URS_2023_01/783414101"/>
    <hyperlink ref="F285" r:id="rId31" display="https://podminky.urs.cz/item/CS_URS_2023_01/783417101"/>
    <hyperlink ref="F287" r:id="rId32" display="https://podminky.urs.cz/item/CS_URS_2023_01/783823135"/>
    <hyperlink ref="F292" r:id="rId33" display="https://podminky.urs.cz/item/CS_URS_2023_01/78382712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26.25" customHeight="1" hidden="1">
      <c r="B7" s="20"/>
      <c r="E7" s="141" t="str">
        <f>'Rekapitulace stavby'!K6</f>
        <v xml:space="preserve">Statické zajištění výstupní stanice výtahu  na Pastýřskou stěnu a navazujícího objektu Medvědince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1577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ROUND((SUM(BE121:BE145)),2)</f>
        <v>0</v>
      </c>
      <c r="G33" s="38"/>
      <c r="H33" s="38"/>
      <c r="I33" s="155">
        <v>0.21</v>
      </c>
      <c r="J33" s="154">
        <f>ROUND(((SUM(BE121:BE145))*I33),2)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ROUND((SUM(BF121:BF145)),2)</f>
        <v>0</v>
      </c>
      <c r="G34" s="38"/>
      <c r="H34" s="38"/>
      <c r="I34" s="155">
        <v>0.15</v>
      </c>
      <c r="J34" s="154">
        <f>ROUND(((SUM(BF121:BF145))*I34),2)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ROUND((SUM(BG121:BG145)),2)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ROUND((SUM(BH121:BH145)),2)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ROUND((SUM(BI121:BI145)),2)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4" t="str">
        <f>E7</f>
        <v xml:space="preserve">Statické zajištění výstupní stanice výtahu  na Pastýřskou stěnu a navazujícího objektu Medvědince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VON - VRN+ON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Statutární město Děčín, MM Děčín, OR</v>
      </c>
      <c r="G91" s="40"/>
      <c r="H91" s="40"/>
      <c r="I91" s="32" t="s">
        <v>30</v>
      </c>
      <c r="J91" s="36" t="str">
        <f>E21</f>
        <v>Ing. Hrabě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 hidden="1">
      <c r="A97" s="9"/>
      <c r="B97" s="179"/>
      <c r="C97" s="180"/>
      <c r="D97" s="181" t="s">
        <v>1578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1579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1580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1581</v>
      </c>
      <c r="E100" s="188"/>
      <c r="F100" s="188"/>
      <c r="G100" s="188"/>
      <c r="H100" s="188"/>
      <c r="I100" s="188"/>
      <c r="J100" s="189">
        <f>J135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1582</v>
      </c>
      <c r="E101" s="188"/>
      <c r="F101" s="188"/>
      <c r="G101" s="188"/>
      <c r="H101" s="188"/>
      <c r="I101" s="188"/>
      <c r="J101" s="189">
        <f>J143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 hidden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t="12" hidden="1"/>
    <row r="105" ht="12" hidden="1"/>
    <row r="106" ht="12" hidden="1"/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125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74" t="str">
        <f>E7</f>
        <v xml:space="preserve">Statické zajištění výstupní stanice výtahu  na Pastýřskou stěnu a navazujícího objektu Medvědince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VON - VRN+ON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28. 4. 2023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Statutární město Děčín, MM Děčín, OR</v>
      </c>
      <c r="G117" s="40"/>
      <c r="H117" s="40"/>
      <c r="I117" s="32" t="s">
        <v>30</v>
      </c>
      <c r="J117" s="36" t="str">
        <f>E21</f>
        <v>Ing. Hrabě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33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126</v>
      </c>
      <c r="D120" s="194" t="s">
        <v>60</v>
      </c>
      <c r="E120" s="194" t="s">
        <v>56</v>
      </c>
      <c r="F120" s="194" t="s">
        <v>57</v>
      </c>
      <c r="G120" s="194" t="s">
        <v>127</v>
      </c>
      <c r="H120" s="194" t="s">
        <v>128</v>
      </c>
      <c r="I120" s="194" t="s">
        <v>129</v>
      </c>
      <c r="J120" s="195" t="s">
        <v>100</v>
      </c>
      <c r="K120" s="196" t="s">
        <v>130</v>
      </c>
      <c r="L120" s="197"/>
      <c r="M120" s="100" t="s">
        <v>1</v>
      </c>
      <c r="N120" s="101" t="s">
        <v>39</v>
      </c>
      <c r="O120" s="101" t="s">
        <v>131</v>
      </c>
      <c r="P120" s="101" t="s">
        <v>132</v>
      </c>
      <c r="Q120" s="101" t="s">
        <v>133</v>
      </c>
      <c r="R120" s="101" t="s">
        <v>134</v>
      </c>
      <c r="S120" s="101" t="s">
        <v>135</v>
      </c>
      <c r="T120" s="102" t="s">
        <v>136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137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0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102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74</v>
      </c>
      <c r="E122" s="206" t="s">
        <v>1583</v>
      </c>
      <c r="F122" s="206" t="s">
        <v>1584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P123+P132+P135+P143</f>
        <v>0</v>
      </c>
      <c r="Q122" s="211"/>
      <c r="R122" s="212">
        <f>R123+R132+R135+R143</f>
        <v>0</v>
      </c>
      <c r="S122" s="211"/>
      <c r="T122" s="213">
        <f>T123+T132+T135+T143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177</v>
      </c>
      <c r="AT122" s="215" t="s">
        <v>74</v>
      </c>
      <c r="AU122" s="215" t="s">
        <v>75</v>
      </c>
      <c r="AY122" s="214" t="s">
        <v>140</v>
      </c>
      <c r="BK122" s="216">
        <f>BK123+BK132+BK135+BK143</f>
        <v>0</v>
      </c>
    </row>
    <row r="123" spans="1:63" s="12" customFormat="1" ht="22.8" customHeight="1">
      <c r="A123" s="12"/>
      <c r="B123" s="203"/>
      <c r="C123" s="204"/>
      <c r="D123" s="205" t="s">
        <v>74</v>
      </c>
      <c r="E123" s="217" t="s">
        <v>1585</v>
      </c>
      <c r="F123" s="217" t="s">
        <v>1586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SUM(P124:P131)</f>
        <v>0</v>
      </c>
      <c r="Q123" s="211"/>
      <c r="R123" s="212">
        <f>SUM(R124:R131)</f>
        <v>0</v>
      </c>
      <c r="S123" s="211"/>
      <c r="T123" s="213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177</v>
      </c>
      <c r="AT123" s="215" t="s">
        <v>74</v>
      </c>
      <c r="AU123" s="215" t="s">
        <v>83</v>
      </c>
      <c r="AY123" s="214" t="s">
        <v>140</v>
      </c>
      <c r="BK123" s="216">
        <f>SUM(BK124:BK131)</f>
        <v>0</v>
      </c>
    </row>
    <row r="124" spans="1:65" s="2" customFormat="1" ht="16.5" customHeight="1">
      <c r="A124" s="38"/>
      <c r="B124" s="39"/>
      <c r="C124" s="219" t="s">
        <v>83</v>
      </c>
      <c r="D124" s="219" t="s">
        <v>142</v>
      </c>
      <c r="E124" s="220" t="s">
        <v>1587</v>
      </c>
      <c r="F124" s="221" t="s">
        <v>1588</v>
      </c>
      <c r="G124" s="222" t="s">
        <v>785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1589</v>
      </c>
      <c r="AT124" s="231" t="s">
        <v>142</v>
      </c>
      <c r="AU124" s="231" t="s">
        <v>85</v>
      </c>
      <c r="AY124" s="17" t="s">
        <v>140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1589</v>
      </c>
      <c r="BM124" s="231" t="s">
        <v>1590</v>
      </c>
    </row>
    <row r="125" spans="1:47" s="2" customFormat="1" ht="12">
      <c r="A125" s="38"/>
      <c r="B125" s="39"/>
      <c r="C125" s="40"/>
      <c r="D125" s="233" t="s">
        <v>148</v>
      </c>
      <c r="E125" s="40"/>
      <c r="F125" s="234" t="s">
        <v>1591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148</v>
      </c>
      <c r="AU125" s="17" t="s">
        <v>85</v>
      </c>
    </row>
    <row r="126" spans="1:65" s="2" customFormat="1" ht="16.5" customHeight="1">
      <c r="A126" s="38"/>
      <c r="B126" s="39"/>
      <c r="C126" s="219" t="s">
        <v>85</v>
      </c>
      <c r="D126" s="219" t="s">
        <v>142</v>
      </c>
      <c r="E126" s="220" t="s">
        <v>1592</v>
      </c>
      <c r="F126" s="221" t="s">
        <v>1593</v>
      </c>
      <c r="G126" s="222" t="s">
        <v>785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1589</v>
      </c>
      <c r="AT126" s="231" t="s">
        <v>142</v>
      </c>
      <c r="AU126" s="231" t="s">
        <v>85</v>
      </c>
      <c r="AY126" s="17" t="s">
        <v>140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1589</v>
      </c>
      <c r="BM126" s="231" t="s">
        <v>1594</v>
      </c>
    </row>
    <row r="127" spans="1:47" s="2" customFormat="1" ht="12">
      <c r="A127" s="38"/>
      <c r="B127" s="39"/>
      <c r="C127" s="40"/>
      <c r="D127" s="233" t="s">
        <v>148</v>
      </c>
      <c r="E127" s="40"/>
      <c r="F127" s="234" t="s">
        <v>1595</v>
      </c>
      <c r="G127" s="40"/>
      <c r="H127" s="40"/>
      <c r="I127" s="235"/>
      <c r="J127" s="40"/>
      <c r="K127" s="40"/>
      <c r="L127" s="44"/>
      <c r="M127" s="236"/>
      <c r="N127" s="23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148</v>
      </c>
      <c r="AU127" s="17" t="s">
        <v>85</v>
      </c>
    </row>
    <row r="128" spans="1:65" s="2" customFormat="1" ht="16.5" customHeight="1">
      <c r="A128" s="38"/>
      <c r="B128" s="39"/>
      <c r="C128" s="219" t="s">
        <v>162</v>
      </c>
      <c r="D128" s="219" t="s">
        <v>142</v>
      </c>
      <c r="E128" s="220" t="s">
        <v>1596</v>
      </c>
      <c r="F128" s="221" t="s">
        <v>1597</v>
      </c>
      <c r="G128" s="222" t="s">
        <v>785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1589</v>
      </c>
      <c r="AT128" s="231" t="s">
        <v>142</v>
      </c>
      <c r="AU128" s="231" t="s">
        <v>85</v>
      </c>
      <c r="AY128" s="17" t="s">
        <v>140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1589</v>
      </c>
      <c r="BM128" s="231" t="s">
        <v>1598</v>
      </c>
    </row>
    <row r="129" spans="1:47" s="2" customFormat="1" ht="12">
      <c r="A129" s="38"/>
      <c r="B129" s="39"/>
      <c r="C129" s="40"/>
      <c r="D129" s="233" t="s">
        <v>148</v>
      </c>
      <c r="E129" s="40"/>
      <c r="F129" s="234" t="s">
        <v>1599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148</v>
      </c>
      <c r="AU129" s="17" t="s">
        <v>85</v>
      </c>
    </row>
    <row r="130" spans="1:65" s="2" customFormat="1" ht="16.5" customHeight="1">
      <c r="A130" s="38"/>
      <c r="B130" s="39"/>
      <c r="C130" s="219" t="s">
        <v>146</v>
      </c>
      <c r="D130" s="219" t="s">
        <v>142</v>
      </c>
      <c r="E130" s="220" t="s">
        <v>1600</v>
      </c>
      <c r="F130" s="221" t="s">
        <v>1601</v>
      </c>
      <c r="G130" s="222" t="s">
        <v>785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1589</v>
      </c>
      <c r="AT130" s="231" t="s">
        <v>142</v>
      </c>
      <c r="AU130" s="231" t="s">
        <v>85</v>
      </c>
      <c r="AY130" s="17" t="s">
        <v>140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1589</v>
      </c>
      <c r="BM130" s="231" t="s">
        <v>1602</v>
      </c>
    </row>
    <row r="131" spans="1:47" s="2" customFormat="1" ht="12">
      <c r="A131" s="38"/>
      <c r="B131" s="39"/>
      <c r="C131" s="40"/>
      <c r="D131" s="233" t="s">
        <v>148</v>
      </c>
      <c r="E131" s="40"/>
      <c r="F131" s="234" t="s">
        <v>1603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148</v>
      </c>
      <c r="AU131" s="17" t="s">
        <v>85</v>
      </c>
    </row>
    <row r="132" spans="1:63" s="12" customFormat="1" ht="22.8" customHeight="1">
      <c r="A132" s="12"/>
      <c r="B132" s="203"/>
      <c r="C132" s="204"/>
      <c r="D132" s="205" t="s">
        <v>74</v>
      </c>
      <c r="E132" s="217" t="s">
        <v>1604</v>
      </c>
      <c r="F132" s="217" t="s">
        <v>1605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SUM(P133:P134)</f>
        <v>0</v>
      </c>
      <c r="Q132" s="211"/>
      <c r="R132" s="212">
        <f>SUM(R133:R134)</f>
        <v>0</v>
      </c>
      <c r="S132" s="211"/>
      <c r="T132" s="213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177</v>
      </c>
      <c r="AT132" s="215" t="s">
        <v>74</v>
      </c>
      <c r="AU132" s="215" t="s">
        <v>83</v>
      </c>
      <c r="AY132" s="214" t="s">
        <v>140</v>
      </c>
      <c r="BK132" s="216">
        <f>SUM(BK133:BK134)</f>
        <v>0</v>
      </c>
    </row>
    <row r="133" spans="1:65" s="2" customFormat="1" ht="16.5" customHeight="1">
      <c r="A133" s="38"/>
      <c r="B133" s="39"/>
      <c r="C133" s="219" t="s">
        <v>177</v>
      </c>
      <c r="D133" s="219" t="s">
        <v>142</v>
      </c>
      <c r="E133" s="220" t="s">
        <v>1606</v>
      </c>
      <c r="F133" s="221" t="s">
        <v>1605</v>
      </c>
      <c r="G133" s="222" t="s">
        <v>785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1589</v>
      </c>
      <c r="AT133" s="231" t="s">
        <v>142</v>
      </c>
      <c r="AU133" s="231" t="s">
        <v>85</v>
      </c>
      <c r="AY133" s="17" t="s">
        <v>140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1589</v>
      </c>
      <c r="BM133" s="231" t="s">
        <v>1607</v>
      </c>
    </row>
    <row r="134" spans="1:47" s="2" customFormat="1" ht="12">
      <c r="A134" s="38"/>
      <c r="B134" s="39"/>
      <c r="C134" s="40"/>
      <c r="D134" s="233" t="s">
        <v>148</v>
      </c>
      <c r="E134" s="40"/>
      <c r="F134" s="234" t="s">
        <v>1608</v>
      </c>
      <c r="G134" s="40"/>
      <c r="H134" s="40"/>
      <c r="I134" s="235"/>
      <c r="J134" s="40"/>
      <c r="K134" s="40"/>
      <c r="L134" s="44"/>
      <c r="M134" s="236"/>
      <c r="N134" s="237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148</v>
      </c>
      <c r="AU134" s="17" t="s">
        <v>85</v>
      </c>
    </row>
    <row r="135" spans="1:63" s="12" customFormat="1" ht="22.8" customHeight="1">
      <c r="A135" s="12"/>
      <c r="B135" s="203"/>
      <c r="C135" s="204"/>
      <c r="D135" s="205" t="s">
        <v>74</v>
      </c>
      <c r="E135" s="217" t="s">
        <v>1609</v>
      </c>
      <c r="F135" s="217" t="s">
        <v>1610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SUM(P136:P142)</f>
        <v>0</v>
      </c>
      <c r="Q135" s="211"/>
      <c r="R135" s="212">
        <f>SUM(R136:R142)</f>
        <v>0</v>
      </c>
      <c r="S135" s="211"/>
      <c r="T135" s="213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177</v>
      </c>
      <c r="AT135" s="215" t="s">
        <v>74</v>
      </c>
      <c r="AU135" s="215" t="s">
        <v>83</v>
      </c>
      <c r="AY135" s="214" t="s">
        <v>140</v>
      </c>
      <c r="BK135" s="216">
        <f>SUM(BK136:BK142)</f>
        <v>0</v>
      </c>
    </row>
    <row r="136" spans="1:65" s="2" customFormat="1" ht="16.5" customHeight="1">
      <c r="A136" s="38"/>
      <c r="B136" s="39"/>
      <c r="C136" s="219" t="s">
        <v>184</v>
      </c>
      <c r="D136" s="219" t="s">
        <v>142</v>
      </c>
      <c r="E136" s="220" t="s">
        <v>1611</v>
      </c>
      <c r="F136" s="221" t="s">
        <v>1612</v>
      </c>
      <c r="G136" s="222" t="s">
        <v>785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1589</v>
      </c>
      <c r="AT136" s="231" t="s">
        <v>142</v>
      </c>
      <c r="AU136" s="231" t="s">
        <v>85</v>
      </c>
      <c r="AY136" s="17" t="s">
        <v>140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1589</v>
      </c>
      <c r="BM136" s="231" t="s">
        <v>1613</v>
      </c>
    </row>
    <row r="137" spans="1:65" s="2" customFormat="1" ht="16.5" customHeight="1">
      <c r="A137" s="38"/>
      <c r="B137" s="39"/>
      <c r="C137" s="219" t="s">
        <v>191</v>
      </c>
      <c r="D137" s="219" t="s">
        <v>142</v>
      </c>
      <c r="E137" s="220" t="s">
        <v>1614</v>
      </c>
      <c r="F137" s="221" t="s">
        <v>1615</v>
      </c>
      <c r="G137" s="222" t="s">
        <v>785</v>
      </c>
      <c r="H137" s="223">
        <v>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1589</v>
      </c>
      <c r="AT137" s="231" t="s">
        <v>142</v>
      </c>
      <c r="AU137" s="231" t="s">
        <v>85</v>
      </c>
      <c r="AY137" s="17" t="s">
        <v>140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1589</v>
      </c>
      <c r="BM137" s="231" t="s">
        <v>1616</v>
      </c>
    </row>
    <row r="138" spans="1:47" s="2" customFormat="1" ht="12">
      <c r="A138" s="38"/>
      <c r="B138" s="39"/>
      <c r="C138" s="40"/>
      <c r="D138" s="233" t="s">
        <v>148</v>
      </c>
      <c r="E138" s="40"/>
      <c r="F138" s="234" t="s">
        <v>1617</v>
      </c>
      <c r="G138" s="40"/>
      <c r="H138" s="40"/>
      <c r="I138" s="235"/>
      <c r="J138" s="40"/>
      <c r="K138" s="40"/>
      <c r="L138" s="44"/>
      <c r="M138" s="236"/>
      <c r="N138" s="237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148</v>
      </c>
      <c r="AU138" s="17" t="s">
        <v>85</v>
      </c>
    </row>
    <row r="139" spans="1:65" s="2" customFormat="1" ht="16.5" customHeight="1">
      <c r="A139" s="38"/>
      <c r="B139" s="39"/>
      <c r="C139" s="219" t="s">
        <v>199</v>
      </c>
      <c r="D139" s="219" t="s">
        <v>142</v>
      </c>
      <c r="E139" s="220" t="s">
        <v>1618</v>
      </c>
      <c r="F139" s="221" t="s">
        <v>1619</v>
      </c>
      <c r="G139" s="222" t="s">
        <v>785</v>
      </c>
      <c r="H139" s="223">
        <v>1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1589</v>
      </c>
      <c r="AT139" s="231" t="s">
        <v>142</v>
      </c>
      <c r="AU139" s="231" t="s">
        <v>85</v>
      </c>
      <c r="AY139" s="17" t="s">
        <v>140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1589</v>
      </c>
      <c r="BM139" s="231" t="s">
        <v>1620</v>
      </c>
    </row>
    <row r="140" spans="1:47" s="2" customFormat="1" ht="12">
      <c r="A140" s="38"/>
      <c r="B140" s="39"/>
      <c r="C140" s="40"/>
      <c r="D140" s="233" t="s">
        <v>148</v>
      </c>
      <c r="E140" s="40"/>
      <c r="F140" s="234" t="s">
        <v>1621</v>
      </c>
      <c r="G140" s="40"/>
      <c r="H140" s="40"/>
      <c r="I140" s="235"/>
      <c r="J140" s="40"/>
      <c r="K140" s="40"/>
      <c r="L140" s="44"/>
      <c r="M140" s="236"/>
      <c r="N140" s="237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148</v>
      </c>
      <c r="AU140" s="17" t="s">
        <v>85</v>
      </c>
    </row>
    <row r="141" spans="1:65" s="2" customFormat="1" ht="16.5" customHeight="1">
      <c r="A141" s="38"/>
      <c r="B141" s="39"/>
      <c r="C141" s="219" t="s">
        <v>207</v>
      </c>
      <c r="D141" s="219" t="s">
        <v>142</v>
      </c>
      <c r="E141" s="220" t="s">
        <v>1622</v>
      </c>
      <c r="F141" s="221" t="s">
        <v>1623</v>
      </c>
      <c r="G141" s="222" t="s">
        <v>785</v>
      </c>
      <c r="H141" s="223">
        <v>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1589</v>
      </c>
      <c r="AT141" s="231" t="s">
        <v>142</v>
      </c>
      <c r="AU141" s="231" t="s">
        <v>85</v>
      </c>
      <c r="AY141" s="17" t="s">
        <v>140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1589</v>
      </c>
      <c r="BM141" s="231" t="s">
        <v>1624</v>
      </c>
    </row>
    <row r="142" spans="1:47" s="2" customFormat="1" ht="12">
      <c r="A142" s="38"/>
      <c r="B142" s="39"/>
      <c r="C142" s="40"/>
      <c r="D142" s="233" t="s">
        <v>148</v>
      </c>
      <c r="E142" s="40"/>
      <c r="F142" s="234" t="s">
        <v>1625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148</v>
      </c>
      <c r="AU142" s="17" t="s">
        <v>85</v>
      </c>
    </row>
    <row r="143" spans="1:63" s="12" customFormat="1" ht="22.8" customHeight="1">
      <c r="A143" s="12"/>
      <c r="B143" s="203"/>
      <c r="C143" s="204"/>
      <c r="D143" s="205" t="s">
        <v>74</v>
      </c>
      <c r="E143" s="217" t="s">
        <v>1626</v>
      </c>
      <c r="F143" s="217" t="s">
        <v>1627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SUM(P144:P145)</f>
        <v>0</v>
      </c>
      <c r="Q143" s="211"/>
      <c r="R143" s="212">
        <f>SUM(R144:R145)</f>
        <v>0</v>
      </c>
      <c r="S143" s="211"/>
      <c r="T143" s="213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177</v>
      </c>
      <c r="AT143" s="215" t="s">
        <v>74</v>
      </c>
      <c r="AU143" s="215" t="s">
        <v>83</v>
      </c>
      <c r="AY143" s="214" t="s">
        <v>140</v>
      </c>
      <c r="BK143" s="216">
        <f>SUM(BK144:BK145)</f>
        <v>0</v>
      </c>
    </row>
    <row r="144" spans="1:65" s="2" customFormat="1" ht="16.5" customHeight="1">
      <c r="A144" s="38"/>
      <c r="B144" s="39"/>
      <c r="C144" s="219" t="s">
        <v>215</v>
      </c>
      <c r="D144" s="219" t="s">
        <v>142</v>
      </c>
      <c r="E144" s="220" t="s">
        <v>1628</v>
      </c>
      <c r="F144" s="221" t="s">
        <v>1627</v>
      </c>
      <c r="G144" s="222" t="s">
        <v>785</v>
      </c>
      <c r="H144" s="223">
        <v>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1589</v>
      </c>
      <c r="AT144" s="231" t="s">
        <v>142</v>
      </c>
      <c r="AU144" s="231" t="s">
        <v>85</v>
      </c>
      <c r="AY144" s="17" t="s">
        <v>140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1589</v>
      </c>
      <c r="BM144" s="231" t="s">
        <v>1629</v>
      </c>
    </row>
    <row r="145" spans="1:47" s="2" customFormat="1" ht="12">
      <c r="A145" s="38"/>
      <c r="B145" s="39"/>
      <c r="C145" s="40"/>
      <c r="D145" s="233" t="s">
        <v>148</v>
      </c>
      <c r="E145" s="40"/>
      <c r="F145" s="234" t="s">
        <v>1630</v>
      </c>
      <c r="G145" s="40"/>
      <c r="H145" s="40"/>
      <c r="I145" s="235"/>
      <c r="J145" s="40"/>
      <c r="K145" s="40"/>
      <c r="L145" s="44"/>
      <c r="M145" s="283"/>
      <c r="N145" s="284"/>
      <c r="O145" s="285"/>
      <c r="P145" s="285"/>
      <c r="Q145" s="285"/>
      <c r="R145" s="285"/>
      <c r="S145" s="285"/>
      <c r="T145" s="286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148</v>
      </c>
      <c r="AU145" s="17" t="s">
        <v>85</v>
      </c>
    </row>
    <row r="146" spans="1:31" s="2" customFormat="1" ht="6.95" customHeight="1">
      <c r="A146" s="38"/>
      <c r="B146" s="66"/>
      <c r="C146" s="67"/>
      <c r="D146" s="67"/>
      <c r="E146" s="67"/>
      <c r="F146" s="67"/>
      <c r="G146" s="67"/>
      <c r="H146" s="67"/>
      <c r="I146" s="67"/>
      <c r="J146" s="67"/>
      <c r="K146" s="67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120:K14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5" r:id="rId1" display="https://podminky.urs.cz/item/CS_URS_2023_01/012103000"/>
    <hyperlink ref="F127" r:id="rId2" display="https://podminky.urs.cz/item/CS_URS_2023_01/013203000"/>
    <hyperlink ref="F129" r:id="rId3" display="https://podminky.urs.cz/item/CS_URS_2023_01/013254000"/>
    <hyperlink ref="F131" r:id="rId4" display="https://podminky.urs.cz/item/CS_URS_2023_01/013284000"/>
    <hyperlink ref="F134" r:id="rId5" display="https://podminky.urs.cz/item/CS_URS_2023_01/030001000"/>
    <hyperlink ref="F138" r:id="rId6" display="https://podminky.urs.cz/item/CS_URS_2021_01/043103000"/>
    <hyperlink ref="F140" r:id="rId7" display="https://podminky.urs.cz/item/CS_URS_2023_01/044003000"/>
    <hyperlink ref="F142" r:id="rId8" display="https://podminky.urs.cz/item/CS_URS_2023_01/045203000"/>
    <hyperlink ref="F145" r:id="rId9" display="https://podminky.urs.cz/item/CS_URS_2023_01/06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DESKTOP-178D9QK\solim</dc:creator>
  <cp:keywords/>
  <dc:description/>
  <cp:lastModifiedBy>DESKTOP-178D9QK\solim</cp:lastModifiedBy>
  <dcterms:created xsi:type="dcterms:W3CDTF">2023-05-03T06:24:47Z</dcterms:created>
  <dcterms:modified xsi:type="dcterms:W3CDTF">2023-05-03T06:24:56Z</dcterms:modified>
  <cp:category/>
  <cp:version/>
  <cp:contentType/>
  <cp:contentStatus/>
</cp:coreProperties>
</file>