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7745" yWindow="555" windowWidth="18285" windowHeight="16440" activeTab="0"/>
  </bookViews>
  <sheets>
    <sheet name="3-zdrav-jiné-pom" sheetId="5" r:id="rId1"/>
  </sheets>
  <definedNames>
    <definedName name="_xlnm._FilterDatabase" localSheetId="0" hidden="1">'3-zdrav-jiné-pom'!$C$16:$K$24</definedName>
    <definedName name="_xlnm.Print_Area" localSheetId="0">'3-zdrav-jiné-pom'!$A$1:$K$183</definedName>
    <definedName name="_xlnm.Print_Titles" localSheetId="0">'3-zdrav-jiné-pom'!$16:$16</definedName>
  </definedNames>
  <calcPr calcId="145621"/>
</workbook>
</file>

<file path=xl/sharedStrings.xml><?xml version="1.0" encoding="utf-8"?>
<sst xmlns="http://schemas.openxmlformats.org/spreadsheetml/2006/main" count="1182" uniqueCount="196">
  <si>
    <t/>
  </si>
  <si>
    <t>Stavba:</t>
  </si>
  <si>
    <t>Místo:</t>
  </si>
  <si>
    <t>Datum:</t>
  </si>
  <si>
    <t>True</t>
  </si>
  <si>
    <t>DPH</t>
  </si>
  <si>
    <t>základní</t>
  </si>
  <si>
    <t>Popis</t>
  </si>
  <si>
    <t>Typ</t>
  </si>
  <si>
    <t>D</t>
  </si>
  <si>
    <t>0</t>
  </si>
  <si>
    <t>1</t>
  </si>
  <si>
    <t>Objekt:</t>
  </si>
  <si>
    <t>Cena celkem [CZK]</t>
  </si>
  <si>
    <t>-1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</si>
  <si>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</si>
  <si>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</si>
  <si>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</si>
  <si>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</si>
  <si>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</si>
  <si>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</si>
  <si>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</si>
  <si>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</si>
  <si>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</si>
  <si>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</si>
  <si>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</si>
  <si>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ROZPOCET</t>
  </si>
  <si>
    <t>K</t>
  </si>
  <si>
    <t>ks</t>
  </si>
  <si>
    <t>4</t>
  </si>
  <si>
    <t>1720003227</t>
  </si>
  <si>
    <t>VV</t>
  </si>
  <si>
    <t>1.1</t>
  </si>
  <si>
    <t>rozměry / tvar / složení</t>
  </si>
  <si>
    <t>materiál / povrch</t>
  </si>
  <si>
    <t>barva / odstín</t>
  </si>
  <si>
    <t>další popis / výkon / příkon</t>
  </si>
  <si>
    <t>nerez</t>
  </si>
  <si>
    <t>Směrné vlastnosti</t>
  </si>
  <si>
    <t>SOUPIS SPECIFIKACÍ A NÁKUPŮ</t>
  </si>
  <si>
    <t xml:space="preserve">DZR-R - Technické specifikace </t>
  </si>
  <si>
    <t>1.2</t>
  </si>
  <si>
    <t>2.1</t>
  </si>
  <si>
    <t>2.2</t>
  </si>
  <si>
    <t>2.3</t>
  </si>
  <si>
    <t>libovolná</t>
  </si>
  <si>
    <t>3.1</t>
  </si>
  <si>
    <t>plast</t>
  </si>
  <si>
    <t>3.2</t>
  </si>
  <si>
    <t>3.3</t>
  </si>
  <si>
    <t>3.4</t>
  </si>
  <si>
    <t>3.5</t>
  </si>
  <si>
    <t>Gastro</t>
  </si>
  <si>
    <t>šířka čelistí 150 mm; délka upnutí 125 mm; vratidlo s bezpečnost. Koncovkami</t>
  </si>
  <si>
    <t>výplň zástěny</t>
  </si>
  <si>
    <t>omyvatelná, příp.vyjímatelná</t>
  </si>
  <si>
    <t xml:space="preserve">další popis </t>
  </si>
  <si>
    <t>další popis</t>
  </si>
  <si>
    <t>dle dostupnosti zboží</t>
  </si>
  <si>
    <t>povrch</t>
  </si>
  <si>
    <t>4.1</t>
  </si>
  <si>
    <t>4.2</t>
  </si>
  <si>
    <t>3 - ZDRAVOTNICKÉ A JINÉ POMŮCKY</t>
  </si>
  <si>
    <t>Hygiena úklid</t>
  </si>
  <si>
    <t>Zdravotnické potřeby</t>
  </si>
  <si>
    <t>Kompenzační pomůcky</t>
  </si>
  <si>
    <t>Tabletový systém s vysokou temoizol.schopností</t>
  </si>
  <si>
    <t>typové označení/ model</t>
  </si>
  <si>
    <t>Combiset  (SD - spodní díl = tzv. podnos a VD - vrchní díl = tzv. víko)</t>
  </si>
  <si>
    <t>SD - 530x370x35 mm, VD - 435x345x65 mm</t>
  </si>
  <si>
    <t>SD šedý, VD šedý (příp. možná barevná kombinace VD v jiných barvách např. modrá, oranžová)</t>
  </si>
  <si>
    <t>VD přikrývá všechny vnitřní organizéry na podnose vyjma pozice pro misku na polévku (ta je samostatně stojící, termoizolační a s víčkem)</t>
  </si>
  <si>
    <t>Gastronádoby s příslušenstvím</t>
  </si>
  <si>
    <t>viz příloha - samostatný soupis (dle přesných názvů, počtu kusů a typů)</t>
  </si>
  <si>
    <t>GN1/1 = 530x325xH; GN 1/2 = 325x265xH; GN 1/3 = 325x176xH; GN 1/6 = 176x162xH; GN 1/9 = 176x108xH; vše uvedeno v mm</t>
  </si>
  <si>
    <t>smaltované, Standard (nerez) a polykarbonátové</t>
  </si>
  <si>
    <t>černé, nerez, průhledné</t>
  </si>
  <si>
    <t>produkt</t>
  </si>
  <si>
    <t>typové označení</t>
  </si>
  <si>
    <t>počet ks</t>
  </si>
  <si>
    <t>cena 1 ks bez DPH</t>
  </si>
  <si>
    <t>Gastronádoba smaltovaná</t>
  </si>
  <si>
    <t>GN 1/1   065mm</t>
  </si>
  <si>
    <t>GN 1/1   020mm</t>
  </si>
  <si>
    <t>Gastronádoba Standard (= nerez)</t>
  </si>
  <si>
    <t>GN 1/2   065mm</t>
  </si>
  <si>
    <t>Gastronádoba Standard</t>
  </si>
  <si>
    <t>GN 1/1   200mm</t>
  </si>
  <si>
    <t>Gastronádoba Standard s úchyty</t>
  </si>
  <si>
    <t>Víko na gastronádoby Standard bez úchytů</t>
  </si>
  <si>
    <t>GN 1/2</t>
  </si>
  <si>
    <t>GN 1/1</t>
  </si>
  <si>
    <t>Víko s výřezem na úchyt gastronádoby Standard</t>
  </si>
  <si>
    <t>Gastronádoba Profi</t>
  </si>
  <si>
    <t>GN 1/6   100mm</t>
  </si>
  <si>
    <t>GN 1/6   200mm</t>
  </si>
  <si>
    <t>Gastronádoba Profi děrovaná</t>
  </si>
  <si>
    <t>Víko s výřezem na naběračku na gn. bez úchytů</t>
  </si>
  <si>
    <t>GN 1/6</t>
  </si>
  <si>
    <t>GN 1/3   065mm</t>
  </si>
  <si>
    <t>GN 1/3   200mm</t>
  </si>
  <si>
    <t>GN 1/3</t>
  </si>
  <si>
    <t>Gastronádoba polykarbonátová</t>
  </si>
  <si>
    <t>GN 1/9   065mm</t>
  </si>
  <si>
    <t>GN 1/2   100mm</t>
  </si>
  <si>
    <t>Víko na gastronádoby polykarbonátové</t>
  </si>
  <si>
    <t>GN 1/9</t>
  </si>
  <si>
    <t>CELKEM</t>
  </si>
  <si>
    <t>Zásobník na rukavice (3 krabičky rukavic)</t>
  </si>
  <si>
    <t>min 360 x 220 x 90 mm</t>
  </si>
  <si>
    <t>plast/ nerez</t>
  </si>
  <si>
    <t>Zásobník na papírové ručníky</t>
  </si>
  <si>
    <t>min 275 x 360 x 105 mm</t>
  </si>
  <si>
    <t>uzamykatelný, s průzorem umožňujícím kontrolu množství ručníku v zásobníku</t>
  </si>
  <si>
    <t>Box na toaletní papír</t>
  </si>
  <si>
    <t>min 300 x 350 x 120 mm</t>
  </si>
  <si>
    <t>uzamyketelný, s průzorem umožňujícím kontrolu množství papíru v zásobníku</t>
  </si>
  <si>
    <t>Lékový vozík (4 zásuvky + příslušenství)</t>
  </si>
  <si>
    <t>počet zásuvek   vel.S</t>
  </si>
  <si>
    <t>počet zásuvek   vel.M</t>
  </si>
  <si>
    <t>počet zásuvek   vel.L</t>
  </si>
  <si>
    <t>min.nosnost zásuvky 18 kg
centrální zamykání zásuvek
antimikrobiální povrchová úprava, konstrukce z oceli s antivibračním mechanismem, prachotěsné zásuvky
tlačné madlo pro snadnou manipulaci, otočná kolečka s brzdou</t>
  </si>
  <si>
    <t>Trezor na opiáty (narkotika)</t>
  </si>
  <si>
    <t>min 350 x 200 x 300 mm</t>
  </si>
  <si>
    <t>objem</t>
  </si>
  <si>
    <t>do 50 L</t>
  </si>
  <si>
    <t>materiál/ povrch</t>
  </si>
  <si>
    <t>kov, pevné upevnění do zdi, odemykání na klíč</t>
  </si>
  <si>
    <t>Odsávačka (lze s 1-norázovými vaky na sekret)</t>
  </si>
  <si>
    <t>přenosná, samostatně stojící</t>
  </si>
  <si>
    <t>dezinfikovatelný povrch</t>
  </si>
  <si>
    <t>dosažitelný podtlak</t>
  </si>
  <si>
    <t>regulovatelný (0-0,9bar)</t>
  </si>
  <si>
    <t>hlučnost</t>
  </si>
  <si>
    <t>do 70 dB</t>
  </si>
  <si>
    <t>Lampa s infračerveným světlem</t>
  </si>
  <si>
    <t>přenosná, stolní, s časovačem, rozměr zářící plochy 16 - 17 cm</t>
  </si>
  <si>
    <t xml:space="preserve"> výkon 200 - 300W, plynule nastavitelný úhel náklonu, blokuje 100 % UV záření, ochrana proti přehřátí</t>
  </si>
  <si>
    <t>Lampa s lupou</t>
  </si>
  <si>
    <t>kloubové rameno, pojízdný stojan, průměr čočky 13 - 15 cm</t>
  </si>
  <si>
    <t>plast, ocel, sklo</t>
  </si>
  <si>
    <t>bílá, šedá</t>
  </si>
  <si>
    <t xml:space="preserve"> 8 - 13 W</t>
  </si>
  <si>
    <t>Vozík invalidní s brzdami</t>
  </si>
  <si>
    <t>Šířka sedáku: 46 cm
Výška vozíku: 95 cm
Šířka vozíku: šířka sedu + 18 cm
Délka vozíku: 105 cm
Hloubka sedu: 42 cm
Výška sedu: 51 cm
Délka stupaček (po 1,5 cm): 51–57 cm
Hmotnost vozíku: 21 kg
Nosnost vozíku: 120 kg</t>
  </si>
  <si>
    <t>ocelová konstrukce</t>
  </si>
  <si>
    <t>černá, stříbrná konstrukce</t>
  </si>
  <si>
    <t>skládací ocelový rám
bubnové brzdy pro doprovod
odklopné postranice
odklopné odnímatelné podnožky
výškově nastavitelné stupačky
plná zadní rychloupínací kola
plná přední kola
parkovací brzdy</t>
  </si>
  <si>
    <t>hmotnost 1,4 kg
matrace - rozměr 200 x 88 x 7cm / mat. PVC / hmotnost 2,3 kg</t>
  </si>
  <si>
    <t>PVC</t>
  </si>
  <si>
    <t>Kompresor - napájení 220–230 V AC, 50 Hz / výstupní objem vzduchu 5 l/m / tlak 40–100 mmhg / časový cyklus 12 min / spotřeba 7 W 
nosnost matrace - 100 kg a více
Tato zdravotní matrace funguje tak, že se postupně nafukují a zase vyfukují jednotlivé její úseky (bubliny), a tím vzniká potřebný pohyb. Matraci pohání kompresor.
Skládá se z mnoha bublin, které se periodicky nafukují a vyfukují. Zdravotní antidekubitní matrace se pokládá na klasickou matraci, nelze ji dát pouze na samotnou postel.
Vzduch do bublin vhání kompresor, který je dodán společně s matrací. Kompresorem se také reguluje vnitřní tlak k nastavení tvrdosti matrace.</t>
  </si>
  <si>
    <t>Antidekubitní matrace bublinová s kompresorem</t>
  </si>
  <si>
    <t>4.3</t>
  </si>
  <si>
    <t>Evakuační podložka (plachetka)</t>
  </si>
  <si>
    <t>200 - 205 cm (výška) x 75 - 80 cm (šířka)</t>
  </si>
  <si>
    <t>materiál použitý na podložku je nehořlavý, je schopen odolat i velkému zatížení i otěru, přejede rozbité sklo, teplem poškozené podlahové krytiny, apod.</t>
  </si>
  <si>
    <t>nosnost 200 kg</t>
  </si>
  <si>
    <t>Vozíky</t>
  </si>
  <si>
    <t>5.1</t>
  </si>
  <si>
    <t>Vozík přepravní plošinový</t>
  </si>
  <si>
    <t>ložná plocha minimálně 800 x 600 mm</t>
  </si>
  <si>
    <t>vodovzdorná deska s jedním madlem
nafukovací kola s kovovým diskem
deska vozíku je z vysoce pevnostního, protikluzového a vodovzdorného materiálu, ze spodní strany vyztužená</t>
  </si>
  <si>
    <t>min. nosnost 300 kg</t>
  </si>
  <si>
    <t>5.2</t>
  </si>
  <si>
    <t>Vozík přepravní jídelní/ manipulační</t>
  </si>
  <si>
    <t>hladký povrch
zaoblené rohy
protiskluzové police - 3x
ergonomická hladká rukojeť
protihluková kolečka o průměru 125 mm
Rozměry: 110 - 115 x 45 - 50 x 100 - 105 cm (dle výrobce)</t>
  </si>
  <si>
    <t>plast/ hliník</t>
  </si>
  <si>
    <t>Hmotnost:  max 15 kg
Nosnost jedné police min 50 kg, celková nosnost min 150 kg</t>
  </si>
  <si>
    <t>5.3</t>
  </si>
  <si>
    <t>Vozík úklidový víceúčelový</t>
  </si>
  <si>
    <t>Rozměry: 130  - 145 x 60 - 65 x 110 - 115 cm (dle výrobce)</t>
  </si>
  <si>
    <t>polypropylen, nárazuvzdorný</t>
  </si>
  <si>
    <t>Hmotnost: max 37 kg
uzamykatelný systém 
protihluková úprava s protihlukovými kolečky o průměru 125 mm
snadná manipulace
různobarevná vědra pro oddělení čisté a špinavé vody</t>
  </si>
  <si>
    <t>5.4</t>
  </si>
  <si>
    <t>Vozík úklidový - dvojkbelík</t>
  </si>
  <si>
    <t>celkový rozměr včetně bočních podpěr mopu š x d x v (cm): 80 x 120 x 100
celkový rozměr bez držáků mopu š x d x v (cm):  50 x 120 x 100</t>
  </si>
  <si>
    <t>nosná konstrukce z velmi odolného plastu</t>
  </si>
  <si>
    <t>3 x plastová police, vzdálenost mezi policemi min. 36 cm
2 x boční podpěra mopu včetně držáku mopu v horní části vozíku
4 x otočná kola</t>
  </si>
  <si>
    <t>5.5</t>
  </si>
  <si>
    <t>Vozík hygienický na inko</t>
  </si>
  <si>
    <t>rozměry: 95 - 120 x 50 - 55 x 105 - 110 cm
hmotnost:  max 30 kg
2 plastové vany o objemu 120 - 150 +  120 - 150 litrů
celková nosnost min 90 kg, nosnost jedné vany min 15 kg
4 otočná protihluková kolečka o průměru 125 mm</t>
  </si>
  <si>
    <t>polypropylen/ocel (volitelné)
odolný proti nárazům
nerezavějící
zaoblené hladké povrchy</t>
  </si>
  <si>
    <t>protihluková úprava
uzamykatelný systém
snadná manipulace</t>
  </si>
  <si>
    <t>5.6</t>
  </si>
  <si>
    <t>Vozík na hygienické potřeby (čisté/ špinavé prádlo)</t>
  </si>
  <si>
    <t>rozměry vozíku: 125 - 140 x 55 - 65 x 105 - 120 cm
hmotnost vozíku: max 43 kg
objem vaků či nádob: 120 - 150 l + 120 - 150 l</t>
  </si>
  <si>
    <t>vyměnitelné adaptéry pro různé druhy pytlů na odpad
uzamykatelný systém
protihluková úprava s protihlukovými kolečky o průměru 125 mm
lehká manipulace
ergonomické madlo
pedálový systém</t>
  </si>
  <si>
    <t>5.7</t>
  </si>
  <si>
    <t>Vozík hygienický na osobní prádlo</t>
  </si>
  <si>
    <t>5.8</t>
  </si>
  <si>
    <t>Vozík na kontaminované prádlo (pojízdná klec na přepravu prádla</t>
  </si>
  <si>
    <t>Rozměry: 105 - 115 - 100 x 115 - 50 x 175 cm
sklopná bočnice 
4x otočná kola
4x plastový nárazník</t>
  </si>
  <si>
    <t>konstrukce vozíku: ocel
povrchová úprava: chrom</t>
  </si>
  <si>
    <t>nostnost: min 150 kg</t>
  </si>
  <si>
    <t>cena celkem bez DPH</t>
  </si>
  <si>
    <t>Příslušenství:box výklopný s 9 boxy, drátěný koš, držák na kontejner na použité jehly, odpadkový koš min 10l, výsuvná pracovní deska, držák na rukavice, odkládací police.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</si>
</sst>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1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0" fillId="0" borderId="0" xfId="0" applyFont="1" applyAlignment="1">
      <alignment horizontal="left" vertical="center"/>
    </xf>
    <xf numFmtId="4" fontId="8" fillId="2" borderId="9" xfId="0" applyNumberFormat="1" applyFont="1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left" vertical="center"/>
    </xf>
    <xf numFmtId="4" fontId="8" fillId="2" borderId="9" xfId="0" applyNumberFormat="1" applyFont="1" applyFill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0" fillId="0" borderId="0" xfId="0" applyNumberFormat="1" applyFont="1"/>
    <xf numFmtId="164" fontId="11" fillId="0" borderId="4" xfId="0" applyNumberFormat="1" applyFont="1" applyBorder="1"/>
    <xf numFmtId="164" fontId="11" fillId="0" borderId="14" xfId="0" applyNumberFormat="1" applyFont="1" applyBorder="1"/>
    <xf numFmtId="4" fontId="12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15" xfId="0" applyFont="1" applyBorder="1"/>
    <xf numFmtId="164" fontId="6" fillId="0" borderId="0" xfId="0" applyNumberFormat="1" applyFont="1"/>
    <xf numFmtId="164" fontId="6" fillId="0" borderId="16" xfId="0" applyNumberFormat="1" applyFont="1" applyBorder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20" xfId="0" applyBorder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3" xfId="0" applyNumberFormat="1" applyFont="1" applyBorder="1"/>
    <xf numFmtId="0" fontId="6" fillId="0" borderId="21" xfId="0" applyFont="1" applyBorder="1"/>
    <xf numFmtId="0" fontId="13" fillId="0" borderId="0" xfId="0" applyFont="1" applyAlignment="1">
      <alignment horizontal="left" vertical="top"/>
    </xf>
    <xf numFmtId="0" fontId="13" fillId="0" borderId="2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4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7" fillId="4" borderId="22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6" fillId="0" borderId="22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5" fillId="4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7" fillId="4" borderId="23" xfId="0" applyFont="1" applyFill="1" applyBorder="1" applyAlignment="1">
      <alignment horizontal="right" vertical="center"/>
    </xf>
    <xf numFmtId="0" fontId="17" fillId="4" borderId="2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M183"/>
  <sheetViews>
    <sheetView showGridLines="0" tabSelected="1" workbookViewId="0" topLeftCell="A1">
      <selection activeCell="W19" sqref="W1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58.281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5" spans="2:12" s="1" customFormat="1" ht="6.9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5"/>
    </row>
    <row r="6" spans="2:12" s="1" customFormat="1" ht="24.95" customHeight="1">
      <c r="B6" s="5"/>
      <c r="C6" s="3" t="s">
        <v>39</v>
      </c>
      <c r="L6" s="5"/>
    </row>
    <row r="7" spans="2:12" s="1" customFormat="1" ht="6.95" customHeight="1">
      <c r="B7" s="5"/>
      <c r="L7" s="5"/>
    </row>
    <row r="8" spans="2:12" s="1" customFormat="1" ht="12" customHeight="1">
      <c r="B8" s="5"/>
      <c r="C8" s="4" t="s">
        <v>1</v>
      </c>
      <c r="L8" s="5"/>
    </row>
    <row r="9" spans="2:12" s="1" customFormat="1" ht="16.5" customHeight="1">
      <c r="B9" s="5"/>
      <c r="E9" s="79" t="s">
        <v>40</v>
      </c>
      <c r="F9" s="80"/>
      <c r="G9" s="80"/>
      <c r="H9" s="80"/>
      <c r="L9" s="5"/>
    </row>
    <row r="10" spans="2:12" s="1" customFormat="1" ht="12" customHeight="1">
      <c r="B10" s="5"/>
      <c r="C10" s="4" t="s">
        <v>12</v>
      </c>
      <c r="L10" s="5"/>
    </row>
    <row r="11" spans="2:12" s="1" customFormat="1" ht="16.5" customHeight="1">
      <c r="B11" s="5"/>
      <c r="E11" s="81"/>
      <c r="F11" s="82"/>
      <c r="G11" s="82"/>
      <c r="H11" s="82"/>
      <c r="L11" s="5"/>
    </row>
    <row r="12" spans="2:12" s="1" customFormat="1" ht="6.95" customHeight="1">
      <c r="B12" s="5"/>
      <c r="L12" s="5"/>
    </row>
    <row r="13" spans="2:12" s="1" customFormat="1" ht="12" customHeight="1">
      <c r="B13" s="5"/>
      <c r="C13" s="4" t="s">
        <v>2</v>
      </c>
      <c r="F13" s="19"/>
      <c r="I13" s="4" t="s">
        <v>3</v>
      </c>
      <c r="J13" s="21"/>
      <c r="L13" s="5"/>
    </row>
    <row r="14" spans="2:12" s="1" customFormat="1" ht="6.95" customHeight="1">
      <c r="B14" s="5"/>
      <c r="L14" s="5"/>
    </row>
    <row r="15" spans="2:12" s="1" customFormat="1" ht="10.35" customHeight="1">
      <c r="B15" s="5"/>
      <c r="L15" s="5"/>
    </row>
    <row r="16" spans="2:20" s="26" customFormat="1" ht="29.25" customHeight="1">
      <c r="B16" s="22"/>
      <c r="C16" s="23" t="s">
        <v>15</v>
      </c>
      <c r="D16" s="24" t="s">
        <v>8</v>
      </c>
      <c r="E16" s="24" t="s">
        <v>38</v>
      </c>
      <c r="F16" s="24" t="s">
        <v>7</v>
      </c>
      <c r="G16" s="24" t="s">
        <v>16</v>
      </c>
      <c r="H16" s="24" t="s">
        <v>17</v>
      </c>
      <c r="I16" s="24" t="s">
        <v>18</v>
      </c>
      <c r="J16" s="24" t="s">
        <v>13</v>
      </c>
      <c r="K16" s="25" t="s">
        <v>19</v>
      </c>
      <c r="L16" s="22"/>
      <c r="M16" s="9" t="s">
        <v>0</v>
      </c>
      <c r="N16" s="10" t="s">
        <v>5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1" t="s">
        <v>25</v>
      </c>
    </row>
    <row r="17" spans="2:63" s="1" customFormat="1" ht="22.9" customHeight="1">
      <c r="B17" s="5"/>
      <c r="C17" s="13" t="s">
        <v>62</v>
      </c>
      <c r="J17" s="27">
        <f>SUM(J18,J62,J82,J114,J135)</f>
        <v>0</v>
      </c>
      <c r="L17" s="5"/>
      <c r="M17" s="12"/>
      <c r="N17" s="8"/>
      <c r="O17" s="8"/>
      <c r="P17" s="28">
        <f>P18</f>
        <v>0</v>
      </c>
      <c r="Q17" s="8"/>
      <c r="R17" s="28">
        <f>R18</f>
        <v>0</v>
      </c>
      <c r="S17" s="8"/>
      <c r="T17" s="29">
        <f>T18</f>
        <v>0</v>
      </c>
      <c r="AT17" s="2" t="s">
        <v>9</v>
      </c>
      <c r="AU17" s="2" t="s">
        <v>14</v>
      </c>
      <c r="BK17" s="30">
        <f>BK18</f>
        <v>0</v>
      </c>
    </row>
    <row r="18" spans="2:63" s="32" customFormat="1" ht="25.9" customHeight="1">
      <c r="B18" s="31"/>
      <c r="D18" s="33" t="s">
        <v>9</v>
      </c>
      <c r="E18" s="34" t="s">
        <v>46</v>
      </c>
      <c r="F18" s="35" t="s">
        <v>52</v>
      </c>
      <c r="J18" s="36">
        <f>SUM(J19,J26)</f>
        <v>0</v>
      </c>
      <c r="L18" s="31"/>
      <c r="M18" s="37"/>
      <c r="P18" s="38">
        <f>P19</f>
        <v>0</v>
      </c>
      <c r="R18" s="38">
        <f>R19</f>
        <v>0</v>
      </c>
      <c r="T18" s="39">
        <f>T19</f>
        <v>0</v>
      </c>
      <c r="AR18" s="33" t="s">
        <v>11</v>
      </c>
      <c r="AT18" s="40" t="s">
        <v>9</v>
      </c>
      <c r="AU18" s="40" t="s">
        <v>10</v>
      </c>
      <c r="AY18" s="33" t="s">
        <v>26</v>
      </c>
      <c r="BK18" s="41">
        <f>BK19</f>
        <v>0</v>
      </c>
    </row>
    <row r="19" spans="2:65" s="1" customFormat="1" ht="16.5" customHeight="1">
      <c r="B19" s="5"/>
      <c r="C19" s="42" t="s">
        <v>32</v>
      </c>
      <c r="D19" s="43" t="s">
        <v>27</v>
      </c>
      <c r="E19" s="44"/>
      <c r="F19" s="45" t="s">
        <v>66</v>
      </c>
      <c r="G19" s="46" t="s">
        <v>28</v>
      </c>
      <c r="H19" s="47">
        <v>42</v>
      </c>
      <c r="I19" s="14"/>
      <c r="J19" s="48">
        <f>ROUND(I19*H19,2)</f>
        <v>0</v>
      </c>
      <c r="K19" s="45" t="s">
        <v>0</v>
      </c>
      <c r="L19" s="5"/>
      <c r="M19" s="49" t="s">
        <v>0</v>
      </c>
      <c r="N19" s="50" t="s">
        <v>6</v>
      </c>
      <c r="O19" s="51">
        <v>0</v>
      </c>
      <c r="P19" s="51">
        <f>O19*H19</f>
        <v>0</v>
      </c>
      <c r="Q19" s="51">
        <v>0</v>
      </c>
      <c r="R19" s="51">
        <f>Q19*H19</f>
        <v>0</v>
      </c>
      <c r="S19" s="51">
        <v>0</v>
      </c>
      <c r="T19" s="52">
        <f>S19*H19</f>
        <v>0</v>
      </c>
      <c r="AR19" s="53" t="s">
        <v>29</v>
      </c>
      <c r="AT19" s="53" t="s">
        <v>27</v>
      </c>
      <c r="AU19" s="53" t="s">
        <v>11</v>
      </c>
      <c r="AY19" s="2" t="s">
        <v>26</v>
      </c>
      <c r="BE19" s="54">
        <f>IF(N19="základní",J19,0)</f>
        <v>0</v>
      </c>
      <c r="BF19" s="54">
        <f>IF(N19="snížená",J19,0)</f>
        <v>0</v>
      </c>
      <c r="BG19" s="54">
        <f>IF(N19="zákl. přenesená",J19,0)</f>
        <v>0</v>
      </c>
      <c r="BH19" s="54">
        <f>IF(N19="sníž. přenesená",J19,0)</f>
        <v>0</v>
      </c>
      <c r="BI19" s="54">
        <f>IF(N19="nulová",J19,0)</f>
        <v>0</v>
      </c>
      <c r="BJ19" s="2" t="s">
        <v>11</v>
      </c>
      <c r="BK19" s="54">
        <f>ROUND(I19*H19,2)</f>
        <v>0</v>
      </c>
      <c r="BL19" s="2" t="s">
        <v>29</v>
      </c>
      <c r="BM19" s="53" t="s">
        <v>30</v>
      </c>
    </row>
    <row r="20" spans="2:51" s="56" customFormat="1" ht="22.5">
      <c r="B20" s="55"/>
      <c r="D20" s="57" t="s">
        <v>31</v>
      </c>
      <c r="E20" s="58" t="s">
        <v>67</v>
      </c>
      <c r="F20" s="58" t="s">
        <v>68</v>
      </c>
      <c r="H20" s="60" t="s">
        <v>0</v>
      </c>
      <c r="L20" s="55"/>
      <c r="M20" s="61"/>
      <c r="T20" s="62"/>
      <c r="AT20" s="60" t="s">
        <v>31</v>
      </c>
      <c r="AU20" s="60" t="s">
        <v>11</v>
      </c>
      <c r="AV20" s="56" t="s">
        <v>11</v>
      </c>
      <c r="AW20" s="56" t="s">
        <v>4</v>
      </c>
      <c r="AX20" s="56" t="s">
        <v>10</v>
      </c>
      <c r="AY20" s="60" t="s">
        <v>26</v>
      </c>
    </row>
    <row r="21" spans="2:51" s="56" customFormat="1" ht="22.5">
      <c r="B21" s="55"/>
      <c r="D21" s="57" t="s">
        <v>31</v>
      </c>
      <c r="E21" s="58" t="s">
        <v>33</v>
      </c>
      <c r="F21" s="58" t="s">
        <v>69</v>
      </c>
      <c r="H21" s="60" t="s">
        <v>0</v>
      </c>
      <c r="L21" s="55"/>
      <c r="M21" s="61"/>
      <c r="T21" s="62"/>
      <c r="AT21" s="60" t="s">
        <v>31</v>
      </c>
      <c r="AU21" s="60" t="s">
        <v>11</v>
      </c>
      <c r="AV21" s="56" t="s">
        <v>11</v>
      </c>
      <c r="AW21" s="56" t="s">
        <v>4</v>
      </c>
      <c r="AX21" s="56" t="s">
        <v>10</v>
      </c>
      <c r="AY21" s="60" t="s">
        <v>26</v>
      </c>
    </row>
    <row r="22" spans="2:51" s="56" customFormat="1" ht="15" customHeight="1">
      <c r="B22" s="55"/>
      <c r="D22" s="57" t="s">
        <v>31</v>
      </c>
      <c r="E22" s="60" t="s">
        <v>34</v>
      </c>
      <c r="F22" s="59" t="s">
        <v>47</v>
      </c>
      <c r="H22" s="60"/>
      <c r="L22" s="55"/>
      <c r="M22" s="61"/>
      <c r="T22" s="62"/>
      <c r="AT22" s="60" t="s">
        <v>31</v>
      </c>
      <c r="AU22" s="60" t="s">
        <v>11</v>
      </c>
      <c r="AV22" s="56" t="s">
        <v>11</v>
      </c>
      <c r="AW22" s="56" t="s">
        <v>4</v>
      </c>
      <c r="AX22" s="56" t="s">
        <v>10</v>
      </c>
      <c r="AY22" s="60" t="s">
        <v>26</v>
      </c>
    </row>
    <row r="23" spans="2:51" s="56" customFormat="1" ht="22.5">
      <c r="B23" s="55"/>
      <c r="D23" s="57" t="s">
        <v>31</v>
      </c>
      <c r="E23" s="60" t="s">
        <v>35</v>
      </c>
      <c r="F23" s="59" t="s">
        <v>70</v>
      </c>
      <c r="H23" s="60"/>
      <c r="L23" s="55"/>
      <c r="M23" s="61"/>
      <c r="T23" s="62"/>
      <c r="AT23" s="60" t="s">
        <v>31</v>
      </c>
      <c r="AU23" s="60" t="s">
        <v>11</v>
      </c>
      <c r="AV23" s="56" t="s">
        <v>11</v>
      </c>
      <c r="AW23" s="56" t="s">
        <v>4</v>
      </c>
      <c r="AX23" s="56" t="s">
        <v>10</v>
      </c>
      <c r="AY23" s="60" t="s">
        <v>26</v>
      </c>
    </row>
    <row r="24" spans="2:51" s="56" customFormat="1" ht="33.75">
      <c r="B24" s="55"/>
      <c r="D24" s="57" t="s">
        <v>31</v>
      </c>
      <c r="E24" s="58" t="s">
        <v>57</v>
      </c>
      <c r="F24" s="59" t="s">
        <v>71</v>
      </c>
      <c r="H24" s="60"/>
      <c r="L24" s="55"/>
      <c r="M24" s="61"/>
      <c r="T24" s="62"/>
      <c r="AT24" s="60" t="s">
        <v>31</v>
      </c>
      <c r="AU24" s="60" t="s">
        <v>11</v>
      </c>
      <c r="AV24" s="56" t="s">
        <v>11</v>
      </c>
      <c r="AW24" s="56" t="s">
        <v>4</v>
      </c>
      <c r="AX24" s="56" t="s">
        <v>10</v>
      </c>
      <c r="AY24" s="60" t="s">
        <v>26</v>
      </c>
    </row>
    <row r="25" spans="2:11" ht="11.25" customHeight="1">
      <c r="B25" s="63"/>
      <c r="K25" s="15"/>
    </row>
    <row r="26" spans="2:65" s="1" customFormat="1" ht="16.5" customHeight="1">
      <c r="B26" s="5"/>
      <c r="C26" s="42" t="s">
        <v>41</v>
      </c>
      <c r="D26" s="43" t="s">
        <v>27</v>
      </c>
      <c r="E26" s="44"/>
      <c r="F26" s="45" t="s">
        <v>72</v>
      </c>
      <c r="G26" s="46" t="s">
        <v>28</v>
      </c>
      <c r="H26" s="47">
        <v>1</v>
      </c>
      <c r="I26" s="20"/>
      <c r="J26" s="48">
        <f>(I56)</f>
        <v>0</v>
      </c>
      <c r="K26" s="45" t="s">
        <v>0</v>
      </c>
      <c r="L26" s="5"/>
      <c r="M26" s="49" t="s">
        <v>0</v>
      </c>
      <c r="N26" s="50" t="s">
        <v>6</v>
      </c>
      <c r="O26" s="51">
        <v>0</v>
      </c>
      <c r="P26" s="51">
        <f>O26*H26</f>
        <v>0</v>
      </c>
      <c r="Q26" s="51">
        <v>0</v>
      </c>
      <c r="R26" s="51">
        <f>Q26*H26</f>
        <v>0</v>
      </c>
      <c r="S26" s="51">
        <v>0</v>
      </c>
      <c r="T26" s="52">
        <f>S26*H26</f>
        <v>0</v>
      </c>
      <c r="AR26" s="53" t="s">
        <v>29</v>
      </c>
      <c r="AT26" s="53" t="s">
        <v>27</v>
      </c>
      <c r="AU26" s="53" t="s">
        <v>11</v>
      </c>
      <c r="AY26" s="2" t="s">
        <v>26</v>
      </c>
      <c r="BE26" s="54">
        <f>IF(N26="základní",J26,0)</f>
        <v>0</v>
      </c>
      <c r="BF26" s="54">
        <f>IF(N26="snížená",J26,0)</f>
        <v>0</v>
      </c>
      <c r="BG26" s="54">
        <f>IF(N26="zákl. přenesená",J26,0)</f>
        <v>0</v>
      </c>
      <c r="BH26" s="54">
        <f>IF(N26="sníž. přenesená",J26,0)</f>
        <v>0</v>
      </c>
      <c r="BI26" s="54">
        <f>IF(N26="nulová",J26,0)</f>
        <v>0</v>
      </c>
      <c r="BJ26" s="2" t="s">
        <v>11</v>
      </c>
      <c r="BK26" s="54">
        <f>ROUND(I26*H26,2)</f>
        <v>0</v>
      </c>
      <c r="BL26" s="2" t="s">
        <v>29</v>
      </c>
      <c r="BM26" s="53" t="s">
        <v>30</v>
      </c>
    </row>
    <row r="27" spans="2:51" s="56" customFormat="1" ht="22.5">
      <c r="B27" s="55"/>
      <c r="D27" s="57" t="s">
        <v>31</v>
      </c>
      <c r="E27" s="58" t="s">
        <v>67</v>
      </c>
      <c r="F27" s="58" t="s">
        <v>73</v>
      </c>
      <c r="H27" s="60" t="s">
        <v>0</v>
      </c>
      <c r="L27" s="55"/>
      <c r="M27" s="61"/>
      <c r="T27" s="62"/>
      <c r="AT27" s="60" t="s">
        <v>31</v>
      </c>
      <c r="AU27" s="60" t="s">
        <v>11</v>
      </c>
      <c r="AV27" s="56" t="s">
        <v>11</v>
      </c>
      <c r="AW27" s="56" t="s">
        <v>4</v>
      </c>
      <c r="AX27" s="56" t="s">
        <v>10</v>
      </c>
      <c r="AY27" s="60" t="s">
        <v>26</v>
      </c>
    </row>
    <row r="28" spans="2:51" s="56" customFormat="1" ht="33.75">
      <c r="B28" s="55"/>
      <c r="D28" s="57" t="s">
        <v>31</v>
      </c>
      <c r="E28" s="58" t="s">
        <v>33</v>
      </c>
      <c r="F28" s="59" t="s">
        <v>74</v>
      </c>
      <c r="H28" s="60" t="s">
        <v>0</v>
      </c>
      <c r="L28" s="55"/>
      <c r="M28" s="61"/>
      <c r="T28" s="62"/>
      <c r="AT28" s="60" t="s">
        <v>31</v>
      </c>
      <c r="AU28" s="60" t="s">
        <v>11</v>
      </c>
      <c r="AV28" s="56" t="s">
        <v>11</v>
      </c>
      <c r="AW28" s="56" t="s">
        <v>4</v>
      </c>
      <c r="AX28" s="56" t="s">
        <v>10</v>
      </c>
      <c r="AY28" s="60" t="s">
        <v>26</v>
      </c>
    </row>
    <row r="29" spans="2:51" s="56" customFormat="1" ht="15" customHeight="1">
      <c r="B29" s="55"/>
      <c r="D29" s="57" t="s">
        <v>31</v>
      </c>
      <c r="E29" s="60" t="s">
        <v>34</v>
      </c>
      <c r="F29" s="59" t="s">
        <v>75</v>
      </c>
      <c r="H29" s="60"/>
      <c r="L29" s="55"/>
      <c r="M29" s="61"/>
      <c r="T29" s="62"/>
      <c r="AT29" s="60" t="s">
        <v>31</v>
      </c>
      <c r="AU29" s="60" t="s">
        <v>11</v>
      </c>
      <c r="AV29" s="56" t="s">
        <v>11</v>
      </c>
      <c r="AW29" s="56" t="s">
        <v>4</v>
      </c>
      <c r="AX29" s="56" t="s">
        <v>10</v>
      </c>
      <c r="AY29" s="60" t="s">
        <v>26</v>
      </c>
    </row>
    <row r="30" spans="2:51" s="56" customFormat="1" ht="15" customHeight="1">
      <c r="B30" s="55"/>
      <c r="D30" s="57" t="s">
        <v>31</v>
      </c>
      <c r="E30" s="60" t="s">
        <v>35</v>
      </c>
      <c r="F30" s="59" t="s">
        <v>76</v>
      </c>
      <c r="H30" s="60"/>
      <c r="L30" s="55"/>
      <c r="M30" s="61"/>
      <c r="T30" s="62"/>
      <c r="AT30" s="60" t="s">
        <v>31</v>
      </c>
      <c r="AU30" s="60" t="s">
        <v>11</v>
      </c>
      <c r="AV30" s="56" t="s">
        <v>11</v>
      </c>
      <c r="AW30" s="56" t="s">
        <v>4</v>
      </c>
      <c r="AX30" s="56" t="s">
        <v>10</v>
      </c>
      <c r="AY30" s="60" t="s">
        <v>26</v>
      </c>
    </row>
    <row r="31" spans="2:51" s="56" customFormat="1" ht="22.5">
      <c r="B31" s="55"/>
      <c r="D31" s="57" t="s">
        <v>31</v>
      </c>
      <c r="E31" s="58" t="s">
        <v>36</v>
      </c>
      <c r="F31" s="59" t="s">
        <v>53</v>
      </c>
      <c r="H31" s="60"/>
      <c r="L31" s="55"/>
      <c r="M31" s="61"/>
      <c r="T31" s="62"/>
      <c r="AT31" s="60" t="s">
        <v>31</v>
      </c>
      <c r="AU31" s="60" t="s">
        <v>11</v>
      </c>
      <c r="AV31" s="56" t="s">
        <v>11</v>
      </c>
      <c r="AW31" s="56" t="s">
        <v>4</v>
      </c>
      <c r="AX31" s="56" t="s">
        <v>10</v>
      </c>
      <c r="AY31" s="60" t="s">
        <v>26</v>
      </c>
    </row>
    <row r="32" spans="2:51" s="56" customFormat="1" ht="12">
      <c r="B32" s="72"/>
      <c r="D32" s="57"/>
      <c r="E32" s="58"/>
      <c r="F32" s="59"/>
      <c r="H32" s="60"/>
      <c r="K32" s="73"/>
      <c r="AT32" s="60"/>
      <c r="AU32" s="60"/>
      <c r="AY32" s="60"/>
    </row>
    <row r="33" spans="2:11" ht="12">
      <c r="B33" s="63"/>
      <c r="K33" s="15"/>
    </row>
    <row r="34" spans="2:11" ht="16.9" customHeight="1">
      <c r="B34" s="63"/>
      <c r="E34" s="74" t="s">
        <v>77</v>
      </c>
      <c r="F34" s="74" t="s">
        <v>78</v>
      </c>
      <c r="G34" s="74" t="s">
        <v>79</v>
      </c>
      <c r="H34" s="74" t="s">
        <v>80</v>
      </c>
      <c r="I34" s="83" t="s">
        <v>194</v>
      </c>
      <c r="J34" s="83"/>
      <c r="K34" s="15"/>
    </row>
    <row r="35" spans="2:11" ht="16.9" customHeight="1">
      <c r="B35" s="63"/>
      <c r="E35" s="75" t="s">
        <v>81</v>
      </c>
      <c r="F35" s="75" t="s">
        <v>82</v>
      </c>
      <c r="G35" s="75">
        <v>5</v>
      </c>
      <c r="H35" s="78"/>
      <c r="I35" s="84">
        <f>G35*H35</f>
        <v>0</v>
      </c>
      <c r="J35" s="84"/>
      <c r="K35" s="15"/>
    </row>
    <row r="36" spans="2:11" ht="16.9" customHeight="1">
      <c r="B36" s="63"/>
      <c r="E36" s="75" t="s">
        <v>81</v>
      </c>
      <c r="F36" s="75" t="s">
        <v>83</v>
      </c>
      <c r="G36" s="75">
        <v>5</v>
      </c>
      <c r="H36" s="78"/>
      <c r="I36" s="84">
        <f aca="true" t="shared" si="0" ref="I36:I55">G36*H36</f>
        <v>0</v>
      </c>
      <c r="J36" s="84"/>
      <c r="K36" s="15"/>
    </row>
    <row r="37" spans="2:11" ht="16.9" customHeight="1">
      <c r="B37" s="63"/>
      <c r="E37" s="75" t="s">
        <v>84</v>
      </c>
      <c r="F37" s="75" t="s">
        <v>85</v>
      </c>
      <c r="G37" s="75">
        <v>4</v>
      </c>
      <c r="H37" s="78"/>
      <c r="I37" s="84">
        <f t="shared" si="0"/>
        <v>0</v>
      </c>
      <c r="J37" s="84"/>
      <c r="K37" s="15"/>
    </row>
    <row r="38" spans="2:11" ht="16.9" customHeight="1">
      <c r="B38" s="63"/>
      <c r="E38" s="75" t="s">
        <v>86</v>
      </c>
      <c r="F38" s="75" t="s">
        <v>87</v>
      </c>
      <c r="G38" s="75">
        <v>2</v>
      </c>
      <c r="H38" s="78"/>
      <c r="I38" s="84">
        <f t="shared" si="0"/>
        <v>0</v>
      </c>
      <c r="J38" s="84"/>
      <c r="K38" s="15"/>
    </row>
    <row r="39" spans="2:11" ht="16.9" customHeight="1">
      <c r="B39" s="63"/>
      <c r="E39" s="75" t="s">
        <v>88</v>
      </c>
      <c r="F39" s="75" t="s">
        <v>87</v>
      </c>
      <c r="G39" s="75">
        <v>4</v>
      </c>
      <c r="H39" s="78"/>
      <c r="I39" s="84">
        <f t="shared" si="0"/>
        <v>0</v>
      </c>
      <c r="J39" s="84"/>
      <c r="K39" s="15"/>
    </row>
    <row r="40" spans="2:11" ht="16.9" customHeight="1">
      <c r="B40" s="63"/>
      <c r="E40" s="75" t="s">
        <v>89</v>
      </c>
      <c r="F40" s="75" t="s">
        <v>90</v>
      </c>
      <c r="G40" s="75">
        <v>4</v>
      </c>
      <c r="H40" s="78"/>
      <c r="I40" s="84">
        <f t="shared" si="0"/>
        <v>0</v>
      </c>
      <c r="J40" s="84"/>
      <c r="K40" s="15"/>
    </row>
    <row r="41" spans="2:11" ht="16.9" customHeight="1">
      <c r="B41" s="63"/>
      <c r="E41" s="75" t="s">
        <v>89</v>
      </c>
      <c r="F41" s="75" t="s">
        <v>91</v>
      </c>
      <c r="G41" s="75">
        <v>2</v>
      </c>
      <c r="H41" s="78"/>
      <c r="I41" s="84">
        <f t="shared" si="0"/>
        <v>0</v>
      </c>
      <c r="J41" s="84"/>
      <c r="K41" s="15"/>
    </row>
    <row r="42" spans="2:11" ht="16.9" customHeight="1">
      <c r="B42" s="63"/>
      <c r="E42" s="75" t="s">
        <v>92</v>
      </c>
      <c r="F42" s="75" t="s">
        <v>91</v>
      </c>
      <c r="G42" s="75">
        <v>4</v>
      </c>
      <c r="H42" s="78"/>
      <c r="I42" s="84">
        <f t="shared" si="0"/>
        <v>0</v>
      </c>
      <c r="J42" s="84"/>
      <c r="K42" s="15"/>
    </row>
    <row r="43" spans="2:11" ht="16.9" customHeight="1">
      <c r="B43" s="63"/>
      <c r="E43" s="75" t="s">
        <v>93</v>
      </c>
      <c r="F43" s="75" t="s">
        <v>94</v>
      </c>
      <c r="G43" s="75">
        <v>5</v>
      </c>
      <c r="H43" s="78"/>
      <c r="I43" s="84">
        <f t="shared" si="0"/>
        <v>0</v>
      </c>
      <c r="J43" s="84"/>
      <c r="K43" s="15"/>
    </row>
    <row r="44" spans="2:11" ht="16.9" customHeight="1">
      <c r="B44" s="63"/>
      <c r="E44" s="75" t="s">
        <v>93</v>
      </c>
      <c r="F44" s="75" t="s">
        <v>95</v>
      </c>
      <c r="G44" s="75">
        <v>5</v>
      </c>
      <c r="H44" s="78"/>
      <c r="I44" s="84">
        <f t="shared" si="0"/>
        <v>0</v>
      </c>
      <c r="J44" s="84"/>
      <c r="K44" s="15"/>
    </row>
    <row r="45" spans="2:11" ht="16.9" customHeight="1">
      <c r="B45" s="63"/>
      <c r="E45" s="75" t="s">
        <v>96</v>
      </c>
      <c r="F45" s="75" t="s">
        <v>82</v>
      </c>
      <c r="G45" s="75">
        <v>5</v>
      </c>
      <c r="H45" s="78"/>
      <c r="I45" s="84">
        <f t="shared" si="0"/>
        <v>0</v>
      </c>
      <c r="J45" s="84"/>
      <c r="K45" s="15"/>
    </row>
    <row r="46" spans="2:11" ht="16.9" customHeight="1">
      <c r="B46" s="63"/>
      <c r="E46" s="75" t="s">
        <v>97</v>
      </c>
      <c r="F46" s="75" t="s">
        <v>98</v>
      </c>
      <c r="G46" s="75">
        <v>10</v>
      </c>
      <c r="H46" s="78"/>
      <c r="I46" s="84">
        <f t="shared" si="0"/>
        <v>0</v>
      </c>
      <c r="J46" s="84"/>
      <c r="K46" s="15"/>
    </row>
    <row r="47" spans="2:11" ht="16.9" customHeight="1">
      <c r="B47" s="63"/>
      <c r="E47" s="75" t="s">
        <v>86</v>
      </c>
      <c r="F47" s="75" t="s">
        <v>99</v>
      </c>
      <c r="G47" s="75">
        <v>3</v>
      </c>
      <c r="H47" s="78"/>
      <c r="I47" s="84">
        <f t="shared" si="0"/>
        <v>0</v>
      </c>
      <c r="J47" s="84"/>
      <c r="K47" s="15"/>
    </row>
    <row r="48" spans="2:11" ht="16.9" customHeight="1">
      <c r="B48" s="63"/>
      <c r="E48" s="75" t="s">
        <v>86</v>
      </c>
      <c r="F48" s="75" t="s">
        <v>100</v>
      </c>
      <c r="G48" s="75">
        <v>3</v>
      </c>
      <c r="H48" s="78"/>
      <c r="I48" s="84">
        <f t="shared" si="0"/>
        <v>0</v>
      </c>
      <c r="J48" s="84"/>
      <c r="K48" s="15"/>
    </row>
    <row r="49" spans="2:11" ht="16.9" customHeight="1">
      <c r="B49" s="63"/>
      <c r="E49" s="75" t="s">
        <v>89</v>
      </c>
      <c r="F49" s="75" t="s">
        <v>101</v>
      </c>
      <c r="G49" s="75">
        <v>6</v>
      </c>
      <c r="H49" s="78"/>
      <c r="I49" s="84">
        <f t="shared" si="0"/>
        <v>0</v>
      </c>
      <c r="J49" s="84"/>
      <c r="K49" s="15"/>
    </row>
    <row r="50" spans="2:11" ht="16.9" customHeight="1">
      <c r="B50" s="63"/>
      <c r="E50" s="75" t="s">
        <v>102</v>
      </c>
      <c r="F50" s="75" t="s">
        <v>103</v>
      </c>
      <c r="G50" s="75">
        <v>4</v>
      </c>
      <c r="H50" s="78"/>
      <c r="I50" s="84">
        <f t="shared" si="0"/>
        <v>0</v>
      </c>
      <c r="J50" s="84"/>
      <c r="K50" s="15"/>
    </row>
    <row r="51" spans="2:11" ht="16.9" customHeight="1">
      <c r="B51" s="63"/>
      <c r="E51" s="75" t="s">
        <v>102</v>
      </c>
      <c r="F51" s="75" t="s">
        <v>94</v>
      </c>
      <c r="G51" s="75">
        <v>4</v>
      </c>
      <c r="H51" s="78"/>
      <c r="I51" s="84">
        <f t="shared" si="0"/>
        <v>0</v>
      </c>
      <c r="J51" s="84"/>
      <c r="K51" s="15"/>
    </row>
    <row r="52" spans="2:11" ht="16.9" customHeight="1">
      <c r="B52" s="63"/>
      <c r="E52" s="75" t="s">
        <v>102</v>
      </c>
      <c r="F52" s="75" t="s">
        <v>104</v>
      </c>
      <c r="G52" s="75">
        <v>5</v>
      </c>
      <c r="H52" s="78"/>
      <c r="I52" s="84">
        <f t="shared" si="0"/>
        <v>0</v>
      </c>
      <c r="J52" s="84"/>
      <c r="K52" s="15"/>
    </row>
    <row r="53" spans="2:11" ht="16.9" customHeight="1">
      <c r="B53" s="63"/>
      <c r="E53" s="75" t="s">
        <v>105</v>
      </c>
      <c r="F53" s="75" t="s">
        <v>90</v>
      </c>
      <c r="G53" s="75">
        <v>5</v>
      </c>
      <c r="H53" s="78"/>
      <c r="I53" s="84">
        <f t="shared" si="0"/>
        <v>0</v>
      </c>
      <c r="J53" s="84"/>
      <c r="K53" s="15"/>
    </row>
    <row r="54" spans="2:11" ht="16.9" customHeight="1">
      <c r="B54" s="63"/>
      <c r="E54" s="75" t="s">
        <v>105</v>
      </c>
      <c r="F54" s="75" t="s">
        <v>106</v>
      </c>
      <c r="G54" s="75">
        <v>4</v>
      </c>
      <c r="H54" s="78"/>
      <c r="I54" s="84">
        <f t="shared" si="0"/>
        <v>0</v>
      </c>
      <c r="J54" s="84"/>
      <c r="K54" s="15"/>
    </row>
    <row r="55" spans="2:11" ht="16.9" customHeight="1">
      <c r="B55" s="63"/>
      <c r="E55" s="75" t="s">
        <v>105</v>
      </c>
      <c r="F55" s="75" t="s">
        <v>98</v>
      </c>
      <c r="G55" s="75">
        <v>4</v>
      </c>
      <c r="H55" s="78"/>
      <c r="I55" s="84">
        <f t="shared" si="0"/>
        <v>0</v>
      </c>
      <c r="J55" s="84"/>
      <c r="K55" s="15"/>
    </row>
    <row r="56" spans="2:51" s="56" customFormat="1" ht="16.9" customHeight="1">
      <c r="B56" s="72"/>
      <c r="D56" s="57"/>
      <c r="E56" s="76" t="s">
        <v>107</v>
      </c>
      <c r="F56" s="76"/>
      <c r="G56" s="76">
        <f>SUM(G35:G55)</f>
        <v>93</v>
      </c>
      <c r="H56" s="76"/>
      <c r="I56" s="85">
        <f>SUM(I35:J55)</f>
        <v>0</v>
      </c>
      <c r="J56" s="86"/>
      <c r="K56" s="73"/>
      <c r="AT56" s="60"/>
      <c r="AU56" s="60"/>
      <c r="AY56" s="60"/>
    </row>
    <row r="57" spans="2:11" ht="11.25" customHeight="1">
      <c r="B57" s="63"/>
      <c r="K57" s="15"/>
    </row>
    <row r="58" spans="2:11" ht="11.25" customHeight="1">
      <c r="B58" s="63"/>
      <c r="K58" s="15"/>
    </row>
    <row r="59" spans="2:11" ht="12">
      <c r="B59" s="16"/>
      <c r="C59" s="17"/>
      <c r="D59" s="17"/>
      <c r="E59" s="17"/>
      <c r="F59" s="17"/>
      <c r="G59" s="17"/>
      <c r="H59" s="17"/>
      <c r="I59" s="17"/>
      <c r="J59" s="17"/>
      <c r="K59" s="18"/>
    </row>
    <row r="62" spans="2:63" s="32" customFormat="1" ht="25.9" customHeight="1">
      <c r="B62" s="64"/>
      <c r="C62" s="65"/>
      <c r="D62" s="66" t="s">
        <v>9</v>
      </c>
      <c r="E62" s="67" t="s">
        <v>48</v>
      </c>
      <c r="F62" s="68" t="s">
        <v>63</v>
      </c>
      <c r="G62" s="65"/>
      <c r="H62" s="65"/>
      <c r="I62" s="65"/>
      <c r="J62" s="69">
        <f>SUM(J63,J68,J74)</f>
        <v>0</v>
      </c>
      <c r="K62" s="70"/>
      <c r="L62" s="31"/>
      <c r="M62" s="37"/>
      <c r="P62" s="38">
        <f>P63</f>
        <v>0</v>
      </c>
      <c r="R62" s="38">
        <f>R63</f>
        <v>0</v>
      </c>
      <c r="T62" s="39">
        <f>T63</f>
        <v>0</v>
      </c>
      <c r="AR62" s="33" t="s">
        <v>11</v>
      </c>
      <c r="AT62" s="40" t="s">
        <v>9</v>
      </c>
      <c r="AU62" s="40" t="s">
        <v>10</v>
      </c>
      <c r="AY62" s="33" t="s">
        <v>26</v>
      </c>
      <c r="BK62" s="41">
        <f>BK63</f>
        <v>0</v>
      </c>
    </row>
    <row r="63" spans="2:65" s="1" customFormat="1" ht="16.5" customHeight="1">
      <c r="B63" s="5"/>
      <c r="C63" s="42" t="s">
        <v>42</v>
      </c>
      <c r="D63" s="43" t="s">
        <v>27</v>
      </c>
      <c r="E63" s="44"/>
      <c r="F63" s="45" t="s">
        <v>108</v>
      </c>
      <c r="G63" s="46" t="s">
        <v>28</v>
      </c>
      <c r="H63" s="47">
        <v>4</v>
      </c>
      <c r="I63" s="14"/>
      <c r="J63" s="48">
        <f>ROUND(I63*H63,2)</f>
        <v>0</v>
      </c>
      <c r="K63" s="45" t="s">
        <v>0</v>
      </c>
      <c r="L63" s="5"/>
      <c r="M63" s="49" t="s">
        <v>0</v>
      </c>
      <c r="N63" s="50" t="s">
        <v>6</v>
      </c>
      <c r="O63" s="51">
        <v>0</v>
      </c>
      <c r="P63" s="51">
        <f>O63*H63</f>
        <v>0</v>
      </c>
      <c r="Q63" s="51">
        <v>0</v>
      </c>
      <c r="R63" s="51">
        <f>Q63*H63</f>
        <v>0</v>
      </c>
      <c r="S63" s="51">
        <v>0</v>
      </c>
      <c r="T63" s="52">
        <f>S63*H63</f>
        <v>0</v>
      </c>
      <c r="AR63" s="53" t="s">
        <v>29</v>
      </c>
      <c r="AT63" s="53" t="s">
        <v>27</v>
      </c>
      <c r="AU63" s="53" t="s">
        <v>11</v>
      </c>
      <c r="AY63" s="2" t="s">
        <v>26</v>
      </c>
      <c r="BE63" s="54">
        <f>IF(N63="základní",J63,0)</f>
        <v>0</v>
      </c>
      <c r="BF63" s="54">
        <f>IF(N63="snížená",J63,0)</f>
        <v>0</v>
      </c>
      <c r="BG63" s="54">
        <f>IF(N63="zákl. přenesená",J63,0)</f>
        <v>0</v>
      </c>
      <c r="BH63" s="54">
        <f>IF(N63="sníž. přenesená",J63,0)</f>
        <v>0</v>
      </c>
      <c r="BI63" s="54">
        <f>IF(N63="nulová",J63,0)</f>
        <v>0</v>
      </c>
      <c r="BJ63" s="2" t="s">
        <v>11</v>
      </c>
      <c r="BK63" s="54">
        <f>ROUND(I63*H63,2)</f>
        <v>0</v>
      </c>
      <c r="BL63" s="2" t="s">
        <v>29</v>
      </c>
      <c r="BM63" s="53" t="s">
        <v>30</v>
      </c>
    </row>
    <row r="64" spans="2:51" s="56" customFormat="1" ht="22.5">
      <c r="B64" s="55"/>
      <c r="D64" s="57" t="s">
        <v>31</v>
      </c>
      <c r="E64" s="58" t="s">
        <v>33</v>
      </c>
      <c r="F64" s="58" t="s">
        <v>109</v>
      </c>
      <c r="H64" s="60" t="s">
        <v>0</v>
      </c>
      <c r="L64" s="55"/>
      <c r="M64" s="61"/>
      <c r="T64" s="62"/>
      <c r="AT64" s="60" t="s">
        <v>31</v>
      </c>
      <c r="AU64" s="60" t="s">
        <v>11</v>
      </c>
      <c r="AV64" s="56" t="s">
        <v>11</v>
      </c>
      <c r="AW64" s="56" t="s">
        <v>4</v>
      </c>
      <c r="AX64" s="56" t="s">
        <v>10</v>
      </c>
      <c r="AY64" s="60" t="s">
        <v>26</v>
      </c>
    </row>
    <row r="65" spans="2:51" s="56" customFormat="1" ht="15" customHeight="1">
      <c r="B65" s="55"/>
      <c r="D65" s="57" t="s">
        <v>31</v>
      </c>
      <c r="E65" s="60" t="s">
        <v>34</v>
      </c>
      <c r="F65" s="59" t="s">
        <v>110</v>
      </c>
      <c r="H65" s="60"/>
      <c r="L65" s="55"/>
      <c r="M65" s="61"/>
      <c r="T65" s="62"/>
      <c r="AT65" s="60" t="s">
        <v>31</v>
      </c>
      <c r="AU65" s="60" t="s">
        <v>11</v>
      </c>
      <c r="AV65" s="56" t="s">
        <v>11</v>
      </c>
      <c r="AW65" s="56" t="s">
        <v>4</v>
      </c>
      <c r="AX65" s="56" t="s">
        <v>10</v>
      </c>
      <c r="AY65" s="60" t="s">
        <v>26</v>
      </c>
    </row>
    <row r="66" spans="2:51" s="56" customFormat="1" ht="15" customHeight="1">
      <c r="B66" s="55"/>
      <c r="D66" s="57" t="s">
        <v>31</v>
      </c>
      <c r="E66" s="60" t="s">
        <v>35</v>
      </c>
      <c r="F66" s="59" t="s">
        <v>37</v>
      </c>
      <c r="H66" s="60"/>
      <c r="L66" s="55"/>
      <c r="M66" s="61"/>
      <c r="T66" s="62"/>
      <c r="AT66" s="60" t="s">
        <v>31</v>
      </c>
      <c r="AU66" s="60" t="s">
        <v>11</v>
      </c>
      <c r="AV66" s="56" t="s">
        <v>11</v>
      </c>
      <c r="AW66" s="56" t="s">
        <v>4</v>
      </c>
      <c r="AX66" s="56" t="s">
        <v>10</v>
      </c>
      <c r="AY66" s="60" t="s">
        <v>26</v>
      </c>
    </row>
    <row r="67" spans="2:11" ht="11.25" customHeight="1">
      <c r="B67" s="63"/>
      <c r="K67" s="15"/>
    </row>
    <row r="68" spans="2:65" s="1" customFormat="1" ht="16.5" customHeight="1">
      <c r="B68" s="5"/>
      <c r="C68" s="42" t="s">
        <v>43</v>
      </c>
      <c r="D68" s="43" t="s">
        <v>27</v>
      </c>
      <c r="E68" s="44"/>
      <c r="F68" s="45" t="s">
        <v>111</v>
      </c>
      <c r="G68" s="46" t="s">
        <v>28</v>
      </c>
      <c r="H68" s="47">
        <v>43</v>
      </c>
      <c r="I68" s="14"/>
      <c r="J68" s="48">
        <f>ROUND(I68*H68,2)</f>
        <v>0</v>
      </c>
      <c r="K68" s="45" t="s">
        <v>0</v>
      </c>
      <c r="L68" s="5"/>
      <c r="M68" s="49" t="s">
        <v>0</v>
      </c>
      <c r="N68" s="50" t="s">
        <v>6</v>
      </c>
      <c r="O68" s="51">
        <v>0</v>
      </c>
      <c r="P68" s="51">
        <f>O68*H68</f>
        <v>0</v>
      </c>
      <c r="Q68" s="51">
        <v>0</v>
      </c>
      <c r="R68" s="51">
        <f>Q68*H68</f>
        <v>0</v>
      </c>
      <c r="S68" s="51">
        <v>0</v>
      </c>
      <c r="T68" s="52">
        <f>S68*H68</f>
        <v>0</v>
      </c>
      <c r="AR68" s="53" t="s">
        <v>29</v>
      </c>
      <c r="AT68" s="53" t="s">
        <v>27</v>
      </c>
      <c r="AU68" s="53" t="s">
        <v>11</v>
      </c>
      <c r="AY68" s="2" t="s">
        <v>26</v>
      </c>
      <c r="BE68" s="54">
        <f>IF(N68="základní",J68,0)</f>
        <v>0</v>
      </c>
      <c r="BF68" s="54">
        <f>IF(N68="snížená",J68,0)</f>
        <v>0</v>
      </c>
      <c r="BG68" s="54">
        <f>IF(N68="zákl. přenesená",J68,0)</f>
        <v>0</v>
      </c>
      <c r="BH68" s="54">
        <f>IF(N68="sníž. přenesená",J68,0)</f>
        <v>0</v>
      </c>
      <c r="BI68" s="54">
        <f>IF(N68="nulová",J68,0)</f>
        <v>0</v>
      </c>
      <c r="BJ68" s="2" t="s">
        <v>11</v>
      </c>
      <c r="BK68" s="54">
        <f>ROUND(I68*H68,2)</f>
        <v>0</v>
      </c>
      <c r="BL68" s="2" t="s">
        <v>29</v>
      </c>
      <c r="BM68" s="53" t="s">
        <v>30</v>
      </c>
    </row>
    <row r="69" spans="2:51" s="56" customFormat="1" ht="22.5">
      <c r="B69" s="55"/>
      <c r="D69" s="57" t="s">
        <v>31</v>
      </c>
      <c r="E69" s="58" t="s">
        <v>33</v>
      </c>
      <c r="F69" s="58" t="s">
        <v>112</v>
      </c>
      <c r="H69" s="60" t="s">
        <v>0</v>
      </c>
      <c r="L69" s="55"/>
      <c r="M69" s="61"/>
      <c r="T69" s="62"/>
      <c r="AT69" s="60" t="s">
        <v>31</v>
      </c>
      <c r="AU69" s="60" t="s">
        <v>11</v>
      </c>
      <c r="AV69" s="56" t="s">
        <v>11</v>
      </c>
      <c r="AW69" s="56" t="s">
        <v>4</v>
      </c>
      <c r="AX69" s="56" t="s">
        <v>10</v>
      </c>
      <c r="AY69" s="60" t="s">
        <v>26</v>
      </c>
    </row>
    <row r="70" spans="2:51" s="56" customFormat="1" ht="15" customHeight="1">
      <c r="B70" s="55"/>
      <c r="D70" s="57" t="s">
        <v>31</v>
      </c>
      <c r="E70" s="60" t="s">
        <v>34</v>
      </c>
      <c r="F70" s="59" t="s">
        <v>110</v>
      </c>
      <c r="H70" s="60"/>
      <c r="L70" s="55"/>
      <c r="M70" s="61"/>
      <c r="T70" s="62"/>
      <c r="AT70" s="60" t="s">
        <v>31</v>
      </c>
      <c r="AU70" s="60" t="s">
        <v>11</v>
      </c>
      <c r="AV70" s="56" t="s">
        <v>11</v>
      </c>
      <c r="AW70" s="56" t="s">
        <v>4</v>
      </c>
      <c r="AX70" s="56" t="s">
        <v>10</v>
      </c>
      <c r="AY70" s="60" t="s">
        <v>26</v>
      </c>
    </row>
    <row r="71" spans="2:51" s="56" customFormat="1" ht="15" customHeight="1">
      <c r="B71" s="55"/>
      <c r="D71" s="57" t="s">
        <v>31</v>
      </c>
      <c r="E71" s="60" t="s">
        <v>35</v>
      </c>
      <c r="F71" s="59" t="s">
        <v>37</v>
      </c>
      <c r="H71" s="60"/>
      <c r="L71" s="55"/>
      <c r="M71" s="61"/>
      <c r="T71" s="62"/>
      <c r="AT71" s="60" t="s">
        <v>31</v>
      </c>
      <c r="AU71" s="60" t="s">
        <v>11</v>
      </c>
      <c r="AV71" s="56" t="s">
        <v>11</v>
      </c>
      <c r="AW71" s="56" t="s">
        <v>4</v>
      </c>
      <c r="AX71" s="56" t="s">
        <v>10</v>
      </c>
      <c r="AY71" s="60" t="s">
        <v>26</v>
      </c>
    </row>
    <row r="72" spans="2:51" s="56" customFormat="1" ht="22.5">
      <c r="B72" s="55"/>
      <c r="D72" s="57" t="s">
        <v>31</v>
      </c>
      <c r="E72" s="58" t="s">
        <v>56</v>
      </c>
      <c r="F72" s="58" t="s">
        <v>113</v>
      </c>
      <c r="H72" s="60"/>
      <c r="L72" s="55"/>
      <c r="M72" s="61"/>
      <c r="T72" s="62"/>
      <c r="AT72" s="60" t="s">
        <v>31</v>
      </c>
      <c r="AU72" s="60" t="s">
        <v>11</v>
      </c>
      <c r="AV72" s="56" t="s">
        <v>11</v>
      </c>
      <c r="AW72" s="56" t="s">
        <v>4</v>
      </c>
      <c r="AX72" s="56" t="s">
        <v>10</v>
      </c>
      <c r="AY72" s="60" t="s">
        <v>26</v>
      </c>
    </row>
    <row r="73" spans="2:11" ht="11.25" customHeight="1">
      <c r="B73" s="63"/>
      <c r="K73" s="15"/>
    </row>
    <row r="74" spans="2:65" s="1" customFormat="1" ht="16.5" customHeight="1">
      <c r="B74" s="5"/>
      <c r="C74" s="42" t="s">
        <v>44</v>
      </c>
      <c r="D74" s="43" t="s">
        <v>27</v>
      </c>
      <c r="E74" s="44"/>
      <c r="F74" s="45" t="s">
        <v>114</v>
      </c>
      <c r="G74" s="46" t="s">
        <v>28</v>
      </c>
      <c r="H74" s="47">
        <v>13</v>
      </c>
      <c r="I74" s="14"/>
      <c r="J74" s="48">
        <f>ROUND(I74*H74,2)</f>
        <v>0</v>
      </c>
      <c r="K74" s="45" t="s">
        <v>0</v>
      </c>
      <c r="L74" s="5"/>
      <c r="M74" s="49" t="s">
        <v>0</v>
      </c>
      <c r="N74" s="50" t="s">
        <v>6</v>
      </c>
      <c r="O74" s="51">
        <v>0</v>
      </c>
      <c r="P74" s="51">
        <f>O74*H74</f>
        <v>0</v>
      </c>
      <c r="Q74" s="51">
        <v>0</v>
      </c>
      <c r="R74" s="51">
        <f>Q74*H74</f>
        <v>0</v>
      </c>
      <c r="S74" s="51">
        <v>0</v>
      </c>
      <c r="T74" s="52">
        <f>S74*H74</f>
        <v>0</v>
      </c>
      <c r="AR74" s="53" t="s">
        <v>29</v>
      </c>
      <c r="AT74" s="53" t="s">
        <v>27</v>
      </c>
      <c r="AU74" s="53" t="s">
        <v>11</v>
      </c>
      <c r="AY74" s="2" t="s">
        <v>26</v>
      </c>
      <c r="BE74" s="54">
        <f>IF(N74="základní",J74,0)</f>
        <v>0</v>
      </c>
      <c r="BF74" s="54">
        <f>IF(N74="snížená",J74,0)</f>
        <v>0</v>
      </c>
      <c r="BG74" s="54">
        <f>IF(N74="zákl. přenesená",J74,0)</f>
        <v>0</v>
      </c>
      <c r="BH74" s="54">
        <f>IF(N74="sníž. přenesená",J74,0)</f>
        <v>0</v>
      </c>
      <c r="BI74" s="54">
        <f>IF(N74="nulová",J74,0)</f>
        <v>0</v>
      </c>
      <c r="BJ74" s="2" t="s">
        <v>11</v>
      </c>
      <c r="BK74" s="54">
        <f>ROUND(I74*H74,2)</f>
        <v>0</v>
      </c>
      <c r="BL74" s="2" t="s">
        <v>29</v>
      </c>
      <c r="BM74" s="53" t="s">
        <v>30</v>
      </c>
    </row>
    <row r="75" spans="2:51" s="56" customFormat="1" ht="22.5">
      <c r="B75" s="55"/>
      <c r="D75" s="57" t="s">
        <v>31</v>
      </c>
      <c r="E75" s="58" t="s">
        <v>33</v>
      </c>
      <c r="F75" s="58" t="s">
        <v>115</v>
      </c>
      <c r="H75" s="60" t="s">
        <v>0</v>
      </c>
      <c r="L75" s="55"/>
      <c r="M75" s="61"/>
      <c r="T75" s="62"/>
      <c r="AT75" s="60" t="s">
        <v>31</v>
      </c>
      <c r="AU75" s="60" t="s">
        <v>11</v>
      </c>
      <c r="AV75" s="56" t="s">
        <v>11</v>
      </c>
      <c r="AW75" s="56" t="s">
        <v>4</v>
      </c>
      <c r="AX75" s="56" t="s">
        <v>10</v>
      </c>
      <c r="AY75" s="60" t="s">
        <v>26</v>
      </c>
    </row>
    <row r="76" spans="2:51" s="56" customFormat="1" ht="15" customHeight="1">
      <c r="B76" s="55"/>
      <c r="D76" s="57" t="s">
        <v>31</v>
      </c>
      <c r="E76" s="60" t="s">
        <v>34</v>
      </c>
      <c r="F76" s="59" t="s">
        <v>110</v>
      </c>
      <c r="H76" s="60"/>
      <c r="L76" s="55"/>
      <c r="M76" s="61"/>
      <c r="T76" s="62"/>
      <c r="AT76" s="60" t="s">
        <v>31</v>
      </c>
      <c r="AU76" s="60" t="s">
        <v>11</v>
      </c>
      <c r="AV76" s="56" t="s">
        <v>11</v>
      </c>
      <c r="AW76" s="56" t="s">
        <v>4</v>
      </c>
      <c r="AX76" s="56" t="s">
        <v>10</v>
      </c>
      <c r="AY76" s="60" t="s">
        <v>26</v>
      </c>
    </row>
    <row r="77" spans="2:51" s="56" customFormat="1" ht="15" customHeight="1">
      <c r="B77" s="55"/>
      <c r="D77" s="57" t="s">
        <v>31</v>
      </c>
      <c r="E77" s="60" t="s">
        <v>35</v>
      </c>
      <c r="F77" s="59" t="s">
        <v>37</v>
      </c>
      <c r="H77" s="60"/>
      <c r="L77" s="55"/>
      <c r="M77" s="61"/>
      <c r="T77" s="62"/>
      <c r="AT77" s="60" t="s">
        <v>31</v>
      </c>
      <c r="AU77" s="60" t="s">
        <v>11</v>
      </c>
      <c r="AV77" s="56" t="s">
        <v>11</v>
      </c>
      <c r="AW77" s="56" t="s">
        <v>4</v>
      </c>
      <c r="AX77" s="56" t="s">
        <v>10</v>
      </c>
      <c r="AY77" s="60" t="s">
        <v>26</v>
      </c>
    </row>
    <row r="78" spans="2:51" s="56" customFormat="1" ht="22.5">
      <c r="B78" s="55"/>
      <c r="D78" s="57" t="s">
        <v>31</v>
      </c>
      <c r="E78" s="58" t="s">
        <v>57</v>
      </c>
      <c r="F78" s="58" t="s">
        <v>116</v>
      </c>
      <c r="H78" s="60"/>
      <c r="L78" s="55"/>
      <c r="M78" s="61"/>
      <c r="T78" s="62"/>
      <c r="AT78" s="60" t="s">
        <v>31</v>
      </c>
      <c r="AU78" s="60" t="s">
        <v>11</v>
      </c>
      <c r="AV78" s="56" t="s">
        <v>11</v>
      </c>
      <c r="AW78" s="56" t="s">
        <v>4</v>
      </c>
      <c r="AX78" s="56" t="s">
        <v>10</v>
      </c>
      <c r="AY78" s="60" t="s">
        <v>26</v>
      </c>
    </row>
    <row r="79" spans="2:11" ht="12">
      <c r="B79" s="16"/>
      <c r="C79" s="17"/>
      <c r="D79" s="17"/>
      <c r="E79" s="17"/>
      <c r="F79" s="17"/>
      <c r="G79" s="17"/>
      <c r="H79" s="17"/>
      <c r="I79" s="17"/>
      <c r="J79" s="17"/>
      <c r="K79" s="18"/>
    </row>
    <row r="82" spans="2:63" s="32" customFormat="1" ht="25.9" customHeight="1">
      <c r="B82" s="64"/>
      <c r="C82" s="65"/>
      <c r="D82" s="66" t="s">
        <v>9</v>
      </c>
      <c r="E82" s="67" t="s">
        <v>49</v>
      </c>
      <c r="F82" s="68" t="s">
        <v>64</v>
      </c>
      <c r="G82" s="65"/>
      <c r="H82" s="65"/>
      <c r="I82" s="65"/>
      <c r="J82" s="69">
        <f>SUM(J83,J89,J95,J102,J106)</f>
        <v>0</v>
      </c>
      <c r="K82" s="70"/>
      <c r="L82" s="31"/>
      <c r="M82" s="37"/>
      <c r="P82" s="38">
        <f>P83</f>
        <v>0</v>
      </c>
      <c r="R82" s="38">
        <f>R83</f>
        <v>0</v>
      </c>
      <c r="T82" s="39">
        <f>T83</f>
        <v>0</v>
      </c>
      <c r="AR82" s="33" t="s">
        <v>11</v>
      </c>
      <c r="AT82" s="40" t="s">
        <v>9</v>
      </c>
      <c r="AU82" s="40" t="s">
        <v>10</v>
      </c>
      <c r="AY82" s="33" t="s">
        <v>26</v>
      </c>
      <c r="BK82" s="41">
        <f>BK83</f>
        <v>0</v>
      </c>
    </row>
    <row r="83" spans="2:65" s="1" customFormat="1" ht="12">
      <c r="B83" s="5"/>
      <c r="C83" s="42" t="s">
        <v>46</v>
      </c>
      <c r="D83" s="43" t="s">
        <v>27</v>
      </c>
      <c r="E83" s="44"/>
      <c r="F83" s="45" t="s">
        <v>117</v>
      </c>
      <c r="G83" s="46" t="s">
        <v>28</v>
      </c>
      <c r="H83" s="47">
        <v>1</v>
      </c>
      <c r="I83" s="14"/>
      <c r="J83" s="48">
        <f>ROUND(I83*H83,2)</f>
        <v>0</v>
      </c>
      <c r="K83" s="45" t="s">
        <v>0</v>
      </c>
      <c r="L83" s="5"/>
      <c r="M83" s="49" t="s">
        <v>0</v>
      </c>
      <c r="N83" s="50" t="s">
        <v>6</v>
      </c>
      <c r="O83" s="51">
        <v>0</v>
      </c>
      <c r="P83" s="51">
        <f>O83*H83</f>
        <v>0</v>
      </c>
      <c r="Q83" s="51">
        <v>0</v>
      </c>
      <c r="R83" s="51">
        <f>Q83*H83</f>
        <v>0</v>
      </c>
      <c r="S83" s="51">
        <v>0</v>
      </c>
      <c r="T83" s="52">
        <f>S83*H83</f>
        <v>0</v>
      </c>
      <c r="AR83" s="53" t="s">
        <v>29</v>
      </c>
      <c r="AT83" s="53" t="s">
        <v>27</v>
      </c>
      <c r="AU83" s="53" t="s">
        <v>11</v>
      </c>
      <c r="AY83" s="2" t="s">
        <v>26</v>
      </c>
      <c r="BE83" s="54">
        <f>IF(N83="základní",J83,0)</f>
        <v>0</v>
      </c>
      <c r="BF83" s="54">
        <f>IF(N83="snížená",J83,0)</f>
        <v>0</v>
      </c>
      <c r="BG83" s="54">
        <f>IF(N83="zákl. přenesená",J83,0)</f>
        <v>0</v>
      </c>
      <c r="BH83" s="54">
        <f>IF(N83="sníž. přenesená",J83,0)</f>
        <v>0</v>
      </c>
      <c r="BI83" s="54">
        <f>IF(N83="nulová",J83,0)</f>
        <v>0</v>
      </c>
      <c r="BJ83" s="2" t="s">
        <v>11</v>
      </c>
      <c r="BK83" s="54">
        <f>ROUND(I83*H83,2)</f>
        <v>0</v>
      </c>
      <c r="BL83" s="2" t="s">
        <v>29</v>
      </c>
      <c r="BM83" s="53" t="s">
        <v>30</v>
      </c>
    </row>
    <row r="84" spans="2:51" s="56" customFormat="1" ht="22.5">
      <c r="B84" s="55"/>
      <c r="D84" s="57" t="s">
        <v>31</v>
      </c>
      <c r="E84" s="58" t="s">
        <v>118</v>
      </c>
      <c r="F84" s="58">
        <v>1</v>
      </c>
      <c r="H84" s="60" t="s">
        <v>0</v>
      </c>
      <c r="L84" s="55"/>
      <c r="M84" s="61"/>
      <c r="T84" s="62"/>
      <c r="AT84" s="60" t="s">
        <v>31</v>
      </c>
      <c r="AU84" s="60" t="s">
        <v>11</v>
      </c>
      <c r="AV84" s="56" t="s">
        <v>11</v>
      </c>
      <c r="AW84" s="56" t="s">
        <v>4</v>
      </c>
      <c r="AX84" s="56" t="s">
        <v>10</v>
      </c>
      <c r="AY84" s="60" t="s">
        <v>26</v>
      </c>
    </row>
    <row r="85" spans="2:51" s="56" customFormat="1" ht="22.5">
      <c r="B85" s="55"/>
      <c r="D85" s="57" t="s">
        <v>31</v>
      </c>
      <c r="E85" s="58" t="s">
        <v>119</v>
      </c>
      <c r="F85" s="58">
        <v>3</v>
      </c>
      <c r="H85" s="60" t="s">
        <v>0</v>
      </c>
      <c r="L85" s="55"/>
      <c r="M85" s="61"/>
      <c r="T85" s="62"/>
      <c r="AT85" s="60" t="s">
        <v>31</v>
      </c>
      <c r="AU85" s="60" t="s">
        <v>11</v>
      </c>
      <c r="AV85" s="56" t="s">
        <v>11</v>
      </c>
      <c r="AW85" s="56" t="s">
        <v>4</v>
      </c>
      <c r="AX85" s="56" t="s">
        <v>10</v>
      </c>
      <c r="AY85" s="60" t="s">
        <v>26</v>
      </c>
    </row>
    <row r="86" spans="2:51" s="56" customFormat="1" ht="22.5">
      <c r="B86" s="55"/>
      <c r="D86" s="57" t="s">
        <v>31</v>
      </c>
      <c r="E86" s="58" t="s">
        <v>120</v>
      </c>
      <c r="F86" s="58">
        <v>1</v>
      </c>
      <c r="H86" s="60" t="s">
        <v>0</v>
      </c>
      <c r="L86" s="55"/>
      <c r="M86" s="61"/>
      <c r="T86" s="62"/>
      <c r="AT86" s="60" t="s">
        <v>31</v>
      </c>
      <c r="AU86" s="60" t="s">
        <v>11</v>
      </c>
      <c r="AV86" s="56" t="s">
        <v>11</v>
      </c>
      <c r="AW86" s="56" t="s">
        <v>4</v>
      </c>
      <c r="AX86" s="56" t="s">
        <v>10</v>
      </c>
      <c r="AY86" s="60" t="s">
        <v>26</v>
      </c>
    </row>
    <row r="87" spans="2:51" s="56" customFormat="1" ht="67.5">
      <c r="B87" s="55"/>
      <c r="D87" s="57" t="s">
        <v>31</v>
      </c>
      <c r="E87" s="58" t="s">
        <v>57</v>
      </c>
      <c r="F87" s="58" t="s">
        <v>121</v>
      </c>
      <c r="H87" s="60"/>
      <c r="L87" s="55"/>
      <c r="M87" s="61"/>
      <c r="T87" s="62"/>
      <c r="AT87" s="60" t="s">
        <v>31</v>
      </c>
      <c r="AU87" s="60" t="s">
        <v>11</v>
      </c>
      <c r="AV87" s="56" t="s">
        <v>11</v>
      </c>
      <c r="AW87" s="56" t="s">
        <v>4</v>
      </c>
      <c r="AX87" s="56" t="s">
        <v>10</v>
      </c>
      <c r="AY87" s="60" t="s">
        <v>26</v>
      </c>
    </row>
    <row r="88" spans="2:11" ht="33.75">
      <c r="B88" s="63"/>
      <c r="F88" s="58" t="s">
        <v>195</v>
      </c>
      <c r="K88" s="15"/>
    </row>
    <row r="89" spans="2:65" s="1" customFormat="1" ht="12">
      <c r="B89" s="5"/>
      <c r="C89" s="42" t="s">
        <v>48</v>
      </c>
      <c r="D89" s="43" t="s">
        <v>27</v>
      </c>
      <c r="E89" s="44"/>
      <c r="F89" s="45" t="s">
        <v>122</v>
      </c>
      <c r="G89" s="46" t="s">
        <v>28</v>
      </c>
      <c r="H89" s="47">
        <v>1</v>
      </c>
      <c r="I89" s="14"/>
      <c r="J89" s="48">
        <f>ROUND(I89*H89,2)</f>
        <v>0</v>
      </c>
      <c r="K89" s="45" t="s">
        <v>0</v>
      </c>
      <c r="L89" s="5"/>
      <c r="M89" s="49" t="s">
        <v>0</v>
      </c>
      <c r="N89" s="50" t="s">
        <v>6</v>
      </c>
      <c r="O89" s="51">
        <v>0</v>
      </c>
      <c r="P89" s="51">
        <f>O89*H89</f>
        <v>0</v>
      </c>
      <c r="Q89" s="51">
        <v>0</v>
      </c>
      <c r="R89" s="51">
        <f>Q89*H89</f>
        <v>0</v>
      </c>
      <c r="S89" s="51">
        <v>0</v>
      </c>
      <c r="T89" s="52">
        <f>S89*H89</f>
        <v>0</v>
      </c>
      <c r="AR89" s="53" t="s">
        <v>29</v>
      </c>
      <c r="AT89" s="53" t="s">
        <v>27</v>
      </c>
      <c r="AU89" s="53" t="s">
        <v>11</v>
      </c>
      <c r="AY89" s="2" t="s">
        <v>26</v>
      </c>
      <c r="BE89" s="54">
        <f>IF(N89="základní",J89,0)</f>
        <v>0</v>
      </c>
      <c r="BF89" s="54">
        <f>IF(N89="snížená",J89,0)</f>
        <v>0</v>
      </c>
      <c r="BG89" s="54">
        <f>IF(N89="zákl. přenesená",J89,0)</f>
        <v>0</v>
      </c>
      <c r="BH89" s="54">
        <f>IF(N89="sníž. přenesená",J89,0)</f>
        <v>0</v>
      </c>
      <c r="BI89" s="54">
        <f>IF(N89="nulová",J89,0)</f>
        <v>0</v>
      </c>
      <c r="BJ89" s="2" t="s">
        <v>11</v>
      </c>
      <c r="BK89" s="54">
        <f>ROUND(I89*H89,2)</f>
        <v>0</v>
      </c>
      <c r="BL89" s="2" t="s">
        <v>29</v>
      </c>
      <c r="BM89" s="53" t="s">
        <v>30</v>
      </c>
    </row>
    <row r="90" spans="2:51" s="56" customFormat="1" ht="22.5">
      <c r="B90" s="55"/>
      <c r="D90" s="57" t="s">
        <v>31</v>
      </c>
      <c r="E90" s="58" t="s">
        <v>33</v>
      </c>
      <c r="F90" s="58" t="s">
        <v>123</v>
      </c>
      <c r="H90" s="60" t="s">
        <v>0</v>
      </c>
      <c r="L90" s="55"/>
      <c r="M90" s="61"/>
      <c r="T90" s="62"/>
      <c r="AT90" s="60" t="s">
        <v>31</v>
      </c>
      <c r="AU90" s="60" t="s">
        <v>11</v>
      </c>
      <c r="AV90" s="56" t="s">
        <v>11</v>
      </c>
      <c r="AW90" s="56" t="s">
        <v>4</v>
      </c>
      <c r="AX90" s="56" t="s">
        <v>10</v>
      </c>
      <c r="AY90" s="60" t="s">
        <v>26</v>
      </c>
    </row>
    <row r="91" spans="2:51" s="56" customFormat="1" ht="15" customHeight="1">
      <c r="B91" s="55"/>
      <c r="D91" s="57" t="s">
        <v>31</v>
      </c>
      <c r="E91" s="60" t="s">
        <v>124</v>
      </c>
      <c r="F91" s="59" t="s">
        <v>125</v>
      </c>
      <c r="H91" s="60"/>
      <c r="L91" s="55"/>
      <c r="M91" s="61"/>
      <c r="T91" s="62"/>
      <c r="AT91" s="60" t="s">
        <v>31</v>
      </c>
      <c r="AU91" s="60" t="s">
        <v>11</v>
      </c>
      <c r="AV91" s="56" t="s">
        <v>11</v>
      </c>
      <c r="AW91" s="56" t="s">
        <v>4</v>
      </c>
      <c r="AX91" s="56" t="s">
        <v>10</v>
      </c>
      <c r="AY91" s="60" t="s">
        <v>26</v>
      </c>
    </row>
    <row r="92" spans="2:51" s="56" customFormat="1" ht="15" customHeight="1">
      <c r="B92" s="55"/>
      <c r="D92" s="57" t="s">
        <v>31</v>
      </c>
      <c r="E92" s="60" t="s">
        <v>54</v>
      </c>
      <c r="F92" s="59" t="s">
        <v>55</v>
      </c>
      <c r="H92" s="60"/>
      <c r="L92" s="55"/>
      <c r="M92" s="61"/>
      <c r="T92" s="62"/>
      <c r="AT92" s="60" t="s">
        <v>31</v>
      </c>
      <c r="AU92" s="60" t="s">
        <v>11</v>
      </c>
      <c r="AV92" s="56" t="s">
        <v>11</v>
      </c>
      <c r="AW92" s="56" t="s">
        <v>4</v>
      </c>
      <c r="AX92" s="56" t="s">
        <v>10</v>
      </c>
      <c r="AY92" s="60" t="s">
        <v>26</v>
      </c>
    </row>
    <row r="93" spans="2:51" s="56" customFormat="1" ht="15" customHeight="1">
      <c r="B93" s="55"/>
      <c r="D93" s="57" t="s">
        <v>31</v>
      </c>
      <c r="E93" s="60" t="s">
        <v>126</v>
      </c>
      <c r="F93" s="59" t="s">
        <v>127</v>
      </c>
      <c r="H93" s="60"/>
      <c r="L93" s="55"/>
      <c r="M93" s="61"/>
      <c r="T93" s="62"/>
      <c r="AT93" s="60" t="s">
        <v>31</v>
      </c>
      <c r="AU93" s="60" t="s">
        <v>11</v>
      </c>
      <c r="AV93" s="56" t="s">
        <v>11</v>
      </c>
      <c r="AW93" s="56" t="s">
        <v>4</v>
      </c>
      <c r="AX93" s="56" t="s">
        <v>10</v>
      </c>
      <c r="AY93" s="60" t="s">
        <v>26</v>
      </c>
    </row>
    <row r="94" spans="2:11" ht="12">
      <c r="B94" s="63"/>
      <c r="K94" s="15"/>
    </row>
    <row r="95" spans="2:65" s="1" customFormat="1" ht="12">
      <c r="B95" s="5"/>
      <c r="C95" s="42" t="s">
        <v>49</v>
      </c>
      <c r="D95" s="43" t="s">
        <v>27</v>
      </c>
      <c r="E95" s="44"/>
      <c r="F95" s="45" t="s">
        <v>128</v>
      </c>
      <c r="G95" s="46" t="s">
        <v>28</v>
      </c>
      <c r="H95" s="47">
        <v>2</v>
      </c>
      <c r="I95" s="14"/>
      <c r="J95" s="48">
        <f>ROUND(I95*H95,2)</f>
        <v>0</v>
      </c>
      <c r="K95" s="45" t="s">
        <v>0</v>
      </c>
      <c r="L95" s="5"/>
      <c r="M95" s="49" t="s">
        <v>0</v>
      </c>
      <c r="N95" s="50" t="s">
        <v>6</v>
      </c>
      <c r="O95" s="51">
        <v>0</v>
      </c>
      <c r="P95" s="51">
        <f>O95*H95</f>
        <v>0</v>
      </c>
      <c r="Q95" s="51">
        <v>0</v>
      </c>
      <c r="R95" s="51">
        <f>Q95*H95</f>
        <v>0</v>
      </c>
      <c r="S95" s="51">
        <v>0</v>
      </c>
      <c r="T95" s="52">
        <f>S95*H95</f>
        <v>0</v>
      </c>
      <c r="AR95" s="53" t="s">
        <v>29</v>
      </c>
      <c r="AT95" s="53" t="s">
        <v>27</v>
      </c>
      <c r="AU95" s="53" t="s">
        <v>11</v>
      </c>
      <c r="AY95" s="2" t="s">
        <v>26</v>
      </c>
      <c r="BE95" s="54">
        <f>IF(N95="základní",J95,0)</f>
        <v>0</v>
      </c>
      <c r="BF95" s="54">
        <f>IF(N95="snížená",J95,0)</f>
        <v>0</v>
      </c>
      <c r="BG95" s="54">
        <f>IF(N95="zákl. přenesená",J95,0)</f>
        <v>0</v>
      </c>
      <c r="BH95" s="54">
        <f>IF(N95="sníž. přenesená",J95,0)</f>
        <v>0</v>
      </c>
      <c r="BI95" s="54">
        <f>IF(N95="nulová",J95,0)</f>
        <v>0</v>
      </c>
      <c r="BJ95" s="2" t="s">
        <v>11</v>
      </c>
      <c r="BK95" s="54">
        <f>ROUND(I95*H95,2)</f>
        <v>0</v>
      </c>
      <c r="BL95" s="2" t="s">
        <v>29</v>
      </c>
      <c r="BM95" s="53" t="s">
        <v>30</v>
      </c>
    </row>
    <row r="96" spans="2:51" s="56" customFormat="1" ht="22.5">
      <c r="B96" s="55"/>
      <c r="D96" s="57" t="s">
        <v>31</v>
      </c>
      <c r="E96" s="58" t="s">
        <v>33</v>
      </c>
      <c r="F96" s="58" t="s">
        <v>129</v>
      </c>
      <c r="H96" s="60" t="s">
        <v>0</v>
      </c>
      <c r="L96" s="55"/>
      <c r="M96" s="61"/>
      <c r="T96" s="62"/>
      <c r="AT96" s="60" t="s">
        <v>31</v>
      </c>
      <c r="AU96" s="60" t="s">
        <v>11</v>
      </c>
      <c r="AV96" s="56" t="s">
        <v>11</v>
      </c>
      <c r="AW96" s="56" t="s">
        <v>4</v>
      </c>
      <c r="AX96" s="56" t="s">
        <v>10</v>
      </c>
      <c r="AY96" s="60" t="s">
        <v>26</v>
      </c>
    </row>
    <row r="97" spans="2:51" s="56" customFormat="1" ht="15" customHeight="1">
      <c r="B97" s="55"/>
      <c r="D97" s="57" t="s">
        <v>31</v>
      </c>
      <c r="E97" s="60" t="s">
        <v>126</v>
      </c>
      <c r="F97" s="59" t="s">
        <v>130</v>
      </c>
      <c r="H97" s="60"/>
      <c r="L97" s="55"/>
      <c r="M97" s="61"/>
      <c r="T97" s="62"/>
      <c r="AT97" s="60" t="s">
        <v>31</v>
      </c>
      <c r="AU97" s="60" t="s">
        <v>11</v>
      </c>
      <c r="AV97" s="56" t="s">
        <v>11</v>
      </c>
      <c r="AW97" s="56" t="s">
        <v>4</v>
      </c>
      <c r="AX97" s="56" t="s">
        <v>10</v>
      </c>
      <c r="AY97" s="60" t="s">
        <v>26</v>
      </c>
    </row>
    <row r="98" spans="2:51" s="56" customFormat="1" ht="15" customHeight="1">
      <c r="B98" s="55"/>
      <c r="D98" s="57" t="s">
        <v>31</v>
      </c>
      <c r="E98" s="60" t="s">
        <v>131</v>
      </c>
      <c r="F98" s="59" t="s">
        <v>58</v>
      </c>
      <c r="H98" s="60"/>
      <c r="L98" s="55"/>
      <c r="M98" s="61"/>
      <c r="T98" s="62"/>
      <c r="AT98" s="60" t="s">
        <v>31</v>
      </c>
      <c r="AU98" s="60" t="s">
        <v>11</v>
      </c>
      <c r="AV98" s="56" t="s">
        <v>11</v>
      </c>
      <c r="AW98" s="56" t="s">
        <v>4</v>
      </c>
      <c r="AX98" s="56" t="s">
        <v>10</v>
      </c>
      <c r="AY98" s="60" t="s">
        <v>26</v>
      </c>
    </row>
    <row r="99" spans="2:51" s="56" customFormat="1" ht="15" customHeight="1">
      <c r="B99" s="55"/>
      <c r="D99" s="57" t="s">
        <v>31</v>
      </c>
      <c r="E99" s="60" t="s">
        <v>59</v>
      </c>
      <c r="F99" s="59" t="s">
        <v>132</v>
      </c>
      <c r="H99" s="60"/>
      <c r="L99" s="55"/>
      <c r="M99" s="61"/>
      <c r="T99" s="62"/>
      <c r="AT99" s="60" t="s">
        <v>31</v>
      </c>
      <c r="AU99" s="60" t="s">
        <v>11</v>
      </c>
      <c r="AV99" s="56" t="s">
        <v>11</v>
      </c>
      <c r="AW99" s="56" t="s">
        <v>4</v>
      </c>
      <c r="AX99" s="56" t="s">
        <v>10</v>
      </c>
      <c r="AY99" s="60" t="s">
        <v>26</v>
      </c>
    </row>
    <row r="100" spans="2:51" s="56" customFormat="1" ht="12">
      <c r="B100" s="55"/>
      <c r="D100" s="57" t="s">
        <v>31</v>
      </c>
      <c r="E100" s="58" t="s">
        <v>133</v>
      </c>
      <c r="F100" s="58" t="s">
        <v>134</v>
      </c>
      <c r="H100" s="60"/>
      <c r="L100" s="55"/>
      <c r="M100" s="61"/>
      <c r="T100" s="62"/>
      <c r="AT100" s="60" t="s">
        <v>31</v>
      </c>
      <c r="AU100" s="60" t="s">
        <v>11</v>
      </c>
      <c r="AV100" s="56" t="s">
        <v>11</v>
      </c>
      <c r="AW100" s="56" t="s">
        <v>4</v>
      </c>
      <c r="AX100" s="56" t="s">
        <v>10</v>
      </c>
      <c r="AY100" s="60" t="s">
        <v>26</v>
      </c>
    </row>
    <row r="101" spans="2:11" ht="12">
      <c r="B101" s="63"/>
      <c r="K101" s="15"/>
    </row>
    <row r="102" spans="2:65" s="1" customFormat="1" ht="12">
      <c r="B102" s="5"/>
      <c r="C102" s="42" t="s">
        <v>50</v>
      </c>
      <c r="D102" s="43" t="s">
        <v>27</v>
      </c>
      <c r="E102" s="44"/>
      <c r="F102" s="45" t="s">
        <v>135</v>
      </c>
      <c r="G102" s="46" t="s">
        <v>28</v>
      </c>
      <c r="H102" s="47">
        <v>2</v>
      </c>
      <c r="I102" s="14"/>
      <c r="J102" s="48">
        <f>ROUND(I102*H102,2)</f>
        <v>0</v>
      </c>
      <c r="K102" s="45" t="s">
        <v>0</v>
      </c>
      <c r="L102" s="5"/>
      <c r="M102" s="49" t="s">
        <v>0</v>
      </c>
      <c r="N102" s="50" t="s">
        <v>6</v>
      </c>
      <c r="O102" s="51">
        <v>0</v>
      </c>
      <c r="P102" s="51">
        <f>O102*H102</f>
        <v>0</v>
      </c>
      <c r="Q102" s="51">
        <v>0</v>
      </c>
      <c r="R102" s="51">
        <f>Q102*H102</f>
        <v>0</v>
      </c>
      <c r="S102" s="51">
        <v>0</v>
      </c>
      <c r="T102" s="52">
        <f>S102*H102</f>
        <v>0</v>
      </c>
      <c r="AR102" s="53" t="s">
        <v>29</v>
      </c>
      <c r="AT102" s="53" t="s">
        <v>27</v>
      </c>
      <c r="AU102" s="53" t="s">
        <v>11</v>
      </c>
      <c r="AY102" s="2" t="s">
        <v>26</v>
      </c>
      <c r="BE102" s="54">
        <f>IF(N102="základní",J102,0)</f>
        <v>0</v>
      </c>
      <c r="BF102" s="54">
        <f>IF(N102="snížená",J102,0)</f>
        <v>0</v>
      </c>
      <c r="BG102" s="54">
        <f>IF(N102="zákl. přenesená",J102,0)</f>
        <v>0</v>
      </c>
      <c r="BH102" s="54">
        <f>IF(N102="sníž. přenesená",J102,0)</f>
        <v>0</v>
      </c>
      <c r="BI102" s="54">
        <f>IF(N102="nulová",J102,0)</f>
        <v>0</v>
      </c>
      <c r="BJ102" s="2" t="s">
        <v>11</v>
      </c>
      <c r="BK102" s="54">
        <f>ROUND(I102*H102,2)</f>
        <v>0</v>
      </c>
      <c r="BL102" s="2" t="s">
        <v>29</v>
      </c>
      <c r="BM102" s="53" t="s">
        <v>30</v>
      </c>
    </row>
    <row r="103" spans="2:51" s="56" customFormat="1" ht="22.5">
      <c r="B103" s="55"/>
      <c r="D103" s="57" t="s">
        <v>31</v>
      </c>
      <c r="E103" s="58" t="s">
        <v>33</v>
      </c>
      <c r="F103" s="58" t="s">
        <v>136</v>
      </c>
      <c r="H103" s="60" t="s">
        <v>0</v>
      </c>
      <c r="L103" s="55"/>
      <c r="M103" s="61"/>
      <c r="T103" s="62"/>
      <c r="AT103" s="60" t="s">
        <v>31</v>
      </c>
      <c r="AU103" s="60" t="s">
        <v>11</v>
      </c>
      <c r="AV103" s="56" t="s">
        <v>11</v>
      </c>
      <c r="AW103" s="56" t="s">
        <v>4</v>
      </c>
      <c r="AX103" s="56" t="s">
        <v>10</v>
      </c>
      <c r="AY103" s="60" t="s">
        <v>26</v>
      </c>
    </row>
    <row r="104" spans="2:51" s="56" customFormat="1" ht="22.5">
      <c r="B104" s="55"/>
      <c r="D104" s="57" t="s">
        <v>31</v>
      </c>
      <c r="E104" s="58" t="s">
        <v>36</v>
      </c>
      <c r="F104" s="59" t="s">
        <v>137</v>
      </c>
      <c r="H104" s="60"/>
      <c r="L104" s="55"/>
      <c r="M104" s="61"/>
      <c r="T104" s="62"/>
      <c r="AT104" s="60" t="s">
        <v>31</v>
      </c>
      <c r="AU104" s="60" t="s">
        <v>11</v>
      </c>
      <c r="AV104" s="56" t="s">
        <v>11</v>
      </c>
      <c r="AW104" s="56" t="s">
        <v>4</v>
      </c>
      <c r="AX104" s="56" t="s">
        <v>10</v>
      </c>
      <c r="AY104" s="60" t="s">
        <v>26</v>
      </c>
    </row>
    <row r="105" spans="2:11" ht="12">
      <c r="B105" s="63"/>
      <c r="K105" s="15"/>
    </row>
    <row r="106" spans="2:65" s="1" customFormat="1" ht="12">
      <c r="B106" s="5"/>
      <c r="C106" s="42" t="s">
        <v>51</v>
      </c>
      <c r="D106" s="43" t="s">
        <v>27</v>
      </c>
      <c r="E106" s="44"/>
      <c r="F106" s="45" t="s">
        <v>138</v>
      </c>
      <c r="G106" s="46" t="s">
        <v>28</v>
      </c>
      <c r="H106" s="47">
        <v>1</v>
      </c>
      <c r="I106" s="14"/>
      <c r="J106" s="48">
        <f>ROUND(I106*H106,2)</f>
        <v>0</v>
      </c>
      <c r="K106" s="45" t="s">
        <v>0</v>
      </c>
      <c r="L106" s="5"/>
      <c r="M106" s="49" t="s">
        <v>0</v>
      </c>
      <c r="N106" s="50" t="s">
        <v>6</v>
      </c>
      <c r="O106" s="51">
        <v>0</v>
      </c>
      <c r="P106" s="51">
        <f>O106*H106</f>
        <v>0</v>
      </c>
      <c r="Q106" s="51">
        <v>0</v>
      </c>
      <c r="R106" s="51">
        <f>Q106*H106</f>
        <v>0</v>
      </c>
      <c r="S106" s="51">
        <v>0</v>
      </c>
      <c r="T106" s="52">
        <f>S106*H106</f>
        <v>0</v>
      </c>
      <c r="AR106" s="53" t="s">
        <v>29</v>
      </c>
      <c r="AT106" s="53" t="s">
        <v>27</v>
      </c>
      <c r="AU106" s="53" t="s">
        <v>11</v>
      </c>
      <c r="AY106" s="2" t="s">
        <v>26</v>
      </c>
      <c r="BE106" s="54">
        <f>IF(N106="základní",J106,0)</f>
        <v>0</v>
      </c>
      <c r="BF106" s="54">
        <f>IF(N106="snížená",J106,0)</f>
        <v>0</v>
      </c>
      <c r="BG106" s="54">
        <f>IF(N106="zákl. přenesená",J106,0)</f>
        <v>0</v>
      </c>
      <c r="BH106" s="54">
        <f>IF(N106="sníž. přenesená",J106,0)</f>
        <v>0</v>
      </c>
      <c r="BI106" s="54">
        <f>IF(N106="nulová",J106,0)</f>
        <v>0</v>
      </c>
      <c r="BJ106" s="2" t="s">
        <v>11</v>
      </c>
      <c r="BK106" s="54">
        <f>ROUND(I106*H106,2)</f>
        <v>0</v>
      </c>
      <c r="BL106" s="2" t="s">
        <v>29</v>
      </c>
      <c r="BM106" s="53" t="s">
        <v>30</v>
      </c>
    </row>
    <row r="107" spans="2:51" s="56" customFormat="1" ht="22.5">
      <c r="B107" s="55"/>
      <c r="D107" s="57" t="s">
        <v>31</v>
      </c>
      <c r="E107" s="58" t="s">
        <v>33</v>
      </c>
      <c r="F107" s="58" t="s">
        <v>139</v>
      </c>
      <c r="H107" s="60" t="s">
        <v>0</v>
      </c>
      <c r="L107" s="55"/>
      <c r="M107" s="61"/>
      <c r="T107" s="62"/>
      <c r="AT107" s="60" t="s">
        <v>31</v>
      </c>
      <c r="AU107" s="60" t="s">
        <v>11</v>
      </c>
      <c r="AV107" s="56" t="s">
        <v>11</v>
      </c>
      <c r="AW107" s="56" t="s">
        <v>4</v>
      </c>
      <c r="AX107" s="56" t="s">
        <v>10</v>
      </c>
      <c r="AY107" s="60" t="s">
        <v>26</v>
      </c>
    </row>
    <row r="108" spans="2:51" s="56" customFormat="1" ht="15" customHeight="1">
      <c r="B108" s="55"/>
      <c r="D108" s="57" t="s">
        <v>31</v>
      </c>
      <c r="E108" s="60" t="s">
        <v>34</v>
      </c>
      <c r="F108" s="59" t="s">
        <v>140</v>
      </c>
      <c r="H108" s="60"/>
      <c r="L108" s="55"/>
      <c r="M108" s="61"/>
      <c r="T108" s="62"/>
      <c r="AT108" s="60" t="s">
        <v>31</v>
      </c>
      <c r="AU108" s="60" t="s">
        <v>11</v>
      </c>
      <c r="AV108" s="56" t="s">
        <v>11</v>
      </c>
      <c r="AW108" s="56" t="s">
        <v>4</v>
      </c>
      <c r="AX108" s="56" t="s">
        <v>10</v>
      </c>
      <c r="AY108" s="60" t="s">
        <v>26</v>
      </c>
    </row>
    <row r="109" spans="2:51" s="56" customFormat="1" ht="15" customHeight="1">
      <c r="B109" s="55"/>
      <c r="D109" s="57" t="s">
        <v>31</v>
      </c>
      <c r="E109" s="60" t="s">
        <v>35</v>
      </c>
      <c r="F109" s="59" t="s">
        <v>141</v>
      </c>
      <c r="H109" s="60"/>
      <c r="L109" s="55"/>
      <c r="M109" s="61"/>
      <c r="T109" s="62"/>
      <c r="AT109" s="60" t="s">
        <v>31</v>
      </c>
      <c r="AU109" s="60" t="s">
        <v>11</v>
      </c>
      <c r="AV109" s="56" t="s">
        <v>11</v>
      </c>
      <c r="AW109" s="56" t="s">
        <v>4</v>
      </c>
      <c r="AX109" s="56" t="s">
        <v>10</v>
      </c>
      <c r="AY109" s="60" t="s">
        <v>26</v>
      </c>
    </row>
    <row r="110" spans="2:51" s="56" customFormat="1" ht="22.5">
      <c r="B110" s="55"/>
      <c r="D110" s="57" t="s">
        <v>31</v>
      </c>
      <c r="E110" s="58" t="s">
        <v>36</v>
      </c>
      <c r="F110" s="59" t="s">
        <v>142</v>
      </c>
      <c r="H110" s="60"/>
      <c r="L110" s="55"/>
      <c r="M110" s="61"/>
      <c r="T110" s="62"/>
      <c r="AT110" s="60" t="s">
        <v>31</v>
      </c>
      <c r="AU110" s="60" t="s">
        <v>11</v>
      </c>
      <c r="AV110" s="56" t="s">
        <v>11</v>
      </c>
      <c r="AW110" s="56" t="s">
        <v>4</v>
      </c>
      <c r="AX110" s="56" t="s">
        <v>10</v>
      </c>
      <c r="AY110" s="60" t="s">
        <v>26</v>
      </c>
    </row>
    <row r="111" spans="2:11" ht="12">
      <c r="B111" s="16"/>
      <c r="C111" s="17"/>
      <c r="D111" s="17"/>
      <c r="E111" s="17"/>
      <c r="F111" s="17"/>
      <c r="G111" s="17"/>
      <c r="H111" s="17"/>
      <c r="I111" s="17"/>
      <c r="J111" s="17"/>
      <c r="K111" s="18"/>
    </row>
    <row r="114" spans="2:63" s="32" customFormat="1" ht="25.9" customHeight="1">
      <c r="B114" s="64"/>
      <c r="C114" s="65"/>
      <c r="D114" s="66" t="s">
        <v>9</v>
      </c>
      <c r="E114" s="67" t="s">
        <v>50</v>
      </c>
      <c r="F114" s="68" t="s">
        <v>65</v>
      </c>
      <c r="G114" s="65"/>
      <c r="H114" s="65"/>
      <c r="I114" s="65"/>
      <c r="J114" s="69">
        <f>SUM(J115,J121,J127)</f>
        <v>0</v>
      </c>
      <c r="K114" s="70"/>
      <c r="L114" s="31"/>
      <c r="M114" s="37"/>
      <c r="P114" s="38">
        <f>P115</f>
        <v>0</v>
      </c>
      <c r="R114" s="38">
        <f>R115</f>
        <v>0</v>
      </c>
      <c r="T114" s="39">
        <f>T115</f>
        <v>0</v>
      </c>
      <c r="AR114" s="33" t="s">
        <v>11</v>
      </c>
      <c r="AT114" s="40" t="s">
        <v>9</v>
      </c>
      <c r="AU114" s="40" t="s">
        <v>10</v>
      </c>
      <c r="AY114" s="33" t="s">
        <v>26</v>
      </c>
      <c r="BK114" s="41">
        <f>BK115</f>
        <v>0</v>
      </c>
    </row>
    <row r="115" spans="2:65" s="1" customFormat="1" ht="12">
      <c r="B115" s="5"/>
      <c r="C115" s="42" t="s">
        <v>60</v>
      </c>
      <c r="D115" s="43" t="s">
        <v>27</v>
      </c>
      <c r="E115" s="44"/>
      <c r="F115" s="45" t="s">
        <v>143</v>
      </c>
      <c r="G115" s="46" t="s">
        <v>28</v>
      </c>
      <c r="H115" s="47">
        <v>10</v>
      </c>
      <c r="I115" s="14"/>
      <c r="J115" s="48">
        <f>ROUND(I115*H115,2)</f>
        <v>0</v>
      </c>
      <c r="K115" s="45" t="s">
        <v>0</v>
      </c>
      <c r="L115" s="5"/>
      <c r="M115" s="49" t="s">
        <v>0</v>
      </c>
      <c r="N115" s="50" t="s">
        <v>6</v>
      </c>
      <c r="O115" s="51">
        <v>0</v>
      </c>
      <c r="P115" s="51">
        <f>O115*H115</f>
        <v>0</v>
      </c>
      <c r="Q115" s="51">
        <v>0</v>
      </c>
      <c r="R115" s="51">
        <f>Q115*H115</f>
        <v>0</v>
      </c>
      <c r="S115" s="51">
        <v>0</v>
      </c>
      <c r="T115" s="52">
        <f>S115*H115</f>
        <v>0</v>
      </c>
      <c r="AR115" s="53" t="s">
        <v>29</v>
      </c>
      <c r="AT115" s="53" t="s">
        <v>27</v>
      </c>
      <c r="AU115" s="53" t="s">
        <v>11</v>
      </c>
      <c r="AY115" s="2" t="s">
        <v>26</v>
      </c>
      <c r="BE115" s="54">
        <f>IF(N115="základní",J115,0)</f>
        <v>0</v>
      </c>
      <c r="BF115" s="54">
        <f>IF(N115="snížená",J115,0)</f>
        <v>0</v>
      </c>
      <c r="BG115" s="54">
        <f>IF(N115="zákl. přenesená",J115,0)</f>
        <v>0</v>
      </c>
      <c r="BH115" s="54">
        <f>IF(N115="sníž. přenesená",J115,0)</f>
        <v>0</v>
      </c>
      <c r="BI115" s="54">
        <f>IF(N115="nulová",J115,0)</f>
        <v>0</v>
      </c>
      <c r="BJ115" s="2" t="s">
        <v>11</v>
      </c>
      <c r="BK115" s="54">
        <f>ROUND(I115*H115,2)</f>
        <v>0</v>
      </c>
      <c r="BL115" s="2" t="s">
        <v>29</v>
      </c>
      <c r="BM115" s="53" t="s">
        <v>30</v>
      </c>
    </row>
    <row r="116" spans="2:51" s="56" customFormat="1" ht="101.25">
      <c r="B116" s="55"/>
      <c r="D116" s="57" t="s">
        <v>31</v>
      </c>
      <c r="E116" s="58" t="s">
        <v>33</v>
      </c>
      <c r="F116" s="58" t="s">
        <v>144</v>
      </c>
      <c r="H116" s="60" t="s">
        <v>0</v>
      </c>
      <c r="L116" s="55"/>
      <c r="M116" s="61"/>
      <c r="T116" s="62"/>
      <c r="AT116" s="60" t="s">
        <v>31</v>
      </c>
      <c r="AU116" s="60" t="s">
        <v>11</v>
      </c>
      <c r="AV116" s="56" t="s">
        <v>11</v>
      </c>
      <c r="AW116" s="56" t="s">
        <v>4</v>
      </c>
      <c r="AX116" s="56" t="s">
        <v>10</v>
      </c>
      <c r="AY116" s="60" t="s">
        <v>26</v>
      </c>
    </row>
    <row r="117" spans="2:51" s="56" customFormat="1" ht="12">
      <c r="B117" s="55"/>
      <c r="D117" s="57" t="s">
        <v>31</v>
      </c>
      <c r="E117" s="71" t="s">
        <v>34</v>
      </c>
      <c r="F117" s="59" t="s">
        <v>145</v>
      </c>
      <c r="H117" s="60"/>
      <c r="L117" s="55"/>
      <c r="M117" s="61"/>
      <c r="T117" s="62"/>
      <c r="AT117" s="60" t="s">
        <v>31</v>
      </c>
      <c r="AU117" s="60" t="s">
        <v>11</v>
      </c>
      <c r="AV117" s="56" t="s">
        <v>11</v>
      </c>
      <c r="AW117" s="56" t="s">
        <v>4</v>
      </c>
      <c r="AX117" s="56" t="s">
        <v>10</v>
      </c>
      <c r="AY117" s="60" t="s">
        <v>26</v>
      </c>
    </row>
    <row r="118" spans="2:51" s="56" customFormat="1" ht="15" customHeight="1">
      <c r="B118" s="55"/>
      <c r="D118" s="57" t="s">
        <v>31</v>
      </c>
      <c r="E118" s="60" t="s">
        <v>35</v>
      </c>
      <c r="F118" s="59" t="s">
        <v>146</v>
      </c>
      <c r="H118" s="60"/>
      <c r="L118" s="55"/>
      <c r="M118" s="61"/>
      <c r="T118" s="62"/>
      <c r="AT118" s="60" t="s">
        <v>31</v>
      </c>
      <c r="AU118" s="60" t="s">
        <v>11</v>
      </c>
      <c r="AV118" s="56" t="s">
        <v>11</v>
      </c>
      <c r="AW118" s="56" t="s">
        <v>4</v>
      </c>
      <c r="AX118" s="56" t="s">
        <v>10</v>
      </c>
      <c r="AY118" s="60" t="s">
        <v>26</v>
      </c>
    </row>
    <row r="119" spans="2:51" s="56" customFormat="1" ht="90">
      <c r="B119" s="55"/>
      <c r="D119" s="57" t="s">
        <v>31</v>
      </c>
      <c r="E119" s="58" t="s">
        <v>57</v>
      </c>
      <c r="F119" s="58" t="s">
        <v>147</v>
      </c>
      <c r="H119" s="60"/>
      <c r="L119" s="55"/>
      <c r="M119" s="61"/>
      <c r="T119" s="62"/>
      <c r="AT119" s="60" t="s">
        <v>31</v>
      </c>
      <c r="AU119" s="60" t="s">
        <v>11</v>
      </c>
      <c r="AV119" s="56" t="s">
        <v>11</v>
      </c>
      <c r="AW119" s="56" t="s">
        <v>4</v>
      </c>
      <c r="AX119" s="56" t="s">
        <v>10</v>
      </c>
      <c r="AY119" s="60" t="s">
        <v>26</v>
      </c>
    </row>
    <row r="120" spans="2:11" ht="12">
      <c r="B120" s="63"/>
      <c r="K120" s="15"/>
    </row>
    <row r="121" spans="2:65" s="1" customFormat="1" ht="12">
      <c r="B121" s="5"/>
      <c r="C121" s="42" t="s">
        <v>61</v>
      </c>
      <c r="D121" s="43" t="s">
        <v>27</v>
      </c>
      <c r="E121" s="44"/>
      <c r="F121" s="45" t="s">
        <v>151</v>
      </c>
      <c r="G121" s="46" t="s">
        <v>28</v>
      </c>
      <c r="H121" s="47">
        <v>10</v>
      </c>
      <c r="I121" s="14"/>
      <c r="J121" s="48">
        <f>ROUND(I121*H121,2)</f>
        <v>0</v>
      </c>
      <c r="K121" s="45" t="s">
        <v>0</v>
      </c>
      <c r="L121" s="5"/>
      <c r="M121" s="49" t="s">
        <v>0</v>
      </c>
      <c r="N121" s="50" t="s">
        <v>6</v>
      </c>
      <c r="O121" s="51">
        <v>0</v>
      </c>
      <c r="P121" s="51">
        <f>O121*H121</f>
        <v>0</v>
      </c>
      <c r="Q121" s="51">
        <v>0</v>
      </c>
      <c r="R121" s="51">
        <f>Q121*H121</f>
        <v>0</v>
      </c>
      <c r="S121" s="51">
        <v>0</v>
      </c>
      <c r="T121" s="52">
        <f>S121*H121</f>
        <v>0</v>
      </c>
      <c r="AR121" s="53" t="s">
        <v>29</v>
      </c>
      <c r="AT121" s="53" t="s">
        <v>27</v>
      </c>
      <c r="AU121" s="53" t="s">
        <v>11</v>
      </c>
      <c r="AY121" s="2" t="s">
        <v>26</v>
      </c>
      <c r="BE121" s="54">
        <f>IF(N121="základní",J121,0)</f>
        <v>0</v>
      </c>
      <c r="BF121" s="54">
        <f>IF(N121="snížená",J121,0)</f>
        <v>0</v>
      </c>
      <c r="BG121" s="54">
        <f>IF(N121="zákl. přenesená",J121,0)</f>
        <v>0</v>
      </c>
      <c r="BH121" s="54">
        <f>IF(N121="sníž. přenesená",J121,0)</f>
        <v>0</v>
      </c>
      <c r="BI121" s="54">
        <f>IF(N121="nulová",J121,0)</f>
        <v>0</v>
      </c>
      <c r="BJ121" s="2" t="s">
        <v>11</v>
      </c>
      <c r="BK121" s="54">
        <f>ROUND(I121*H121,2)</f>
        <v>0</v>
      </c>
      <c r="BL121" s="2" t="s">
        <v>29</v>
      </c>
      <c r="BM121" s="53" t="s">
        <v>30</v>
      </c>
    </row>
    <row r="122" spans="2:51" s="56" customFormat="1" ht="33.75">
      <c r="B122" s="55"/>
      <c r="D122" s="57" t="s">
        <v>31</v>
      </c>
      <c r="E122" s="58" t="s">
        <v>33</v>
      </c>
      <c r="F122" s="58" t="s">
        <v>148</v>
      </c>
      <c r="H122" s="60" t="s">
        <v>0</v>
      </c>
      <c r="L122" s="55"/>
      <c r="M122" s="61"/>
      <c r="T122" s="62"/>
      <c r="AT122" s="60" t="s">
        <v>31</v>
      </c>
      <c r="AU122" s="60" t="s">
        <v>11</v>
      </c>
      <c r="AV122" s="56" t="s">
        <v>11</v>
      </c>
      <c r="AW122" s="56" t="s">
        <v>4</v>
      </c>
      <c r="AX122" s="56" t="s">
        <v>10</v>
      </c>
      <c r="AY122" s="60" t="s">
        <v>26</v>
      </c>
    </row>
    <row r="123" spans="2:51" s="56" customFormat="1" ht="12">
      <c r="B123" s="55"/>
      <c r="D123" s="57" t="s">
        <v>31</v>
      </c>
      <c r="E123" s="71" t="s">
        <v>34</v>
      </c>
      <c r="F123" s="59" t="s">
        <v>149</v>
      </c>
      <c r="H123" s="60"/>
      <c r="L123" s="55"/>
      <c r="M123" s="61"/>
      <c r="T123" s="62"/>
      <c r="AT123" s="60" t="s">
        <v>31</v>
      </c>
      <c r="AU123" s="60" t="s">
        <v>11</v>
      </c>
      <c r="AV123" s="56" t="s">
        <v>11</v>
      </c>
      <c r="AW123" s="56" t="s">
        <v>4</v>
      </c>
      <c r="AX123" s="56" t="s">
        <v>10</v>
      </c>
      <c r="AY123" s="60" t="s">
        <v>26</v>
      </c>
    </row>
    <row r="124" spans="2:51" s="56" customFormat="1" ht="15" customHeight="1">
      <c r="B124" s="55"/>
      <c r="D124" s="57" t="s">
        <v>31</v>
      </c>
      <c r="E124" s="60" t="s">
        <v>35</v>
      </c>
      <c r="F124" s="59" t="s">
        <v>45</v>
      </c>
      <c r="H124" s="60"/>
      <c r="L124" s="55"/>
      <c r="M124" s="61"/>
      <c r="T124" s="62"/>
      <c r="AT124" s="60" t="s">
        <v>31</v>
      </c>
      <c r="AU124" s="60" t="s">
        <v>11</v>
      </c>
      <c r="AV124" s="56" t="s">
        <v>11</v>
      </c>
      <c r="AW124" s="56" t="s">
        <v>4</v>
      </c>
      <c r="AX124" s="56" t="s">
        <v>10</v>
      </c>
      <c r="AY124" s="60" t="s">
        <v>26</v>
      </c>
    </row>
    <row r="125" spans="2:51" s="56" customFormat="1" ht="157.5">
      <c r="B125" s="55"/>
      <c r="D125" s="57" t="s">
        <v>31</v>
      </c>
      <c r="E125" s="58" t="s">
        <v>57</v>
      </c>
      <c r="F125" s="58" t="s">
        <v>150</v>
      </c>
      <c r="H125" s="60"/>
      <c r="L125" s="55"/>
      <c r="M125" s="61"/>
      <c r="T125" s="62"/>
      <c r="AT125" s="60" t="s">
        <v>31</v>
      </c>
      <c r="AU125" s="60" t="s">
        <v>11</v>
      </c>
      <c r="AV125" s="56" t="s">
        <v>11</v>
      </c>
      <c r="AW125" s="56" t="s">
        <v>4</v>
      </c>
      <c r="AX125" s="56" t="s">
        <v>10</v>
      </c>
      <c r="AY125" s="60" t="s">
        <v>26</v>
      </c>
    </row>
    <row r="126" spans="2:11" ht="12">
      <c r="B126" s="63"/>
      <c r="K126" s="15"/>
    </row>
    <row r="127" spans="2:65" s="1" customFormat="1" ht="12">
      <c r="B127" s="5"/>
      <c r="C127" s="42" t="s">
        <v>152</v>
      </c>
      <c r="D127" s="43" t="s">
        <v>27</v>
      </c>
      <c r="E127" s="44"/>
      <c r="F127" s="45" t="s">
        <v>153</v>
      </c>
      <c r="G127" s="46" t="s">
        <v>28</v>
      </c>
      <c r="H127" s="47">
        <v>42</v>
      </c>
      <c r="I127" s="14"/>
      <c r="J127" s="48">
        <f>ROUND(I127*H127,2)</f>
        <v>0</v>
      </c>
      <c r="K127" s="45" t="s">
        <v>0</v>
      </c>
      <c r="L127" s="5"/>
      <c r="M127" s="49" t="s">
        <v>0</v>
      </c>
      <c r="N127" s="50" t="s">
        <v>6</v>
      </c>
      <c r="O127" s="51">
        <v>0</v>
      </c>
      <c r="P127" s="51">
        <f>O127*H127</f>
        <v>0</v>
      </c>
      <c r="Q127" s="51">
        <v>0</v>
      </c>
      <c r="R127" s="51">
        <f>Q127*H127</f>
        <v>0</v>
      </c>
      <c r="S127" s="51">
        <v>0</v>
      </c>
      <c r="T127" s="52">
        <f>S127*H127</f>
        <v>0</v>
      </c>
      <c r="AR127" s="53" t="s">
        <v>29</v>
      </c>
      <c r="AT127" s="53" t="s">
        <v>27</v>
      </c>
      <c r="AU127" s="53" t="s">
        <v>11</v>
      </c>
      <c r="AY127" s="2" t="s">
        <v>26</v>
      </c>
      <c r="BE127" s="54">
        <f>IF(N127="základní",J127,0)</f>
        <v>0</v>
      </c>
      <c r="BF127" s="54">
        <f>IF(N127="snížená",J127,0)</f>
        <v>0</v>
      </c>
      <c r="BG127" s="54">
        <f>IF(N127="zákl. přenesená",J127,0)</f>
        <v>0</v>
      </c>
      <c r="BH127" s="54">
        <f>IF(N127="sníž. přenesená",J127,0)</f>
        <v>0</v>
      </c>
      <c r="BI127" s="54">
        <f>IF(N127="nulová",J127,0)</f>
        <v>0</v>
      </c>
      <c r="BJ127" s="2" t="s">
        <v>11</v>
      </c>
      <c r="BK127" s="54">
        <f>ROUND(I127*H127,2)</f>
        <v>0</v>
      </c>
      <c r="BL127" s="2" t="s">
        <v>29</v>
      </c>
      <c r="BM127" s="53" t="s">
        <v>30</v>
      </c>
    </row>
    <row r="128" spans="2:51" s="56" customFormat="1" ht="22.5">
      <c r="B128" s="55"/>
      <c r="D128" s="57" t="s">
        <v>31</v>
      </c>
      <c r="E128" s="58" t="s">
        <v>33</v>
      </c>
      <c r="F128" s="58" t="s">
        <v>154</v>
      </c>
      <c r="H128" s="60" t="s">
        <v>0</v>
      </c>
      <c r="L128" s="55"/>
      <c r="M128" s="61"/>
      <c r="T128" s="62"/>
      <c r="AT128" s="60" t="s">
        <v>31</v>
      </c>
      <c r="AU128" s="60" t="s">
        <v>11</v>
      </c>
      <c r="AV128" s="56" t="s">
        <v>11</v>
      </c>
      <c r="AW128" s="56" t="s">
        <v>4</v>
      </c>
      <c r="AX128" s="56" t="s">
        <v>10</v>
      </c>
      <c r="AY128" s="60" t="s">
        <v>26</v>
      </c>
    </row>
    <row r="129" spans="2:51" s="56" customFormat="1" ht="33.75">
      <c r="B129" s="55"/>
      <c r="D129" s="57" t="s">
        <v>31</v>
      </c>
      <c r="E129" s="71" t="s">
        <v>34</v>
      </c>
      <c r="F129" s="59" t="s">
        <v>155</v>
      </c>
      <c r="H129" s="60"/>
      <c r="L129" s="55"/>
      <c r="M129" s="61"/>
      <c r="T129" s="62"/>
      <c r="AT129" s="60" t="s">
        <v>31</v>
      </c>
      <c r="AU129" s="60" t="s">
        <v>11</v>
      </c>
      <c r="AV129" s="56" t="s">
        <v>11</v>
      </c>
      <c r="AW129" s="56" t="s">
        <v>4</v>
      </c>
      <c r="AX129" s="56" t="s">
        <v>10</v>
      </c>
      <c r="AY129" s="60" t="s">
        <v>26</v>
      </c>
    </row>
    <row r="130" spans="2:51" s="56" customFormat="1" ht="15" customHeight="1">
      <c r="B130" s="55"/>
      <c r="D130" s="57" t="s">
        <v>31</v>
      </c>
      <c r="E130" s="60" t="s">
        <v>35</v>
      </c>
      <c r="F130" s="59" t="s">
        <v>45</v>
      </c>
      <c r="H130" s="60"/>
      <c r="L130" s="55"/>
      <c r="M130" s="61"/>
      <c r="T130" s="62"/>
      <c r="AT130" s="60" t="s">
        <v>31</v>
      </c>
      <c r="AU130" s="60" t="s">
        <v>11</v>
      </c>
      <c r="AV130" s="56" t="s">
        <v>11</v>
      </c>
      <c r="AW130" s="56" t="s">
        <v>4</v>
      </c>
      <c r="AX130" s="56" t="s">
        <v>10</v>
      </c>
      <c r="AY130" s="60" t="s">
        <v>26</v>
      </c>
    </row>
    <row r="131" spans="2:51" s="56" customFormat="1" ht="12">
      <c r="B131" s="55"/>
      <c r="D131" s="57" t="s">
        <v>31</v>
      </c>
      <c r="E131" s="58" t="s">
        <v>57</v>
      </c>
      <c r="F131" s="58" t="s">
        <v>156</v>
      </c>
      <c r="H131" s="60"/>
      <c r="L131" s="55"/>
      <c r="M131" s="61"/>
      <c r="T131" s="62"/>
      <c r="AT131" s="60" t="s">
        <v>31</v>
      </c>
      <c r="AU131" s="60" t="s">
        <v>11</v>
      </c>
      <c r="AV131" s="56" t="s">
        <v>11</v>
      </c>
      <c r="AW131" s="56" t="s">
        <v>4</v>
      </c>
      <c r="AX131" s="56" t="s">
        <v>10</v>
      </c>
      <c r="AY131" s="60" t="s">
        <v>26</v>
      </c>
    </row>
    <row r="132" spans="2:11" ht="12">
      <c r="B132" s="16"/>
      <c r="C132" s="17"/>
      <c r="D132" s="17"/>
      <c r="E132" s="17"/>
      <c r="F132" s="17"/>
      <c r="G132" s="17"/>
      <c r="H132" s="17"/>
      <c r="I132" s="17"/>
      <c r="J132" s="17"/>
      <c r="K132" s="18"/>
    </row>
    <row r="135" spans="2:63" s="32" customFormat="1" ht="25.9" customHeight="1">
      <c r="B135" s="64"/>
      <c r="C135" s="65"/>
      <c r="D135" s="66" t="s">
        <v>9</v>
      </c>
      <c r="E135" s="67" t="s">
        <v>51</v>
      </c>
      <c r="F135" s="68" t="s">
        <v>157</v>
      </c>
      <c r="G135" s="65"/>
      <c r="H135" s="65"/>
      <c r="I135" s="65"/>
      <c r="J135" s="69">
        <f>SUM(J136,J142,J148,J154,J160,J166,J172,J178)</f>
        <v>0</v>
      </c>
      <c r="K135" s="70"/>
      <c r="L135" s="31"/>
      <c r="M135" s="37"/>
      <c r="P135" s="38">
        <f>P136</f>
        <v>0</v>
      </c>
      <c r="R135" s="38">
        <f>R136</f>
        <v>0</v>
      </c>
      <c r="T135" s="39">
        <f>T136</f>
        <v>0</v>
      </c>
      <c r="AR135" s="33" t="s">
        <v>11</v>
      </c>
      <c r="AT135" s="40" t="s">
        <v>9</v>
      </c>
      <c r="AU135" s="40" t="s">
        <v>10</v>
      </c>
      <c r="AY135" s="33" t="s">
        <v>26</v>
      </c>
      <c r="BK135" s="41">
        <f>BK136</f>
        <v>0</v>
      </c>
    </row>
    <row r="136" spans="2:65" s="1" customFormat="1" ht="16.5" customHeight="1">
      <c r="B136" s="5"/>
      <c r="C136" s="42" t="s">
        <v>158</v>
      </c>
      <c r="D136" s="43" t="s">
        <v>27</v>
      </c>
      <c r="E136" s="44"/>
      <c r="F136" s="45" t="s">
        <v>159</v>
      </c>
      <c r="G136" s="46" t="s">
        <v>28</v>
      </c>
      <c r="H136" s="47">
        <v>1</v>
      </c>
      <c r="I136" s="14"/>
      <c r="J136" s="48">
        <f>ROUND(I136*H136,2)</f>
        <v>0</v>
      </c>
      <c r="K136" s="45" t="s">
        <v>0</v>
      </c>
      <c r="L136" s="5"/>
      <c r="M136" s="49" t="s">
        <v>0</v>
      </c>
      <c r="N136" s="50" t="s">
        <v>6</v>
      </c>
      <c r="O136" s="51">
        <v>0</v>
      </c>
      <c r="P136" s="51">
        <f>O136*H136</f>
        <v>0</v>
      </c>
      <c r="Q136" s="51">
        <v>0</v>
      </c>
      <c r="R136" s="51">
        <f>Q136*H136</f>
        <v>0</v>
      </c>
      <c r="S136" s="51">
        <v>0</v>
      </c>
      <c r="T136" s="52">
        <f>S136*H136</f>
        <v>0</v>
      </c>
      <c r="AR136" s="53" t="s">
        <v>29</v>
      </c>
      <c r="AT136" s="53" t="s">
        <v>27</v>
      </c>
      <c r="AU136" s="53" t="s">
        <v>11</v>
      </c>
      <c r="AY136" s="2" t="s">
        <v>26</v>
      </c>
      <c r="BE136" s="54">
        <f>IF(N136="základní",J136,0)</f>
        <v>0</v>
      </c>
      <c r="BF136" s="54">
        <f>IF(N136="snížená",J136,0)</f>
        <v>0</v>
      </c>
      <c r="BG136" s="54">
        <f>IF(N136="zákl. přenesená",J136,0)</f>
        <v>0</v>
      </c>
      <c r="BH136" s="54">
        <f>IF(N136="sníž. přenesená",J136,0)</f>
        <v>0</v>
      </c>
      <c r="BI136" s="54">
        <f>IF(N136="nulová",J136,0)</f>
        <v>0</v>
      </c>
      <c r="BJ136" s="2" t="s">
        <v>11</v>
      </c>
      <c r="BK136" s="54">
        <f>ROUND(I136*H136,2)</f>
        <v>0</v>
      </c>
      <c r="BL136" s="2" t="s">
        <v>29</v>
      </c>
      <c r="BM136" s="53" t="s">
        <v>30</v>
      </c>
    </row>
    <row r="137" spans="2:51" s="56" customFormat="1" ht="22.5">
      <c r="B137" s="55"/>
      <c r="D137" s="57" t="s">
        <v>31</v>
      </c>
      <c r="E137" s="58" t="s">
        <v>33</v>
      </c>
      <c r="F137" s="58" t="s">
        <v>160</v>
      </c>
      <c r="H137" s="60" t="s">
        <v>0</v>
      </c>
      <c r="L137" s="55"/>
      <c r="M137" s="61"/>
      <c r="T137" s="62"/>
      <c r="AT137" s="60" t="s">
        <v>31</v>
      </c>
      <c r="AU137" s="60" t="s">
        <v>11</v>
      </c>
      <c r="AV137" s="56" t="s">
        <v>11</v>
      </c>
      <c r="AW137" s="56" t="s">
        <v>4</v>
      </c>
      <c r="AX137" s="56" t="s">
        <v>10</v>
      </c>
      <c r="AY137" s="60" t="s">
        <v>26</v>
      </c>
    </row>
    <row r="138" spans="2:51" s="56" customFormat="1" ht="45">
      <c r="B138" s="55"/>
      <c r="D138" s="57" t="s">
        <v>31</v>
      </c>
      <c r="E138" s="60" t="s">
        <v>34</v>
      </c>
      <c r="F138" s="59" t="s">
        <v>161</v>
      </c>
      <c r="H138" s="60"/>
      <c r="L138" s="55"/>
      <c r="M138" s="61"/>
      <c r="T138" s="62"/>
      <c r="AT138" s="60" t="s">
        <v>31</v>
      </c>
      <c r="AU138" s="60" t="s">
        <v>11</v>
      </c>
      <c r="AV138" s="56" t="s">
        <v>11</v>
      </c>
      <c r="AW138" s="56" t="s">
        <v>4</v>
      </c>
      <c r="AX138" s="56" t="s">
        <v>10</v>
      </c>
      <c r="AY138" s="60" t="s">
        <v>26</v>
      </c>
    </row>
    <row r="139" spans="2:51" s="56" customFormat="1" ht="15" customHeight="1">
      <c r="B139" s="55"/>
      <c r="D139" s="57" t="s">
        <v>31</v>
      </c>
      <c r="E139" s="60" t="s">
        <v>35</v>
      </c>
      <c r="F139" s="59" t="s">
        <v>45</v>
      </c>
      <c r="H139" s="60"/>
      <c r="L139" s="55"/>
      <c r="M139" s="61"/>
      <c r="T139" s="62"/>
      <c r="AT139" s="60" t="s">
        <v>31</v>
      </c>
      <c r="AU139" s="60" t="s">
        <v>11</v>
      </c>
      <c r="AV139" s="56" t="s">
        <v>11</v>
      </c>
      <c r="AW139" s="56" t="s">
        <v>4</v>
      </c>
      <c r="AX139" s="56" t="s">
        <v>10</v>
      </c>
      <c r="AY139" s="60" t="s">
        <v>26</v>
      </c>
    </row>
    <row r="140" spans="2:51" s="56" customFormat="1" ht="12">
      <c r="B140" s="55"/>
      <c r="D140" s="57" t="s">
        <v>31</v>
      </c>
      <c r="E140" s="58" t="s">
        <v>57</v>
      </c>
      <c r="F140" s="58" t="s">
        <v>162</v>
      </c>
      <c r="H140" s="60"/>
      <c r="L140" s="55"/>
      <c r="M140" s="61"/>
      <c r="T140" s="62"/>
      <c r="AT140" s="60" t="s">
        <v>31</v>
      </c>
      <c r="AU140" s="60" t="s">
        <v>11</v>
      </c>
      <c r="AV140" s="56" t="s">
        <v>11</v>
      </c>
      <c r="AW140" s="56" t="s">
        <v>4</v>
      </c>
      <c r="AX140" s="56" t="s">
        <v>10</v>
      </c>
      <c r="AY140" s="60" t="s">
        <v>26</v>
      </c>
    </row>
    <row r="141" spans="2:11" ht="11.25" customHeight="1">
      <c r="B141" s="63"/>
      <c r="K141" s="15"/>
    </row>
    <row r="142" spans="2:65" s="1" customFormat="1" ht="16.5" customHeight="1">
      <c r="B142" s="5"/>
      <c r="C142" s="42" t="s">
        <v>163</v>
      </c>
      <c r="D142" s="43" t="s">
        <v>27</v>
      </c>
      <c r="E142" s="44"/>
      <c r="F142" s="45" t="s">
        <v>164</v>
      </c>
      <c r="G142" s="46" t="s">
        <v>28</v>
      </c>
      <c r="H142" s="47">
        <v>4</v>
      </c>
      <c r="I142" s="14"/>
      <c r="J142" s="48">
        <f>ROUND(I142*H142,2)</f>
        <v>0</v>
      </c>
      <c r="K142" s="45" t="s">
        <v>0</v>
      </c>
      <c r="L142" s="5"/>
      <c r="M142" s="49" t="s">
        <v>0</v>
      </c>
      <c r="N142" s="50" t="s">
        <v>6</v>
      </c>
      <c r="O142" s="51">
        <v>0</v>
      </c>
      <c r="P142" s="51">
        <f>O142*H142</f>
        <v>0</v>
      </c>
      <c r="Q142" s="51">
        <v>0</v>
      </c>
      <c r="R142" s="51">
        <f>Q142*H142</f>
        <v>0</v>
      </c>
      <c r="S142" s="51">
        <v>0</v>
      </c>
      <c r="T142" s="52">
        <f>S142*H142</f>
        <v>0</v>
      </c>
      <c r="AR142" s="53" t="s">
        <v>29</v>
      </c>
      <c r="AT142" s="53" t="s">
        <v>27</v>
      </c>
      <c r="AU142" s="53" t="s">
        <v>11</v>
      </c>
      <c r="AY142" s="2" t="s">
        <v>26</v>
      </c>
      <c r="BE142" s="54">
        <f>IF(N142="základní",J142,0)</f>
        <v>0</v>
      </c>
      <c r="BF142" s="54">
        <f>IF(N142="snížená",J142,0)</f>
        <v>0</v>
      </c>
      <c r="BG142" s="54">
        <f>IF(N142="zákl. přenesená",J142,0)</f>
        <v>0</v>
      </c>
      <c r="BH142" s="54">
        <f>IF(N142="sníž. přenesená",J142,0)</f>
        <v>0</v>
      </c>
      <c r="BI142" s="54">
        <f>IF(N142="nulová",J142,0)</f>
        <v>0</v>
      </c>
      <c r="BJ142" s="2" t="s">
        <v>11</v>
      </c>
      <c r="BK142" s="54">
        <f>ROUND(I142*H142,2)</f>
        <v>0</v>
      </c>
      <c r="BL142" s="2" t="s">
        <v>29</v>
      </c>
      <c r="BM142" s="53" t="s">
        <v>30</v>
      </c>
    </row>
    <row r="143" spans="2:51" s="56" customFormat="1" ht="67.5">
      <c r="B143" s="55"/>
      <c r="D143" s="57" t="s">
        <v>31</v>
      </c>
      <c r="E143" s="58" t="s">
        <v>33</v>
      </c>
      <c r="F143" s="58" t="s">
        <v>165</v>
      </c>
      <c r="H143" s="60" t="s">
        <v>0</v>
      </c>
      <c r="L143" s="55"/>
      <c r="M143" s="61"/>
      <c r="T143" s="62"/>
      <c r="AT143" s="60" t="s">
        <v>31</v>
      </c>
      <c r="AU143" s="60" t="s">
        <v>11</v>
      </c>
      <c r="AV143" s="56" t="s">
        <v>11</v>
      </c>
      <c r="AW143" s="56" t="s">
        <v>4</v>
      </c>
      <c r="AX143" s="56" t="s">
        <v>10</v>
      </c>
      <c r="AY143" s="60" t="s">
        <v>26</v>
      </c>
    </row>
    <row r="144" spans="2:51" s="56" customFormat="1" ht="15" customHeight="1">
      <c r="B144" s="55"/>
      <c r="D144" s="57" t="s">
        <v>31</v>
      </c>
      <c r="E144" s="60" t="s">
        <v>34</v>
      </c>
      <c r="F144" s="59" t="s">
        <v>166</v>
      </c>
      <c r="H144" s="60"/>
      <c r="L144" s="55"/>
      <c r="M144" s="61"/>
      <c r="T144" s="62"/>
      <c r="AT144" s="60" t="s">
        <v>31</v>
      </c>
      <c r="AU144" s="60" t="s">
        <v>11</v>
      </c>
      <c r="AV144" s="56" t="s">
        <v>11</v>
      </c>
      <c r="AW144" s="56" t="s">
        <v>4</v>
      </c>
      <c r="AX144" s="56" t="s">
        <v>10</v>
      </c>
      <c r="AY144" s="60" t="s">
        <v>26</v>
      </c>
    </row>
    <row r="145" spans="2:51" s="56" customFormat="1" ht="15" customHeight="1">
      <c r="B145" s="55"/>
      <c r="D145" s="57" t="s">
        <v>31</v>
      </c>
      <c r="E145" s="60" t="s">
        <v>35</v>
      </c>
      <c r="F145" s="59" t="s">
        <v>45</v>
      </c>
      <c r="H145" s="60"/>
      <c r="L145" s="55"/>
      <c r="M145" s="61"/>
      <c r="T145" s="62"/>
      <c r="AT145" s="60" t="s">
        <v>31</v>
      </c>
      <c r="AU145" s="60" t="s">
        <v>11</v>
      </c>
      <c r="AV145" s="56" t="s">
        <v>11</v>
      </c>
      <c r="AW145" s="56" t="s">
        <v>4</v>
      </c>
      <c r="AX145" s="56" t="s">
        <v>10</v>
      </c>
      <c r="AY145" s="60" t="s">
        <v>26</v>
      </c>
    </row>
    <row r="146" spans="2:51" s="56" customFormat="1" ht="22.5">
      <c r="B146" s="55"/>
      <c r="D146" s="57" t="s">
        <v>31</v>
      </c>
      <c r="E146" s="58" t="s">
        <v>56</v>
      </c>
      <c r="F146" s="58" t="s">
        <v>167</v>
      </c>
      <c r="H146" s="60"/>
      <c r="L146" s="55"/>
      <c r="M146" s="61"/>
      <c r="T146" s="62"/>
      <c r="AT146" s="60" t="s">
        <v>31</v>
      </c>
      <c r="AU146" s="60" t="s">
        <v>11</v>
      </c>
      <c r="AV146" s="56" t="s">
        <v>11</v>
      </c>
      <c r="AW146" s="56" t="s">
        <v>4</v>
      </c>
      <c r="AX146" s="56" t="s">
        <v>10</v>
      </c>
      <c r="AY146" s="60" t="s">
        <v>26</v>
      </c>
    </row>
    <row r="147" spans="2:11" ht="11.25" customHeight="1">
      <c r="B147" s="63"/>
      <c r="K147" s="15"/>
    </row>
    <row r="148" spans="2:65" s="1" customFormat="1" ht="16.5" customHeight="1">
      <c r="B148" s="5"/>
      <c r="C148" s="42" t="s">
        <v>168</v>
      </c>
      <c r="D148" s="43" t="s">
        <v>27</v>
      </c>
      <c r="E148" s="44"/>
      <c r="F148" s="45" t="s">
        <v>169</v>
      </c>
      <c r="G148" s="46" t="s">
        <v>28</v>
      </c>
      <c r="H148" s="47">
        <v>2</v>
      </c>
      <c r="I148" s="14"/>
      <c r="J148" s="48">
        <f>ROUND(I148*H148,2)</f>
        <v>0</v>
      </c>
      <c r="K148" s="45" t="s">
        <v>0</v>
      </c>
      <c r="L148" s="5"/>
      <c r="M148" s="49" t="s">
        <v>0</v>
      </c>
      <c r="N148" s="50" t="s">
        <v>6</v>
      </c>
      <c r="O148" s="51">
        <v>0</v>
      </c>
      <c r="P148" s="51">
        <f>O148*H148</f>
        <v>0</v>
      </c>
      <c r="Q148" s="51">
        <v>0</v>
      </c>
      <c r="R148" s="51">
        <f>Q148*H148</f>
        <v>0</v>
      </c>
      <c r="S148" s="51">
        <v>0</v>
      </c>
      <c r="T148" s="52">
        <f>S148*H148</f>
        <v>0</v>
      </c>
      <c r="AR148" s="53" t="s">
        <v>29</v>
      </c>
      <c r="AT148" s="53" t="s">
        <v>27</v>
      </c>
      <c r="AU148" s="53" t="s">
        <v>11</v>
      </c>
      <c r="AY148" s="2" t="s">
        <v>26</v>
      </c>
      <c r="BE148" s="54">
        <f>IF(N148="základní",J148,0)</f>
        <v>0</v>
      </c>
      <c r="BF148" s="54">
        <f>IF(N148="snížená",J148,0)</f>
        <v>0</v>
      </c>
      <c r="BG148" s="54">
        <f>IF(N148="zákl. přenesená",J148,0)</f>
        <v>0</v>
      </c>
      <c r="BH148" s="54">
        <f>IF(N148="sníž. přenesená",J148,0)</f>
        <v>0</v>
      </c>
      <c r="BI148" s="54">
        <f>IF(N148="nulová",J148,0)</f>
        <v>0</v>
      </c>
      <c r="BJ148" s="2" t="s">
        <v>11</v>
      </c>
      <c r="BK148" s="54">
        <f>ROUND(I148*H148,2)</f>
        <v>0</v>
      </c>
      <c r="BL148" s="2" t="s">
        <v>29</v>
      </c>
      <c r="BM148" s="53" t="s">
        <v>30</v>
      </c>
    </row>
    <row r="149" spans="2:51" s="56" customFormat="1" ht="22.5">
      <c r="B149" s="55"/>
      <c r="D149" s="57" t="s">
        <v>31</v>
      </c>
      <c r="E149" s="58" t="s">
        <v>33</v>
      </c>
      <c r="F149" s="58" t="s">
        <v>170</v>
      </c>
      <c r="H149" s="60" t="s">
        <v>0</v>
      </c>
      <c r="L149" s="55"/>
      <c r="M149" s="61"/>
      <c r="T149" s="62"/>
      <c r="AT149" s="60" t="s">
        <v>31</v>
      </c>
      <c r="AU149" s="60" t="s">
        <v>11</v>
      </c>
      <c r="AV149" s="56" t="s">
        <v>11</v>
      </c>
      <c r="AW149" s="56" t="s">
        <v>4</v>
      </c>
      <c r="AX149" s="56" t="s">
        <v>10</v>
      </c>
      <c r="AY149" s="60" t="s">
        <v>26</v>
      </c>
    </row>
    <row r="150" spans="2:51" s="56" customFormat="1" ht="15" customHeight="1">
      <c r="B150" s="55"/>
      <c r="D150" s="57" t="s">
        <v>31</v>
      </c>
      <c r="E150" s="60" t="s">
        <v>34</v>
      </c>
      <c r="F150" s="59" t="s">
        <v>171</v>
      </c>
      <c r="H150" s="60"/>
      <c r="L150" s="55"/>
      <c r="M150" s="61"/>
      <c r="T150" s="62"/>
      <c r="AT150" s="60" t="s">
        <v>31</v>
      </c>
      <c r="AU150" s="60" t="s">
        <v>11</v>
      </c>
      <c r="AV150" s="56" t="s">
        <v>11</v>
      </c>
      <c r="AW150" s="56" t="s">
        <v>4</v>
      </c>
      <c r="AX150" s="56" t="s">
        <v>10</v>
      </c>
      <c r="AY150" s="60" t="s">
        <v>26</v>
      </c>
    </row>
    <row r="151" spans="2:51" s="56" customFormat="1" ht="15" customHeight="1">
      <c r="B151" s="55"/>
      <c r="D151" s="57" t="s">
        <v>31</v>
      </c>
      <c r="E151" s="60" t="s">
        <v>35</v>
      </c>
      <c r="F151" s="59" t="s">
        <v>45</v>
      </c>
      <c r="H151" s="60"/>
      <c r="L151" s="55"/>
      <c r="M151" s="61"/>
      <c r="T151" s="62"/>
      <c r="AT151" s="60" t="s">
        <v>31</v>
      </c>
      <c r="AU151" s="60" t="s">
        <v>11</v>
      </c>
      <c r="AV151" s="56" t="s">
        <v>11</v>
      </c>
      <c r="AW151" s="56" t="s">
        <v>4</v>
      </c>
      <c r="AX151" s="56" t="s">
        <v>10</v>
      </c>
      <c r="AY151" s="60" t="s">
        <v>26</v>
      </c>
    </row>
    <row r="152" spans="2:51" s="56" customFormat="1" ht="67.5">
      <c r="B152" s="55"/>
      <c r="D152" s="57" t="s">
        <v>31</v>
      </c>
      <c r="E152" s="58" t="s">
        <v>57</v>
      </c>
      <c r="F152" s="58" t="s">
        <v>172</v>
      </c>
      <c r="H152" s="60"/>
      <c r="L152" s="55"/>
      <c r="M152" s="61"/>
      <c r="T152" s="62"/>
      <c r="AT152" s="60" t="s">
        <v>31</v>
      </c>
      <c r="AU152" s="60" t="s">
        <v>11</v>
      </c>
      <c r="AV152" s="56" t="s">
        <v>11</v>
      </c>
      <c r="AW152" s="56" t="s">
        <v>4</v>
      </c>
      <c r="AX152" s="56" t="s">
        <v>10</v>
      </c>
      <c r="AY152" s="60" t="s">
        <v>26</v>
      </c>
    </row>
    <row r="153" spans="2:11" ht="11.25" customHeight="1">
      <c r="B153" s="63"/>
      <c r="K153" s="15"/>
    </row>
    <row r="154" spans="2:65" s="1" customFormat="1" ht="16.5" customHeight="1">
      <c r="B154" s="5"/>
      <c r="C154" s="42" t="s">
        <v>173</v>
      </c>
      <c r="D154" s="43" t="s">
        <v>27</v>
      </c>
      <c r="E154" s="44"/>
      <c r="F154" s="45" t="s">
        <v>174</v>
      </c>
      <c r="G154" s="46" t="s">
        <v>28</v>
      </c>
      <c r="H154" s="47">
        <v>4</v>
      </c>
      <c r="I154" s="14"/>
      <c r="J154" s="48">
        <f>ROUND(I154*H154,2)</f>
        <v>0</v>
      </c>
      <c r="K154" s="45" t="s">
        <v>0</v>
      </c>
      <c r="L154" s="5"/>
      <c r="M154" s="49" t="s">
        <v>0</v>
      </c>
      <c r="N154" s="50" t="s">
        <v>6</v>
      </c>
      <c r="O154" s="51">
        <v>0</v>
      </c>
      <c r="P154" s="51">
        <f>O154*H154</f>
        <v>0</v>
      </c>
      <c r="Q154" s="51">
        <v>0</v>
      </c>
      <c r="R154" s="51">
        <f>Q154*H154</f>
        <v>0</v>
      </c>
      <c r="S154" s="51">
        <v>0</v>
      </c>
      <c r="T154" s="52">
        <f>S154*H154</f>
        <v>0</v>
      </c>
      <c r="AR154" s="53" t="s">
        <v>29</v>
      </c>
      <c r="AT154" s="53" t="s">
        <v>27</v>
      </c>
      <c r="AU154" s="53" t="s">
        <v>11</v>
      </c>
      <c r="AY154" s="2" t="s">
        <v>26</v>
      </c>
      <c r="BE154" s="54">
        <f>IF(N154="základní",J154,0)</f>
        <v>0</v>
      </c>
      <c r="BF154" s="54">
        <f>IF(N154="snížená",J154,0)</f>
        <v>0</v>
      </c>
      <c r="BG154" s="54">
        <f>IF(N154="zákl. přenesená",J154,0)</f>
        <v>0</v>
      </c>
      <c r="BH154" s="54">
        <f>IF(N154="sníž. přenesená",J154,0)</f>
        <v>0</v>
      </c>
      <c r="BI154" s="54">
        <f>IF(N154="nulová",J154,0)</f>
        <v>0</v>
      </c>
      <c r="BJ154" s="2" t="s">
        <v>11</v>
      </c>
      <c r="BK154" s="54">
        <f>ROUND(I154*H154,2)</f>
        <v>0</v>
      </c>
      <c r="BL154" s="2" t="s">
        <v>29</v>
      </c>
      <c r="BM154" s="53" t="s">
        <v>30</v>
      </c>
    </row>
    <row r="155" spans="2:51" s="56" customFormat="1" ht="45">
      <c r="B155" s="55"/>
      <c r="D155" s="57" t="s">
        <v>31</v>
      </c>
      <c r="E155" s="58" t="s">
        <v>33</v>
      </c>
      <c r="F155" s="58" t="s">
        <v>175</v>
      </c>
      <c r="H155" s="60" t="s">
        <v>0</v>
      </c>
      <c r="L155" s="55"/>
      <c r="M155" s="61"/>
      <c r="T155" s="62"/>
      <c r="AT155" s="60" t="s">
        <v>31</v>
      </c>
      <c r="AU155" s="60" t="s">
        <v>11</v>
      </c>
      <c r="AV155" s="56" t="s">
        <v>11</v>
      </c>
      <c r="AW155" s="56" t="s">
        <v>4</v>
      </c>
      <c r="AX155" s="56" t="s">
        <v>10</v>
      </c>
      <c r="AY155" s="60" t="s">
        <v>26</v>
      </c>
    </row>
    <row r="156" spans="2:51" s="56" customFormat="1" ht="15" customHeight="1">
      <c r="B156" s="55"/>
      <c r="D156" s="57" t="s">
        <v>31</v>
      </c>
      <c r="E156" s="60" t="s">
        <v>34</v>
      </c>
      <c r="F156" s="59" t="s">
        <v>176</v>
      </c>
      <c r="H156" s="60"/>
      <c r="L156" s="55"/>
      <c r="M156" s="61"/>
      <c r="T156" s="62"/>
      <c r="AT156" s="60" t="s">
        <v>31</v>
      </c>
      <c r="AU156" s="60" t="s">
        <v>11</v>
      </c>
      <c r="AV156" s="56" t="s">
        <v>11</v>
      </c>
      <c r="AW156" s="56" t="s">
        <v>4</v>
      </c>
      <c r="AX156" s="56" t="s">
        <v>10</v>
      </c>
      <c r="AY156" s="60" t="s">
        <v>26</v>
      </c>
    </row>
    <row r="157" spans="2:51" s="56" customFormat="1" ht="15" customHeight="1">
      <c r="B157" s="55"/>
      <c r="D157" s="57" t="s">
        <v>31</v>
      </c>
      <c r="E157" s="60" t="s">
        <v>35</v>
      </c>
      <c r="F157" s="59" t="s">
        <v>45</v>
      </c>
      <c r="H157" s="60"/>
      <c r="L157" s="55"/>
      <c r="M157" s="61"/>
      <c r="T157" s="62"/>
      <c r="AT157" s="60" t="s">
        <v>31</v>
      </c>
      <c r="AU157" s="60" t="s">
        <v>11</v>
      </c>
      <c r="AV157" s="56" t="s">
        <v>11</v>
      </c>
      <c r="AW157" s="56" t="s">
        <v>4</v>
      </c>
      <c r="AX157" s="56" t="s">
        <v>10</v>
      </c>
      <c r="AY157" s="60" t="s">
        <v>26</v>
      </c>
    </row>
    <row r="158" spans="2:51" s="56" customFormat="1" ht="45">
      <c r="B158" s="55"/>
      <c r="D158" s="57" t="s">
        <v>31</v>
      </c>
      <c r="E158" s="58" t="s">
        <v>57</v>
      </c>
      <c r="F158" s="58" t="s">
        <v>177</v>
      </c>
      <c r="H158" s="60"/>
      <c r="L158" s="55"/>
      <c r="M158" s="61"/>
      <c r="T158" s="62"/>
      <c r="AT158" s="60" t="s">
        <v>31</v>
      </c>
      <c r="AU158" s="60" t="s">
        <v>11</v>
      </c>
      <c r="AV158" s="56" t="s">
        <v>11</v>
      </c>
      <c r="AW158" s="56" t="s">
        <v>4</v>
      </c>
      <c r="AX158" s="56" t="s">
        <v>10</v>
      </c>
      <c r="AY158" s="60" t="s">
        <v>26</v>
      </c>
    </row>
    <row r="159" spans="2:11" ht="11.25" customHeight="1">
      <c r="B159" s="63"/>
      <c r="K159" s="15"/>
    </row>
    <row r="160" spans="2:65" s="1" customFormat="1" ht="16.5" customHeight="1">
      <c r="B160" s="5"/>
      <c r="C160" s="42" t="s">
        <v>178</v>
      </c>
      <c r="D160" s="43" t="s">
        <v>27</v>
      </c>
      <c r="E160" s="44"/>
      <c r="F160" s="45" t="s">
        <v>179</v>
      </c>
      <c r="G160" s="46" t="s">
        <v>28</v>
      </c>
      <c r="H160" s="47">
        <v>2</v>
      </c>
      <c r="I160" s="14"/>
      <c r="J160" s="48">
        <f>ROUND(I160*H160,2)</f>
        <v>0</v>
      </c>
      <c r="K160" s="45" t="s">
        <v>0</v>
      </c>
      <c r="L160" s="5"/>
      <c r="M160" s="49" t="s">
        <v>0</v>
      </c>
      <c r="N160" s="50" t="s">
        <v>6</v>
      </c>
      <c r="O160" s="51">
        <v>0</v>
      </c>
      <c r="P160" s="51">
        <f>O160*H160</f>
        <v>0</v>
      </c>
      <c r="Q160" s="51">
        <v>0</v>
      </c>
      <c r="R160" s="51">
        <f>Q160*H160</f>
        <v>0</v>
      </c>
      <c r="S160" s="51">
        <v>0</v>
      </c>
      <c r="T160" s="52">
        <f>S160*H160</f>
        <v>0</v>
      </c>
      <c r="AR160" s="53" t="s">
        <v>29</v>
      </c>
      <c r="AT160" s="53" t="s">
        <v>27</v>
      </c>
      <c r="AU160" s="53" t="s">
        <v>11</v>
      </c>
      <c r="AY160" s="2" t="s">
        <v>26</v>
      </c>
      <c r="BE160" s="54">
        <f>IF(N160="základní",J160,0)</f>
        <v>0</v>
      </c>
      <c r="BF160" s="54">
        <f>IF(N160="snížená",J160,0)</f>
        <v>0</v>
      </c>
      <c r="BG160" s="54">
        <f>IF(N160="zákl. přenesená",J160,0)</f>
        <v>0</v>
      </c>
      <c r="BH160" s="54">
        <f>IF(N160="sníž. přenesená",J160,0)</f>
        <v>0</v>
      </c>
      <c r="BI160" s="54">
        <f>IF(N160="nulová",J160,0)</f>
        <v>0</v>
      </c>
      <c r="BJ160" s="2" t="s">
        <v>11</v>
      </c>
      <c r="BK160" s="54">
        <f>ROUND(I160*H160,2)</f>
        <v>0</v>
      </c>
      <c r="BL160" s="2" t="s">
        <v>29</v>
      </c>
      <c r="BM160" s="53" t="s">
        <v>30</v>
      </c>
    </row>
    <row r="161" spans="2:51" s="56" customFormat="1" ht="56.25">
      <c r="B161" s="55"/>
      <c r="D161" s="57" t="s">
        <v>31</v>
      </c>
      <c r="E161" s="58" t="s">
        <v>33</v>
      </c>
      <c r="F161" s="58" t="s">
        <v>180</v>
      </c>
      <c r="H161" s="60" t="s">
        <v>0</v>
      </c>
      <c r="L161" s="55"/>
      <c r="M161" s="61"/>
      <c r="T161" s="62"/>
      <c r="AT161" s="60" t="s">
        <v>31</v>
      </c>
      <c r="AU161" s="60" t="s">
        <v>11</v>
      </c>
      <c r="AV161" s="56" t="s">
        <v>11</v>
      </c>
      <c r="AW161" s="56" t="s">
        <v>4</v>
      </c>
      <c r="AX161" s="56" t="s">
        <v>10</v>
      </c>
      <c r="AY161" s="60" t="s">
        <v>26</v>
      </c>
    </row>
    <row r="162" spans="2:51" s="56" customFormat="1" ht="45">
      <c r="B162" s="55"/>
      <c r="D162" s="57" t="s">
        <v>31</v>
      </c>
      <c r="E162" s="71" t="s">
        <v>34</v>
      </c>
      <c r="F162" s="59" t="s">
        <v>181</v>
      </c>
      <c r="H162" s="60"/>
      <c r="L162" s="55"/>
      <c r="M162" s="61"/>
      <c r="T162" s="62"/>
      <c r="AT162" s="60" t="s">
        <v>31</v>
      </c>
      <c r="AU162" s="60" t="s">
        <v>11</v>
      </c>
      <c r="AV162" s="56" t="s">
        <v>11</v>
      </c>
      <c r="AW162" s="56" t="s">
        <v>4</v>
      </c>
      <c r="AX162" s="56" t="s">
        <v>10</v>
      </c>
      <c r="AY162" s="60" t="s">
        <v>26</v>
      </c>
    </row>
    <row r="163" spans="2:51" s="56" customFormat="1" ht="15" customHeight="1">
      <c r="B163" s="55"/>
      <c r="D163" s="57" t="s">
        <v>31</v>
      </c>
      <c r="E163" s="60" t="s">
        <v>35</v>
      </c>
      <c r="F163" s="59" t="s">
        <v>45</v>
      </c>
      <c r="H163" s="60"/>
      <c r="L163" s="55"/>
      <c r="M163" s="61"/>
      <c r="T163" s="62"/>
      <c r="AT163" s="60" t="s">
        <v>31</v>
      </c>
      <c r="AU163" s="60" t="s">
        <v>11</v>
      </c>
      <c r="AV163" s="56" t="s">
        <v>11</v>
      </c>
      <c r="AW163" s="56" t="s">
        <v>4</v>
      </c>
      <c r="AX163" s="56" t="s">
        <v>10</v>
      </c>
      <c r="AY163" s="60" t="s">
        <v>26</v>
      </c>
    </row>
    <row r="164" spans="2:51" s="56" customFormat="1" ht="33.75">
      <c r="B164" s="55"/>
      <c r="D164" s="57" t="s">
        <v>31</v>
      </c>
      <c r="E164" s="58" t="s">
        <v>57</v>
      </c>
      <c r="F164" s="58" t="s">
        <v>182</v>
      </c>
      <c r="H164" s="60"/>
      <c r="L164" s="55"/>
      <c r="M164" s="61"/>
      <c r="T164" s="62"/>
      <c r="AT164" s="60" t="s">
        <v>31</v>
      </c>
      <c r="AU164" s="60" t="s">
        <v>11</v>
      </c>
      <c r="AV164" s="56" t="s">
        <v>11</v>
      </c>
      <c r="AW164" s="56" t="s">
        <v>4</v>
      </c>
      <c r="AX164" s="56" t="s">
        <v>10</v>
      </c>
      <c r="AY164" s="60" t="s">
        <v>26</v>
      </c>
    </row>
    <row r="165" spans="2:11" ht="11.25" customHeight="1">
      <c r="B165" s="63"/>
      <c r="K165" s="15"/>
    </row>
    <row r="166" spans="2:65" s="1" customFormat="1" ht="16.5" customHeight="1">
      <c r="B166" s="5"/>
      <c r="C166" s="42" t="s">
        <v>183</v>
      </c>
      <c r="D166" s="43" t="s">
        <v>27</v>
      </c>
      <c r="E166" s="44"/>
      <c r="F166" s="45" t="s">
        <v>184</v>
      </c>
      <c r="G166" s="46" t="s">
        <v>28</v>
      </c>
      <c r="H166" s="47">
        <v>2</v>
      </c>
      <c r="I166" s="14"/>
      <c r="J166" s="48">
        <f>ROUND(I166*H166,2)</f>
        <v>0</v>
      </c>
      <c r="K166" s="45" t="s">
        <v>0</v>
      </c>
      <c r="L166" s="5"/>
      <c r="M166" s="49" t="s">
        <v>0</v>
      </c>
      <c r="N166" s="50" t="s">
        <v>6</v>
      </c>
      <c r="O166" s="51">
        <v>0</v>
      </c>
      <c r="P166" s="51">
        <f>O166*H166</f>
        <v>0</v>
      </c>
      <c r="Q166" s="51">
        <v>0</v>
      </c>
      <c r="R166" s="51">
        <f>Q166*H166</f>
        <v>0</v>
      </c>
      <c r="S166" s="51">
        <v>0</v>
      </c>
      <c r="T166" s="52">
        <f>S166*H166</f>
        <v>0</v>
      </c>
      <c r="AR166" s="53" t="s">
        <v>29</v>
      </c>
      <c r="AT166" s="53" t="s">
        <v>27</v>
      </c>
      <c r="AU166" s="53" t="s">
        <v>11</v>
      </c>
      <c r="AY166" s="2" t="s">
        <v>26</v>
      </c>
      <c r="BE166" s="54">
        <f>IF(N166="základní",J166,0)</f>
        <v>0</v>
      </c>
      <c r="BF166" s="54">
        <f>IF(N166="snížená",J166,0)</f>
        <v>0</v>
      </c>
      <c r="BG166" s="54">
        <f>IF(N166="zákl. přenesená",J166,0)</f>
        <v>0</v>
      </c>
      <c r="BH166" s="54">
        <f>IF(N166="sníž. přenesená",J166,0)</f>
        <v>0</v>
      </c>
      <c r="BI166" s="54">
        <f>IF(N166="nulová",J166,0)</f>
        <v>0</v>
      </c>
      <c r="BJ166" s="2" t="s">
        <v>11</v>
      </c>
      <c r="BK166" s="54">
        <f>ROUND(I166*H166,2)</f>
        <v>0</v>
      </c>
      <c r="BL166" s="2" t="s">
        <v>29</v>
      </c>
      <c r="BM166" s="53" t="s">
        <v>30</v>
      </c>
    </row>
    <row r="167" spans="2:51" s="56" customFormat="1" ht="33.75">
      <c r="B167" s="55"/>
      <c r="D167" s="57" t="s">
        <v>31</v>
      </c>
      <c r="E167" s="58" t="s">
        <v>33</v>
      </c>
      <c r="F167" s="58" t="s">
        <v>185</v>
      </c>
      <c r="H167" s="60" t="s">
        <v>0</v>
      </c>
      <c r="L167" s="55"/>
      <c r="M167" s="61"/>
      <c r="T167" s="62"/>
      <c r="AT167" s="60" t="s">
        <v>31</v>
      </c>
      <c r="AU167" s="60" t="s">
        <v>11</v>
      </c>
      <c r="AV167" s="56" t="s">
        <v>11</v>
      </c>
      <c r="AW167" s="56" t="s">
        <v>4</v>
      </c>
      <c r="AX167" s="56" t="s">
        <v>10</v>
      </c>
      <c r="AY167" s="60" t="s">
        <v>26</v>
      </c>
    </row>
    <row r="168" spans="2:51" s="56" customFormat="1" ht="45">
      <c r="B168" s="55"/>
      <c r="D168" s="57" t="s">
        <v>31</v>
      </c>
      <c r="E168" s="71" t="s">
        <v>34</v>
      </c>
      <c r="F168" s="59" t="s">
        <v>181</v>
      </c>
      <c r="H168" s="60"/>
      <c r="L168" s="55"/>
      <c r="M168" s="61"/>
      <c r="T168" s="62"/>
      <c r="AT168" s="60" t="s">
        <v>31</v>
      </c>
      <c r="AU168" s="60" t="s">
        <v>11</v>
      </c>
      <c r="AV168" s="56" t="s">
        <v>11</v>
      </c>
      <c r="AW168" s="56" t="s">
        <v>4</v>
      </c>
      <c r="AX168" s="56" t="s">
        <v>10</v>
      </c>
      <c r="AY168" s="60" t="s">
        <v>26</v>
      </c>
    </row>
    <row r="169" spans="2:51" s="56" customFormat="1" ht="15" customHeight="1">
      <c r="B169" s="55"/>
      <c r="D169" s="57" t="s">
        <v>31</v>
      </c>
      <c r="E169" s="60" t="s">
        <v>35</v>
      </c>
      <c r="F169" s="59" t="s">
        <v>45</v>
      </c>
      <c r="H169" s="60"/>
      <c r="L169" s="55"/>
      <c r="M169" s="61"/>
      <c r="T169" s="62"/>
      <c r="AT169" s="60" t="s">
        <v>31</v>
      </c>
      <c r="AU169" s="60" t="s">
        <v>11</v>
      </c>
      <c r="AV169" s="56" t="s">
        <v>11</v>
      </c>
      <c r="AW169" s="56" t="s">
        <v>4</v>
      </c>
      <c r="AX169" s="56" t="s">
        <v>10</v>
      </c>
      <c r="AY169" s="60" t="s">
        <v>26</v>
      </c>
    </row>
    <row r="170" spans="2:51" s="56" customFormat="1" ht="78.75">
      <c r="B170" s="55"/>
      <c r="D170" s="57" t="s">
        <v>31</v>
      </c>
      <c r="E170" s="58" t="s">
        <v>57</v>
      </c>
      <c r="F170" s="58" t="s">
        <v>186</v>
      </c>
      <c r="H170" s="60"/>
      <c r="L170" s="55"/>
      <c r="M170" s="61"/>
      <c r="T170" s="62"/>
      <c r="AT170" s="60" t="s">
        <v>31</v>
      </c>
      <c r="AU170" s="60" t="s">
        <v>11</v>
      </c>
      <c r="AV170" s="56" t="s">
        <v>11</v>
      </c>
      <c r="AW170" s="56" t="s">
        <v>4</v>
      </c>
      <c r="AX170" s="56" t="s">
        <v>10</v>
      </c>
      <c r="AY170" s="60" t="s">
        <v>26</v>
      </c>
    </row>
    <row r="171" spans="2:11" ht="11.25" customHeight="1">
      <c r="B171" s="63"/>
      <c r="K171" s="15"/>
    </row>
    <row r="172" spans="2:65" s="1" customFormat="1" ht="16.5" customHeight="1">
      <c r="B172" s="5"/>
      <c r="C172" s="42" t="s">
        <v>187</v>
      </c>
      <c r="D172" s="43" t="s">
        <v>27</v>
      </c>
      <c r="E172" s="44"/>
      <c r="F172" s="45" t="s">
        <v>188</v>
      </c>
      <c r="G172" s="46" t="s">
        <v>28</v>
      </c>
      <c r="H172" s="47">
        <v>2</v>
      </c>
      <c r="I172" s="14"/>
      <c r="J172" s="48">
        <f>ROUND(I172*H172,2)</f>
        <v>0</v>
      </c>
      <c r="K172" s="45" t="s">
        <v>0</v>
      </c>
      <c r="L172" s="5"/>
      <c r="M172" s="49" t="s">
        <v>0</v>
      </c>
      <c r="N172" s="50" t="s">
        <v>6</v>
      </c>
      <c r="O172" s="51">
        <v>0</v>
      </c>
      <c r="P172" s="51">
        <f>O172*H172</f>
        <v>0</v>
      </c>
      <c r="Q172" s="51">
        <v>0</v>
      </c>
      <c r="R172" s="51">
        <f>Q172*H172</f>
        <v>0</v>
      </c>
      <c r="S172" s="51">
        <v>0</v>
      </c>
      <c r="T172" s="52">
        <f>S172*H172</f>
        <v>0</v>
      </c>
      <c r="AR172" s="53" t="s">
        <v>29</v>
      </c>
      <c r="AT172" s="53" t="s">
        <v>27</v>
      </c>
      <c r="AU172" s="53" t="s">
        <v>11</v>
      </c>
      <c r="AY172" s="2" t="s">
        <v>26</v>
      </c>
      <c r="BE172" s="54">
        <f>IF(N172="základní",J172,0)</f>
        <v>0</v>
      </c>
      <c r="BF172" s="54">
        <f>IF(N172="snížená",J172,0)</f>
        <v>0</v>
      </c>
      <c r="BG172" s="54">
        <f>IF(N172="zákl. přenesená",J172,0)</f>
        <v>0</v>
      </c>
      <c r="BH172" s="54">
        <f>IF(N172="sníž. přenesená",J172,0)</f>
        <v>0</v>
      </c>
      <c r="BI172" s="54">
        <f>IF(N172="nulová",J172,0)</f>
        <v>0</v>
      </c>
      <c r="BJ172" s="2" t="s">
        <v>11</v>
      </c>
      <c r="BK172" s="54">
        <f>ROUND(I172*H172,2)</f>
        <v>0</v>
      </c>
      <c r="BL172" s="2" t="s">
        <v>29</v>
      </c>
      <c r="BM172" s="53" t="s">
        <v>30</v>
      </c>
    </row>
    <row r="173" spans="2:51" s="56" customFormat="1" ht="56.25">
      <c r="B173" s="55"/>
      <c r="D173" s="57" t="s">
        <v>31</v>
      </c>
      <c r="E173" s="58" t="s">
        <v>33</v>
      </c>
      <c r="F173" s="58" t="s">
        <v>180</v>
      </c>
      <c r="H173" s="60" t="s">
        <v>0</v>
      </c>
      <c r="L173" s="55"/>
      <c r="M173" s="61"/>
      <c r="T173" s="62"/>
      <c r="AT173" s="60" t="s">
        <v>31</v>
      </c>
      <c r="AU173" s="60" t="s">
        <v>11</v>
      </c>
      <c r="AV173" s="56" t="s">
        <v>11</v>
      </c>
      <c r="AW173" s="56" t="s">
        <v>4</v>
      </c>
      <c r="AX173" s="56" t="s">
        <v>10</v>
      </c>
      <c r="AY173" s="60" t="s">
        <v>26</v>
      </c>
    </row>
    <row r="174" spans="2:51" s="56" customFormat="1" ht="45">
      <c r="B174" s="55"/>
      <c r="D174" s="57" t="s">
        <v>31</v>
      </c>
      <c r="E174" s="71" t="s">
        <v>34</v>
      </c>
      <c r="F174" s="59" t="s">
        <v>181</v>
      </c>
      <c r="H174" s="60"/>
      <c r="L174" s="55"/>
      <c r="M174" s="61"/>
      <c r="T174" s="62"/>
      <c r="AT174" s="60" t="s">
        <v>31</v>
      </c>
      <c r="AU174" s="60" t="s">
        <v>11</v>
      </c>
      <c r="AV174" s="56" t="s">
        <v>11</v>
      </c>
      <c r="AW174" s="56" t="s">
        <v>4</v>
      </c>
      <c r="AX174" s="56" t="s">
        <v>10</v>
      </c>
      <c r="AY174" s="60" t="s">
        <v>26</v>
      </c>
    </row>
    <row r="175" spans="2:51" s="56" customFormat="1" ht="15" customHeight="1">
      <c r="B175" s="55"/>
      <c r="D175" s="57" t="s">
        <v>31</v>
      </c>
      <c r="E175" s="60" t="s">
        <v>35</v>
      </c>
      <c r="F175" s="59" t="s">
        <v>45</v>
      </c>
      <c r="H175" s="60"/>
      <c r="L175" s="55"/>
      <c r="M175" s="61"/>
      <c r="T175" s="62"/>
      <c r="AT175" s="60" t="s">
        <v>31</v>
      </c>
      <c r="AU175" s="60" t="s">
        <v>11</v>
      </c>
      <c r="AV175" s="56" t="s">
        <v>11</v>
      </c>
      <c r="AW175" s="56" t="s">
        <v>4</v>
      </c>
      <c r="AX175" s="56" t="s">
        <v>10</v>
      </c>
      <c r="AY175" s="60" t="s">
        <v>26</v>
      </c>
    </row>
    <row r="176" spans="2:51" s="56" customFormat="1" ht="33.75">
      <c r="B176" s="55"/>
      <c r="D176" s="57" t="s">
        <v>31</v>
      </c>
      <c r="E176" s="58" t="s">
        <v>57</v>
      </c>
      <c r="F176" s="58" t="s">
        <v>182</v>
      </c>
      <c r="H176" s="60"/>
      <c r="L176" s="55"/>
      <c r="M176" s="61"/>
      <c r="T176" s="62"/>
      <c r="AT176" s="60" t="s">
        <v>31</v>
      </c>
      <c r="AU176" s="60" t="s">
        <v>11</v>
      </c>
      <c r="AV176" s="56" t="s">
        <v>11</v>
      </c>
      <c r="AW176" s="56" t="s">
        <v>4</v>
      </c>
      <c r="AX176" s="56" t="s">
        <v>10</v>
      </c>
      <c r="AY176" s="60" t="s">
        <v>26</v>
      </c>
    </row>
    <row r="177" spans="2:11" ht="11.25" customHeight="1">
      <c r="B177" s="63"/>
      <c r="K177" s="15"/>
    </row>
    <row r="178" spans="2:65" s="1" customFormat="1" ht="24">
      <c r="B178" s="5"/>
      <c r="C178" s="42" t="s">
        <v>189</v>
      </c>
      <c r="D178" s="43" t="s">
        <v>27</v>
      </c>
      <c r="E178" s="44"/>
      <c r="F178" s="45" t="s">
        <v>190</v>
      </c>
      <c r="G178" s="46" t="s">
        <v>28</v>
      </c>
      <c r="H178" s="47">
        <v>2</v>
      </c>
      <c r="I178" s="14"/>
      <c r="J178" s="48">
        <f>ROUND(I178*H178,2)</f>
        <v>0</v>
      </c>
      <c r="K178" s="45" t="s">
        <v>0</v>
      </c>
      <c r="L178" s="5"/>
      <c r="M178" s="49" t="s">
        <v>0</v>
      </c>
      <c r="N178" s="50" t="s">
        <v>6</v>
      </c>
      <c r="O178" s="51">
        <v>0</v>
      </c>
      <c r="P178" s="51">
        <f>O178*H178</f>
        <v>0</v>
      </c>
      <c r="Q178" s="51">
        <v>0</v>
      </c>
      <c r="R178" s="51">
        <f>Q178*H178</f>
        <v>0</v>
      </c>
      <c r="S178" s="51">
        <v>0</v>
      </c>
      <c r="T178" s="52">
        <f>S178*H178</f>
        <v>0</v>
      </c>
      <c r="AR178" s="53" t="s">
        <v>29</v>
      </c>
      <c r="AT178" s="53" t="s">
        <v>27</v>
      </c>
      <c r="AU178" s="53" t="s">
        <v>11</v>
      </c>
      <c r="AY178" s="2" t="s">
        <v>26</v>
      </c>
      <c r="BE178" s="54">
        <f>IF(N178="základní",J178,0)</f>
        <v>0</v>
      </c>
      <c r="BF178" s="54">
        <f>IF(N178="snížená",J178,0)</f>
        <v>0</v>
      </c>
      <c r="BG178" s="54">
        <f>IF(N178="zákl. přenesená",J178,0)</f>
        <v>0</v>
      </c>
      <c r="BH178" s="54">
        <f>IF(N178="sníž. přenesená",J178,0)</f>
        <v>0</v>
      </c>
      <c r="BI178" s="54">
        <f>IF(N178="nulová",J178,0)</f>
        <v>0</v>
      </c>
      <c r="BJ178" s="2" t="s">
        <v>11</v>
      </c>
      <c r="BK178" s="54">
        <f>ROUND(I178*H178,2)</f>
        <v>0</v>
      </c>
      <c r="BL178" s="2" t="s">
        <v>29</v>
      </c>
      <c r="BM178" s="53" t="s">
        <v>30</v>
      </c>
    </row>
    <row r="179" spans="2:51" s="56" customFormat="1" ht="45">
      <c r="B179" s="55"/>
      <c r="D179" s="57" t="s">
        <v>31</v>
      </c>
      <c r="E179" s="58" t="s">
        <v>33</v>
      </c>
      <c r="F179" s="58" t="s">
        <v>191</v>
      </c>
      <c r="H179" s="60" t="s">
        <v>0</v>
      </c>
      <c r="J179" s="77"/>
      <c r="L179" s="55"/>
      <c r="M179" s="61"/>
      <c r="T179" s="62"/>
      <c r="AT179" s="60" t="s">
        <v>31</v>
      </c>
      <c r="AU179" s="60" t="s">
        <v>11</v>
      </c>
      <c r="AV179" s="56" t="s">
        <v>11</v>
      </c>
      <c r="AW179" s="56" t="s">
        <v>4</v>
      </c>
      <c r="AX179" s="56" t="s">
        <v>10</v>
      </c>
      <c r="AY179" s="60" t="s">
        <v>26</v>
      </c>
    </row>
    <row r="180" spans="2:51" s="56" customFormat="1" ht="22.5">
      <c r="B180" s="55"/>
      <c r="D180" s="57" t="s">
        <v>31</v>
      </c>
      <c r="E180" s="71" t="s">
        <v>34</v>
      </c>
      <c r="F180" s="59" t="s">
        <v>192</v>
      </c>
      <c r="H180" s="60"/>
      <c r="L180" s="55"/>
      <c r="M180" s="61"/>
      <c r="T180" s="62"/>
      <c r="AT180" s="60" t="s">
        <v>31</v>
      </c>
      <c r="AU180" s="60" t="s">
        <v>11</v>
      </c>
      <c r="AV180" s="56" t="s">
        <v>11</v>
      </c>
      <c r="AW180" s="56" t="s">
        <v>4</v>
      </c>
      <c r="AX180" s="56" t="s">
        <v>10</v>
      </c>
      <c r="AY180" s="60" t="s">
        <v>26</v>
      </c>
    </row>
    <row r="181" spans="2:51" s="56" customFormat="1" ht="15" customHeight="1">
      <c r="B181" s="55"/>
      <c r="D181" s="57" t="s">
        <v>31</v>
      </c>
      <c r="E181" s="60" t="s">
        <v>35</v>
      </c>
      <c r="F181" s="59" t="s">
        <v>45</v>
      </c>
      <c r="H181" s="60"/>
      <c r="L181" s="55"/>
      <c r="M181" s="61"/>
      <c r="T181" s="62"/>
      <c r="AT181" s="60" t="s">
        <v>31</v>
      </c>
      <c r="AU181" s="60" t="s">
        <v>11</v>
      </c>
      <c r="AV181" s="56" t="s">
        <v>11</v>
      </c>
      <c r="AW181" s="56" t="s">
        <v>4</v>
      </c>
      <c r="AX181" s="56" t="s">
        <v>10</v>
      </c>
      <c r="AY181" s="60" t="s">
        <v>26</v>
      </c>
    </row>
    <row r="182" spans="2:51" s="56" customFormat="1" ht="12">
      <c r="B182" s="55"/>
      <c r="D182" s="57" t="s">
        <v>31</v>
      </c>
      <c r="E182" s="58" t="s">
        <v>57</v>
      </c>
      <c r="F182" s="58" t="s">
        <v>193</v>
      </c>
      <c r="H182" s="60"/>
      <c r="L182" s="55"/>
      <c r="M182" s="61"/>
      <c r="T182" s="62"/>
      <c r="AT182" s="60" t="s">
        <v>31</v>
      </c>
      <c r="AU182" s="60" t="s">
        <v>11</v>
      </c>
      <c r="AV182" s="56" t="s">
        <v>11</v>
      </c>
      <c r="AW182" s="56" t="s">
        <v>4</v>
      </c>
      <c r="AX182" s="56" t="s">
        <v>10</v>
      </c>
      <c r="AY182" s="60" t="s">
        <v>26</v>
      </c>
    </row>
    <row r="183" spans="2:11" ht="12">
      <c r="B183" s="16"/>
      <c r="C183" s="17"/>
      <c r="D183" s="17"/>
      <c r="E183" s="17"/>
      <c r="F183" s="17"/>
      <c r="G183" s="17"/>
      <c r="H183" s="17"/>
      <c r="I183" s="17"/>
      <c r="J183" s="17"/>
      <c r="K183" s="18"/>
    </row>
  </sheetData>
  <autoFilter ref="C16:K24"/>
  <mergeCells count="25"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6:J56"/>
    <mergeCell ref="I52:J52"/>
    <mergeCell ref="I53:J53"/>
    <mergeCell ref="I54:J54"/>
    <mergeCell ref="I55:J55"/>
    <mergeCell ref="I38:J38"/>
    <mergeCell ref="I39:J39"/>
    <mergeCell ref="I40:J40"/>
    <mergeCell ref="I41:J41"/>
    <mergeCell ref="I36:J36"/>
    <mergeCell ref="E9:H9"/>
    <mergeCell ref="E11:H11"/>
    <mergeCell ref="I34:J34"/>
    <mergeCell ref="I35:J35"/>
    <mergeCell ref="I37:J37"/>
  </mergeCells>
  <printOptions/>
  <pageMargins left="0.39375" right="0.39375" top="0.39375" bottom="0.39375" header="0" footer="0"/>
  <pageSetup blackAndWhite="1" fitToHeight="0" fitToWidth="1" horizontalDpi="600" verticalDpi="600" orientation="portrait" paperSize="9" scale="57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Šivrová Petra</cp:lastModifiedBy>
  <cp:lastPrinted>2024-01-22T06:24:37Z</cp:lastPrinted>
  <dcterms:created xsi:type="dcterms:W3CDTF">2022-07-20T08:13:40Z</dcterms:created>
  <dcterms:modified xsi:type="dcterms:W3CDTF">2024-01-22T06:25:21Z</dcterms:modified>
  <cp:category/>
  <cp:version/>
  <cp:contentType/>
  <cp:contentStatus/>
</cp:coreProperties>
</file>