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PROJEKTY\21060 EPC pro NRB\01 DĚČÍN\05 VZ EPC\02 VZD ZD\VZD ZD č. 3\přílohy\"/>
    </mc:Choice>
  </mc:AlternateContent>
  <bookViews>
    <workbookView xWindow="0" yWindow="0" windowWidth="28800" windowHeight="11985" activeTab="6"/>
  </bookViews>
  <sheets>
    <sheet name="2 - ZŠ Na Pešině akt." sheetId="15" r:id="rId1"/>
    <sheet name="4 - MŠ Školní" sheetId="12" r:id="rId2"/>
    <sheet name="5 - ZŠ Kosmonautů akt." sheetId="14" r:id="rId3"/>
    <sheet name="6 - MŠ Kosmonautů akt." sheetId="11" r:id="rId4"/>
    <sheet name="7 - ŠJ Sládkova" sheetId="13" state="hidden" r:id="rId5"/>
    <sheet name="7 - ŠJ Sládkova akt." sheetId="21" r:id="rId6"/>
    <sheet name="9 - ZŠ Vojanova akt." sheetId="18" r:id="rId7"/>
    <sheet name="10 - MŠ Riegrova" sheetId="10" r:id="rId8"/>
    <sheet name="12 - Knihovna akt." sheetId="22" r:id="rId9"/>
    <sheet name="12 - Knihovna" sheetId="7" state="hidden" r:id="rId10"/>
    <sheet name="14 - Magistrát" sheetId="6" r:id="rId11"/>
    <sheet name="15 - Zimní stadion akt." sheetId="23" r:id="rId12"/>
    <sheet name="15 - Zimní stadion pův." sheetId="19" state="hidden" r:id="rId13"/>
    <sheet name="16 - Aquapark akt." sheetId="20" r:id="rId14"/>
    <sheet name="16 - Aquapark pův." sheetId="2" state="hidden" r:id="rId15"/>
  </sheets>
  <externalReferences>
    <externalReference r:id="rId16"/>
    <externalReference r:id="rId17"/>
    <externalReference r:id="rId18"/>
    <externalReference r:id="rId19"/>
    <externalReference r:id="rId20"/>
  </externalReferences>
  <definedNames>
    <definedName name="_" localSheetId="8" hidden="1">{"'List1'!$A$1:$J$73"}</definedName>
    <definedName name="_" localSheetId="5" hidden="1">{"'List1'!$A$1:$J$73"}</definedName>
    <definedName name="_" hidden="1">{"'List1'!$A$1:$J$73"}</definedName>
    <definedName name="__DATA__" localSheetId="7">#REF!</definedName>
    <definedName name="__DATA__" localSheetId="9">#REF!</definedName>
    <definedName name="__DATA__" localSheetId="8">#REF!</definedName>
    <definedName name="__DATA__" localSheetId="10">#REF!</definedName>
    <definedName name="__DATA__" localSheetId="12">#REF!</definedName>
    <definedName name="__DATA__" localSheetId="13">#REF!</definedName>
    <definedName name="__DATA__" localSheetId="0">#REF!</definedName>
    <definedName name="__DATA__" localSheetId="1">#REF!</definedName>
    <definedName name="__DATA__" localSheetId="2">#REF!</definedName>
    <definedName name="__DATA__" localSheetId="3">#REF!</definedName>
    <definedName name="__DATA__" localSheetId="4">#REF!</definedName>
    <definedName name="__DATA__" localSheetId="5">#REF!</definedName>
    <definedName name="__DATA__" localSheetId="6">#REF!</definedName>
    <definedName name="__DATA__">#REF!</definedName>
    <definedName name="__MAIN__" localSheetId="7">#REF!</definedName>
    <definedName name="__MAIN__" localSheetId="9">#REF!</definedName>
    <definedName name="__MAIN__" localSheetId="8">#REF!</definedName>
    <definedName name="__MAIN__" localSheetId="10">#REF!</definedName>
    <definedName name="__MAIN__" localSheetId="12">#REF!</definedName>
    <definedName name="__MAIN__" localSheetId="13">#REF!</definedName>
    <definedName name="__MAIN__" localSheetId="0">#REF!</definedName>
    <definedName name="__MAIN__" localSheetId="1">#REF!</definedName>
    <definedName name="__MAIN__" localSheetId="2">#REF!</definedName>
    <definedName name="__MAIN__" localSheetId="3">#REF!</definedName>
    <definedName name="__MAIN__" localSheetId="4">#REF!</definedName>
    <definedName name="__MAIN__" localSheetId="5">#REF!</definedName>
    <definedName name="__MAIN__" localSheetId="6">#REF!</definedName>
    <definedName name="__MAIN__">#REF!</definedName>
    <definedName name="_44" localSheetId="8" hidden="1">{#N/A,#N/A,FALSE,"Nabídka";#N/A,#N/A,FALSE,"Specifikace"}</definedName>
    <definedName name="_44" localSheetId="5" hidden="1">{#N/A,#N/A,FALSE,"Nabídka";#N/A,#N/A,FALSE,"Specifikace"}</definedName>
    <definedName name="_44" hidden="1">{#N/A,#N/A,FALSE,"Nabídka";#N/A,#N/A,FALSE,"Specifikace"}</definedName>
    <definedName name="_454" localSheetId="8" hidden="1">{"'List1'!$A$1:$J$73"}</definedName>
    <definedName name="_454" localSheetId="5" hidden="1">{"'List1'!$A$1:$J$73"}</definedName>
    <definedName name="_454" hidden="1">{"'List1'!$A$1:$J$73"}</definedName>
    <definedName name="_xlnm._FilterDatabase" localSheetId="7" hidden="1">'10 - MŠ Riegrova'!#REF!</definedName>
    <definedName name="_xlnm._FilterDatabase" localSheetId="9" hidden="1">'12 - Knihovna'!#REF!</definedName>
    <definedName name="_xlnm._FilterDatabase" localSheetId="8" hidden="1">'12 - Knihovna akt.'!#REF!</definedName>
    <definedName name="_xlnm._FilterDatabase" localSheetId="10" hidden="1">'14 - Magistrát'!#REF!</definedName>
    <definedName name="_xlnm._FilterDatabase" localSheetId="12" hidden="1">'15 - Zimní stadion pův.'!#REF!</definedName>
    <definedName name="_xlnm._FilterDatabase" localSheetId="13" hidden="1">'16 - Aquapark akt.'!#REF!</definedName>
    <definedName name="_xlnm._FilterDatabase" localSheetId="14" hidden="1">'16 - Aquapark pův.'!#REF!</definedName>
    <definedName name="_xlnm._FilterDatabase" localSheetId="0" hidden="1">'2 - ZŠ Na Pešině akt.'!#REF!</definedName>
    <definedName name="_xlnm._FilterDatabase" localSheetId="1" hidden="1">'4 - MŠ Školní'!#REF!</definedName>
    <definedName name="_xlnm._FilterDatabase" localSheetId="2" hidden="1">'5 - ZŠ Kosmonautů akt.'!#REF!</definedName>
    <definedName name="_xlnm._FilterDatabase" localSheetId="3" hidden="1">'6 - MŠ Kosmonautů akt.'!#REF!</definedName>
    <definedName name="_xlnm._FilterDatabase" localSheetId="4" hidden="1">'7 - ŠJ Sládkova'!#REF!</definedName>
    <definedName name="_xlnm._FilterDatabase" localSheetId="5" hidden="1">'7 - ŠJ Sládkova akt.'!#REF!</definedName>
    <definedName name="_xlnm._FilterDatabase" localSheetId="6" hidden="1">'9 - ZŠ Vojanova akt.'!#REF!</definedName>
    <definedName name="_Order1" hidden="1">0</definedName>
    <definedName name="_Order2" hidden="1">0</definedName>
    <definedName name="a" localSheetId="7" hidden="1">{"'List1'!$A$1:$J$73"}</definedName>
    <definedName name="a" localSheetId="9" hidden="1">{"'List1'!$A$1:$J$73"}</definedName>
    <definedName name="a" localSheetId="8" hidden="1">{"'List1'!$A$1:$J$73"}</definedName>
    <definedName name="a" localSheetId="10" hidden="1">{"'List1'!$A$1:$J$73"}</definedName>
    <definedName name="a" localSheetId="12" hidden="1">{"'List1'!$A$1:$J$73"}</definedName>
    <definedName name="a" localSheetId="13" hidden="1">{"'List1'!$A$1:$J$73"}</definedName>
    <definedName name="a" localSheetId="14" hidden="1">{"'List1'!$A$1:$J$73"}</definedName>
    <definedName name="a" localSheetId="0" hidden="1">{"'List1'!$A$1:$J$73"}</definedName>
    <definedName name="a" localSheetId="1" hidden="1">{"'List1'!$A$1:$J$73"}</definedName>
    <definedName name="a" localSheetId="2" hidden="1">{"'List1'!$A$1:$J$73"}</definedName>
    <definedName name="a" localSheetId="3" hidden="1">{"'List1'!$A$1:$J$73"}</definedName>
    <definedName name="a" localSheetId="4" hidden="1">{"'List1'!$A$1:$J$73"}</definedName>
    <definedName name="a" localSheetId="5" hidden="1">{"'List1'!$A$1:$J$73"}</definedName>
    <definedName name="a" localSheetId="6" hidden="1">{"'List1'!$A$1:$J$73"}</definedName>
    <definedName name="a" hidden="1">{"'List1'!$A$1:$J$73"}</definedName>
    <definedName name="AccessDatabase" hidden="1">"C:\Marek\ex - nab99\Czg 990.mdb"</definedName>
    <definedName name="cenik">[1]produkty!$3:$1014</definedName>
    <definedName name="ceny" localSheetId="7" hidden="1">{"'List1'!$A$1:$J$73"}</definedName>
    <definedName name="ceny" localSheetId="9" hidden="1">{"'List1'!$A$1:$J$73"}</definedName>
    <definedName name="ceny" localSheetId="8" hidden="1">{"'List1'!$A$1:$J$73"}</definedName>
    <definedName name="ceny" localSheetId="10" hidden="1">{"'List1'!$A$1:$J$73"}</definedName>
    <definedName name="ceny" localSheetId="12" hidden="1">{"'List1'!$A$1:$J$73"}</definedName>
    <definedName name="ceny" localSheetId="13" hidden="1">{"'List1'!$A$1:$J$73"}</definedName>
    <definedName name="ceny" localSheetId="14" hidden="1">{"'List1'!$A$1:$J$73"}</definedName>
    <definedName name="ceny" localSheetId="0" hidden="1">{"'List1'!$A$1:$J$73"}</definedName>
    <definedName name="ceny" localSheetId="1" hidden="1">{"'List1'!$A$1:$J$73"}</definedName>
    <definedName name="ceny" localSheetId="2" hidden="1">{"'List1'!$A$1:$J$73"}</definedName>
    <definedName name="ceny" localSheetId="3" hidden="1">{"'List1'!$A$1:$J$73"}</definedName>
    <definedName name="ceny" localSheetId="4" hidden="1">{"'List1'!$A$1:$J$73"}</definedName>
    <definedName name="ceny" localSheetId="5" hidden="1">{"'List1'!$A$1:$J$73"}</definedName>
    <definedName name="ceny" localSheetId="6" hidden="1">{"'List1'!$A$1:$J$73"}</definedName>
    <definedName name="ceny" hidden="1">{"'List1'!$A$1:$J$73"}</definedName>
    <definedName name="cisloobjektu">'[2]Krycí list'!$A$4</definedName>
    <definedName name="d" localSheetId="7" hidden="1">{"'List1'!$A$1:$J$73"}</definedName>
    <definedName name="d" localSheetId="9" hidden="1">{"'List1'!$A$1:$J$73"}</definedName>
    <definedName name="d" localSheetId="8" hidden="1">{"'List1'!$A$1:$J$73"}</definedName>
    <definedName name="d" localSheetId="10" hidden="1">{"'List1'!$A$1:$J$73"}</definedName>
    <definedName name="d" localSheetId="12" hidden="1">{"'List1'!$A$1:$J$73"}</definedName>
    <definedName name="d" localSheetId="13" hidden="1">{"'List1'!$A$1:$J$73"}</definedName>
    <definedName name="d" localSheetId="14" hidden="1">{"'List1'!$A$1:$J$73"}</definedName>
    <definedName name="d" localSheetId="0" hidden="1">{"'List1'!$A$1:$J$73"}</definedName>
    <definedName name="d" localSheetId="1" hidden="1">{"'List1'!$A$1:$J$73"}</definedName>
    <definedName name="d" localSheetId="2" hidden="1">{"'List1'!$A$1:$J$73"}</definedName>
    <definedName name="d" localSheetId="3" hidden="1">{"'List1'!$A$1:$J$73"}</definedName>
    <definedName name="d" localSheetId="4" hidden="1">{"'List1'!$A$1:$J$73"}</definedName>
    <definedName name="d" localSheetId="5" hidden="1">{"'List1'!$A$1:$J$73"}</definedName>
    <definedName name="d" localSheetId="6" hidden="1">{"'List1'!$A$1:$J$73"}</definedName>
    <definedName name="d" hidden="1">{"'List1'!$A$1:$J$73"}</definedName>
    <definedName name="DPH">[3]Financování!$C$6</definedName>
    <definedName name="eC_Rekapitulace" localSheetId="7">#REF!</definedName>
    <definedName name="eC_Rekapitulace" localSheetId="9">#REF!</definedName>
    <definedName name="eC_Rekapitulace" localSheetId="8">#REF!</definedName>
    <definedName name="eC_Rekapitulace" localSheetId="10">#REF!</definedName>
    <definedName name="eC_Rekapitulace" localSheetId="12">#REF!</definedName>
    <definedName name="eC_Rekapitulace" localSheetId="13">#REF!</definedName>
    <definedName name="eC_Rekapitulace" localSheetId="0">#REF!</definedName>
    <definedName name="eC_Rekapitulace" localSheetId="1">#REF!</definedName>
    <definedName name="eC_Rekapitulace" localSheetId="2">#REF!</definedName>
    <definedName name="eC_Rekapitulace" localSheetId="3">#REF!</definedName>
    <definedName name="eC_Rekapitulace" localSheetId="4">#REF!</definedName>
    <definedName name="eC_Rekapitulace" localSheetId="5">#REF!</definedName>
    <definedName name="eC_Rekapitulace" localSheetId="6">#REF!</definedName>
    <definedName name="eC_Rekapitulace">#REF!</definedName>
    <definedName name="EUR">'[4] kursy'!$G$3</definedName>
    <definedName name="euroCALC" localSheetId="7">#REF!</definedName>
    <definedName name="euroCALC" localSheetId="9">#REF!</definedName>
    <definedName name="euroCALC" localSheetId="8">#REF!</definedName>
    <definedName name="euroCALC" localSheetId="10">#REF!</definedName>
    <definedName name="euroCALC" localSheetId="12">#REF!</definedName>
    <definedName name="euroCALC" localSheetId="13">#REF!</definedName>
    <definedName name="euroCALC" localSheetId="0">#REF!</definedName>
    <definedName name="euroCALC" localSheetId="1">#REF!</definedName>
    <definedName name="euroCALC" localSheetId="2">#REF!</definedName>
    <definedName name="euroCALC" localSheetId="3">#REF!</definedName>
    <definedName name="euroCALC" localSheetId="4">#REF!</definedName>
    <definedName name="euroCALC" localSheetId="5">#REF!</definedName>
    <definedName name="euroCALC" localSheetId="6">#REF!</definedName>
    <definedName name="euroCALC">#REF!</definedName>
    <definedName name="fghjhg">'[5]Krycí list'!$A$4</definedName>
    <definedName name="GBP">'[4] kursy'!$G$4</definedName>
    <definedName name="HTML_CodePage" hidden="1">1250</definedName>
    <definedName name="HTML_Control" localSheetId="7" hidden="1">{"'List1'!$A$1:$J$73"}</definedName>
    <definedName name="HTML_Control" localSheetId="9" hidden="1">{"'List1'!$A$1:$J$73"}</definedName>
    <definedName name="HTML_Control" localSheetId="8" hidden="1">{"'List1'!$A$1:$J$73"}</definedName>
    <definedName name="HTML_Control" localSheetId="10" hidden="1">{"'List1'!$A$1:$J$73"}</definedName>
    <definedName name="HTML_Control" localSheetId="12" hidden="1">{"'List1'!$A$1:$J$73"}</definedName>
    <definedName name="HTML_Control" localSheetId="13" hidden="1">{"'List1'!$A$1:$J$73"}</definedName>
    <definedName name="HTML_Control" localSheetId="14" hidden="1">{"'List1'!$A$1:$J$73"}</definedName>
    <definedName name="HTML_Control" localSheetId="0" hidden="1">{"'List1'!$A$1:$J$73"}</definedName>
    <definedName name="HTML_Control" localSheetId="1" hidden="1">{"'List1'!$A$1:$J$73"}</definedName>
    <definedName name="HTML_Control" localSheetId="2" hidden="1">{"'List1'!$A$1:$J$73"}</definedName>
    <definedName name="HTML_Control" localSheetId="3" hidden="1">{"'List1'!$A$1:$J$73"}</definedName>
    <definedName name="HTML_Control" localSheetId="4" hidden="1">{"'List1'!$A$1:$J$73"}</definedName>
    <definedName name="HTML_Control" localSheetId="5" hidden="1">{"'List1'!$A$1:$J$73"}</definedName>
    <definedName name="HTML_Control" localSheetId="6" hidden="1">{"'List1'!$A$1:$J$73"}</definedName>
    <definedName name="HTML_Control" hidden="1">{"'List1'!$A$1:$J$73"}</definedName>
    <definedName name="HTML_Description" hidden="1">""</definedName>
    <definedName name="HTML_Email" hidden="1">""</definedName>
    <definedName name="HTML_Header" hidden="1">"List1"</definedName>
    <definedName name="HTML_LastUpdate" hidden="1">"20.2.1998"</definedName>
    <definedName name="HTML_LineAfter" hidden="1">FALSE</definedName>
    <definedName name="HTML_LineBefore" hidden="1">FALSE</definedName>
    <definedName name="HTML_Name" hidden="1">"Otakar KOUDELKA"</definedName>
    <definedName name="HTML_OBDlg2" hidden="1">TRUE</definedName>
    <definedName name="HTML_OBDlg4" hidden="1">TRUE</definedName>
    <definedName name="HTML_OS" hidden="1">0</definedName>
    <definedName name="HTML_PathFile" hidden="1">"C:\WINNT40\Profiles\Koudelka.000\Dokumenty\HTML.htm"</definedName>
    <definedName name="HTML_Title" hidden="1">"Sešit2"</definedName>
    <definedName name="kk" localSheetId="7" hidden="1">{"'List1'!$A$1:$J$73"}</definedName>
    <definedName name="kk" localSheetId="9" hidden="1">{"'List1'!$A$1:$J$73"}</definedName>
    <definedName name="kk" localSheetId="8" hidden="1">{"'List1'!$A$1:$J$73"}</definedName>
    <definedName name="kk" localSheetId="10" hidden="1">{"'List1'!$A$1:$J$73"}</definedName>
    <definedName name="kk" localSheetId="12" hidden="1">{"'List1'!$A$1:$J$73"}</definedName>
    <definedName name="kk" localSheetId="13" hidden="1">{"'List1'!$A$1:$J$73"}</definedName>
    <definedName name="kk" localSheetId="14" hidden="1">{"'List1'!$A$1:$J$73"}</definedName>
    <definedName name="kk" localSheetId="0" hidden="1">{"'List1'!$A$1:$J$73"}</definedName>
    <definedName name="kk" localSheetId="1" hidden="1">{"'List1'!$A$1:$J$73"}</definedName>
    <definedName name="kk" localSheetId="2" hidden="1">{"'List1'!$A$1:$J$73"}</definedName>
    <definedName name="kk" localSheetId="3" hidden="1">{"'List1'!$A$1:$J$73"}</definedName>
    <definedName name="kk" localSheetId="4" hidden="1">{"'List1'!$A$1:$J$73"}</definedName>
    <definedName name="kk" localSheetId="5" hidden="1">{"'List1'!$A$1:$J$73"}</definedName>
    <definedName name="kk" localSheetId="6" hidden="1">{"'List1'!$A$1:$J$73"}</definedName>
    <definedName name="kk" hidden="1">{"'List1'!$A$1:$J$73"}</definedName>
    <definedName name="Koef">[3]Financování!$F$32</definedName>
    <definedName name="kriterium1" localSheetId="7">#REF!</definedName>
    <definedName name="kriterium1" localSheetId="9">#REF!</definedName>
    <definedName name="kriterium1" localSheetId="8">#REF!</definedName>
    <definedName name="kriterium1" localSheetId="10">#REF!</definedName>
    <definedName name="kriterium1" localSheetId="12">#REF!</definedName>
    <definedName name="kriterium1" localSheetId="13">#REF!</definedName>
    <definedName name="kriterium1" localSheetId="0">#REF!</definedName>
    <definedName name="kriterium1" localSheetId="1">#REF!</definedName>
    <definedName name="kriterium1" localSheetId="2">#REF!</definedName>
    <definedName name="kriterium1" localSheetId="3">#REF!</definedName>
    <definedName name="kriterium1" localSheetId="4">#REF!</definedName>
    <definedName name="kriterium1" localSheetId="5">#REF!</definedName>
    <definedName name="kriterium1" localSheetId="6">#REF!</definedName>
    <definedName name="kriterium1">#REF!</definedName>
    <definedName name="nazevobjektu">'[2]Krycí list'!$C$4</definedName>
    <definedName name="oop" localSheetId="8" hidden="1">{"'List1'!$A$1:$J$73"}</definedName>
    <definedName name="oop" localSheetId="5" hidden="1">{"'List1'!$A$1:$J$73"}</definedName>
    <definedName name="oop" hidden="1">{"'List1'!$A$1:$J$73"}</definedName>
    <definedName name="POTR" localSheetId="7" hidden="1">{"'List1'!$A$1:$J$73"}</definedName>
    <definedName name="POTR" localSheetId="9" hidden="1">{"'List1'!$A$1:$J$73"}</definedName>
    <definedName name="POTR" localSheetId="8" hidden="1">{"'List1'!$A$1:$J$73"}</definedName>
    <definedName name="POTR" localSheetId="10" hidden="1">{"'List1'!$A$1:$J$73"}</definedName>
    <definedName name="POTR" localSheetId="12" hidden="1">{"'List1'!$A$1:$J$73"}</definedName>
    <definedName name="POTR" localSheetId="13" hidden="1">{"'List1'!$A$1:$J$73"}</definedName>
    <definedName name="POTR" localSheetId="14" hidden="1">{"'List1'!$A$1:$J$73"}</definedName>
    <definedName name="POTR" localSheetId="0" hidden="1">{"'List1'!$A$1:$J$73"}</definedName>
    <definedName name="POTR" localSheetId="1" hidden="1">{"'List1'!$A$1:$J$73"}</definedName>
    <definedName name="POTR" localSheetId="2" hidden="1">{"'List1'!$A$1:$J$73"}</definedName>
    <definedName name="POTR" localSheetId="3" hidden="1">{"'List1'!$A$1:$J$73"}</definedName>
    <definedName name="POTR" localSheetId="4" hidden="1">{"'List1'!$A$1:$J$73"}</definedName>
    <definedName name="POTR" localSheetId="5" hidden="1">{"'List1'!$A$1:$J$73"}</definedName>
    <definedName name="POTR" localSheetId="6" hidden="1">{"'List1'!$A$1:$J$73"}</definedName>
    <definedName name="POTR" hidden="1">{"'List1'!$A$1:$J$73"}</definedName>
    <definedName name="potr.větve" localSheetId="7" hidden="1">{"'List1'!$A$1:$J$73"}</definedName>
    <definedName name="potr.větve" localSheetId="9" hidden="1">{"'List1'!$A$1:$J$73"}</definedName>
    <definedName name="potr.větve" localSheetId="8" hidden="1">{"'List1'!$A$1:$J$73"}</definedName>
    <definedName name="potr.větve" localSheetId="10" hidden="1">{"'List1'!$A$1:$J$73"}</definedName>
    <definedName name="potr.větve" localSheetId="12" hidden="1">{"'List1'!$A$1:$J$73"}</definedName>
    <definedName name="potr.větve" localSheetId="13" hidden="1">{"'List1'!$A$1:$J$73"}</definedName>
    <definedName name="potr.větve" localSheetId="14" hidden="1">{"'List1'!$A$1:$J$73"}</definedName>
    <definedName name="potr.větve" localSheetId="0" hidden="1">{"'List1'!$A$1:$J$73"}</definedName>
    <definedName name="potr.větve" localSheetId="1" hidden="1">{"'List1'!$A$1:$J$73"}</definedName>
    <definedName name="potr.větve" localSheetId="2" hidden="1">{"'List1'!$A$1:$J$73"}</definedName>
    <definedName name="potr.větve" localSheetId="3" hidden="1">{"'List1'!$A$1:$J$73"}</definedName>
    <definedName name="potr.větve" localSheetId="4" hidden="1">{"'List1'!$A$1:$J$73"}</definedName>
    <definedName name="potr.větve" localSheetId="5" hidden="1">{"'List1'!$A$1:$J$73"}</definedName>
    <definedName name="potr.větve" localSheetId="6" hidden="1">{"'List1'!$A$1:$J$73"}</definedName>
    <definedName name="potr.větve" hidden="1">{"'List1'!$A$1:$J$73"}</definedName>
    <definedName name="SE" localSheetId="7" hidden="1">{"'List1'!$A$1:$J$73"}</definedName>
    <definedName name="SE" localSheetId="9" hidden="1">{"'List1'!$A$1:$J$73"}</definedName>
    <definedName name="SE" localSheetId="8" hidden="1">{"'List1'!$A$1:$J$73"}</definedName>
    <definedName name="SE" localSheetId="10" hidden="1">{"'List1'!$A$1:$J$73"}</definedName>
    <definedName name="SE" localSheetId="12" hidden="1">{"'List1'!$A$1:$J$73"}</definedName>
    <definedName name="SE" localSheetId="13" hidden="1">{"'List1'!$A$1:$J$73"}</definedName>
    <definedName name="SE" localSheetId="14" hidden="1">{"'List1'!$A$1:$J$73"}</definedName>
    <definedName name="SE" localSheetId="0" hidden="1">{"'List1'!$A$1:$J$73"}</definedName>
    <definedName name="SE" localSheetId="1" hidden="1">{"'List1'!$A$1:$J$73"}</definedName>
    <definedName name="SE" localSheetId="2" hidden="1">{"'List1'!$A$1:$J$73"}</definedName>
    <definedName name="SE" localSheetId="3" hidden="1">{"'List1'!$A$1:$J$73"}</definedName>
    <definedName name="SE" localSheetId="4" hidden="1">{"'List1'!$A$1:$J$73"}</definedName>
    <definedName name="SE" localSheetId="5" hidden="1">{"'List1'!$A$1:$J$73"}</definedName>
    <definedName name="SE" localSheetId="6" hidden="1">{"'List1'!$A$1:$J$73"}</definedName>
    <definedName name="SE" hidden="1">{"'List1'!$A$1:$J$73"}</definedName>
    <definedName name="soupis1" localSheetId="7" hidden="1">{"'List1'!$A$1:$J$73"}</definedName>
    <definedName name="soupis1" localSheetId="9" hidden="1">{"'List1'!$A$1:$J$73"}</definedName>
    <definedName name="soupis1" localSheetId="8" hidden="1">{"'List1'!$A$1:$J$73"}</definedName>
    <definedName name="soupis1" localSheetId="10" hidden="1">{"'List1'!$A$1:$J$73"}</definedName>
    <definedName name="soupis1" localSheetId="12" hidden="1">{"'List1'!$A$1:$J$73"}</definedName>
    <definedName name="soupis1" localSheetId="13" hidden="1">{"'List1'!$A$1:$J$73"}</definedName>
    <definedName name="soupis1" localSheetId="14" hidden="1">{"'List1'!$A$1:$J$73"}</definedName>
    <definedName name="soupis1" localSheetId="0" hidden="1">{"'List1'!$A$1:$J$73"}</definedName>
    <definedName name="soupis1" localSheetId="1" hidden="1">{"'List1'!$A$1:$J$73"}</definedName>
    <definedName name="soupis1" localSheetId="2" hidden="1">{"'List1'!$A$1:$J$73"}</definedName>
    <definedName name="soupis1" localSheetId="3" hidden="1">{"'List1'!$A$1:$J$73"}</definedName>
    <definedName name="soupis1" localSheetId="4" hidden="1">{"'List1'!$A$1:$J$73"}</definedName>
    <definedName name="soupis1" localSheetId="5" hidden="1">{"'List1'!$A$1:$J$73"}</definedName>
    <definedName name="soupis1" localSheetId="6" hidden="1">{"'List1'!$A$1:$J$73"}</definedName>
    <definedName name="soupis1" hidden="1">{"'List1'!$A$1:$J$73"}</definedName>
    <definedName name="USD">'[4] kursy'!$G$5</definedName>
    <definedName name="USP" localSheetId="7" hidden="1">{"'List1'!$A$1:$J$73"}</definedName>
    <definedName name="USP" localSheetId="9" hidden="1">{"'List1'!$A$1:$J$73"}</definedName>
    <definedName name="USP" localSheetId="8" hidden="1">{"'List1'!$A$1:$J$73"}</definedName>
    <definedName name="USP" localSheetId="10" hidden="1">{"'List1'!$A$1:$J$73"}</definedName>
    <definedName name="USP" localSheetId="12" hidden="1">{"'List1'!$A$1:$J$73"}</definedName>
    <definedName name="USP" localSheetId="13" hidden="1">{"'List1'!$A$1:$J$73"}</definedName>
    <definedName name="USP" localSheetId="14" hidden="1">{"'List1'!$A$1:$J$73"}</definedName>
    <definedName name="USP" localSheetId="0" hidden="1">{"'List1'!$A$1:$J$73"}</definedName>
    <definedName name="USP" localSheetId="1" hidden="1">{"'List1'!$A$1:$J$73"}</definedName>
    <definedName name="USP" localSheetId="2" hidden="1">{"'List1'!$A$1:$J$73"}</definedName>
    <definedName name="USP" localSheetId="3" hidden="1">{"'List1'!$A$1:$J$73"}</definedName>
    <definedName name="USP" localSheetId="4" hidden="1">{"'List1'!$A$1:$J$73"}</definedName>
    <definedName name="USP" localSheetId="5" hidden="1">{"'List1'!$A$1:$J$73"}</definedName>
    <definedName name="USP" localSheetId="6" hidden="1">{"'List1'!$A$1:$J$73"}</definedName>
    <definedName name="USP" hidden="1">{"'List1'!$A$1:$J$73"}</definedName>
    <definedName name="V.Č.30103" localSheetId="7" hidden="1">{"'List1'!$A$1:$J$73"}</definedName>
    <definedName name="V.Č.30103" localSheetId="9" hidden="1">{"'List1'!$A$1:$J$73"}</definedName>
    <definedName name="V.Č.30103" localSheetId="8" hidden="1">{"'List1'!$A$1:$J$73"}</definedName>
    <definedName name="V.Č.30103" localSheetId="10" hidden="1">{"'List1'!$A$1:$J$73"}</definedName>
    <definedName name="V.Č.30103" localSheetId="12" hidden="1">{"'List1'!$A$1:$J$73"}</definedName>
    <definedName name="V.Č.30103" localSheetId="13" hidden="1">{"'List1'!$A$1:$J$73"}</definedName>
    <definedName name="V.Č.30103" localSheetId="14" hidden="1">{"'List1'!$A$1:$J$73"}</definedName>
    <definedName name="V.Č.30103" localSheetId="0" hidden="1">{"'List1'!$A$1:$J$73"}</definedName>
    <definedName name="V.Č.30103" localSheetId="1" hidden="1">{"'List1'!$A$1:$J$73"}</definedName>
    <definedName name="V.Č.30103" localSheetId="2" hidden="1">{"'List1'!$A$1:$J$73"}</definedName>
    <definedName name="V.Č.30103" localSheetId="3" hidden="1">{"'List1'!$A$1:$J$73"}</definedName>
    <definedName name="V.Č.30103" localSheetId="4" hidden="1">{"'List1'!$A$1:$J$73"}</definedName>
    <definedName name="V.Č.30103" localSheetId="5" hidden="1">{"'List1'!$A$1:$J$73"}</definedName>
    <definedName name="V.Č.30103" localSheetId="6" hidden="1">{"'List1'!$A$1:$J$73"}</definedName>
    <definedName name="V.Č.30103" hidden="1">{"'List1'!$A$1:$J$73"}</definedName>
    <definedName name="whefuigf">'[5]Krycí list'!$C$4</definedName>
    <definedName name="wrn.Tisk." localSheetId="7" hidden="1">{#N/A,#N/A,FALSE,"Nabídka";#N/A,#N/A,FALSE,"Specifikace"}</definedName>
    <definedName name="wrn.Tisk." localSheetId="9" hidden="1">{#N/A,#N/A,FALSE,"Nabídka";#N/A,#N/A,FALSE,"Specifikace"}</definedName>
    <definedName name="wrn.Tisk." localSheetId="8" hidden="1">{#N/A,#N/A,FALSE,"Nabídka";#N/A,#N/A,FALSE,"Specifikace"}</definedName>
    <definedName name="wrn.Tisk." localSheetId="10" hidden="1">{#N/A,#N/A,FALSE,"Nabídka";#N/A,#N/A,FALSE,"Specifikace"}</definedName>
    <definedName name="wrn.Tisk." localSheetId="12" hidden="1">{#N/A,#N/A,FALSE,"Nabídka";#N/A,#N/A,FALSE,"Specifikace"}</definedName>
    <definedName name="wrn.Tisk." localSheetId="13" hidden="1">{#N/A,#N/A,FALSE,"Nabídka";#N/A,#N/A,FALSE,"Specifikace"}</definedName>
    <definedName name="wrn.Tisk." localSheetId="14" hidden="1">{#N/A,#N/A,FALSE,"Nabídka";#N/A,#N/A,FALSE,"Specifikace"}</definedName>
    <definedName name="wrn.Tisk." localSheetId="0" hidden="1">{#N/A,#N/A,FALSE,"Nabídka";#N/A,#N/A,FALSE,"Specifikace"}</definedName>
    <definedName name="wrn.Tisk." localSheetId="1" hidden="1">{#N/A,#N/A,FALSE,"Nabídka";#N/A,#N/A,FALSE,"Specifikace"}</definedName>
    <definedName name="wrn.Tisk." localSheetId="2" hidden="1">{#N/A,#N/A,FALSE,"Nabídka";#N/A,#N/A,FALSE,"Specifikace"}</definedName>
    <definedName name="wrn.Tisk." localSheetId="3" hidden="1">{#N/A,#N/A,FALSE,"Nabídka";#N/A,#N/A,FALSE,"Specifikace"}</definedName>
    <definedName name="wrn.Tisk." localSheetId="4" hidden="1">{#N/A,#N/A,FALSE,"Nabídka";#N/A,#N/A,FALSE,"Specifikace"}</definedName>
    <definedName name="wrn.Tisk." localSheetId="5" hidden="1">{#N/A,#N/A,FALSE,"Nabídka";#N/A,#N/A,FALSE,"Specifikace"}</definedName>
    <definedName name="wrn.Tisk." localSheetId="6" hidden="1">{#N/A,#N/A,FALSE,"Nabídka";#N/A,#N/A,FALSE,"Specifikace"}</definedName>
    <definedName name="wrn.Tisk." hidden="1">{#N/A,#N/A,FALSE,"Nabídka";#N/A,#N/A,FALSE,"Specifikace"}</definedName>
    <definedName name="Z_0216E4A3_6182_11D6_9494_000102FA4DF4_.wvu.Cols" localSheetId="7" hidden="1">#REF!</definedName>
    <definedName name="Z_0216E4A3_6182_11D6_9494_000102FA4DF4_.wvu.Cols" localSheetId="9" hidden="1">#REF!</definedName>
    <definedName name="Z_0216E4A3_6182_11D6_9494_000102FA4DF4_.wvu.Cols" localSheetId="8" hidden="1">#REF!</definedName>
    <definedName name="Z_0216E4A3_6182_11D6_9494_000102FA4DF4_.wvu.Cols" localSheetId="10" hidden="1">#REF!</definedName>
    <definedName name="Z_0216E4A3_6182_11D6_9494_000102FA4DF4_.wvu.Cols" localSheetId="12" hidden="1">#REF!</definedName>
    <definedName name="Z_0216E4A3_6182_11D6_9494_000102FA4DF4_.wvu.Cols" localSheetId="13" hidden="1">#REF!</definedName>
    <definedName name="Z_0216E4A3_6182_11D6_9494_000102FA4DF4_.wvu.Cols" localSheetId="0" hidden="1">#REF!</definedName>
    <definedName name="Z_0216E4A3_6182_11D6_9494_000102FA4DF4_.wvu.Cols" localSheetId="1" hidden="1">#REF!</definedName>
    <definedName name="Z_0216E4A3_6182_11D6_9494_000102FA4DF4_.wvu.Cols" localSheetId="2" hidden="1">#REF!</definedName>
    <definedName name="Z_0216E4A3_6182_11D6_9494_000102FA4DF4_.wvu.Cols" localSheetId="3" hidden="1">#REF!</definedName>
    <definedName name="Z_0216E4A3_6182_11D6_9494_000102FA4DF4_.wvu.Cols" localSheetId="4" hidden="1">#REF!</definedName>
    <definedName name="Z_0216E4A3_6182_11D6_9494_000102FA4DF4_.wvu.Cols" localSheetId="5" hidden="1">#REF!</definedName>
    <definedName name="Z_0216E4A3_6182_11D6_9494_000102FA4DF4_.wvu.Cols" localSheetId="6" hidden="1">#REF!</definedName>
    <definedName name="Z_0216E4A3_6182_11D6_9494_000102FA4DF4_.wvu.Cols" hidden="1">#REF!</definedName>
    <definedName name="Z_0216E4A3_6182_11D6_9494_000102FA4DF4_.wvu.PrintArea" localSheetId="7" hidden="1">#REF!</definedName>
    <definedName name="Z_0216E4A3_6182_11D6_9494_000102FA4DF4_.wvu.PrintArea" localSheetId="9" hidden="1">#REF!</definedName>
    <definedName name="Z_0216E4A3_6182_11D6_9494_000102FA4DF4_.wvu.PrintArea" localSheetId="8" hidden="1">#REF!</definedName>
    <definedName name="Z_0216E4A3_6182_11D6_9494_000102FA4DF4_.wvu.PrintArea" localSheetId="10" hidden="1">#REF!</definedName>
    <definedName name="Z_0216E4A3_6182_11D6_9494_000102FA4DF4_.wvu.PrintArea" localSheetId="12" hidden="1">#REF!</definedName>
    <definedName name="Z_0216E4A3_6182_11D6_9494_000102FA4DF4_.wvu.PrintArea" localSheetId="13" hidden="1">#REF!</definedName>
    <definedName name="Z_0216E4A3_6182_11D6_9494_000102FA4DF4_.wvu.PrintArea" localSheetId="0" hidden="1">#REF!</definedName>
    <definedName name="Z_0216E4A3_6182_11D6_9494_000102FA4DF4_.wvu.PrintArea" localSheetId="1" hidden="1">#REF!</definedName>
    <definedName name="Z_0216E4A3_6182_11D6_9494_000102FA4DF4_.wvu.PrintArea" localSheetId="2" hidden="1">#REF!</definedName>
    <definedName name="Z_0216E4A3_6182_11D6_9494_000102FA4DF4_.wvu.PrintArea" localSheetId="3" hidden="1">#REF!</definedName>
    <definedName name="Z_0216E4A3_6182_11D6_9494_000102FA4DF4_.wvu.PrintArea" localSheetId="4" hidden="1">#REF!</definedName>
    <definedName name="Z_0216E4A3_6182_11D6_9494_000102FA4DF4_.wvu.PrintArea" localSheetId="5" hidden="1">#REF!</definedName>
    <definedName name="Z_0216E4A3_6182_11D6_9494_000102FA4DF4_.wvu.PrintArea" localSheetId="6" hidden="1">#REF!</definedName>
    <definedName name="Z_0216E4A3_6182_11D6_9494_000102FA4DF4_.wvu.PrintArea" hidden="1">#REF!</definedName>
    <definedName name="Z_0216E4A3_6182_11D6_9494_000102FA4DF4_.wvu.PrintTitles" localSheetId="7" hidden="1">#REF!</definedName>
    <definedName name="Z_0216E4A3_6182_11D6_9494_000102FA4DF4_.wvu.PrintTitles" localSheetId="9" hidden="1">#REF!</definedName>
    <definedName name="Z_0216E4A3_6182_11D6_9494_000102FA4DF4_.wvu.PrintTitles" localSheetId="8" hidden="1">#REF!</definedName>
    <definedName name="Z_0216E4A3_6182_11D6_9494_000102FA4DF4_.wvu.PrintTitles" localSheetId="10" hidden="1">#REF!</definedName>
    <definedName name="Z_0216E4A3_6182_11D6_9494_000102FA4DF4_.wvu.PrintTitles" localSheetId="12" hidden="1">#REF!</definedName>
    <definedName name="Z_0216E4A3_6182_11D6_9494_000102FA4DF4_.wvu.PrintTitles" localSheetId="13" hidden="1">#REF!</definedName>
    <definedName name="Z_0216E4A3_6182_11D6_9494_000102FA4DF4_.wvu.PrintTitles" localSheetId="0" hidden="1">#REF!</definedName>
    <definedName name="Z_0216E4A3_6182_11D6_9494_000102FA4DF4_.wvu.PrintTitles" localSheetId="1" hidden="1">#REF!</definedName>
    <definedName name="Z_0216E4A3_6182_11D6_9494_000102FA4DF4_.wvu.PrintTitles" localSheetId="2" hidden="1">#REF!</definedName>
    <definedName name="Z_0216E4A3_6182_11D6_9494_000102FA4DF4_.wvu.PrintTitles" localSheetId="3" hidden="1">#REF!</definedName>
    <definedName name="Z_0216E4A3_6182_11D6_9494_000102FA4DF4_.wvu.PrintTitles" localSheetId="4" hidden="1">#REF!</definedName>
    <definedName name="Z_0216E4A3_6182_11D6_9494_000102FA4DF4_.wvu.PrintTitles" localSheetId="5" hidden="1">#REF!</definedName>
    <definedName name="Z_0216E4A3_6182_11D6_9494_000102FA4DF4_.wvu.PrintTitles" localSheetId="6" hidden="1">#REF!</definedName>
    <definedName name="Z_0216E4A3_6182_11D6_9494_000102FA4DF4_.wvu.PrintTitles" hidden="1">#REF!</definedName>
    <definedName name="Z_A6D38DCC_6184_11D6_8FBA_000476959415_.wvu.Cols" localSheetId="7" hidden="1">#REF!</definedName>
    <definedName name="Z_A6D38DCC_6184_11D6_8FBA_000476959415_.wvu.Cols" localSheetId="9" hidden="1">#REF!</definedName>
    <definedName name="Z_A6D38DCC_6184_11D6_8FBA_000476959415_.wvu.Cols" localSheetId="8" hidden="1">#REF!</definedName>
    <definedName name="Z_A6D38DCC_6184_11D6_8FBA_000476959415_.wvu.Cols" localSheetId="10" hidden="1">#REF!</definedName>
    <definedName name="Z_A6D38DCC_6184_11D6_8FBA_000476959415_.wvu.Cols" localSheetId="0" hidden="1">#REF!</definedName>
    <definedName name="Z_A6D38DCC_6184_11D6_8FBA_000476959415_.wvu.Cols" localSheetId="1" hidden="1">#REF!</definedName>
    <definedName name="Z_A6D38DCC_6184_11D6_8FBA_000476959415_.wvu.Cols" localSheetId="2" hidden="1">#REF!</definedName>
    <definedName name="Z_A6D38DCC_6184_11D6_8FBA_000476959415_.wvu.Cols" localSheetId="3" hidden="1">#REF!</definedName>
    <definedName name="Z_A6D38DCC_6184_11D6_8FBA_000476959415_.wvu.Cols" localSheetId="4" hidden="1">#REF!</definedName>
    <definedName name="Z_A6D38DCC_6184_11D6_8FBA_000476959415_.wvu.Cols" localSheetId="5" hidden="1">#REF!</definedName>
    <definedName name="Z_A6D38DCC_6184_11D6_8FBA_000476959415_.wvu.Cols" localSheetId="6" hidden="1">#REF!</definedName>
    <definedName name="Z_A6D38DCC_6184_11D6_8FBA_000476959415_.wvu.Cols" hidden="1">#REF!</definedName>
    <definedName name="Z_A6D38DCC_6184_11D6_8FBA_000476959415_.wvu.PrintArea" localSheetId="7" hidden="1">#REF!</definedName>
    <definedName name="Z_A6D38DCC_6184_11D6_8FBA_000476959415_.wvu.PrintArea" localSheetId="9" hidden="1">#REF!</definedName>
    <definedName name="Z_A6D38DCC_6184_11D6_8FBA_000476959415_.wvu.PrintArea" localSheetId="8" hidden="1">#REF!</definedName>
    <definedName name="Z_A6D38DCC_6184_11D6_8FBA_000476959415_.wvu.PrintArea" localSheetId="10" hidden="1">#REF!</definedName>
    <definedName name="Z_A6D38DCC_6184_11D6_8FBA_000476959415_.wvu.PrintArea" localSheetId="0" hidden="1">#REF!</definedName>
    <definedName name="Z_A6D38DCC_6184_11D6_8FBA_000476959415_.wvu.PrintArea" localSheetId="1" hidden="1">#REF!</definedName>
    <definedName name="Z_A6D38DCC_6184_11D6_8FBA_000476959415_.wvu.PrintArea" localSheetId="2" hidden="1">#REF!</definedName>
    <definedName name="Z_A6D38DCC_6184_11D6_8FBA_000476959415_.wvu.PrintArea" localSheetId="3" hidden="1">#REF!</definedName>
    <definedName name="Z_A6D38DCC_6184_11D6_8FBA_000476959415_.wvu.PrintArea" localSheetId="4" hidden="1">#REF!</definedName>
    <definedName name="Z_A6D38DCC_6184_11D6_8FBA_000476959415_.wvu.PrintArea" localSheetId="5" hidden="1">#REF!</definedName>
    <definedName name="Z_A6D38DCC_6184_11D6_8FBA_000476959415_.wvu.PrintArea" localSheetId="6" hidden="1">#REF!</definedName>
    <definedName name="Z_A6D38DCC_6184_11D6_8FBA_000476959415_.wvu.PrintArea" hidden="1">#REF!</definedName>
    <definedName name="Z_A6D38DCC_6184_11D6_8FBA_000476959415_.wvu.PrintTitles" localSheetId="7" hidden="1">#REF!</definedName>
    <definedName name="Z_A6D38DCC_6184_11D6_8FBA_000476959415_.wvu.PrintTitles" localSheetId="9" hidden="1">#REF!</definedName>
    <definedName name="Z_A6D38DCC_6184_11D6_8FBA_000476959415_.wvu.PrintTitles" localSheetId="8" hidden="1">#REF!</definedName>
    <definedName name="Z_A6D38DCC_6184_11D6_8FBA_000476959415_.wvu.PrintTitles" localSheetId="10" hidden="1">#REF!</definedName>
    <definedName name="Z_A6D38DCC_6184_11D6_8FBA_000476959415_.wvu.PrintTitles" localSheetId="0" hidden="1">#REF!</definedName>
    <definedName name="Z_A6D38DCC_6184_11D6_8FBA_000476959415_.wvu.PrintTitles" localSheetId="1" hidden="1">#REF!</definedName>
    <definedName name="Z_A6D38DCC_6184_11D6_8FBA_000476959415_.wvu.PrintTitles" localSheetId="2" hidden="1">#REF!</definedName>
    <definedName name="Z_A6D38DCC_6184_11D6_8FBA_000476959415_.wvu.PrintTitles" localSheetId="3" hidden="1">#REF!</definedName>
    <definedName name="Z_A6D38DCC_6184_11D6_8FBA_000476959415_.wvu.PrintTitles" localSheetId="4" hidden="1">#REF!</definedName>
    <definedName name="Z_A6D38DCC_6184_11D6_8FBA_000476959415_.wvu.PrintTitles" localSheetId="5" hidden="1">#REF!</definedName>
    <definedName name="Z_A6D38DCC_6184_11D6_8FBA_000476959415_.wvu.PrintTitles" localSheetId="6" hidden="1">#REF!</definedName>
    <definedName name="Z_A6D38DCC_6184_11D6_8FBA_000476959415_.wvu.PrintTitles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51" i="18" l="1"/>
  <c r="O151" i="18"/>
  <c r="N151" i="18"/>
  <c r="M151" i="18"/>
  <c r="L151" i="18"/>
  <c r="J151" i="18"/>
  <c r="G151" i="18"/>
  <c r="D151" i="18"/>
  <c r="G150" i="18"/>
  <c r="J150" i="18" s="1"/>
  <c r="P176" i="15"/>
  <c r="O176" i="15"/>
  <c r="N176" i="15"/>
  <c r="M176" i="15"/>
  <c r="L176" i="15"/>
  <c r="J176" i="15"/>
  <c r="G176" i="15"/>
  <c r="D176" i="15"/>
  <c r="G175" i="15"/>
  <c r="J175" i="15" s="1"/>
  <c r="U89" i="18" l="1"/>
  <c r="T88" i="15"/>
  <c r="U29" i="12"/>
  <c r="U29" i="21"/>
  <c r="U24" i="10"/>
  <c r="V54" i="22"/>
  <c r="U59" i="6"/>
  <c r="Q31" i="23"/>
  <c r="U21" i="20"/>
  <c r="H60" i="22"/>
  <c r="E38" i="18"/>
  <c r="E23" i="21"/>
  <c r="E49" i="14"/>
  <c r="G78" i="14"/>
  <c r="J78" i="14"/>
  <c r="K85" i="23"/>
  <c r="K84" i="23"/>
  <c r="K83" i="23"/>
  <c r="K82" i="23"/>
  <c r="K81" i="23"/>
  <c r="K80" i="23"/>
  <c r="K79" i="23"/>
  <c r="K78" i="23"/>
  <c r="K77" i="23"/>
  <c r="K76" i="23"/>
  <c r="K75" i="23"/>
  <c r="K74" i="23"/>
  <c r="K73" i="23"/>
  <c r="K72" i="23"/>
  <c r="K71" i="23"/>
  <c r="K70" i="23"/>
  <c r="K69" i="23"/>
  <c r="K68" i="23"/>
  <c r="K67" i="23"/>
  <c r="K66" i="23"/>
  <c r="K65" i="23"/>
  <c r="K64" i="23"/>
  <c r="K63" i="23"/>
  <c r="K62" i="23"/>
  <c r="K61" i="23"/>
  <c r="K60" i="23"/>
  <c r="K59" i="23"/>
  <c r="K58" i="23"/>
  <c r="K57" i="23"/>
  <c r="K56" i="23"/>
  <c r="K55" i="23"/>
  <c r="K54" i="23"/>
  <c r="K53" i="23"/>
  <c r="K52" i="23"/>
  <c r="K51" i="23"/>
  <c r="K50" i="23"/>
  <c r="K49" i="23"/>
  <c r="K43" i="23"/>
  <c r="K42" i="23"/>
  <c r="K41" i="23"/>
  <c r="K40" i="23"/>
  <c r="K39" i="23"/>
  <c r="K38" i="23"/>
  <c r="K37" i="23"/>
  <c r="K36" i="23"/>
  <c r="K35" i="23"/>
  <c r="K34" i="23"/>
  <c r="K33" i="23"/>
  <c r="K32" i="23"/>
  <c r="K31" i="23"/>
  <c r="K30" i="23"/>
  <c r="K29" i="23"/>
  <c r="K28" i="23"/>
  <c r="K24" i="23"/>
  <c r="K23" i="23"/>
  <c r="K22" i="23"/>
  <c r="K21" i="23"/>
  <c r="K20" i="23"/>
  <c r="K19" i="23"/>
  <c r="K18" i="23"/>
  <c r="K17" i="23"/>
  <c r="K16" i="23"/>
  <c r="K15" i="23"/>
  <c r="K14" i="23"/>
  <c r="K13" i="23"/>
  <c r="K12" i="23"/>
  <c r="K11" i="23"/>
  <c r="K10" i="23"/>
  <c r="K9" i="23"/>
  <c r="K8" i="23"/>
  <c r="K7" i="23"/>
  <c r="K6" i="23"/>
  <c r="K5" i="23"/>
  <c r="K4" i="23"/>
  <c r="K3" i="23"/>
  <c r="G132" i="22" l="1"/>
  <c r="G131" i="22"/>
  <c r="G129" i="22"/>
  <c r="G128" i="22"/>
  <c r="G127" i="22"/>
  <c r="G126" i="22"/>
  <c r="G125" i="22"/>
  <c r="G124" i="22"/>
  <c r="G123" i="22"/>
  <c r="G122" i="22"/>
  <c r="H122" i="22" s="1"/>
  <c r="G121" i="22"/>
  <c r="G120" i="22"/>
  <c r="G119" i="22"/>
  <c r="G118" i="22"/>
  <c r="G117" i="22"/>
  <c r="G116" i="22"/>
  <c r="G115" i="22"/>
  <c r="G114" i="22"/>
  <c r="G113" i="22"/>
  <c r="G112" i="22"/>
  <c r="G111" i="22"/>
  <c r="G110" i="22"/>
  <c r="G109" i="22"/>
  <c r="G108" i="22"/>
  <c r="G105" i="22"/>
  <c r="G104" i="22"/>
  <c r="G101" i="22"/>
  <c r="G98" i="22"/>
  <c r="G95" i="22"/>
  <c r="G92" i="22"/>
  <c r="G89" i="22"/>
  <c r="G88" i="22"/>
  <c r="G86" i="22"/>
  <c r="G84" i="22"/>
  <c r="G83" i="22"/>
  <c r="G82" i="22"/>
  <c r="G81" i="22"/>
  <c r="G79" i="22"/>
  <c r="G78" i="22"/>
  <c r="G76" i="22"/>
  <c r="G75" i="22"/>
  <c r="G74" i="22"/>
  <c r="G73" i="22"/>
  <c r="G72" i="22"/>
  <c r="G71" i="22"/>
  <c r="G70" i="22"/>
  <c r="G69" i="22"/>
  <c r="G68" i="22"/>
  <c r="G64" i="22"/>
  <c r="G63" i="22"/>
  <c r="G61" i="22"/>
  <c r="G59" i="22"/>
  <c r="G57" i="22"/>
  <c r="G56" i="22"/>
  <c r="G55" i="22"/>
  <c r="G53" i="22"/>
  <c r="G52" i="22"/>
  <c r="G51" i="22"/>
  <c r="G50" i="22"/>
  <c r="G49" i="22"/>
  <c r="G47" i="22"/>
  <c r="G46" i="22"/>
  <c r="G45" i="22"/>
  <c r="G44" i="22"/>
  <c r="G43" i="22"/>
  <c r="G42" i="22"/>
  <c r="G41" i="22"/>
  <c r="G39" i="22"/>
  <c r="G38" i="22"/>
  <c r="G37" i="22"/>
  <c r="G36" i="22"/>
  <c r="G35" i="22"/>
  <c r="G34" i="22"/>
  <c r="G33" i="22"/>
  <c r="G32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9" i="22"/>
  <c r="G8" i="22"/>
  <c r="H13" i="22"/>
  <c r="H21" i="22"/>
  <c r="H28" i="22"/>
  <c r="H29" i="22"/>
  <c r="H30" i="22"/>
  <c r="H31" i="22"/>
  <c r="H34" i="22"/>
  <c r="H36" i="22"/>
  <c r="H40" i="22"/>
  <c r="H42" i="22"/>
  <c r="H46" i="22"/>
  <c r="H48" i="22"/>
  <c r="H54" i="22"/>
  <c r="H58" i="22"/>
  <c r="H62" i="22"/>
  <c r="H65" i="22"/>
  <c r="H66" i="22"/>
  <c r="H67" i="22"/>
  <c r="H70" i="22"/>
  <c r="H71" i="22"/>
  <c r="H74" i="22"/>
  <c r="H77" i="22"/>
  <c r="H80" i="22"/>
  <c r="H85" i="22"/>
  <c r="H87" i="22"/>
  <c r="H90" i="22"/>
  <c r="H91" i="22"/>
  <c r="H93" i="22"/>
  <c r="H94" i="22"/>
  <c r="H96" i="22"/>
  <c r="H97" i="22"/>
  <c r="H99" i="22"/>
  <c r="H100" i="22"/>
  <c r="H102" i="22"/>
  <c r="H103" i="22"/>
  <c r="H105" i="22"/>
  <c r="H106" i="22"/>
  <c r="H107" i="22"/>
  <c r="H113" i="22"/>
  <c r="H115" i="22"/>
  <c r="H116" i="22"/>
  <c r="H123" i="22"/>
  <c r="H128" i="22"/>
  <c r="H129" i="22"/>
  <c r="H130" i="22"/>
  <c r="H132" i="22"/>
  <c r="J8" i="22"/>
  <c r="J9" i="22" s="1"/>
  <c r="J10" i="22" s="1"/>
  <c r="J11" i="22" s="1"/>
  <c r="J12" i="22" s="1"/>
  <c r="J13" i="22" s="1"/>
  <c r="J14" i="22" s="1"/>
  <c r="J15" i="22" s="1"/>
  <c r="J16" i="22" s="1"/>
  <c r="J17" i="22" s="1"/>
  <c r="J18" i="22" s="1"/>
  <c r="J19" i="22" s="1"/>
  <c r="J20" i="22" s="1"/>
  <c r="J21" i="22" s="1"/>
  <c r="J22" i="22" s="1"/>
  <c r="J23" i="22" s="1"/>
  <c r="J24" i="22" s="1"/>
  <c r="J25" i="22" s="1"/>
  <c r="J26" i="22" s="1"/>
  <c r="J27" i="22" s="1"/>
  <c r="J28" i="22" s="1"/>
  <c r="J29" i="22" s="1"/>
  <c r="J30" i="22" s="1"/>
  <c r="J31" i="22" s="1"/>
  <c r="J32" i="22" s="1"/>
  <c r="J33" i="22" s="1"/>
  <c r="J34" i="22" s="1"/>
  <c r="J35" i="22" s="1"/>
  <c r="J36" i="22" s="1"/>
  <c r="J37" i="22" s="1"/>
  <c r="J38" i="22" s="1"/>
  <c r="J39" i="22" s="1"/>
  <c r="J40" i="22" s="1"/>
  <c r="J41" i="22" s="1"/>
  <c r="J42" i="22" s="1"/>
  <c r="J43" i="22" s="1"/>
  <c r="J44" i="22" s="1"/>
  <c r="J45" i="22" s="1"/>
  <c r="J46" i="22" s="1"/>
  <c r="J47" i="22" s="1"/>
  <c r="J48" i="22" s="1"/>
  <c r="J49" i="22" s="1"/>
  <c r="J50" i="22" s="1"/>
  <c r="J51" i="22" s="1"/>
  <c r="J52" i="22" s="1"/>
  <c r="J53" i="22" s="1"/>
  <c r="J54" i="22" s="1"/>
  <c r="J55" i="22" s="1"/>
  <c r="J56" i="22" s="1"/>
  <c r="J57" i="22" s="1"/>
  <c r="J58" i="22" s="1"/>
  <c r="J59" i="22" s="1"/>
  <c r="J60" i="22" s="1"/>
  <c r="J61" i="22" s="1"/>
  <c r="J62" i="22" s="1"/>
  <c r="J63" i="22" s="1"/>
  <c r="J64" i="22" s="1"/>
  <c r="J65" i="22" s="1"/>
  <c r="J66" i="22" s="1"/>
  <c r="J67" i="22" s="1"/>
  <c r="J68" i="22" s="1"/>
  <c r="J69" i="22" s="1"/>
  <c r="J70" i="22" s="1"/>
  <c r="J71" i="22" s="1"/>
  <c r="J72" i="22" s="1"/>
  <c r="J73" i="22" s="1"/>
  <c r="J74" i="22" s="1"/>
  <c r="J75" i="22" s="1"/>
  <c r="J76" i="22" s="1"/>
  <c r="J77" i="22" s="1"/>
  <c r="J78" i="22" s="1"/>
  <c r="J79" i="22" s="1"/>
  <c r="J80" i="22" s="1"/>
  <c r="J81" i="22" s="1"/>
  <c r="J82" i="22" s="1"/>
  <c r="J83" i="22" s="1"/>
  <c r="J84" i="22" s="1"/>
  <c r="J85" i="22" s="1"/>
  <c r="J86" i="22" s="1"/>
  <c r="J87" i="22" s="1"/>
  <c r="J88" i="22" s="1"/>
  <c r="J89" i="22" s="1"/>
  <c r="J90" i="22" s="1"/>
  <c r="J91" i="22" s="1"/>
  <c r="J92" i="22" s="1"/>
  <c r="J93" i="22" s="1"/>
  <c r="J94" i="22" s="1"/>
  <c r="J95" i="22" s="1"/>
  <c r="J96" i="22" s="1"/>
  <c r="J97" i="22" s="1"/>
  <c r="J98" i="22" s="1"/>
  <c r="J99" i="22" s="1"/>
  <c r="J100" i="22" s="1"/>
  <c r="J101" i="22" s="1"/>
  <c r="J102" i="22" s="1"/>
  <c r="J103" i="22" s="1"/>
  <c r="J104" i="22" s="1"/>
  <c r="J105" i="22" s="1"/>
  <c r="J106" i="22" s="1"/>
  <c r="J107" i="22" s="1"/>
  <c r="J108" i="22" s="1"/>
  <c r="J109" i="22" s="1"/>
  <c r="J110" i="22" s="1"/>
  <c r="J111" i="22" s="1"/>
  <c r="J112" i="22" s="1"/>
  <c r="J113" i="22" s="1"/>
  <c r="J114" i="22" s="1"/>
  <c r="J115" i="22" s="1"/>
  <c r="J116" i="22" s="1"/>
  <c r="J117" i="22" s="1"/>
  <c r="J118" i="22" s="1"/>
  <c r="J119" i="22" s="1"/>
  <c r="J120" i="22" s="1"/>
  <c r="J121" i="22" s="1"/>
  <c r="J122" i="22" s="1"/>
  <c r="J123" i="22" s="1"/>
  <c r="J124" i="22" s="1"/>
  <c r="J125" i="22" s="1"/>
  <c r="J126" i="22" s="1"/>
  <c r="J127" i="22" s="1"/>
  <c r="J128" i="22" s="1"/>
  <c r="J129" i="22" s="1"/>
  <c r="J130" i="22" s="1"/>
  <c r="J131" i="22" s="1"/>
  <c r="J132" i="22" s="1"/>
  <c r="F132" i="22"/>
  <c r="F131" i="22"/>
  <c r="H131" i="22" s="1"/>
  <c r="F128" i="22"/>
  <c r="F124" i="22"/>
  <c r="H124" i="22" s="1"/>
  <c r="F121" i="22"/>
  <c r="H121" i="22" s="1"/>
  <c r="F120" i="22"/>
  <c r="H120" i="22" s="1"/>
  <c r="F119" i="22"/>
  <c r="H119" i="22" s="1"/>
  <c r="F118" i="22"/>
  <c r="F117" i="22"/>
  <c r="H117" i="22" s="1"/>
  <c r="F112" i="22"/>
  <c r="H112" i="22" s="1"/>
  <c r="F111" i="22"/>
  <c r="H111" i="22" s="1"/>
  <c r="F110" i="22"/>
  <c r="F109" i="22"/>
  <c r="H109" i="22" s="1"/>
  <c r="F108" i="22"/>
  <c r="H108" i="22" s="1"/>
  <c r="F104" i="22"/>
  <c r="H104" i="22" s="1"/>
  <c r="F89" i="22"/>
  <c r="H89" i="22" s="1"/>
  <c r="F92" i="22"/>
  <c r="H92" i="22" s="1"/>
  <c r="F95" i="22"/>
  <c r="H95" i="22" s="1"/>
  <c r="F98" i="22"/>
  <c r="H98" i="22" s="1"/>
  <c r="F101" i="22"/>
  <c r="H101" i="22" s="1"/>
  <c r="F88" i="22"/>
  <c r="H88" i="22" s="1"/>
  <c r="F86" i="22"/>
  <c r="H86" i="22" s="1"/>
  <c r="F84" i="22"/>
  <c r="H84" i="22" s="1"/>
  <c r="F83" i="22"/>
  <c r="H83" i="22" s="1"/>
  <c r="F82" i="22"/>
  <c r="H82" i="22" s="1"/>
  <c r="F81" i="22"/>
  <c r="F78" i="22"/>
  <c r="H78" i="22" s="1"/>
  <c r="F75" i="22"/>
  <c r="H75" i="22" s="1"/>
  <c r="F73" i="22"/>
  <c r="F72" i="22"/>
  <c r="H72" i="22" s="1"/>
  <c r="F69" i="22"/>
  <c r="F68" i="22"/>
  <c r="H68" i="22" s="1"/>
  <c r="F64" i="22"/>
  <c r="H64" i="22" s="1"/>
  <c r="F63" i="22"/>
  <c r="H63" i="22" s="1"/>
  <c r="F59" i="22"/>
  <c r="F57" i="22"/>
  <c r="H57" i="22" s="1"/>
  <c r="F55" i="22"/>
  <c r="H55" i="22" s="1"/>
  <c r="F52" i="22"/>
  <c r="H52" i="22" s="1"/>
  <c r="F51" i="22"/>
  <c r="F50" i="22"/>
  <c r="H50" i="22" s="1"/>
  <c r="F49" i="22"/>
  <c r="H49" i="22" s="1"/>
  <c r="F45" i="22"/>
  <c r="H45" i="22" s="1"/>
  <c r="F47" i="22"/>
  <c r="H47" i="22" s="1"/>
  <c r="F53" i="22"/>
  <c r="H53" i="22" s="1"/>
  <c r="F44" i="22"/>
  <c r="F43" i="22"/>
  <c r="H43" i="22" s="1"/>
  <c r="F41" i="22"/>
  <c r="H41" i="22" s="1"/>
  <c r="F39" i="22"/>
  <c r="F38" i="22"/>
  <c r="H38" i="22" s="1"/>
  <c r="F37" i="22"/>
  <c r="H37" i="22" s="1"/>
  <c r="F35" i="22"/>
  <c r="H35" i="22" s="1"/>
  <c r="F33" i="22"/>
  <c r="H33" i="22" s="1"/>
  <c r="F32" i="22"/>
  <c r="H32" i="22" s="1"/>
  <c r="F27" i="22"/>
  <c r="H27" i="22" s="1"/>
  <c r="F26" i="22"/>
  <c r="H26" i="22" s="1"/>
  <c r="F25" i="22"/>
  <c r="H25" i="22" s="1"/>
  <c r="F24" i="22"/>
  <c r="F23" i="22"/>
  <c r="H23" i="22" s="1"/>
  <c r="F22" i="22"/>
  <c r="H22" i="22" s="1"/>
  <c r="F15" i="22"/>
  <c r="H15" i="22" s="1"/>
  <c r="F16" i="22"/>
  <c r="F17" i="22"/>
  <c r="H17" i="22" s="1"/>
  <c r="F18" i="22"/>
  <c r="H18" i="22" s="1"/>
  <c r="F19" i="22"/>
  <c r="H19" i="22" s="1"/>
  <c r="F20" i="22"/>
  <c r="F14" i="22"/>
  <c r="H14" i="22" s="1"/>
  <c r="F8" i="22"/>
  <c r="H8" i="22" s="1"/>
  <c r="F9" i="22"/>
  <c r="F10" i="22"/>
  <c r="H10" i="22" s="1"/>
  <c r="F11" i="22"/>
  <c r="H11" i="22" s="1"/>
  <c r="F12" i="22"/>
  <c r="F7" i="22"/>
  <c r="H7" i="22" s="1"/>
  <c r="F127" i="22"/>
  <c r="H127" i="22" s="1"/>
  <c r="F126" i="22"/>
  <c r="F125" i="22"/>
  <c r="H125" i="22" s="1"/>
  <c r="F114" i="22"/>
  <c r="F79" i="22"/>
  <c r="H79" i="22" s="1"/>
  <c r="F76" i="22"/>
  <c r="H76" i="22" s="1"/>
  <c r="F61" i="22"/>
  <c r="H61" i="22" s="1"/>
  <c r="F56" i="22"/>
  <c r="H56" i="22" s="1"/>
  <c r="H12" i="22" l="1"/>
  <c r="H16" i="22"/>
  <c r="H20" i="22"/>
  <c r="H24" i="22"/>
  <c r="H9" i="22"/>
  <c r="H51" i="22"/>
  <c r="H69" i="22"/>
  <c r="H73" i="22"/>
  <c r="H110" i="22"/>
  <c r="H114" i="22"/>
  <c r="H118" i="22"/>
  <c r="H126" i="22"/>
  <c r="H39" i="22"/>
  <c r="H44" i="22"/>
  <c r="H59" i="22"/>
  <c r="H81" i="22"/>
  <c r="G108" i="18"/>
  <c r="J108" i="18" s="1"/>
  <c r="I87" i="23" l="1"/>
  <c r="K87" i="23"/>
  <c r="D42" i="19"/>
  <c r="K37" i="22"/>
  <c r="Q133" i="22"/>
  <c r="P133" i="22"/>
  <c r="O133" i="22"/>
  <c r="N133" i="22"/>
  <c r="M133" i="22"/>
  <c r="D133" i="22"/>
  <c r="K132" i="22"/>
  <c r="K131" i="22"/>
  <c r="K130" i="22"/>
  <c r="K129" i="22"/>
  <c r="K128" i="22"/>
  <c r="K127" i="22"/>
  <c r="K126" i="22"/>
  <c r="K125" i="22"/>
  <c r="K124" i="22"/>
  <c r="K123" i="22"/>
  <c r="K122" i="22"/>
  <c r="K121" i="22"/>
  <c r="K120" i="22"/>
  <c r="K119" i="22"/>
  <c r="K118" i="22"/>
  <c r="K117" i="22"/>
  <c r="K116" i="22"/>
  <c r="K115" i="22"/>
  <c r="K114" i="22"/>
  <c r="K113" i="22"/>
  <c r="K112" i="22"/>
  <c r="K111" i="22"/>
  <c r="K110" i="22"/>
  <c r="K109" i="22"/>
  <c r="K108" i="22"/>
  <c r="K107" i="22"/>
  <c r="K106" i="22"/>
  <c r="K105" i="22"/>
  <c r="K104" i="22"/>
  <c r="K103" i="22"/>
  <c r="K102" i="22"/>
  <c r="K101" i="22"/>
  <c r="K100" i="22"/>
  <c r="K99" i="22"/>
  <c r="K98" i="22"/>
  <c r="K97" i="22"/>
  <c r="K96" i="22"/>
  <c r="K95" i="22"/>
  <c r="K94" i="22"/>
  <c r="K93" i="22"/>
  <c r="K92" i="22"/>
  <c r="K91" i="22"/>
  <c r="K90" i="22"/>
  <c r="K89" i="22"/>
  <c r="K88" i="22"/>
  <c r="K87" i="22"/>
  <c r="K86" i="22"/>
  <c r="K85" i="22"/>
  <c r="K84" i="22"/>
  <c r="K83" i="22"/>
  <c r="K82" i="22"/>
  <c r="K81" i="22"/>
  <c r="K80" i="22"/>
  <c r="K79" i="22"/>
  <c r="K78" i="22"/>
  <c r="K77" i="22"/>
  <c r="K76" i="22"/>
  <c r="K75" i="22"/>
  <c r="K74" i="22"/>
  <c r="K73" i="22"/>
  <c r="K72" i="22"/>
  <c r="K71" i="22"/>
  <c r="K70" i="22"/>
  <c r="K69" i="22"/>
  <c r="K68" i="22"/>
  <c r="K67" i="22"/>
  <c r="K66" i="22"/>
  <c r="K65" i="22"/>
  <c r="K64" i="22"/>
  <c r="K63" i="22"/>
  <c r="K62" i="22"/>
  <c r="K61" i="22"/>
  <c r="K60" i="22"/>
  <c r="K59" i="22"/>
  <c r="K58" i="22"/>
  <c r="K57" i="22"/>
  <c r="K56" i="22"/>
  <c r="K55" i="22"/>
  <c r="K54" i="22"/>
  <c r="K53" i="22"/>
  <c r="K52" i="22"/>
  <c r="K51" i="22"/>
  <c r="K50" i="22"/>
  <c r="K49" i="22"/>
  <c r="K48" i="22"/>
  <c r="K47" i="22"/>
  <c r="K46" i="22"/>
  <c r="K45" i="22"/>
  <c r="K44" i="22"/>
  <c r="K43" i="22"/>
  <c r="K42" i="22"/>
  <c r="K41" i="22"/>
  <c r="K40" i="22"/>
  <c r="K39" i="22"/>
  <c r="K38" i="22"/>
  <c r="K36" i="22"/>
  <c r="K35" i="22"/>
  <c r="K34" i="22"/>
  <c r="K33" i="22"/>
  <c r="K32" i="22"/>
  <c r="K31" i="22"/>
  <c r="K30" i="22"/>
  <c r="K29" i="22"/>
  <c r="K28" i="22"/>
  <c r="K27" i="22"/>
  <c r="K26" i="22"/>
  <c r="K25" i="22"/>
  <c r="K24" i="22"/>
  <c r="K23" i="22"/>
  <c r="K22" i="22"/>
  <c r="K21" i="22"/>
  <c r="K20" i="22"/>
  <c r="K19" i="22"/>
  <c r="K18" i="22"/>
  <c r="K17" i="22"/>
  <c r="K16" i="22"/>
  <c r="K15" i="22"/>
  <c r="K14" i="22"/>
  <c r="K13" i="22"/>
  <c r="K12" i="22"/>
  <c r="K11" i="22"/>
  <c r="K10" i="22"/>
  <c r="K9" i="22"/>
  <c r="K8" i="22"/>
  <c r="K7" i="22"/>
  <c r="K133" i="22" l="1"/>
  <c r="K137" i="22" s="1"/>
  <c r="H133" i="22"/>
  <c r="P73" i="21" l="1"/>
  <c r="O73" i="21"/>
  <c r="N73" i="21"/>
  <c r="M73" i="21"/>
  <c r="L73" i="21"/>
  <c r="D73" i="21"/>
  <c r="G72" i="21"/>
  <c r="J72" i="21" s="1"/>
  <c r="G71" i="21"/>
  <c r="J71" i="21" s="1"/>
  <c r="G70" i="21"/>
  <c r="J70" i="21" s="1"/>
  <c r="G69" i="21"/>
  <c r="J69" i="21" s="1"/>
  <c r="G68" i="21"/>
  <c r="J68" i="21" s="1"/>
  <c r="G67" i="21"/>
  <c r="J67" i="21" s="1"/>
  <c r="G66" i="21"/>
  <c r="J66" i="21" s="1"/>
  <c r="G65" i="21"/>
  <c r="J65" i="21" s="1"/>
  <c r="G64" i="21"/>
  <c r="J64" i="21" s="1"/>
  <c r="G63" i="21"/>
  <c r="J63" i="21" s="1"/>
  <c r="G62" i="21"/>
  <c r="J62" i="21" s="1"/>
  <c r="G61" i="21"/>
  <c r="J61" i="21" s="1"/>
  <c r="G60" i="21"/>
  <c r="J60" i="21" s="1"/>
  <c r="G59" i="21"/>
  <c r="J59" i="21" s="1"/>
  <c r="G58" i="21"/>
  <c r="J58" i="21" s="1"/>
  <c r="G57" i="21"/>
  <c r="J57" i="21" s="1"/>
  <c r="G56" i="21"/>
  <c r="J56" i="21" s="1"/>
  <c r="G55" i="21"/>
  <c r="J55" i="21" s="1"/>
  <c r="G54" i="21"/>
  <c r="J54" i="21" s="1"/>
  <c r="G53" i="21"/>
  <c r="J53" i="21" s="1"/>
  <c r="G52" i="21"/>
  <c r="J52" i="21" s="1"/>
  <c r="G51" i="21"/>
  <c r="J51" i="21" s="1"/>
  <c r="G50" i="21"/>
  <c r="J50" i="21" s="1"/>
  <c r="G49" i="21"/>
  <c r="J49" i="21" s="1"/>
  <c r="G48" i="21"/>
  <c r="J48" i="21" s="1"/>
  <c r="G47" i="21"/>
  <c r="J47" i="21" s="1"/>
  <c r="G46" i="21"/>
  <c r="J46" i="21" s="1"/>
  <c r="G45" i="21"/>
  <c r="J45" i="21" s="1"/>
  <c r="G44" i="21"/>
  <c r="J44" i="21" s="1"/>
  <c r="G43" i="21"/>
  <c r="J43" i="21" s="1"/>
  <c r="G42" i="21"/>
  <c r="J42" i="21" s="1"/>
  <c r="G41" i="21"/>
  <c r="J41" i="21" s="1"/>
  <c r="G40" i="21"/>
  <c r="J40" i="21" s="1"/>
  <c r="G39" i="21"/>
  <c r="J39" i="21" s="1"/>
  <c r="G38" i="21"/>
  <c r="J38" i="21" s="1"/>
  <c r="G37" i="21"/>
  <c r="J37" i="21" s="1"/>
  <c r="G36" i="21"/>
  <c r="J36" i="21" s="1"/>
  <c r="G35" i="21"/>
  <c r="J35" i="21" s="1"/>
  <c r="G34" i="21"/>
  <c r="J34" i="21" s="1"/>
  <c r="G33" i="21"/>
  <c r="J33" i="21" s="1"/>
  <c r="G32" i="21"/>
  <c r="J32" i="21" s="1"/>
  <c r="G31" i="21"/>
  <c r="J31" i="21" s="1"/>
  <c r="G30" i="21"/>
  <c r="J30" i="21" s="1"/>
  <c r="G29" i="21"/>
  <c r="J29" i="21" s="1"/>
  <c r="G28" i="21"/>
  <c r="J28" i="21" s="1"/>
  <c r="G27" i="21"/>
  <c r="J27" i="21" s="1"/>
  <c r="J26" i="21"/>
  <c r="J25" i="21"/>
  <c r="G25" i="21"/>
  <c r="G24" i="21"/>
  <c r="J24" i="21" s="1"/>
  <c r="G23" i="21"/>
  <c r="J23" i="21" s="1"/>
  <c r="J22" i="21"/>
  <c r="G22" i="21"/>
  <c r="J21" i="21"/>
  <c r="G21" i="21"/>
  <c r="J20" i="21"/>
  <c r="G20" i="21"/>
  <c r="J19" i="21"/>
  <c r="G19" i="21"/>
  <c r="J18" i="21"/>
  <c r="G18" i="21"/>
  <c r="J17" i="21"/>
  <c r="G17" i="21"/>
  <c r="J16" i="21"/>
  <c r="G16" i="21"/>
  <c r="J15" i="21"/>
  <c r="G15" i="21"/>
  <c r="J14" i="21"/>
  <c r="G14" i="21"/>
  <c r="J13" i="21"/>
  <c r="G13" i="21"/>
  <c r="J12" i="21"/>
  <c r="G12" i="21"/>
  <c r="J11" i="21"/>
  <c r="G11" i="21"/>
  <c r="G10" i="21"/>
  <c r="J10" i="21" s="1"/>
  <c r="J9" i="21"/>
  <c r="G9" i="21"/>
  <c r="G8" i="21"/>
  <c r="J8" i="21" s="1"/>
  <c r="J7" i="21"/>
  <c r="G7" i="21"/>
  <c r="G73" i="21" l="1"/>
  <c r="J73" i="21"/>
  <c r="J77" i="21" s="1"/>
  <c r="D44" i="20" l="1"/>
  <c r="G43" i="20"/>
  <c r="J43" i="20" s="1"/>
  <c r="G41" i="20"/>
  <c r="J41" i="20" s="1"/>
  <c r="G40" i="20"/>
  <c r="J40" i="20" s="1"/>
  <c r="J39" i="20"/>
  <c r="G39" i="20"/>
  <c r="G38" i="20"/>
  <c r="J38" i="20" s="1"/>
  <c r="J37" i="20"/>
  <c r="G37" i="20"/>
  <c r="G36" i="20"/>
  <c r="J36" i="20" s="1"/>
  <c r="G35" i="20"/>
  <c r="J35" i="20" s="1"/>
  <c r="G34" i="20"/>
  <c r="J34" i="20" s="1"/>
  <c r="G33" i="20"/>
  <c r="J33" i="20" s="1"/>
  <c r="G32" i="20"/>
  <c r="J32" i="20" s="1"/>
  <c r="G31" i="20"/>
  <c r="J31" i="20" s="1"/>
  <c r="G30" i="20"/>
  <c r="J30" i="20" s="1"/>
  <c r="G29" i="20"/>
  <c r="J29" i="20" s="1"/>
  <c r="G28" i="20"/>
  <c r="J28" i="20" s="1"/>
  <c r="G27" i="20"/>
  <c r="J27" i="20" s="1"/>
  <c r="G26" i="20"/>
  <c r="J26" i="20" s="1"/>
  <c r="G25" i="20"/>
  <c r="J25" i="20" s="1"/>
  <c r="G24" i="20"/>
  <c r="J24" i="20" s="1"/>
  <c r="G23" i="20"/>
  <c r="J23" i="20" s="1"/>
  <c r="G22" i="20"/>
  <c r="J22" i="20" s="1"/>
  <c r="J21" i="20"/>
  <c r="G21" i="20"/>
  <c r="G20" i="20"/>
  <c r="J20" i="20" s="1"/>
  <c r="J19" i="20"/>
  <c r="G19" i="20"/>
  <c r="G18" i="20"/>
  <c r="J18" i="20" s="1"/>
  <c r="G17" i="20"/>
  <c r="J17" i="20" s="1"/>
  <c r="G16" i="20"/>
  <c r="J16" i="20" s="1"/>
  <c r="J15" i="20"/>
  <c r="G15" i="20"/>
  <c r="G14" i="20"/>
  <c r="J14" i="20" s="1"/>
  <c r="J13" i="20"/>
  <c r="G13" i="20"/>
  <c r="G12" i="20"/>
  <c r="J12" i="20" s="1"/>
  <c r="G11" i="20"/>
  <c r="J11" i="20" s="1"/>
  <c r="G10" i="20"/>
  <c r="J10" i="20" s="1"/>
  <c r="G9" i="20"/>
  <c r="J9" i="20" s="1"/>
  <c r="G8" i="20"/>
  <c r="J8" i="20" s="1"/>
  <c r="G7" i="20"/>
  <c r="J7" i="20" s="1"/>
  <c r="J44" i="20" l="1"/>
  <c r="P42" i="19" l="1"/>
  <c r="O42" i="19"/>
  <c r="N42" i="19"/>
  <c r="M42" i="19"/>
  <c r="L42" i="19"/>
  <c r="P43" i="2"/>
  <c r="O43" i="2"/>
  <c r="N43" i="2"/>
  <c r="M43" i="2"/>
  <c r="L43" i="2"/>
  <c r="P102" i="6"/>
  <c r="O102" i="6"/>
  <c r="N102" i="6"/>
  <c r="M102" i="6"/>
  <c r="L102" i="6"/>
  <c r="P133" i="7"/>
  <c r="O133" i="7"/>
  <c r="N133" i="7"/>
  <c r="M133" i="7"/>
  <c r="L133" i="7"/>
  <c r="P53" i="10"/>
  <c r="O53" i="10"/>
  <c r="N53" i="10"/>
  <c r="M53" i="10"/>
  <c r="L53" i="10"/>
  <c r="O72" i="13"/>
  <c r="N72" i="13"/>
  <c r="M72" i="13"/>
  <c r="L72" i="13"/>
  <c r="P70" i="11"/>
  <c r="O70" i="11"/>
  <c r="N70" i="11"/>
  <c r="M70" i="11"/>
  <c r="L70" i="11"/>
  <c r="P110" i="14"/>
  <c r="O110" i="14"/>
  <c r="N110" i="14"/>
  <c r="M110" i="14"/>
  <c r="L110" i="14"/>
  <c r="N57" i="12"/>
  <c r="M57" i="12"/>
  <c r="G41" i="19" l="1"/>
  <c r="J41" i="19" s="1"/>
  <c r="G40" i="19"/>
  <c r="J40" i="19" s="1"/>
  <c r="G39" i="19"/>
  <c r="J39" i="19" s="1"/>
  <c r="G38" i="19"/>
  <c r="J38" i="19" s="1"/>
  <c r="G37" i="19"/>
  <c r="J37" i="19" s="1"/>
  <c r="G36" i="19"/>
  <c r="J36" i="19" s="1"/>
  <c r="G35" i="19"/>
  <c r="J35" i="19" s="1"/>
  <c r="G34" i="19"/>
  <c r="J34" i="19" s="1"/>
  <c r="G33" i="19"/>
  <c r="J33" i="19" s="1"/>
  <c r="G32" i="19"/>
  <c r="J32" i="19" s="1"/>
  <c r="G31" i="19"/>
  <c r="J31" i="19" s="1"/>
  <c r="G30" i="19"/>
  <c r="J30" i="19" s="1"/>
  <c r="G29" i="19"/>
  <c r="J29" i="19" s="1"/>
  <c r="G28" i="19"/>
  <c r="J28" i="19" s="1"/>
  <c r="G27" i="19"/>
  <c r="J27" i="19" s="1"/>
  <c r="G26" i="19"/>
  <c r="J26" i="19" s="1"/>
  <c r="G25" i="19"/>
  <c r="J25" i="19" s="1"/>
  <c r="G24" i="19"/>
  <c r="J24" i="19" s="1"/>
  <c r="G23" i="19"/>
  <c r="J23" i="19" s="1"/>
  <c r="G22" i="19"/>
  <c r="J22" i="19" s="1"/>
  <c r="G21" i="19"/>
  <c r="J21" i="19" s="1"/>
  <c r="G20" i="19"/>
  <c r="J20" i="19" s="1"/>
  <c r="G19" i="19"/>
  <c r="J19" i="19" s="1"/>
  <c r="G18" i="19"/>
  <c r="J18" i="19" s="1"/>
  <c r="G17" i="19"/>
  <c r="J17" i="19" s="1"/>
  <c r="G16" i="19"/>
  <c r="J16" i="19" s="1"/>
  <c r="G15" i="19"/>
  <c r="J15" i="19" s="1"/>
  <c r="G14" i="19"/>
  <c r="J14" i="19" s="1"/>
  <c r="G13" i="19"/>
  <c r="J13" i="19" s="1"/>
  <c r="G12" i="19"/>
  <c r="J12" i="19" s="1"/>
  <c r="G11" i="19"/>
  <c r="J11" i="19" s="1"/>
  <c r="G10" i="19"/>
  <c r="J10" i="19" s="1"/>
  <c r="G9" i="19"/>
  <c r="J9" i="19" s="1"/>
  <c r="G8" i="19"/>
  <c r="J8" i="19" s="1"/>
  <c r="J7" i="19"/>
  <c r="G7" i="19"/>
  <c r="G42" i="19" l="1"/>
  <c r="J42" i="19"/>
  <c r="J45" i="19" s="1"/>
  <c r="G149" i="18"/>
  <c r="J149" i="18" s="1"/>
  <c r="G148" i="18"/>
  <c r="J148" i="18" s="1"/>
  <c r="G147" i="18"/>
  <c r="J147" i="18" s="1"/>
  <c r="G146" i="18"/>
  <c r="J146" i="18" s="1"/>
  <c r="G145" i="18"/>
  <c r="J145" i="18" s="1"/>
  <c r="G144" i="18"/>
  <c r="J144" i="18" s="1"/>
  <c r="G143" i="18"/>
  <c r="J143" i="18" s="1"/>
  <c r="G142" i="18"/>
  <c r="J142" i="18" s="1"/>
  <c r="G141" i="18"/>
  <c r="J141" i="18" s="1"/>
  <c r="G140" i="18"/>
  <c r="J140" i="18" s="1"/>
  <c r="J139" i="18"/>
  <c r="G138" i="18"/>
  <c r="J138" i="18" s="1"/>
  <c r="G137" i="18"/>
  <c r="J137" i="18" s="1"/>
  <c r="G136" i="18"/>
  <c r="J136" i="18" s="1"/>
  <c r="G135" i="18"/>
  <c r="J135" i="18" s="1"/>
  <c r="G134" i="18"/>
  <c r="J134" i="18" s="1"/>
  <c r="G133" i="18"/>
  <c r="J133" i="18" s="1"/>
  <c r="G132" i="18"/>
  <c r="J132" i="18" s="1"/>
  <c r="G131" i="18"/>
  <c r="J131" i="18" s="1"/>
  <c r="G130" i="18"/>
  <c r="J130" i="18" s="1"/>
  <c r="G129" i="18"/>
  <c r="J129" i="18" s="1"/>
  <c r="G128" i="18"/>
  <c r="J128" i="18" s="1"/>
  <c r="G127" i="18"/>
  <c r="J127" i="18" s="1"/>
  <c r="J126" i="18"/>
  <c r="G126" i="18"/>
  <c r="G125" i="18"/>
  <c r="J125" i="18" s="1"/>
  <c r="G124" i="18"/>
  <c r="J124" i="18" s="1"/>
  <c r="G123" i="18"/>
  <c r="J123" i="18" s="1"/>
  <c r="G122" i="18"/>
  <c r="J122" i="18" s="1"/>
  <c r="G121" i="18"/>
  <c r="J121" i="18" s="1"/>
  <c r="G120" i="18"/>
  <c r="J120" i="18" s="1"/>
  <c r="G119" i="18"/>
  <c r="J119" i="18" s="1"/>
  <c r="G118" i="18"/>
  <c r="J118" i="18" s="1"/>
  <c r="G117" i="18"/>
  <c r="J117" i="18" s="1"/>
  <c r="G116" i="18"/>
  <c r="J116" i="18" s="1"/>
  <c r="G115" i="18"/>
  <c r="J115" i="18" s="1"/>
  <c r="G114" i="18"/>
  <c r="J114" i="18" s="1"/>
  <c r="G113" i="18"/>
  <c r="J113" i="18" s="1"/>
  <c r="G112" i="18"/>
  <c r="J112" i="18" s="1"/>
  <c r="G111" i="18"/>
  <c r="J111" i="18" s="1"/>
  <c r="G110" i="18"/>
  <c r="J110" i="18" s="1"/>
  <c r="G109" i="18"/>
  <c r="J109" i="18" s="1"/>
  <c r="G107" i="18"/>
  <c r="J107" i="18" s="1"/>
  <c r="G106" i="18"/>
  <c r="J106" i="18" s="1"/>
  <c r="G105" i="18"/>
  <c r="J105" i="18" s="1"/>
  <c r="G104" i="18"/>
  <c r="J104" i="18" s="1"/>
  <c r="G103" i="18"/>
  <c r="J103" i="18" s="1"/>
  <c r="G101" i="18"/>
  <c r="J101" i="18" s="1"/>
  <c r="G100" i="18"/>
  <c r="J100" i="18" s="1"/>
  <c r="G99" i="18"/>
  <c r="J99" i="18" s="1"/>
  <c r="G98" i="18"/>
  <c r="J98" i="18" s="1"/>
  <c r="G97" i="18"/>
  <c r="J97" i="18" s="1"/>
  <c r="G96" i="18"/>
  <c r="J96" i="18" s="1"/>
  <c r="G95" i="18"/>
  <c r="J95" i="18" s="1"/>
  <c r="G94" i="18"/>
  <c r="J94" i="18" s="1"/>
  <c r="G93" i="18"/>
  <c r="J93" i="18" s="1"/>
  <c r="G92" i="18"/>
  <c r="J92" i="18" s="1"/>
  <c r="G91" i="18"/>
  <c r="J91" i="18" s="1"/>
  <c r="G90" i="18"/>
  <c r="J90" i="18" s="1"/>
  <c r="G89" i="18"/>
  <c r="J89" i="18" s="1"/>
  <c r="G88" i="18"/>
  <c r="J88" i="18" s="1"/>
  <c r="G87" i="18"/>
  <c r="J87" i="18" s="1"/>
  <c r="G86" i="18"/>
  <c r="J86" i="18" s="1"/>
  <c r="G85" i="18"/>
  <c r="J85" i="18" s="1"/>
  <c r="G84" i="18"/>
  <c r="J84" i="18" s="1"/>
  <c r="G83" i="18"/>
  <c r="J83" i="18" s="1"/>
  <c r="G82" i="18"/>
  <c r="J82" i="18" s="1"/>
  <c r="G81" i="18"/>
  <c r="J81" i="18" s="1"/>
  <c r="G80" i="18"/>
  <c r="J80" i="18" s="1"/>
  <c r="G79" i="18"/>
  <c r="J79" i="18" s="1"/>
  <c r="G78" i="18"/>
  <c r="J78" i="18" s="1"/>
  <c r="G77" i="18"/>
  <c r="J77" i="18" s="1"/>
  <c r="G76" i="18"/>
  <c r="J76" i="18" s="1"/>
  <c r="G75" i="18"/>
  <c r="J75" i="18" s="1"/>
  <c r="G74" i="18"/>
  <c r="J74" i="18" s="1"/>
  <c r="G73" i="18"/>
  <c r="J73" i="18" s="1"/>
  <c r="G72" i="18"/>
  <c r="J72" i="18" s="1"/>
  <c r="G71" i="18"/>
  <c r="J71" i="18" s="1"/>
  <c r="G70" i="18"/>
  <c r="J70" i="18" s="1"/>
  <c r="G69" i="18"/>
  <c r="J69" i="18" s="1"/>
  <c r="G68" i="18"/>
  <c r="J68" i="18" s="1"/>
  <c r="G67" i="18"/>
  <c r="J67" i="18" s="1"/>
  <c r="G66" i="18"/>
  <c r="J66" i="18" s="1"/>
  <c r="G65" i="18"/>
  <c r="J65" i="18" s="1"/>
  <c r="G64" i="18"/>
  <c r="J64" i="18" s="1"/>
  <c r="G63" i="18"/>
  <c r="J63" i="18" s="1"/>
  <c r="G62" i="18"/>
  <c r="J62" i="18" s="1"/>
  <c r="G61" i="18"/>
  <c r="J61" i="18" s="1"/>
  <c r="G60" i="18"/>
  <c r="J60" i="18" s="1"/>
  <c r="G59" i="18"/>
  <c r="J59" i="18" s="1"/>
  <c r="G58" i="18"/>
  <c r="J58" i="18" s="1"/>
  <c r="G57" i="18"/>
  <c r="J57" i="18" s="1"/>
  <c r="G56" i="18"/>
  <c r="J56" i="18" s="1"/>
  <c r="G55" i="18"/>
  <c r="J55" i="18" s="1"/>
  <c r="G54" i="18"/>
  <c r="J54" i="18" s="1"/>
  <c r="J53" i="18"/>
  <c r="G52" i="18"/>
  <c r="J52" i="18" s="1"/>
  <c r="G51" i="18"/>
  <c r="J51" i="18" s="1"/>
  <c r="G50" i="18"/>
  <c r="J50" i="18" s="1"/>
  <c r="G49" i="18"/>
  <c r="J49" i="18" s="1"/>
  <c r="G48" i="18"/>
  <c r="J48" i="18" s="1"/>
  <c r="G47" i="18"/>
  <c r="J47" i="18" s="1"/>
  <c r="G46" i="18"/>
  <c r="J46" i="18" s="1"/>
  <c r="G45" i="18"/>
  <c r="J45" i="18" s="1"/>
  <c r="G44" i="18"/>
  <c r="J44" i="18" s="1"/>
  <c r="G43" i="18"/>
  <c r="J43" i="18" s="1"/>
  <c r="G42" i="18"/>
  <c r="J42" i="18" s="1"/>
  <c r="G41" i="18"/>
  <c r="J41" i="18" s="1"/>
  <c r="G40" i="18"/>
  <c r="J40" i="18" s="1"/>
  <c r="G39" i="18"/>
  <c r="J39" i="18" s="1"/>
  <c r="G38" i="18"/>
  <c r="J38" i="18" s="1"/>
  <c r="G37" i="18"/>
  <c r="J37" i="18" s="1"/>
  <c r="G36" i="18"/>
  <c r="J36" i="18" s="1"/>
  <c r="G35" i="18"/>
  <c r="J35" i="18" s="1"/>
  <c r="G34" i="18"/>
  <c r="J34" i="18" s="1"/>
  <c r="G33" i="18"/>
  <c r="J33" i="18" s="1"/>
  <c r="G32" i="18"/>
  <c r="J32" i="18" s="1"/>
  <c r="G31" i="18"/>
  <c r="J31" i="18" s="1"/>
  <c r="J30" i="18"/>
  <c r="G30" i="18"/>
  <c r="G29" i="18"/>
  <c r="J29" i="18" s="1"/>
  <c r="G28" i="18"/>
  <c r="J28" i="18" s="1"/>
  <c r="G27" i="18"/>
  <c r="J27" i="18" s="1"/>
  <c r="G26" i="18"/>
  <c r="J26" i="18" s="1"/>
  <c r="G25" i="18"/>
  <c r="J25" i="18" s="1"/>
  <c r="G24" i="18"/>
  <c r="J24" i="18" s="1"/>
  <c r="G23" i="18"/>
  <c r="J23" i="18" s="1"/>
  <c r="G22" i="18"/>
  <c r="J22" i="18" s="1"/>
  <c r="G21" i="18"/>
  <c r="H20" i="18"/>
  <c r="G20" i="18"/>
  <c r="G19" i="18"/>
  <c r="J19" i="18" s="1"/>
  <c r="G18" i="18"/>
  <c r="J18" i="18" s="1"/>
  <c r="G17" i="18"/>
  <c r="J17" i="18" s="1"/>
  <c r="G16" i="18"/>
  <c r="J16" i="18" s="1"/>
  <c r="G15" i="18"/>
  <c r="J15" i="18" s="1"/>
  <c r="G14" i="18"/>
  <c r="J14" i="18" s="1"/>
  <c r="G13" i="18"/>
  <c r="J13" i="18" s="1"/>
  <c r="J12" i="18"/>
  <c r="G11" i="18"/>
  <c r="J11" i="18" s="1"/>
  <c r="J10" i="18"/>
  <c r="G9" i="18"/>
  <c r="J9" i="18" s="1"/>
  <c r="G8" i="18"/>
  <c r="J8" i="18" s="1"/>
  <c r="G7" i="18"/>
  <c r="J7" i="18" s="1"/>
  <c r="J20" i="18" l="1"/>
  <c r="J21" i="18"/>
  <c r="J156" i="18" s="1"/>
  <c r="G174" i="15" l="1"/>
  <c r="J174" i="15" s="1"/>
  <c r="G173" i="15"/>
  <c r="J173" i="15" s="1"/>
  <c r="G172" i="15"/>
  <c r="J172" i="15" s="1"/>
  <c r="G171" i="15"/>
  <c r="J171" i="15" s="1"/>
  <c r="G170" i="15"/>
  <c r="J170" i="15" s="1"/>
  <c r="G169" i="15"/>
  <c r="J169" i="15" s="1"/>
  <c r="J168" i="15"/>
  <c r="J167" i="15"/>
  <c r="G167" i="15"/>
  <c r="G166" i="15"/>
  <c r="J166" i="15" s="1"/>
  <c r="G165" i="15"/>
  <c r="J165" i="15" s="1"/>
  <c r="G164" i="15"/>
  <c r="J164" i="15" s="1"/>
  <c r="G163" i="15"/>
  <c r="J163" i="15" s="1"/>
  <c r="J162" i="15"/>
  <c r="G161" i="15"/>
  <c r="J161" i="15" s="1"/>
  <c r="G160" i="15"/>
  <c r="J160" i="15" s="1"/>
  <c r="G159" i="15"/>
  <c r="J159" i="15" s="1"/>
  <c r="G158" i="15"/>
  <c r="J158" i="15" s="1"/>
  <c r="G157" i="15"/>
  <c r="J157" i="15" s="1"/>
  <c r="G156" i="15"/>
  <c r="J156" i="15" s="1"/>
  <c r="G155" i="15"/>
  <c r="J155" i="15" s="1"/>
  <c r="G154" i="15"/>
  <c r="J154" i="15" s="1"/>
  <c r="G153" i="15"/>
  <c r="J153" i="15" s="1"/>
  <c r="G152" i="15"/>
  <c r="J152" i="15" s="1"/>
  <c r="G151" i="15"/>
  <c r="J151" i="15" s="1"/>
  <c r="G150" i="15"/>
  <c r="J150" i="15" s="1"/>
  <c r="G149" i="15"/>
  <c r="J149" i="15" s="1"/>
  <c r="G148" i="15"/>
  <c r="J148" i="15" s="1"/>
  <c r="G147" i="15"/>
  <c r="J147" i="15" s="1"/>
  <c r="G146" i="15"/>
  <c r="J146" i="15" s="1"/>
  <c r="G145" i="15"/>
  <c r="J145" i="15" s="1"/>
  <c r="G144" i="15"/>
  <c r="J144" i="15" s="1"/>
  <c r="G143" i="15"/>
  <c r="J143" i="15" s="1"/>
  <c r="G142" i="15"/>
  <c r="J142" i="15" s="1"/>
  <c r="G141" i="15"/>
  <c r="J141" i="15" s="1"/>
  <c r="J140" i="15"/>
  <c r="G139" i="15"/>
  <c r="J139" i="15" s="1"/>
  <c r="G138" i="15"/>
  <c r="J138" i="15" s="1"/>
  <c r="G137" i="15"/>
  <c r="J137" i="15" s="1"/>
  <c r="J136" i="15"/>
  <c r="G136" i="15"/>
  <c r="G135" i="15"/>
  <c r="G134" i="15"/>
  <c r="J134" i="15" s="1"/>
  <c r="G133" i="15"/>
  <c r="J133" i="15" s="1"/>
  <c r="G132" i="15"/>
  <c r="J132" i="15" s="1"/>
  <c r="G131" i="15"/>
  <c r="J131" i="15" s="1"/>
  <c r="G130" i="15"/>
  <c r="J130" i="15" s="1"/>
  <c r="G129" i="15"/>
  <c r="J129" i="15" s="1"/>
  <c r="G128" i="15"/>
  <c r="J128" i="15" s="1"/>
  <c r="G127" i="15"/>
  <c r="J127" i="15" s="1"/>
  <c r="J126" i="15"/>
  <c r="G125" i="15"/>
  <c r="J125" i="15" s="1"/>
  <c r="G124" i="15"/>
  <c r="J124" i="15" s="1"/>
  <c r="G123" i="15"/>
  <c r="J123" i="15" s="1"/>
  <c r="G122" i="15"/>
  <c r="J122" i="15" s="1"/>
  <c r="G121" i="15"/>
  <c r="J121" i="15" s="1"/>
  <c r="G120" i="15"/>
  <c r="J120" i="15" s="1"/>
  <c r="G119" i="15"/>
  <c r="J119" i="15" s="1"/>
  <c r="G118" i="15"/>
  <c r="J118" i="15" s="1"/>
  <c r="G117" i="15"/>
  <c r="J117" i="15" s="1"/>
  <c r="G116" i="15"/>
  <c r="J116" i="15" s="1"/>
  <c r="G115" i="15"/>
  <c r="J115" i="15" s="1"/>
  <c r="G114" i="15"/>
  <c r="J114" i="15" s="1"/>
  <c r="G113" i="15"/>
  <c r="J113" i="15" s="1"/>
  <c r="G112" i="15"/>
  <c r="J112" i="15" s="1"/>
  <c r="G111" i="15"/>
  <c r="J111" i="15" s="1"/>
  <c r="G110" i="15"/>
  <c r="J110" i="15" s="1"/>
  <c r="G109" i="15"/>
  <c r="J109" i="15" s="1"/>
  <c r="G108" i="15"/>
  <c r="J108" i="15" s="1"/>
  <c r="G107" i="15"/>
  <c r="J107" i="15" s="1"/>
  <c r="G106" i="15"/>
  <c r="J106" i="15" s="1"/>
  <c r="G105" i="15"/>
  <c r="J105" i="15" s="1"/>
  <c r="G104" i="15"/>
  <c r="J104" i="15" s="1"/>
  <c r="G103" i="15"/>
  <c r="J103" i="15" s="1"/>
  <c r="G102" i="15"/>
  <c r="J102" i="15" s="1"/>
  <c r="G101" i="15"/>
  <c r="J101" i="15" s="1"/>
  <c r="J100" i="15"/>
  <c r="G100" i="15"/>
  <c r="G99" i="15"/>
  <c r="J99" i="15" s="1"/>
  <c r="G98" i="15"/>
  <c r="J98" i="15" s="1"/>
  <c r="J97" i="15"/>
  <c r="G96" i="15"/>
  <c r="J96" i="15" s="1"/>
  <c r="G95" i="15"/>
  <c r="J95" i="15" s="1"/>
  <c r="G94" i="15"/>
  <c r="J94" i="15" s="1"/>
  <c r="G93" i="15"/>
  <c r="J93" i="15" s="1"/>
  <c r="G92" i="15"/>
  <c r="J92" i="15" s="1"/>
  <c r="G91" i="15"/>
  <c r="J91" i="15" s="1"/>
  <c r="G90" i="15"/>
  <c r="J90" i="15" s="1"/>
  <c r="G89" i="15"/>
  <c r="J89" i="15" s="1"/>
  <c r="G88" i="15"/>
  <c r="J88" i="15" s="1"/>
  <c r="G87" i="15"/>
  <c r="J87" i="15" s="1"/>
  <c r="G86" i="15"/>
  <c r="J86" i="15" s="1"/>
  <c r="G85" i="15"/>
  <c r="J85" i="15" s="1"/>
  <c r="G84" i="15"/>
  <c r="J84" i="15" s="1"/>
  <c r="J83" i="15"/>
  <c r="G83" i="15"/>
  <c r="G82" i="15"/>
  <c r="J82" i="15" s="1"/>
  <c r="G81" i="15"/>
  <c r="J81" i="15" s="1"/>
  <c r="G80" i="15"/>
  <c r="J80" i="15" s="1"/>
  <c r="G79" i="15"/>
  <c r="J79" i="15" s="1"/>
  <c r="G78" i="15"/>
  <c r="J78" i="15" s="1"/>
  <c r="G77" i="15"/>
  <c r="J77" i="15" s="1"/>
  <c r="G76" i="15"/>
  <c r="J76" i="15" s="1"/>
  <c r="G75" i="15"/>
  <c r="J75" i="15" s="1"/>
  <c r="G74" i="15"/>
  <c r="J74" i="15" s="1"/>
  <c r="G73" i="15"/>
  <c r="J73" i="15" s="1"/>
  <c r="G72" i="15"/>
  <c r="J72" i="15" s="1"/>
  <c r="G71" i="15"/>
  <c r="J71" i="15" s="1"/>
  <c r="G70" i="15"/>
  <c r="J70" i="15" s="1"/>
  <c r="G69" i="15"/>
  <c r="J69" i="15" s="1"/>
  <c r="G68" i="15"/>
  <c r="J68" i="15" s="1"/>
  <c r="J67" i="15"/>
  <c r="G66" i="15"/>
  <c r="J66" i="15" s="1"/>
  <c r="G65" i="15"/>
  <c r="J65" i="15" s="1"/>
  <c r="G64" i="15"/>
  <c r="J64" i="15" s="1"/>
  <c r="G63" i="15"/>
  <c r="J63" i="15" s="1"/>
  <c r="G62" i="15"/>
  <c r="J62" i="15" s="1"/>
  <c r="G61" i="15"/>
  <c r="J61" i="15" s="1"/>
  <c r="G60" i="15"/>
  <c r="J60" i="15" s="1"/>
  <c r="G59" i="15"/>
  <c r="J59" i="15" s="1"/>
  <c r="G58" i="15"/>
  <c r="J58" i="15" s="1"/>
  <c r="G57" i="15"/>
  <c r="J57" i="15" s="1"/>
  <c r="G56" i="15"/>
  <c r="J56" i="15" s="1"/>
  <c r="G55" i="15"/>
  <c r="J55" i="15" s="1"/>
  <c r="G54" i="15"/>
  <c r="J54" i="15" s="1"/>
  <c r="G53" i="15"/>
  <c r="J53" i="15" s="1"/>
  <c r="G52" i="15"/>
  <c r="J52" i="15" s="1"/>
  <c r="G51" i="15"/>
  <c r="J51" i="15" s="1"/>
  <c r="G50" i="15"/>
  <c r="J50" i="15" s="1"/>
  <c r="G49" i="15"/>
  <c r="J49" i="15" s="1"/>
  <c r="G48" i="15"/>
  <c r="J48" i="15" s="1"/>
  <c r="G47" i="15"/>
  <c r="J47" i="15" s="1"/>
  <c r="G46" i="15"/>
  <c r="J46" i="15" s="1"/>
  <c r="G45" i="15"/>
  <c r="J45" i="15" s="1"/>
  <c r="G44" i="15"/>
  <c r="J44" i="15" s="1"/>
  <c r="G43" i="15"/>
  <c r="J43" i="15" s="1"/>
  <c r="G42" i="15"/>
  <c r="J42" i="15" s="1"/>
  <c r="G41" i="15"/>
  <c r="J41" i="15" s="1"/>
  <c r="G40" i="15"/>
  <c r="J40" i="15" s="1"/>
  <c r="G39" i="15"/>
  <c r="J39" i="15" s="1"/>
  <c r="G38" i="15"/>
  <c r="J38" i="15" s="1"/>
  <c r="G37" i="15"/>
  <c r="J37" i="15" s="1"/>
  <c r="G36" i="15"/>
  <c r="J36" i="15" s="1"/>
  <c r="G35" i="15"/>
  <c r="J35" i="15" s="1"/>
  <c r="G34" i="15"/>
  <c r="J34" i="15" s="1"/>
  <c r="J33" i="15"/>
  <c r="G32" i="15"/>
  <c r="J32" i="15" s="1"/>
  <c r="G31" i="15"/>
  <c r="J31" i="15" s="1"/>
  <c r="G30" i="15"/>
  <c r="J30" i="15" s="1"/>
  <c r="G29" i="15"/>
  <c r="J29" i="15" s="1"/>
  <c r="G28" i="15"/>
  <c r="J28" i="15" s="1"/>
  <c r="G27" i="15"/>
  <c r="J27" i="15" s="1"/>
  <c r="J26" i="15"/>
  <c r="G26" i="15"/>
  <c r="G25" i="15"/>
  <c r="J25" i="15" s="1"/>
  <c r="G24" i="15"/>
  <c r="J24" i="15" s="1"/>
  <c r="G23" i="15"/>
  <c r="J23" i="15" s="1"/>
  <c r="G22" i="15"/>
  <c r="J22" i="15" s="1"/>
  <c r="G21" i="15"/>
  <c r="J21" i="15" s="1"/>
  <c r="G20" i="15"/>
  <c r="J20" i="15" s="1"/>
  <c r="G19" i="15"/>
  <c r="J19" i="15" s="1"/>
  <c r="G18" i="15"/>
  <c r="J18" i="15" s="1"/>
  <c r="G17" i="15"/>
  <c r="J17" i="15" s="1"/>
  <c r="G16" i="15"/>
  <c r="J16" i="15" s="1"/>
  <c r="G15" i="15"/>
  <c r="J15" i="15" s="1"/>
  <c r="G14" i="15"/>
  <c r="J14" i="15" s="1"/>
  <c r="G13" i="15"/>
  <c r="J13" i="15" s="1"/>
  <c r="G12" i="15"/>
  <c r="J12" i="15" s="1"/>
  <c r="G11" i="15"/>
  <c r="J11" i="15" s="1"/>
  <c r="G10" i="15"/>
  <c r="J10" i="15" s="1"/>
  <c r="G9" i="15"/>
  <c r="J9" i="15" s="1"/>
  <c r="G8" i="15"/>
  <c r="J8" i="15" s="1"/>
  <c r="G7" i="15"/>
  <c r="J7" i="15" s="1"/>
  <c r="J135" i="15" l="1"/>
  <c r="J181" i="15"/>
  <c r="D110" i="14" l="1"/>
  <c r="G109" i="14"/>
  <c r="J109" i="14" s="1"/>
  <c r="G108" i="14"/>
  <c r="J108" i="14" s="1"/>
  <c r="G107" i="14"/>
  <c r="J107" i="14" s="1"/>
  <c r="G106" i="14"/>
  <c r="J106" i="14" s="1"/>
  <c r="G105" i="14"/>
  <c r="J105" i="14" s="1"/>
  <c r="G104" i="14"/>
  <c r="J104" i="14" s="1"/>
  <c r="G103" i="14"/>
  <c r="G102" i="14"/>
  <c r="J102" i="14" s="1"/>
  <c r="G101" i="14"/>
  <c r="J101" i="14" s="1"/>
  <c r="G100" i="14"/>
  <c r="J100" i="14" s="1"/>
  <c r="G99" i="14"/>
  <c r="J99" i="14" s="1"/>
  <c r="G98" i="14"/>
  <c r="J98" i="14" s="1"/>
  <c r="G97" i="14"/>
  <c r="J97" i="14" s="1"/>
  <c r="G96" i="14"/>
  <c r="J96" i="14" s="1"/>
  <c r="G95" i="14"/>
  <c r="J95" i="14" s="1"/>
  <c r="G94" i="14"/>
  <c r="J94" i="14" s="1"/>
  <c r="G93" i="14"/>
  <c r="J93" i="14" s="1"/>
  <c r="G92" i="14"/>
  <c r="J92" i="14" s="1"/>
  <c r="G91" i="14"/>
  <c r="J91" i="14" s="1"/>
  <c r="G90" i="14"/>
  <c r="J90" i="14" s="1"/>
  <c r="G89" i="14"/>
  <c r="J89" i="14" s="1"/>
  <c r="G88" i="14"/>
  <c r="J88" i="14" s="1"/>
  <c r="G87" i="14"/>
  <c r="J87" i="14" s="1"/>
  <c r="G86" i="14"/>
  <c r="J86" i="14" s="1"/>
  <c r="G85" i="14"/>
  <c r="J85" i="14" s="1"/>
  <c r="G84" i="14"/>
  <c r="J84" i="14" s="1"/>
  <c r="G83" i="14"/>
  <c r="J83" i="14" s="1"/>
  <c r="G82" i="14"/>
  <c r="J82" i="14" s="1"/>
  <c r="G81" i="14"/>
  <c r="J81" i="14" s="1"/>
  <c r="J80" i="14"/>
  <c r="G79" i="14"/>
  <c r="J79" i="14" s="1"/>
  <c r="G77" i="14"/>
  <c r="J77" i="14" s="1"/>
  <c r="G76" i="14"/>
  <c r="J76" i="14" s="1"/>
  <c r="G75" i="14"/>
  <c r="J75" i="14" s="1"/>
  <c r="G74" i="14"/>
  <c r="J74" i="14" s="1"/>
  <c r="G73" i="14"/>
  <c r="J73" i="14" s="1"/>
  <c r="G72" i="14"/>
  <c r="J72" i="14" s="1"/>
  <c r="G71" i="14"/>
  <c r="J71" i="14" s="1"/>
  <c r="G70" i="14"/>
  <c r="J70" i="14" s="1"/>
  <c r="G69" i="14"/>
  <c r="J69" i="14" s="1"/>
  <c r="G68" i="14"/>
  <c r="J68" i="14" s="1"/>
  <c r="G67" i="14"/>
  <c r="J67" i="14" s="1"/>
  <c r="G66" i="14"/>
  <c r="J66" i="14" s="1"/>
  <c r="G65" i="14"/>
  <c r="J65" i="14" s="1"/>
  <c r="G64" i="14"/>
  <c r="J64" i="14" s="1"/>
  <c r="G63" i="14"/>
  <c r="J63" i="14" s="1"/>
  <c r="G62" i="14"/>
  <c r="J62" i="14" s="1"/>
  <c r="G61" i="14"/>
  <c r="J61" i="14" s="1"/>
  <c r="G60" i="14"/>
  <c r="J60" i="14" s="1"/>
  <c r="G59" i="14"/>
  <c r="J59" i="14" s="1"/>
  <c r="G58" i="14"/>
  <c r="J58" i="14" s="1"/>
  <c r="G57" i="14"/>
  <c r="J57" i="14" s="1"/>
  <c r="G56" i="14"/>
  <c r="J56" i="14" s="1"/>
  <c r="G55" i="14"/>
  <c r="J55" i="14" s="1"/>
  <c r="G54" i="14"/>
  <c r="J54" i="14" s="1"/>
  <c r="G53" i="14"/>
  <c r="J53" i="14" s="1"/>
  <c r="G52" i="14"/>
  <c r="J52" i="14" s="1"/>
  <c r="G51" i="14"/>
  <c r="J51" i="14" s="1"/>
  <c r="G50" i="14"/>
  <c r="J50" i="14" s="1"/>
  <c r="G49" i="14"/>
  <c r="J49" i="14" s="1"/>
  <c r="G48" i="14"/>
  <c r="J48" i="14" s="1"/>
  <c r="G47" i="14"/>
  <c r="J47" i="14" s="1"/>
  <c r="G46" i="14"/>
  <c r="J46" i="14" s="1"/>
  <c r="G45" i="14"/>
  <c r="J45" i="14" s="1"/>
  <c r="G44" i="14"/>
  <c r="J44" i="14" s="1"/>
  <c r="G43" i="14"/>
  <c r="J43" i="14" s="1"/>
  <c r="G42" i="14"/>
  <c r="J42" i="14" s="1"/>
  <c r="G41" i="14"/>
  <c r="J41" i="14" s="1"/>
  <c r="G40" i="14"/>
  <c r="J40" i="14" s="1"/>
  <c r="G39" i="14"/>
  <c r="J39" i="14" s="1"/>
  <c r="G38" i="14"/>
  <c r="J38" i="14" s="1"/>
  <c r="G37" i="14"/>
  <c r="J37" i="14" s="1"/>
  <c r="G36" i="14"/>
  <c r="J36" i="14" s="1"/>
  <c r="G35" i="14"/>
  <c r="J35" i="14" s="1"/>
  <c r="G34" i="14"/>
  <c r="J34" i="14" s="1"/>
  <c r="G33" i="14"/>
  <c r="J33" i="14" s="1"/>
  <c r="G32" i="14"/>
  <c r="J32" i="14" s="1"/>
  <c r="G31" i="14"/>
  <c r="J31" i="14" s="1"/>
  <c r="G30" i="14"/>
  <c r="J30" i="14" s="1"/>
  <c r="G29" i="14"/>
  <c r="J29" i="14" s="1"/>
  <c r="J28" i="14"/>
  <c r="G27" i="14"/>
  <c r="J27" i="14" s="1"/>
  <c r="G26" i="14"/>
  <c r="J26" i="14" s="1"/>
  <c r="G25" i="14"/>
  <c r="J25" i="14" s="1"/>
  <c r="G24" i="14"/>
  <c r="J24" i="14" s="1"/>
  <c r="G23" i="14"/>
  <c r="J23" i="14" s="1"/>
  <c r="G22" i="14"/>
  <c r="J22" i="14" s="1"/>
  <c r="G21" i="14"/>
  <c r="J21" i="14" s="1"/>
  <c r="G20" i="14"/>
  <c r="J20" i="14" s="1"/>
  <c r="G19" i="14"/>
  <c r="J19" i="14" s="1"/>
  <c r="G18" i="14"/>
  <c r="J18" i="14" s="1"/>
  <c r="G17" i="14"/>
  <c r="J17" i="14" s="1"/>
  <c r="G16" i="14"/>
  <c r="J16" i="14" s="1"/>
  <c r="G15" i="14"/>
  <c r="J15" i="14" s="1"/>
  <c r="G14" i="14"/>
  <c r="J14" i="14" s="1"/>
  <c r="G13" i="14"/>
  <c r="J13" i="14" s="1"/>
  <c r="G12" i="14"/>
  <c r="J12" i="14" s="1"/>
  <c r="G11" i="14"/>
  <c r="J11" i="14" s="1"/>
  <c r="G10" i="14"/>
  <c r="J10" i="14" s="1"/>
  <c r="G9" i="14"/>
  <c r="J9" i="14" s="1"/>
  <c r="G8" i="14"/>
  <c r="J8" i="14" s="1"/>
  <c r="G7" i="14"/>
  <c r="J7" i="14" s="1"/>
  <c r="J103" i="14" l="1"/>
  <c r="G110" i="14"/>
  <c r="J110" i="14"/>
  <c r="J114" i="14" s="1"/>
  <c r="P72" i="13"/>
  <c r="D72" i="13"/>
  <c r="G71" i="13"/>
  <c r="J71" i="13" s="1"/>
  <c r="G70" i="13"/>
  <c r="J70" i="13" s="1"/>
  <c r="G69" i="13"/>
  <c r="J69" i="13" s="1"/>
  <c r="G68" i="13"/>
  <c r="J68" i="13" s="1"/>
  <c r="G67" i="13"/>
  <c r="J67" i="13" s="1"/>
  <c r="G66" i="13"/>
  <c r="J66" i="13" s="1"/>
  <c r="G65" i="13"/>
  <c r="J65" i="13" s="1"/>
  <c r="G64" i="13"/>
  <c r="J64" i="13" s="1"/>
  <c r="G63" i="13"/>
  <c r="J63" i="13" s="1"/>
  <c r="G62" i="13"/>
  <c r="J62" i="13" s="1"/>
  <c r="G61" i="13"/>
  <c r="J61" i="13" s="1"/>
  <c r="G60" i="13"/>
  <c r="J60" i="13" s="1"/>
  <c r="G59" i="13"/>
  <c r="J59" i="13" s="1"/>
  <c r="G58" i="13"/>
  <c r="J58" i="13" s="1"/>
  <c r="G57" i="13"/>
  <c r="J57" i="13" s="1"/>
  <c r="G56" i="13"/>
  <c r="J56" i="13" s="1"/>
  <c r="G55" i="13"/>
  <c r="J55" i="13" s="1"/>
  <c r="G54" i="13"/>
  <c r="J54" i="13" s="1"/>
  <c r="G53" i="13"/>
  <c r="J53" i="13" s="1"/>
  <c r="G52" i="13"/>
  <c r="J52" i="13" s="1"/>
  <c r="G51" i="13"/>
  <c r="J51" i="13" s="1"/>
  <c r="G50" i="13"/>
  <c r="J50" i="13" s="1"/>
  <c r="G49" i="13"/>
  <c r="J49" i="13" s="1"/>
  <c r="G48" i="13"/>
  <c r="J48" i="13" s="1"/>
  <c r="G47" i="13"/>
  <c r="J47" i="13" s="1"/>
  <c r="G46" i="13"/>
  <c r="J46" i="13" s="1"/>
  <c r="G45" i="13"/>
  <c r="J45" i="13" s="1"/>
  <c r="G44" i="13"/>
  <c r="J44" i="13" s="1"/>
  <c r="G43" i="13"/>
  <c r="J43" i="13" s="1"/>
  <c r="G42" i="13"/>
  <c r="J42" i="13" s="1"/>
  <c r="G41" i="13"/>
  <c r="J41" i="13" s="1"/>
  <c r="G40" i="13"/>
  <c r="J40" i="13" s="1"/>
  <c r="G39" i="13"/>
  <c r="J39" i="13" s="1"/>
  <c r="G38" i="13"/>
  <c r="J38" i="13" s="1"/>
  <c r="G37" i="13"/>
  <c r="J37" i="13" s="1"/>
  <c r="G36" i="13"/>
  <c r="J36" i="13" s="1"/>
  <c r="G35" i="13"/>
  <c r="J35" i="13" s="1"/>
  <c r="G34" i="13"/>
  <c r="J34" i="13" s="1"/>
  <c r="G33" i="13"/>
  <c r="J33" i="13" s="1"/>
  <c r="G32" i="13"/>
  <c r="J32" i="13" s="1"/>
  <c r="G31" i="13"/>
  <c r="J31" i="13" s="1"/>
  <c r="G30" i="13"/>
  <c r="J30" i="13" s="1"/>
  <c r="G29" i="13"/>
  <c r="J29" i="13" s="1"/>
  <c r="G28" i="13"/>
  <c r="J28" i="13" s="1"/>
  <c r="G27" i="13"/>
  <c r="J27" i="13" s="1"/>
  <c r="J26" i="13"/>
  <c r="G25" i="13"/>
  <c r="J25" i="13" s="1"/>
  <c r="G24" i="13"/>
  <c r="J24" i="13" s="1"/>
  <c r="G23" i="13"/>
  <c r="J23" i="13" s="1"/>
  <c r="G22" i="13"/>
  <c r="J22" i="13" s="1"/>
  <c r="G21" i="13"/>
  <c r="J21" i="13" s="1"/>
  <c r="G20" i="13"/>
  <c r="J20" i="13" s="1"/>
  <c r="G19" i="13"/>
  <c r="J19" i="13" s="1"/>
  <c r="G18" i="13"/>
  <c r="J18" i="13" s="1"/>
  <c r="G17" i="13"/>
  <c r="J17" i="13" s="1"/>
  <c r="G16" i="13"/>
  <c r="J16" i="13" s="1"/>
  <c r="G15" i="13"/>
  <c r="J15" i="13" s="1"/>
  <c r="G14" i="13"/>
  <c r="J14" i="13" s="1"/>
  <c r="G13" i="13"/>
  <c r="J13" i="13" s="1"/>
  <c r="G12" i="13"/>
  <c r="J12" i="13" s="1"/>
  <c r="G11" i="13"/>
  <c r="J11" i="13" s="1"/>
  <c r="J10" i="13"/>
  <c r="G10" i="13"/>
  <c r="G9" i="13"/>
  <c r="J9" i="13" s="1"/>
  <c r="G8" i="13"/>
  <c r="J8" i="13" s="1"/>
  <c r="G7" i="13"/>
  <c r="J7" i="13" l="1"/>
  <c r="G72" i="13"/>
  <c r="J72" i="13"/>
  <c r="J76" i="13" s="1"/>
  <c r="P57" i="12" l="1"/>
  <c r="O57" i="12"/>
  <c r="L57" i="12"/>
  <c r="D57" i="12"/>
  <c r="G56" i="12"/>
  <c r="J56" i="12" s="1"/>
  <c r="G55" i="12"/>
  <c r="J55" i="12" s="1"/>
  <c r="G54" i="12"/>
  <c r="J54" i="12" s="1"/>
  <c r="G53" i="12"/>
  <c r="J53" i="12" s="1"/>
  <c r="G52" i="12"/>
  <c r="J52" i="12" s="1"/>
  <c r="G51" i="12"/>
  <c r="J51" i="12" s="1"/>
  <c r="G50" i="12"/>
  <c r="J50" i="12" s="1"/>
  <c r="G49" i="12"/>
  <c r="J49" i="12" s="1"/>
  <c r="G48" i="12"/>
  <c r="J48" i="12" s="1"/>
  <c r="G47" i="12"/>
  <c r="J47" i="12" s="1"/>
  <c r="G46" i="12"/>
  <c r="J46" i="12" s="1"/>
  <c r="G45" i="12"/>
  <c r="J45" i="12" s="1"/>
  <c r="G44" i="12"/>
  <c r="J44" i="12" s="1"/>
  <c r="G43" i="12"/>
  <c r="J43" i="12" s="1"/>
  <c r="G42" i="12"/>
  <c r="J42" i="12" s="1"/>
  <c r="G41" i="12"/>
  <c r="J41" i="12" s="1"/>
  <c r="G40" i="12"/>
  <c r="J40" i="12" s="1"/>
  <c r="G39" i="12"/>
  <c r="J39" i="12" s="1"/>
  <c r="G38" i="12"/>
  <c r="J38" i="12" s="1"/>
  <c r="G37" i="12"/>
  <c r="J37" i="12" s="1"/>
  <c r="G36" i="12"/>
  <c r="J36" i="12" s="1"/>
  <c r="G35" i="12"/>
  <c r="J35" i="12" s="1"/>
  <c r="J34" i="12"/>
  <c r="G33" i="12"/>
  <c r="J33" i="12" s="1"/>
  <c r="G32" i="12"/>
  <c r="J32" i="12" s="1"/>
  <c r="G31" i="12"/>
  <c r="J31" i="12" s="1"/>
  <c r="G30" i="12"/>
  <c r="J30" i="12" s="1"/>
  <c r="G29" i="12"/>
  <c r="J29" i="12" s="1"/>
  <c r="G28" i="12"/>
  <c r="J28" i="12" s="1"/>
  <c r="G27" i="12"/>
  <c r="J27" i="12" s="1"/>
  <c r="G26" i="12"/>
  <c r="J26" i="12" s="1"/>
  <c r="J25" i="12"/>
  <c r="G24" i="12"/>
  <c r="J24" i="12" s="1"/>
  <c r="G23" i="12"/>
  <c r="J23" i="12" s="1"/>
  <c r="G22" i="12"/>
  <c r="J22" i="12" s="1"/>
  <c r="G21" i="12"/>
  <c r="J21" i="12" s="1"/>
  <c r="G20" i="12"/>
  <c r="J20" i="12" s="1"/>
  <c r="G19" i="12"/>
  <c r="J19" i="12" s="1"/>
  <c r="G18" i="12"/>
  <c r="J18" i="12" s="1"/>
  <c r="G17" i="12"/>
  <c r="J17" i="12" s="1"/>
  <c r="G16" i="12"/>
  <c r="J16" i="12" s="1"/>
  <c r="G15" i="12"/>
  <c r="J15" i="12" s="1"/>
  <c r="G14" i="12"/>
  <c r="J14" i="12" s="1"/>
  <c r="G13" i="12"/>
  <c r="J13" i="12" s="1"/>
  <c r="G12" i="12"/>
  <c r="J12" i="12" s="1"/>
  <c r="G11" i="12"/>
  <c r="J11" i="12" s="1"/>
  <c r="G10" i="12"/>
  <c r="J10" i="12" s="1"/>
  <c r="G9" i="12"/>
  <c r="J9" i="12" s="1"/>
  <c r="G8" i="12"/>
  <c r="J8" i="12" s="1"/>
  <c r="G7" i="12"/>
  <c r="J7" i="12" l="1"/>
  <c r="J57" i="12" s="1"/>
  <c r="J61" i="12" s="1"/>
  <c r="G57" i="12"/>
  <c r="D70" i="11" l="1"/>
  <c r="G69" i="11"/>
  <c r="J69" i="11" s="1"/>
  <c r="G68" i="11"/>
  <c r="J68" i="11" s="1"/>
  <c r="G67" i="11"/>
  <c r="J67" i="11" s="1"/>
  <c r="G66" i="11"/>
  <c r="J66" i="11" s="1"/>
  <c r="G65" i="11"/>
  <c r="J65" i="11" s="1"/>
  <c r="G64" i="11"/>
  <c r="J64" i="11" s="1"/>
  <c r="G63" i="11"/>
  <c r="J63" i="11" s="1"/>
  <c r="G62" i="11"/>
  <c r="J62" i="11" s="1"/>
  <c r="G61" i="11"/>
  <c r="J61" i="11" s="1"/>
  <c r="G60" i="11"/>
  <c r="J60" i="11" s="1"/>
  <c r="G59" i="11"/>
  <c r="J59" i="11" s="1"/>
  <c r="G58" i="11"/>
  <c r="J58" i="11" s="1"/>
  <c r="G57" i="11"/>
  <c r="J57" i="11" s="1"/>
  <c r="G56" i="11"/>
  <c r="J56" i="11" s="1"/>
  <c r="G55" i="11"/>
  <c r="J55" i="11" s="1"/>
  <c r="G54" i="11"/>
  <c r="J54" i="11" s="1"/>
  <c r="G53" i="11"/>
  <c r="J53" i="11" s="1"/>
  <c r="G52" i="11"/>
  <c r="J52" i="11" s="1"/>
  <c r="G51" i="11"/>
  <c r="J51" i="11" s="1"/>
  <c r="G50" i="11"/>
  <c r="J50" i="11" s="1"/>
  <c r="G49" i="11"/>
  <c r="J49" i="11" s="1"/>
  <c r="G48" i="11"/>
  <c r="J48" i="11" s="1"/>
  <c r="G47" i="11"/>
  <c r="J47" i="11" s="1"/>
  <c r="G46" i="11"/>
  <c r="J46" i="11" s="1"/>
  <c r="G45" i="11"/>
  <c r="J45" i="11" s="1"/>
  <c r="G44" i="11"/>
  <c r="J44" i="11" s="1"/>
  <c r="G43" i="11"/>
  <c r="J43" i="11" s="1"/>
  <c r="G42" i="11"/>
  <c r="J42" i="11" s="1"/>
  <c r="G41" i="11"/>
  <c r="J41" i="11" s="1"/>
  <c r="G40" i="11"/>
  <c r="J40" i="11" s="1"/>
  <c r="G39" i="11"/>
  <c r="J39" i="11" s="1"/>
  <c r="G38" i="11"/>
  <c r="J38" i="11" s="1"/>
  <c r="G37" i="11"/>
  <c r="J37" i="11" s="1"/>
  <c r="G36" i="11"/>
  <c r="J36" i="11" s="1"/>
  <c r="G35" i="11"/>
  <c r="J35" i="11" s="1"/>
  <c r="G34" i="11"/>
  <c r="J34" i="11" s="1"/>
  <c r="G33" i="11"/>
  <c r="J33" i="11" s="1"/>
  <c r="G32" i="11"/>
  <c r="J32" i="11" s="1"/>
  <c r="G31" i="11"/>
  <c r="J31" i="11" s="1"/>
  <c r="G30" i="11"/>
  <c r="J30" i="11" s="1"/>
  <c r="G29" i="11"/>
  <c r="J29" i="11" s="1"/>
  <c r="G28" i="11"/>
  <c r="J28" i="11" s="1"/>
  <c r="G27" i="11"/>
  <c r="J27" i="11" s="1"/>
  <c r="G26" i="11"/>
  <c r="J26" i="11" s="1"/>
  <c r="G25" i="11"/>
  <c r="J25" i="11" s="1"/>
  <c r="G24" i="11"/>
  <c r="J24" i="11" s="1"/>
  <c r="G23" i="11"/>
  <c r="J23" i="11" s="1"/>
  <c r="G22" i="11"/>
  <c r="J22" i="11" s="1"/>
  <c r="G21" i="11"/>
  <c r="J21" i="11" s="1"/>
  <c r="G20" i="11"/>
  <c r="J20" i="11" s="1"/>
  <c r="G19" i="11"/>
  <c r="J19" i="11" s="1"/>
  <c r="G18" i="11"/>
  <c r="J18" i="11" s="1"/>
  <c r="G17" i="11"/>
  <c r="J17" i="11" s="1"/>
  <c r="G16" i="11"/>
  <c r="J16" i="11" s="1"/>
  <c r="G15" i="11"/>
  <c r="J15" i="11" s="1"/>
  <c r="G14" i="11"/>
  <c r="J14" i="11" s="1"/>
  <c r="G13" i="11"/>
  <c r="J13" i="11" s="1"/>
  <c r="G12" i="11"/>
  <c r="J12" i="11" s="1"/>
  <c r="G11" i="11"/>
  <c r="J11" i="11" s="1"/>
  <c r="G10" i="11"/>
  <c r="J10" i="11" s="1"/>
  <c r="J9" i="11"/>
  <c r="G8" i="11"/>
  <c r="J8" i="11" s="1"/>
  <c r="G7" i="11"/>
  <c r="J7" i="11" s="1"/>
  <c r="J70" i="11" l="1"/>
  <c r="J74" i="11" s="1"/>
  <c r="D53" i="10"/>
  <c r="G52" i="10"/>
  <c r="J52" i="10" s="1"/>
  <c r="G51" i="10"/>
  <c r="J51" i="10" s="1"/>
  <c r="G50" i="10"/>
  <c r="J50" i="10" s="1"/>
  <c r="G49" i="10"/>
  <c r="J49" i="10" s="1"/>
  <c r="G48" i="10"/>
  <c r="J48" i="10" s="1"/>
  <c r="G47" i="10"/>
  <c r="J47" i="10" s="1"/>
  <c r="G46" i="10"/>
  <c r="J46" i="10" s="1"/>
  <c r="G45" i="10"/>
  <c r="J45" i="10" s="1"/>
  <c r="G44" i="10"/>
  <c r="J44" i="10" s="1"/>
  <c r="G43" i="10"/>
  <c r="J43" i="10" s="1"/>
  <c r="G42" i="10"/>
  <c r="J42" i="10" s="1"/>
  <c r="G41" i="10"/>
  <c r="J41" i="10" s="1"/>
  <c r="G40" i="10"/>
  <c r="J40" i="10" s="1"/>
  <c r="G39" i="10"/>
  <c r="J39" i="10" s="1"/>
  <c r="G38" i="10"/>
  <c r="J38" i="10" s="1"/>
  <c r="G37" i="10"/>
  <c r="J37" i="10" s="1"/>
  <c r="G36" i="10"/>
  <c r="J36" i="10" s="1"/>
  <c r="J35" i="10"/>
  <c r="G34" i="10"/>
  <c r="J34" i="10" s="1"/>
  <c r="G33" i="10"/>
  <c r="J33" i="10" s="1"/>
  <c r="G32" i="10"/>
  <c r="J32" i="10" s="1"/>
  <c r="G31" i="10"/>
  <c r="J31" i="10" s="1"/>
  <c r="G30" i="10"/>
  <c r="J30" i="10" s="1"/>
  <c r="G29" i="10"/>
  <c r="J29" i="10" s="1"/>
  <c r="G28" i="10"/>
  <c r="J28" i="10" s="1"/>
  <c r="J27" i="10"/>
  <c r="G26" i="10"/>
  <c r="J26" i="10" s="1"/>
  <c r="G25" i="10"/>
  <c r="J25" i="10" s="1"/>
  <c r="G24" i="10"/>
  <c r="J24" i="10" s="1"/>
  <c r="G23" i="10"/>
  <c r="J23" i="10" s="1"/>
  <c r="G22" i="10"/>
  <c r="J22" i="10" s="1"/>
  <c r="G21" i="10"/>
  <c r="J21" i="10" s="1"/>
  <c r="G20" i="10"/>
  <c r="J20" i="10" s="1"/>
  <c r="G19" i="10"/>
  <c r="J19" i="10" s="1"/>
  <c r="G18" i="10"/>
  <c r="J18" i="10" s="1"/>
  <c r="G17" i="10"/>
  <c r="J17" i="10" s="1"/>
  <c r="G16" i="10"/>
  <c r="J16" i="10" s="1"/>
  <c r="G15" i="10"/>
  <c r="J15" i="10" s="1"/>
  <c r="G14" i="10"/>
  <c r="J14" i="10" s="1"/>
  <c r="G13" i="10"/>
  <c r="J13" i="10" s="1"/>
  <c r="G12" i="10"/>
  <c r="J12" i="10" s="1"/>
  <c r="G11" i="10"/>
  <c r="J11" i="10" s="1"/>
  <c r="G10" i="10"/>
  <c r="J10" i="10" s="1"/>
  <c r="G9" i="10"/>
  <c r="J9" i="10" s="1"/>
  <c r="G8" i="10"/>
  <c r="J8" i="10" s="1"/>
  <c r="G7" i="10"/>
  <c r="J7" i="10" l="1"/>
  <c r="G53" i="10"/>
  <c r="J53" i="10"/>
  <c r="J57" i="10" s="1"/>
  <c r="G7" i="7"/>
  <c r="G8" i="7"/>
  <c r="J8" i="7" s="1"/>
  <c r="G9" i="7"/>
  <c r="J9" i="7" s="1"/>
  <c r="G10" i="7"/>
  <c r="J10" i="7" s="1"/>
  <c r="G11" i="7"/>
  <c r="J11" i="7" s="1"/>
  <c r="G12" i="7"/>
  <c r="J12" i="7" s="1"/>
  <c r="G13" i="7"/>
  <c r="J13" i="7" s="1"/>
  <c r="G14" i="7"/>
  <c r="J14" i="7" s="1"/>
  <c r="G15" i="7"/>
  <c r="J15" i="7" s="1"/>
  <c r="G16" i="7"/>
  <c r="J16" i="7"/>
  <c r="G17" i="7"/>
  <c r="J17" i="7" s="1"/>
  <c r="G18" i="7"/>
  <c r="J18" i="7" s="1"/>
  <c r="G19" i="7"/>
  <c r="J19" i="7" s="1"/>
  <c r="G20" i="7"/>
  <c r="J20" i="7" s="1"/>
  <c r="G21" i="7"/>
  <c r="J21" i="7" s="1"/>
  <c r="G22" i="7"/>
  <c r="J22" i="7" s="1"/>
  <c r="G23" i="7"/>
  <c r="J23" i="7" s="1"/>
  <c r="G24" i="7"/>
  <c r="J24" i="7"/>
  <c r="G25" i="7"/>
  <c r="J25" i="7" s="1"/>
  <c r="G26" i="7"/>
  <c r="J26" i="7" s="1"/>
  <c r="G27" i="7"/>
  <c r="J27" i="7" s="1"/>
  <c r="G28" i="7"/>
  <c r="J28" i="7" s="1"/>
  <c r="G29" i="7"/>
  <c r="J29" i="7" s="1"/>
  <c r="G30" i="7"/>
  <c r="J30" i="7" s="1"/>
  <c r="G31" i="7"/>
  <c r="J31" i="7" s="1"/>
  <c r="G32" i="7"/>
  <c r="J32" i="7"/>
  <c r="G33" i="7"/>
  <c r="J33" i="7" s="1"/>
  <c r="G34" i="7"/>
  <c r="J34" i="7" s="1"/>
  <c r="G35" i="7"/>
  <c r="J35" i="7" s="1"/>
  <c r="G36" i="7"/>
  <c r="J36" i="7" s="1"/>
  <c r="G37" i="7"/>
  <c r="J37" i="7" s="1"/>
  <c r="G38" i="7"/>
  <c r="J38" i="7" s="1"/>
  <c r="G39" i="7"/>
  <c r="J39" i="7" s="1"/>
  <c r="G40" i="7"/>
  <c r="J40" i="7" s="1"/>
  <c r="G41" i="7"/>
  <c r="J41" i="7" s="1"/>
  <c r="G42" i="7"/>
  <c r="J42" i="7" s="1"/>
  <c r="G43" i="7"/>
  <c r="J43" i="7" s="1"/>
  <c r="G44" i="7"/>
  <c r="J44" i="7" s="1"/>
  <c r="G45" i="7"/>
  <c r="J45" i="7" s="1"/>
  <c r="G46" i="7"/>
  <c r="J46" i="7" s="1"/>
  <c r="G47" i="7"/>
  <c r="J47" i="7" s="1"/>
  <c r="G48" i="7"/>
  <c r="J48" i="7"/>
  <c r="G49" i="7"/>
  <c r="J49" i="7" s="1"/>
  <c r="G50" i="7"/>
  <c r="J50" i="7" s="1"/>
  <c r="G51" i="7"/>
  <c r="J51" i="7" s="1"/>
  <c r="G52" i="7"/>
  <c r="J52" i="7" s="1"/>
  <c r="G53" i="7"/>
  <c r="J53" i="7" s="1"/>
  <c r="G54" i="7"/>
  <c r="J54" i="7" s="1"/>
  <c r="G55" i="7"/>
  <c r="J55" i="7" s="1"/>
  <c r="G56" i="7"/>
  <c r="J56" i="7"/>
  <c r="G57" i="7"/>
  <c r="J57" i="7" s="1"/>
  <c r="G58" i="7"/>
  <c r="J58" i="7" s="1"/>
  <c r="G59" i="7"/>
  <c r="J59" i="7" s="1"/>
  <c r="G60" i="7"/>
  <c r="J60" i="7" s="1"/>
  <c r="G61" i="7"/>
  <c r="J61" i="7" s="1"/>
  <c r="G62" i="7"/>
  <c r="J62" i="7" s="1"/>
  <c r="G63" i="7"/>
  <c r="J63" i="7" s="1"/>
  <c r="G64" i="7"/>
  <c r="J64" i="7"/>
  <c r="G65" i="7"/>
  <c r="J65" i="7" s="1"/>
  <c r="G66" i="7"/>
  <c r="J66" i="7" s="1"/>
  <c r="G67" i="7"/>
  <c r="J67" i="7" s="1"/>
  <c r="G68" i="7"/>
  <c r="J68" i="7" s="1"/>
  <c r="G69" i="7"/>
  <c r="J69" i="7" s="1"/>
  <c r="J70" i="7"/>
  <c r="G71" i="7"/>
  <c r="J71" i="7" s="1"/>
  <c r="G72" i="7"/>
  <c r="J72" i="7" s="1"/>
  <c r="G73" i="7"/>
  <c r="J73" i="7" s="1"/>
  <c r="G74" i="7"/>
  <c r="J74" i="7" s="1"/>
  <c r="G75" i="7"/>
  <c r="J75" i="7" s="1"/>
  <c r="G76" i="7"/>
  <c r="J76" i="7" s="1"/>
  <c r="G77" i="7"/>
  <c r="J77" i="7" s="1"/>
  <c r="G78" i="7"/>
  <c r="J78" i="7" s="1"/>
  <c r="G79" i="7"/>
  <c r="J79" i="7" s="1"/>
  <c r="G80" i="7"/>
  <c r="J80" i="7" s="1"/>
  <c r="G81" i="7"/>
  <c r="J81" i="7" s="1"/>
  <c r="G82" i="7"/>
  <c r="J82" i="7" s="1"/>
  <c r="G83" i="7"/>
  <c r="J83" i="7" s="1"/>
  <c r="G84" i="7"/>
  <c r="J84" i="7" s="1"/>
  <c r="G85" i="7"/>
  <c r="J85" i="7" s="1"/>
  <c r="G86" i="7"/>
  <c r="J86" i="7" s="1"/>
  <c r="G87" i="7"/>
  <c r="J87" i="7" s="1"/>
  <c r="G88" i="7"/>
  <c r="J88" i="7" s="1"/>
  <c r="G89" i="7"/>
  <c r="J89" i="7" s="1"/>
  <c r="G90" i="7"/>
  <c r="J90" i="7" s="1"/>
  <c r="G91" i="7"/>
  <c r="J91" i="7" s="1"/>
  <c r="G92" i="7"/>
  <c r="J92" i="7" s="1"/>
  <c r="G93" i="7"/>
  <c r="J93" i="7" s="1"/>
  <c r="G94" i="7"/>
  <c r="J94" i="7" s="1"/>
  <c r="G95" i="7"/>
  <c r="J95" i="7" s="1"/>
  <c r="G96" i="7"/>
  <c r="J96" i="7" s="1"/>
  <c r="G97" i="7"/>
  <c r="J97" i="7" s="1"/>
  <c r="G98" i="7"/>
  <c r="J98" i="7" s="1"/>
  <c r="G99" i="7"/>
  <c r="J99" i="7" s="1"/>
  <c r="G100" i="7"/>
  <c r="J100" i="7" s="1"/>
  <c r="G101" i="7"/>
  <c r="J101" i="7" s="1"/>
  <c r="G102" i="7"/>
  <c r="J102" i="7"/>
  <c r="G103" i="7"/>
  <c r="J103" i="7" s="1"/>
  <c r="G104" i="7"/>
  <c r="J104" i="7" s="1"/>
  <c r="G105" i="7"/>
  <c r="J105" i="7" s="1"/>
  <c r="G106" i="7"/>
  <c r="J106" i="7" s="1"/>
  <c r="G107" i="7"/>
  <c r="J107" i="7" s="1"/>
  <c r="G108" i="7"/>
  <c r="J108" i="7" s="1"/>
  <c r="G109" i="7"/>
  <c r="J109" i="7" s="1"/>
  <c r="G110" i="7"/>
  <c r="J110" i="7"/>
  <c r="G111" i="7"/>
  <c r="J111" i="7" s="1"/>
  <c r="G112" i="7"/>
  <c r="J112" i="7" s="1"/>
  <c r="G113" i="7"/>
  <c r="J113" i="7" s="1"/>
  <c r="G114" i="7"/>
  <c r="J114" i="7" s="1"/>
  <c r="G115" i="7"/>
  <c r="J115" i="7" s="1"/>
  <c r="G116" i="7"/>
  <c r="J116" i="7" s="1"/>
  <c r="G117" i="7"/>
  <c r="J117" i="7" s="1"/>
  <c r="G118" i="7"/>
  <c r="J118" i="7"/>
  <c r="G119" i="7"/>
  <c r="J119" i="7" s="1"/>
  <c r="G120" i="7"/>
  <c r="J120" i="7" s="1"/>
  <c r="G121" i="7"/>
  <c r="J121" i="7" s="1"/>
  <c r="G122" i="7"/>
  <c r="J122" i="7" s="1"/>
  <c r="G123" i="7"/>
  <c r="J123" i="7" s="1"/>
  <c r="G124" i="7"/>
  <c r="J124" i="7" s="1"/>
  <c r="G125" i="7"/>
  <c r="J125" i="7" s="1"/>
  <c r="G126" i="7"/>
  <c r="J126" i="7" s="1"/>
  <c r="G127" i="7"/>
  <c r="J127" i="7" s="1"/>
  <c r="G128" i="7"/>
  <c r="J128" i="7" s="1"/>
  <c r="G129" i="7"/>
  <c r="J129" i="7" s="1"/>
  <c r="G130" i="7"/>
  <c r="J130" i="7" s="1"/>
  <c r="G131" i="7"/>
  <c r="J131" i="7" s="1"/>
  <c r="G132" i="7"/>
  <c r="J132" i="7" s="1"/>
  <c r="D133" i="7"/>
  <c r="J7" i="7" l="1"/>
  <c r="G133" i="7"/>
  <c r="J133" i="7"/>
  <c r="J137" i="7" s="1"/>
  <c r="D102" i="6" l="1"/>
  <c r="G101" i="6"/>
  <c r="J101" i="6" s="1"/>
  <c r="G100" i="6"/>
  <c r="J100" i="6" s="1"/>
  <c r="G99" i="6"/>
  <c r="J99" i="6" s="1"/>
  <c r="G98" i="6"/>
  <c r="J98" i="6" s="1"/>
  <c r="G97" i="6"/>
  <c r="J97" i="6" s="1"/>
  <c r="G96" i="6"/>
  <c r="J96" i="6" s="1"/>
  <c r="G95" i="6"/>
  <c r="J95" i="6" s="1"/>
  <c r="G94" i="6"/>
  <c r="J94" i="6" s="1"/>
  <c r="G93" i="6"/>
  <c r="J93" i="6" s="1"/>
  <c r="G92" i="6"/>
  <c r="J92" i="6" s="1"/>
  <c r="G91" i="6"/>
  <c r="J91" i="6" s="1"/>
  <c r="G90" i="6"/>
  <c r="J90" i="6" s="1"/>
  <c r="G89" i="6"/>
  <c r="J89" i="6" s="1"/>
  <c r="G88" i="6"/>
  <c r="J88" i="6" s="1"/>
  <c r="G87" i="6"/>
  <c r="J87" i="6" s="1"/>
  <c r="G86" i="6"/>
  <c r="J86" i="6" s="1"/>
  <c r="G85" i="6"/>
  <c r="J85" i="6" s="1"/>
  <c r="G84" i="6"/>
  <c r="J84" i="6" s="1"/>
  <c r="G83" i="6"/>
  <c r="J83" i="6" s="1"/>
  <c r="G82" i="6"/>
  <c r="J82" i="6" s="1"/>
  <c r="G81" i="6"/>
  <c r="J81" i="6" s="1"/>
  <c r="G80" i="6"/>
  <c r="J80" i="6" s="1"/>
  <c r="G79" i="6"/>
  <c r="J79" i="6" s="1"/>
  <c r="G78" i="6"/>
  <c r="J78" i="6" s="1"/>
  <c r="G77" i="6"/>
  <c r="J77" i="6" s="1"/>
  <c r="G76" i="6"/>
  <c r="J76" i="6" s="1"/>
  <c r="G75" i="6"/>
  <c r="J75" i="6" s="1"/>
  <c r="G74" i="6"/>
  <c r="J74" i="6" s="1"/>
  <c r="G73" i="6"/>
  <c r="J73" i="6" s="1"/>
  <c r="G72" i="6"/>
  <c r="J72" i="6" s="1"/>
  <c r="G71" i="6"/>
  <c r="J71" i="6" s="1"/>
  <c r="G70" i="6"/>
  <c r="J70" i="6" s="1"/>
  <c r="G69" i="6"/>
  <c r="J69" i="6" s="1"/>
  <c r="G68" i="6"/>
  <c r="J68" i="6" s="1"/>
  <c r="G67" i="6"/>
  <c r="J67" i="6" s="1"/>
  <c r="G66" i="6"/>
  <c r="J66" i="6" s="1"/>
  <c r="G65" i="6"/>
  <c r="J65" i="6" s="1"/>
  <c r="G64" i="6"/>
  <c r="J64" i="6" s="1"/>
  <c r="G63" i="6"/>
  <c r="J63" i="6" s="1"/>
  <c r="G62" i="6"/>
  <c r="J62" i="6" s="1"/>
  <c r="G61" i="6"/>
  <c r="J61" i="6" s="1"/>
  <c r="G60" i="6"/>
  <c r="J60" i="6" s="1"/>
  <c r="G59" i="6"/>
  <c r="J59" i="6" s="1"/>
  <c r="G58" i="6"/>
  <c r="J58" i="6" s="1"/>
  <c r="G57" i="6"/>
  <c r="J57" i="6" s="1"/>
  <c r="G56" i="6"/>
  <c r="J56" i="6" s="1"/>
  <c r="G55" i="6"/>
  <c r="J55" i="6" s="1"/>
  <c r="G54" i="6"/>
  <c r="J54" i="6" s="1"/>
  <c r="G53" i="6"/>
  <c r="J53" i="6" s="1"/>
  <c r="G52" i="6"/>
  <c r="J52" i="6" s="1"/>
  <c r="G51" i="6"/>
  <c r="J51" i="6" s="1"/>
  <c r="G50" i="6"/>
  <c r="J50" i="6" s="1"/>
  <c r="G49" i="6"/>
  <c r="J49" i="6" s="1"/>
  <c r="G48" i="6"/>
  <c r="J48" i="6" s="1"/>
  <c r="G47" i="6"/>
  <c r="J47" i="6" s="1"/>
  <c r="G46" i="6"/>
  <c r="J46" i="6" s="1"/>
  <c r="G45" i="6"/>
  <c r="J45" i="6" s="1"/>
  <c r="G44" i="6"/>
  <c r="J44" i="6" s="1"/>
  <c r="G43" i="6"/>
  <c r="J43" i="6" s="1"/>
  <c r="G42" i="6"/>
  <c r="J42" i="6" s="1"/>
  <c r="G41" i="6"/>
  <c r="J41" i="6" s="1"/>
  <c r="G40" i="6"/>
  <c r="J40" i="6" s="1"/>
  <c r="G39" i="6"/>
  <c r="J39" i="6" s="1"/>
  <c r="G38" i="6"/>
  <c r="G37" i="6"/>
  <c r="J37" i="6" s="1"/>
  <c r="G36" i="6"/>
  <c r="J36" i="6" s="1"/>
  <c r="G35" i="6"/>
  <c r="J35" i="6" s="1"/>
  <c r="G34" i="6"/>
  <c r="J34" i="6" s="1"/>
  <c r="G33" i="6"/>
  <c r="J33" i="6" s="1"/>
  <c r="G32" i="6"/>
  <c r="J32" i="6" s="1"/>
  <c r="G31" i="6"/>
  <c r="J31" i="6" s="1"/>
  <c r="G30" i="6"/>
  <c r="J30" i="6" s="1"/>
  <c r="G29" i="6"/>
  <c r="J29" i="6" s="1"/>
  <c r="G28" i="6"/>
  <c r="J28" i="6" s="1"/>
  <c r="G27" i="6"/>
  <c r="J27" i="6" s="1"/>
  <c r="G26" i="6"/>
  <c r="J26" i="6" s="1"/>
  <c r="G25" i="6"/>
  <c r="J25" i="6" s="1"/>
  <c r="G24" i="6"/>
  <c r="J24" i="6" s="1"/>
  <c r="G23" i="6"/>
  <c r="J23" i="6" s="1"/>
  <c r="G22" i="6"/>
  <c r="J22" i="6" s="1"/>
  <c r="G21" i="6"/>
  <c r="J21" i="6" s="1"/>
  <c r="G20" i="6"/>
  <c r="J20" i="6" s="1"/>
  <c r="G19" i="6"/>
  <c r="J19" i="6" s="1"/>
  <c r="G18" i="6"/>
  <c r="J18" i="6" s="1"/>
  <c r="G17" i="6"/>
  <c r="J17" i="6" s="1"/>
  <c r="G16" i="6"/>
  <c r="J16" i="6" s="1"/>
  <c r="G15" i="6"/>
  <c r="J15" i="6" s="1"/>
  <c r="G14" i="6"/>
  <c r="J14" i="6" s="1"/>
  <c r="G13" i="6"/>
  <c r="J13" i="6" s="1"/>
  <c r="G12" i="6"/>
  <c r="J12" i="6" s="1"/>
  <c r="G11" i="6"/>
  <c r="J11" i="6" s="1"/>
  <c r="G10" i="6"/>
  <c r="J10" i="6" s="1"/>
  <c r="G9" i="6"/>
  <c r="J9" i="6" s="1"/>
  <c r="G8" i="6"/>
  <c r="J8" i="6" s="1"/>
  <c r="G7" i="6"/>
  <c r="J7" i="6" s="1"/>
  <c r="J38" i="6" l="1"/>
  <c r="J102" i="6" s="1"/>
  <c r="J105" i="6" s="1"/>
  <c r="G102" i="6"/>
  <c r="D43" i="2" l="1"/>
  <c r="G42" i="2"/>
  <c r="J42" i="2" s="1"/>
  <c r="G41" i="2"/>
  <c r="J41" i="2" s="1"/>
  <c r="G40" i="2"/>
  <c r="J40" i="2" s="1"/>
  <c r="G39" i="2"/>
  <c r="J39" i="2" s="1"/>
  <c r="G38" i="2"/>
  <c r="J38" i="2" s="1"/>
  <c r="G37" i="2"/>
  <c r="J37" i="2" s="1"/>
  <c r="G36" i="2"/>
  <c r="J36" i="2" s="1"/>
  <c r="G35" i="2"/>
  <c r="J35" i="2" s="1"/>
  <c r="G34" i="2"/>
  <c r="J34" i="2" s="1"/>
  <c r="G33" i="2"/>
  <c r="J33" i="2" s="1"/>
  <c r="G32" i="2"/>
  <c r="J32" i="2" s="1"/>
  <c r="G31" i="2"/>
  <c r="J31" i="2" s="1"/>
  <c r="G30" i="2"/>
  <c r="J30" i="2" s="1"/>
  <c r="G29" i="2"/>
  <c r="J29" i="2" s="1"/>
  <c r="G28" i="2"/>
  <c r="J28" i="2" s="1"/>
  <c r="G27" i="2"/>
  <c r="J27" i="2" s="1"/>
  <c r="G26" i="2"/>
  <c r="J26" i="2" s="1"/>
  <c r="G25" i="2"/>
  <c r="J25" i="2" s="1"/>
  <c r="G24" i="2"/>
  <c r="J24" i="2" s="1"/>
  <c r="G23" i="2"/>
  <c r="J23" i="2" s="1"/>
  <c r="G22" i="2"/>
  <c r="J22" i="2" s="1"/>
  <c r="G21" i="2"/>
  <c r="J21" i="2" s="1"/>
  <c r="G20" i="2"/>
  <c r="J20" i="2" s="1"/>
  <c r="G19" i="2"/>
  <c r="J19" i="2" s="1"/>
  <c r="G18" i="2"/>
  <c r="J18" i="2" s="1"/>
  <c r="G17" i="2"/>
  <c r="J17" i="2" s="1"/>
  <c r="G16" i="2"/>
  <c r="J16" i="2" s="1"/>
  <c r="G15" i="2"/>
  <c r="J15" i="2" s="1"/>
  <c r="G14" i="2"/>
  <c r="J14" i="2" s="1"/>
  <c r="G13" i="2"/>
  <c r="J13" i="2" s="1"/>
  <c r="G12" i="2"/>
  <c r="J12" i="2" s="1"/>
  <c r="G11" i="2"/>
  <c r="J11" i="2" s="1"/>
  <c r="G10" i="2"/>
  <c r="J10" i="2" s="1"/>
  <c r="G9" i="2"/>
  <c r="J9" i="2" s="1"/>
  <c r="G8" i="2"/>
  <c r="J8" i="2" s="1"/>
  <c r="G7" i="2"/>
  <c r="J7" i="2" l="1"/>
  <c r="J43" i="2" s="1"/>
  <c r="J47" i="2" s="1"/>
  <c r="G43" i="2"/>
</calcChain>
</file>

<file path=xl/comments1.xml><?xml version="1.0" encoding="utf-8"?>
<comments xmlns="http://schemas.openxmlformats.org/spreadsheetml/2006/main">
  <authors>
    <author>Jiří Mazáček</author>
  </authors>
  <commentList>
    <comment ref="C4" authorId="0" shapeId="0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NEŘEŠIT, všude již LED</t>
        </r>
      </text>
    </comment>
  </commentList>
</comments>
</file>

<file path=xl/comments2.xml><?xml version="1.0" encoding="utf-8"?>
<comments xmlns="http://schemas.openxmlformats.org/spreadsheetml/2006/main">
  <authors>
    <author>Jiří Mazáček</author>
  </authors>
  <commentList>
    <comment ref="B4" authorId="0" shapeId="0">
      <text>
        <r>
          <rPr>
            <b/>
            <sz val="9"/>
            <color indexed="81"/>
            <rFont val="Tahoma"/>
            <family val="2"/>
            <charset val="238"/>
          </rPr>
          <t>Jiří Mazáček: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 xml:space="preserve">nejsou vyplněna svítidla v prostoru ZŠ
</t>
        </r>
      </text>
    </comment>
  </commentList>
</comments>
</file>

<file path=xl/comments3.xml><?xml version="1.0" encoding="utf-8"?>
<comments xmlns="http://schemas.openxmlformats.org/spreadsheetml/2006/main">
  <authors>
    <author>Jiří Mazáček</author>
  </authors>
  <commentList>
    <comment ref="B4" authorId="0" shapeId="0">
      <text>
        <r>
          <rPr>
            <sz val="11"/>
            <color indexed="81"/>
            <rFont val="Tahoma"/>
            <family val="2"/>
            <charset val="238"/>
          </rPr>
          <t>Nejsou vyplněna svítidla v prostoru ZŠ.
Prostory ZŠ patří k přísp.organizaci ZŠ a ne k PO ŠJ</t>
        </r>
        <r>
          <rPr>
            <b/>
            <sz val="11"/>
            <color indexed="81"/>
            <rFont val="Tahoma"/>
            <family val="2"/>
            <charset val="238"/>
          </rPr>
          <t>.
(s výměnou svítidel v prostoru ZŠ neuvažujte)</t>
        </r>
      </text>
    </comment>
  </commentList>
</comments>
</file>

<file path=xl/comments4.xml><?xml version="1.0" encoding="utf-8"?>
<comments xmlns="http://schemas.openxmlformats.org/spreadsheetml/2006/main">
  <authors>
    <author>Hruška Tomáš</author>
    <author>Jiří Mazáček</author>
  </authors>
  <commentList>
    <comment ref="A66" authorId="0" shapeId="0">
      <text>
        <r>
          <rPr>
            <b/>
            <sz val="9"/>
            <color indexed="81"/>
            <rFont val="Tahoma"/>
            <family val="2"/>
            <charset val="238"/>
          </rPr>
          <t>Hruška Tomáš:</t>
        </r>
        <r>
          <rPr>
            <sz val="9"/>
            <color indexed="81"/>
            <rFont val="Tahoma"/>
            <family val="2"/>
            <charset val="238"/>
          </rPr>
          <t xml:space="preserve">
chybí 2. patro v revizích, pravděpodobně chyba v popisu, čísla místností navazují</t>
        </r>
      </text>
    </comment>
    <comment ref="B107" authorId="1" shapeId="0">
      <text>
        <r>
          <rPr>
            <b/>
            <sz val="9"/>
            <color indexed="81"/>
            <rFont val="Tahoma"/>
            <family val="2"/>
            <charset val="238"/>
          </rPr>
          <t>Jiří Mazáček:</t>
        </r>
        <r>
          <rPr>
            <sz val="9"/>
            <color indexed="81"/>
            <rFont val="Tahoma"/>
            <family val="2"/>
            <charset val="238"/>
          </rPr>
          <t xml:space="preserve">
v případě výměny osvětlení v těloícvičně lze uvažovat s demontáží již vyměněných LED svítidel (škola by si je ponechala pro jiné využití)</t>
        </r>
      </text>
    </comment>
  </commentList>
</comments>
</file>

<file path=xl/comments5.xml><?xml version="1.0" encoding="utf-8"?>
<comments xmlns="http://schemas.openxmlformats.org/spreadsheetml/2006/main">
  <authors>
    <author>Jiří Mazáček</author>
  </authors>
  <commentList>
    <comment ref="C4" authorId="0" shapeId="0">
      <text>
        <r>
          <rPr>
            <sz val="9"/>
            <color indexed="81"/>
            <rFont val="Tahoma"/>
            <charset val="1"/>
          </rPr>
          <t>Ve většině případů se jedná o dvouitrubicová svítidla, takže příkon celého svítidla je dvojnásobný
výjimkou jsou halogenová a nová LED svítidla</t>
        </r>
      </text>
    </comment>
  </commentList>
</comments>
</file>

<file path=xl/comments6.xml><?xml version="1.0" encoding="utf-8"?>
<comments xmlns="http://schemas.openxmlformats.org/spreadsheetml/2006/main">
  <authors>
    <author>Jiří Mazáček</author>
  </authors>
  <commentList>
    <comment ref="C30" authorId="0" shapeId="0">
      <text>
        <r>
          <rPr>
            <b/>
            <sz val="9"/>
            <color indexed="81"/>
            <rFont val="Tahoma"/>
            <family val="2"/>
            <charset val="238"/>
          </rPr>
          <t>Jiří Mazáček:</t>
        </r>
        <r>
          <rPr>
            <sz val="9"/>
            <color indexed="81"/>
            <rFont val="Tahoma"/>
            <family val="2"/>
            <charset val="238"/>
          </rPr>
          <t xml:space="preserve">
LED?
pokud je možné, upřesnit počet a příkon</t>
        </r>
      </text>
    </comment>
    <comment ref="C39" authorId="0" shapeId="0">
      <text>
        <r>
          <rPr>
            <b/>
            <sz val="9"/>
            <color indexed="81"/>
            <rFont val="Tahoma"/>
            <family val="2"/>
            <charset val="238"/>
          </rPr>
          <t>Jiří Mazáček:</t>
        </r>
        <r>
          <rPr>
            <sz val="9"/>
            <color indexed="81"/>
            <rFont val="Tahoma"/>
            <family val="2"/>
            <charset val="238"/>
          </rPr>
          <t xml:space="preserve">
mají tato svítidla skutečně příkon 124 W?
nemá to být 1 x 24 W?
podobně i další níže zvýrazněná svítidla s podezřele velkým příkonem</t>
        </r>
      </text>
    </comment>
    <comment ref="C66" authorId="0" shapeId="0">
      <text>
        <r>
          <rPr>
            <b/>
            <sz val="9"/>
            <color indexed="81"/>
            <rFont val="Tahoma"/>
            <family val="2"/>
            <charset val="238"/>
          </rPr>
          <t>Jiří Mazáček:</t>
        </r>
        <r>
          <rPr>
            <sz val="9"/>
            <color indexed="81"/>
            <rFont val="Tahoma"/>
            <family val="2"/>
            <charset val="238"/>
          </rPr>
          <t xml:space="preserve">
LED?
pokud je možné, upřesnit počet a příkon</t>
        </r>
      </text>
    </comment>
  </commentList>
</comments>
</file>

<file path=xl/sharedStrings.xml><?xml version="1.0" encoding="utf-8"?>
<sst xmlns="http://schemas.openxmlformats.org/spreadsheetml/2006/main" count="3172" uniqueCount="875">
  <si>
    <t>Osvětelní z dotazníku</t>
  </si>
  <si>
    <t>knihovna</t>
  </si>
  <si>
    <t>Referenční stav</t>
  </si>
  <si>
    <t>Navrhované řešení</t>
  </si>
  <si>
    <t>místnost / prostor</t>
  </si>
  <si>
    <t>typ svítidla</t>
  </si>
  <si>
    <t>množství svítidel</t>
  </si>
  <si>
    <t>příkon zdroje</t>
  </si>
  <si>
    <t>ztráty</t>
  </si>
  <si>
    <t>celkový příkon svítidla vč. předřadníku</t>
  </si>
  <si>
    <t>definovaná délka užívání</t>
  </si>
  <si>
    <t>soudobost všech svítidel</t>
  </si>
  <si>
    <t>spotřeba el. energie</t>
  </si>
  <si>
    <t>nový typ svítidla</t>
  </si>
  <si>
    <t>nové množství svítidel</t>
  </si>
  <si>
    <t>nový příkon celkem</t>
  </si>
  <si>
    <t xml:space="preserve">nová spotřeba el. energie </t>
  </si>
  <si>
    <t>úspora el. energie</t>
  </si>
  <si>
    <t>úspora nákladů na el. energii</t>
  </si>
  <si>
    <t>ks</t>
  </si>
  <si>
    <t>W</t>
  </si>
  <si>
    <t>%</t>
  </si>
  <si>
    <t xml:space="preserve"> h/rok</t>
  </si>
  <si>
    <t>kWh/rok</t>
  </si>
  <si>
    <t>Kč s DPH/rok</t>
  </si>
  <si>
    <t>Aquapark</t>
  </si>
  <si>
    <t>plavecká hala</t>
  </si>
  <si>
    <t>Halogen  150 W</t>
  </si>
  <si>
    <t>LED Halogen 98 W</t>
  </si>
  <si>
    <t>Výbojky  240 W</t>
  </si>
  <si>
    <t>Melissa LED 20 W</t>
  </si>
  <si>
    <t>Zářivky 1x36 W</t>
  </si>
  <si>
    <t>plavecká hala - PLAVČÍK</t>
  </si>
  <si>
    <t>Zářivky 2x36 W</t>
  </si>
  <si>
    <t>plavecká hala - PL.ŠK.</t>
  </si>
  <si>
    <t>spol. sprchy</t>
  </si>
  <si>
    <t>LED svítidla 120 W</t>
  </si>
  <si>
    <t>Zářivky 1x18 W</t>
  </si>
  <si>
    <t>spol. šatny</t>
  </si>
  <si>
    <t>zrcadla</t>
  </si>
  <si>
    <t>LED svítidla 20 W</t>
  </si>
  <si>
    <t>recepce</t>
  </si>
  <si>
    <t>invalidní šatna</t>
  </si>
  <si>
    <t>skupinové šatny</t>
  </si>
  <si>
    <t>úklidovka na spol. šatnách</t>
  </si>
  <si>
    <t>mokrá restaurace</t>
  </si>
  <si>
    <t>bar</t>
  </si>
  <si>
    <t>suchá restaurace</t>
  </si>
  <si>
    <t>Zářivky 2x26 W</t>
  </si>
  <si>
    <t>LED RENY 400</t>
  </si>
  <si>
    <t>kuchyň 1</t>
  </si>
  <si>
    <t>kuchyň 2</t>
  </si>
  <si>
    <t>kuchyň 3</t>
  </si>
  <si>
    <t>Zářivky 3x36 W</t>
  </si>
  <si>
    <t>kuchyň 4</t>
  </si>
  <si>
    <t>Zářivky 1x58 W</t>
  </si>
  <si>
    <t>kuchyň 5</t>
  </si>
  <si>
    <t>u myčky</t>
  </si>
  <si>
    <t>u lednic</t>
  </si>
  <si>
    <t>chodba u schodiště</t>
  </si>
  <si>
    <t>WC kuchyně</t>
  </si>
  <si>
    <t>Zářivky 1x22 W</t>
  </si>
  <si>
    <t>úklid recepce</t>
  </si>
  <si>
    <t>WC invalidní recepce</t>
  </si>
  <si>
    <t>WC muži recepce</t>
  </si>
  <si>
    <t>WC ženy recepce</t>
  </si>
  <si>
    <t>CELKEM</t>
  </si>
  <si>
    <t>Budova magistrátu</t>
  </si>
  <si>
    <t>B1</t>
  </si>
  <si>
    <t>1.NP</t>
  </si>
  <si>
    <t>Přepážka 7-8</t>
  </si>
  <si>
    <t xml:space="preserve">zářivka 4x18 W </t>
  </si>
  <si>
    <t>Přepážka 9-10</t>
  </si>
  <si>
    <t>Přepážka 11 + zázemí</t>
  </si>
  <si>
    <t>Přepážka 13-15</t>
  </si>
  <si>
    <t>WC muži</t>
  </si>
  <si>
    <t>žárovka 60 W</t>
  </si>
  <si>
    <t>chodba</t>
  </si>
  <si>
    <t>vstupní část</t>
  </si>
  <si>
    <t xml:space="preserve">zářivka 2x18 W </t>
  </si>
  <si>
    <t>pult - informace</t>
  </si>
  <si>
    <t>přepážka 1-2</t>
  </si>
  <si>
    <t>přepážka 3-4</t>
  </si>
  <si>
    <t>místnost p4</t>
  </si>
  <si>
    <t>WC ženy</t>
  </si>
  <si>
    <t>chodba 2</t>
  </si>
  <si>
    <t>velká zasedací místnost</t>
  </si>
  <si>
    <t>LED 1x26 W</t>
  </si>
  <si>
    <t>malá zasedací místnost</t>
  </si>
  <si>
    <t>zářivka 22W</t>
  </si>
  <si>
    <t>zářivka 36 W</t>
  </si>
  <si>
    <t>kuchyň u velké zasedačky</t>
  </si>
  <si>
    <t xml:space="preserve">zářivka 1x36 W </t>
  </si>
  <si>
    <t>chodba 3</t>
  </si>
  <si>
    <t xml:space="preserve">zářivka 2x36 W </t>
  </si>
  <si>
    <t>2.NP</t>
  </si>
  <si>
    <t>kanceláře 21x</t>
  </si>
  <si>
    <t>zasedačka</t>
  </si>
  <si>
    <t>WC muži+ženy</t>
  </si>
  <si>
    <t>3.NP</t>
  </si>
  <si>
    <t>kanceláře 19x</t>
  </si>
  <si>
    <t>4.NP</t>
  </si>
  <si>
    <t>kanceláře 8x</t>
  </si>
  <si>
    <t>komora</t>
  </si>
  <si>
    <t>sklady 8x</t>
  </si>
  <si>
    <t>kuchyńka</t>
  </si>
  <si>
    <t>WC</t>
  </si>
  <si>
    <t>B2</t>
  </si>
  <si>
    <t>LED žárovka 9 W</t>
  </si>
  <si>
    <t>LED panel 40W</t>
  </si>
  <si>
    <t>místnost 102</t>
  </si>
  <si>
    <t>LED 12 W</t>
  </si>
  <si>
    <t>místnost 103</t>
  </si>
  <si>
    <t>místnost 104</t>
  </si>
  <si>
    <t>místnost 105</t>
  </si>
  <si>
    <t>místnost 107</t>
  </si>
  <si>
    <t>místnost 108 archiv</t>
  </si>
  <si>
    <t xml:space="preserve">zářivka 1x18 W </t>
  </si>
  <si>
    <t>místnost 111a</t>
  </si>
  <si>
    <t>místnost 114-115</t>
  </si>
  <si>
    <t>šatna</t>
  </si>
  <si>
    <t>dvůr</t>
  </si>
  <si>
    <t>výbojky 250 W</t>
  </si>
  <si>
    <t>hlavní chodba</t>
  </si>
  <si>
    <t>místnost 202 WC veřejnost</t>
  </si>
  <si>
    <t>místnost 203- WC ženy</t>
  </si>
  <si>
    <t>místnost 204 - WC muži</t>
  </si>
  <si>
    <t>místnost 205 T.M</t>
  </si>
  <si>
    <t>místnost 206- kuchyňka</t>
  </si>
  <si>
    <t>LED žárovka 2x9 W</t>
  </si>
  <si>
    <t>místnost 207 a,b</t>
  </si>
  <si>
    <t>místnost 208</t>
  </si>
  <si>
    <t>místnost 209</t>
  </si>
  <si>
    <t>místnost 210</t>
  </si>
  <si>
    <t>místnost 211 - archiv</t>
  </si>
  <si>
    <t>místnost 214 a, b</t>
  </si>
  <si>
    <t>místnost 215 a, b</t>
  </si>
  <si>
    <t>místnost 216 a, b</t>
  </si>
  <si>
    <t>místnost 217 a, b</t>
  </si>
  <si>
    <t>místnost 219</t>
  </si>
  <si>
    <t>místnost 220</t>
  </si>
  <si>
    <t>místnost 221a,b</t>
  </si>
  <si>
    <t>místnost 302 WC ženy</t>
  </si>
  <si>
    <t>místnost 303 WC muži</t>
  </si>
  <si>
    <t>místnost 304</t>
  </si>
  <si>
    <t>místnost 305</t>
  </si>
  <si>
    <t>místnost 306</t>
  </si>
  <si>
    <t>LED panel 14 W</t>
  </si>
  <si>
    <t>místnost 308</t>
  </si>
  <si>
    <t>místnost 309</t>
  </si>
  <si>
    <t>místnost 310</t>
  </si>
  <si>
    <t>místnost 311</t>
  </si>
  <si>
    <t>místnost 312</t>
  </si>
  <si>
    <t>místnost 314</t>
  </si>
  <si>
    <t>místnost 315</t>
  </si>
  <si>
    <t>místnost 316</t>
  </si>
  <si>
    <t>místnost 317</t>
  </si>
  <si>
    <t>LED panel 40 W</t>
  </si>
  <si>
    <t>místnost 318</t>
  </si>
  <si>
    <t>místnost 319</t>
  </si>
  <si>
    <t>místnost 320</t>
  </si>
  <si>
    <t>místnost 321</t>
  </si>
  <si>
    <t>místnost 323</t>
  </si>
  <si>
    <t>místnost 324 a</t>
  </si>
  <si>
    <t>Celková spotřeba elektrické energie</t>
  </si>
  <si>
    <t>MWh</t>
  </si>
  <si>
    <t>Spotřeba osvětlení z celkové spotřeby</t>
  </si>
  <si>
    <t>Spotřeba</t>
  </si>
  <si>
    <t>zářivka 72 W</t>
  </si>
  <si>
    <t>4.23 strojovna klimatizace</t>
  </si>
  <si>
    <t>4.21 strojovna VZT</t>
  </si>
  <si>
    <t>LED 30W</t>
  </si>
  <si>
    <t>terasa</t>
  </si>
  <si>
    <t>halogen 55 W</t>
  </si>
  <si>
    <t>4.19 šatna</t>
  </si>
  <si>
    <t>zářivka 56 W</t>
  </si>
  <si>
    <t>4.18 zázemí učebny</t>
  </si>
  <si>
    <t>zářivka 124 W</t>
  </si>
  <si>
    <t>4.17 učebna 3</t>
  </si>
  <si>
    <t>4.16 učebna 2</t>
  </si>
  <si>
    <t xml:space="preserve">4.15 učebna </t>
  </si>
  <si>
    <t>zářivka 70 W</t>
  </si>
  <si>
    <t>4.13 schodiště</t>
  </si>
  <si>
    <t>4.12 úklid</t>
  </si>
  <si>
    <t xml:space="preserve">WC </t>
  </si>
  <si>
    <t>zářivka 27 W</t>
  </si>
  <si>
    <t>4.07 chodba</t>
  </si>
  <si>
    <t>4.06 zázemí sálu</t>
  </si>
  <si>
    <t>zářivka 62 W</t>
  </si>
  <si>
    <t>4.05 sál</t>
  </si>
  <si>
    <t>halogen 220 W</t>
  </si>
  <si>
    <t>4.04 sál</t>
  </si>
  <si>
    <t>4.03 sklad</t>
  </si>
  <si>
    <t>4.02 schodiště</t>
  </si>
  <si>
    <t>4.01 chodba</t>
  </si>
  <si>
    <t>zářivka 77 W</t>
  </si>
  <si>
    <t>3.28 sklad (depozitář)</t>
  </si>
  <si>
    <t>3.27 schodiště</t>
  </si>
  <si>
    <t>LED 7 W</t>
  </si>
  <si>
    <t>3.26 kancelář ředitel</t>
  </si>
  <si>
    <t>LED 55 W</t>
  </si>
  <si>
    <t>halogen 205 W</t>
  </si>
  <si>
    <t>3.25 kancelář ekonom. Odd</t>
  </si>
  <si>
    <t>zářivka 248 W</t>
  </si>
  <si>
    <t>3.24 kancelář reg. Odd</t>
  </si>
  <si>
    <t>3.23 kancelář vedoucí</t>
  </si>
  <si>
    <t>3.22 kancelář fondy</t>
  </si>
  <si>
    <t xml:space="preserve">3.21 kancelář dětské odd. </t>
  </si>
  <si>
    <t>3.20 denní místnost řidič</t>
  </si>
  <si>
    <t>3.19 denní místnost</t>
  </si>
  <si>
    <t xml:space="preserve">3.18 schodiště </t>
  </si>
  <si>
    <t>3.17 chodba</t>
  </si>
  <si>
    <t>3.11. sklad</t>
  </si>
  <si>
    <t>3.10 vedoucí odd. vzdělávání</t>
  </si>
  <si>
    <t>3.09 chodba</t>
  </si>
  <si>
    <t>3.08 dětské oddělení</t>
  </si>
  <si>
    <t>3.07. sklad</t>
  </si>
  <si>
    <t>3.06 schodiště</t>
  </si>
  <si>
    <t>3.05 chodba</t>
  </si>
  <si>
    <t>3.03 a 3.14 úklid</t>
  </si>
  <si>
    <t>3.01. chodba</t>
  </si>
  <si>
    <t>LED 4 W</t>
  </si>
  <si>
    <t>2.27 sklad (depozitář)</t>
  </si>
  <si>
    <t>2.26 učebna</t>
  </si>
  <si>
    <t>2.25 zádveří</t>
  </si>
  <si>
    <t>2.24 studovna</t>
  </si>
  <si>
    <t>2.23 kancelář</t>
  </si>
  <si>
    <t>2.21 sterojovna</t>
  </si>
  <si>
    <t>2.17 chodba</t>
  </si>
  <si>
    <t>2.16 server</t>
  </si>
  <si>
    <t>2.15 úklid</t>
  </si>
  <si>
    <t>2.14 kancelář</t>
  </si>
  <si>
    <t>zářivka 248</t>
  </si>
  <si>
    <t>2.13 šatna</t>
  </si>
  <si>
    <t xml:space="preserve">2.12 sklad </t>
  </si>
  <si>
    <t>2.11 kuchyňka</t>
  </si>
  <si>
    <t>2.10 chodba</t>
  </si>
  <si>
    <t>2.09 čítárna</t>
  </si>
  <si>
    <t>2.07 a 2.22 schodiště</t>
  </si>
  <si>
    <t>2.06 a 2.08 sklad</t>
  </si>
  <si>
    <t>halogen 50 W</t>
  </si>
  <si>
    <t>zářivka 40 W</t>
  </si>
  <si>
    <t>2.01 chodba</t>
  </si>
  <si>
    <t>venkovní plochy</t>
  </si>
  <si>
    <t>LED 1 W</t>
  </si>
  <si>
    <t>1.19 a 1.20 skald odpadu</t>
  </si>
  <si>
    <t>1.08 garáž</t>
  </si>
  <si>
    <t>1.06 služební vstup</t>
  </si>
  <si>
    <t>1.04 a 1.05  tech místnost</t>
  </si>
  <si>
    <t>1.03 ústředna EPS</t>
  </si>
  <si>
    <t>1.02 a 1.07schodiště</t>
  </si>
  <si>
    <t>vstupní hala</t>
  </si>
  <si>
    <t>přístupová cesta + schodiště</t>
  </si>
  <si>
    <t>zářivka 31 W</t>
  </si>
  <si>
    <t>S14+S15 technická místnost</t>
  </si>
  <si>
    <t>S13 sklad</t>
  </si>
  <si>
    <t>S12 technická chodba</t>
  </si>
  <si>
    <t>SO4+S16- schodiště</t>
  </si>
  <si>
    <t>zářivka 54 W</t>
  </si>
  <si>
    <t>SO3- sklad úklid</t>
  </si>
  <si>
    <t>SO2 - dozor</t>
  </si>
  <si>
    <t>SO1 - chodba</t>
  </si>
  <si>
    <t>1.PP</t>
  </si>
  <si>
    <t>Knihovna</t>
  </si>
  <si>
    <t>Revize knihovna</t>
  </si>
  <si>
    <t>Revize z prosince 2022</t>
  </si>
  <si>
    <t>MŠ Kosmonautů</t>
  </si>
  <si>
    <t>kuchyň (varna)</t>
  </si>
  <si>
    <t>kuchyň</t>
  </si>
  <si>
    <t>Hospodářská budova</t>
  </si>
  <si>
    <t>venkovní osvětlení</t>
  </si>
  <si>
    <t>žárovka 100 W</t>
  </si>
  <si>
    <t>zádveří hl. vstup</t>
  </si>
  <si>
    <t>vstupní chodby</t>
  </si>
  <si>
    <t>předkancelář</t>
  </si>
  <si>
    <t>kancelář vedoucí strav</t>
  </si>
  <si>
    <t>sklady</t>
  </si>
  <si>
    <t>LED 40W</t>
  </si>
  <si>
    <t>úklid</t>
  </si>
  <si>
    <t>kancelář vedoucí školky</t>
  </si>
  <si>
    <t>zádveří vstupu</t>
  </si>
  <si>
    <t>prádelna</t>
  </si>
  <si>
    <t>mandlovna</t>
  </si>
  <si>
    <t>chodba vstup do kuchyně</t>
  </si>
  <si>
    <t>šatna kuchařky</t>
  </si>
  <si>
    <t>Pavilon levý</t>
  </si>
  <si>
    <t>šatna děti</t>
  </si>
  <si>
    <t>zářivka 1x36 W 4</t>
  </si>
  <si>
    <t>vstupní chodba a schodiště</t>
  </si>
  <si>
    <t>šatna učitelky se sprchou</t>
  </si>
  <si>
    <t>úklidová komora</t>
  </si>
  <si>
    <t>WC učitelky</t>
  </si>
  <si>
    <t>třída I</t>
  </si>
  <si>
    <t>LED 18W</t>
  </si>
  <si>
    <t>ložnice děti</t>
  </si>
  <si>
    <t>přípravna učitelky</t>
  </si>
  <si>
    <t>umývárna + WC děti</t>
  </si>
  <si>
    <t xml:space="preserve">spojovací chodba </t>
  </si>
  <si>
    <t>kuchyňka</t>
  </si>
  <si>
    <t xml:space="preserve">třída II </t>
  </si>
  <si>
    <t>chodba před výtahem</t>
  </si>
  <si>
    <t>strojovna výtahu</t>
  </si>
  <si>
    <t>sklad hraček</t>
  </si>
  <si>
    <t>pavilon pravý</t>
  </si>
  <si>
    <t>vstup</t>
  </si>
  <si>
    <t xml:space="preserve">vstupní chodba </t>
  </si>
  <si>
    <t>třída III</t>
  </si>
  <si>
    <t>A</t>
  </si>
  <si>
    <t>Revize ze dne 11.6.2019</t>
  </si>
  <si>
    <t>MŠ Riegrova</t>
  </si>
  <si>
    <t>Hospodářský pavilon</t>
  </si>
  <si>
    <t>sklad u kuchyně</t>
  </si>
  <si>
    <t>umývárna, wc</t>
  </si>
  <si>
    <t>žárovka 7 W</t>
  </si>
  <si>
    <t>šatna zaměstnanců kuchyně</t>
  </si>
  <si>
    <t xml:space="preserve">sklad </t>
  </si>
  <si>
    <t>šatna personál</t>
  </si>
  <si>
    <t>Šatny A-D</t>
  </si>
  <si>
    <t>sprcha a wc personál</t>
  </si>
  <si>
    <t>žárovka 75 W</t>
  </si>
  <si>
    <t>kancelár řed.</t>
  </si>
  <si>
    <t>sklad</t>
  </si>
  <si>
    <t>spojovací chodba</t>
  </si>
  <si>
    <t>mandlovna a sušárna</t>
  </si>
  <si>
    <t xml:space="preserve">zářivka 3x40 W </t>
  </si>
  <si>
    <t>KPS</t>
  </si>
  <si>
    <t>KPS, uhelna</t>
  </si>
  <si>
    <t>Dílna</t>
  </si>
  <si>
    <t>Pavilon B</t>
  </si>
  <si>
    <t>herna, ložnice</t>
  </si>
  <si>
    <t>WC a umývárna</t>
  </si>
  <si>
    <t>kancelář hospodářky</t>
  </si>
  <si>
    <t>Třída A, B</t>
  </si>
  <si>
    <t>jídelna personálu</t>
  </si>
  <si>
    <t>Pavilon III, bývalé jesle</t>
  </si>
  <si>
    <t>koupelna</t>
  </si>
  <si>
    <t>Třídy</t>
  </si>
  <si>
    <t>Ložnice</t>
  </si>
  <si>
    <t>Umývárna, wc</t>
  </si>
  <si>
    <t>kancelář</t>
  </si>
  <si>
    <t>Terasa</t>
  </si>
  <si>
    <t>kočárkárna</t>
  </si>
  <si>
    <t>hlavní vchod</t>
  </si>
  <si>
    <t>venkovní osvělení</t>
  </si>
  <si>
    <t>výbojky 125 W</t>
  </si>
  <si>
    <t>Revize z ledna 2022</t>
  </si>
  <si>
    <t>MŠ Školní</t>
  </si>
  <si>
    <t>kancelář kuchyně</t>
  </si>
  <si>
    <t>sklady lednice</t>
  </si>
  <si>
    <t>sklad+šatna</t>
  </si>
  <si>
    <t>kancelář ředitelky</t>
  </si>
  <si>
    <t>bramborárna</t>
  </si>
  <si>
    <t>schodiště</t>
  </si>
  <si>
    <t>suterén</t>
  </si>
  <si>
    <t>mandlovna-žehlírna</t>
  </si>
  <si>
    <t>sušárna+sociálka</t>
  </si>
  <si>
    <t>klimatizace</t>
  </si>
  <si>
    <t>dílna</t>
  </si>
  <si>
    <t>zářivka 3x40 W</t>
  </si>
  <si>
    <t>Pavilon 2</t>
  </si>
  <si>
    <t>WC, sklad</t>
  </si>
  <si>
    <t>jídelna-herna</t>
  </si>
  <si>
    <t>herna</t>
  </si>
  <si>
    <t>Pavilon 3</t>
  </si>
  <si>
    <t>část A</t>
  </si>
  <si>
    <t>ložnice</t>
  </si>
  <si>
    <t>část B</t>
  </si>
  <si>
    <t>umývarna +WC</t>
  </si>
  <si>
    <t>vchod</t>
  </si>
  <si>
    <t>třída-herna</t>
  </si>
  <si>
    <t>sklad u výtahu</t>
  </si>
  <si>
    <t>spojovací chodba + schodiště 1.patro</t>
  </si>
  <si>
    <t>spojovací chodba přízemí</t>
  </si>
  <si>
    <t>Revize z listopadu 2019</t>
  </si>
  <si>
    <t>ŠJ Sládkova</t>
  </si>
  <si>
    <t>Budova A</t>
  </si>
  <si>
    <t>Hala</t>
  </si>
  <si>
    <t xml:space="preserve">zářivka 3x36 W </t>
  </si>
  <si>
    <t xml:space="preserve">WC muži </t>
  </si>
  <si>
    <t>uzávěr vody</t>
  </si>
  <si>
    <t xml:space="preserve">zářivka 2x40 W </t>
  </si>
  <si>
    <t>velký sklad</t>
  </si>
  <si>
    <t>sklad s vodoměry</t>
  </si>
  <si>
    <t>sklad družiny</t>
  </si>
  <si>
    <t>Jídelna</t>
  </si>
  <si>
    <t>WC invalidní</t>
  </si>
  <si>
    <t xml:space="preserve">zářivka 1x8 W </t>
  </si>
  <si>
    <t>kancelář - účetní</t>
  </si>
  <si>
    <t>kancelář 2- střed</t>
  </si>
  <si>
    <t>kancelář 3 - vedoucí</t>
  </si>
  <si>
    <t>venkovní nástupiště</t>
  </si>
  <si>
    <t>Budova B</t>
  </si>
  <si>
    <t>Rozvodna</t>
  </si>
  <si>
    <t>škrábarna brambor</t>
  </si>
  <si>
    <t>přípravna masa</t>
  </si>
  <si>
    <t>chladící box</t>
  </si>
  <si>
    <t>plocha pod schodištěm</t>
  </si>
  <si>
    <t>rampa</t>
  </si>
  <si>
    <t xml:space="preserve">zářivka 2x58 W </t>
  </si>
  <si>
    <t>rampa sklad</t>
  </si>
  <si>
    <t>žárovka 200 W</t>
  </si>
  <si>
    <t>lednice</t>
  </si>
  <si>
    <t>mandl</t>
  </si>
  <si>
    <t>výdejna jídel</t>
  </si>
  <si>
    <t>jídelna</t>
  </si>
  <si>
    <t>archiv</t>
  </si>
  <si>
    <t>šatny</t>
  </si>
  <si>
    <t>umývárna</t>
  </si>
  <si>
    <t>vzduchotechnika</t>
  </si>
  <si>
    <t>chodba+schodiště</t>
  </si>
  <si>
    <t>kuchyňka personálu</t>
  </si>
  <si>
    <t>příprava zeleniny</t>
  </si>
  <si>
    <t>kuchyně varna</t>
  </si>
  <si>
    <t>kuchyně výdejna</t>
  </si>
  <si>
    <t>umývárna bílého nádobí</t>
  </si>
  <si>
    <t>Revize prosince 2022</t>
  </si>
  <si>
    <t>ZŠ Kosmounautů</t>
  </si>
  <si>
    <t>Stravovací provoz školy-kuchyň</t>
  </si>
  <si>
    <t>spojovací chodba z CF do stravovacího</t>
  </si>
  <si>
    <t>hlavní rozvodna</t>
  </si>
  <si>
    <t>místnost regulace a směšování</t>
  </si>
  <si>
    <t>strojovna VZT</t>
  </si>
  <si>
    <t xml:space="preserve">šatna </t>
  </si>
  <si>
    <t>úklidová místnost 126</t>
  </si>
  <si>
    <t>strojovna chlazení</t>
  </si>
  <si>
    <t>chladící boxy</t>
  </si>
  <si>
    <t>sklad zeleniny a brambor</t>
  </si>
  <si>
    <t>varna</t>
  </si>
  <si>
    <t>WC dívky a chlapci</t>
  </si>
  <si>
    <t>umývárna před jídelnou</t>
  </si>
  <si>
    <t>kanceláře</t>
  </si>
  <si>
    <t>WC + umývárna zaměstnanci</t>
  </si>
  <si>
    <t>chodba kuchyně + schodiště</t>
  </si>
  <si>
    <t>strojovny výtahu</t>
  </si>
  <si>
    <t>CF</t>
  </si>
  <si>
    <t>sklad nábytku</t>
  </si>
  <si>
    <t>vchod do školy</t>
  </si>
  <si>
    <t>vrátnice</t>
  </si>
  <si>
    <t>chodba a šatny</t>
  </si>
  <si>
    <t>školník</t>
  </si>
  <si>
    <t>úklidová místnost</t>
  </si>
  <si>
    <t>místnost uklízečky</t>
  </si>
  <si>
    <t>místnost 107 regulace a směšování</t>
  </si>
  <si>
    <t>chodba u kanceláří</t>
  </si>
  <si>
    <t>hala před ředitelnou</t>
  </si>
  <si>
    <t>poradna</t>
  </si>
  <si>
    <t>sborovna</t>
  </si>
  <si>
    <t>ředitelna zadní místnost</t>
  </si>
  <si>
    <t xml:space="preserve">LED 3x18 W </t>
  </si>
  <si>
    <t>ředitelna kancelář</t>
  </si>
  <si>
    <t>kancelář ekonom. Odbor</t>
  </si>
  <si>
    <t>místnost rozhlasu</t>
  </si>
  <si>
    <t>WC zaměstnanci</t>
  </si>
  <si>
    <t>spojovací chodba do škol. Pavilonu</t>
  </si>
  <si>
    <t>učebna 106</t>
  </si>
  <si>
    <t>učebna 104+105</t>
  </si>
  <si>
    <t>učebna 103</t>
  </si>
  <si>
    <t>učebna 101</t>
  </si>
  <si>
    <t>učebna PC 102</t>
  </si>
  <si>
    <t xml:space="preserve">cvičná kuchyň + sklad </t>
  </si>
  <si>
    <t>sklad učebnic</t>
  </si>
  <si>
    <t>kabinety 112-114</t>
  </si>
  <si>
    <t>izolační místnost</t>
  </si>
  <si>
    <t>učebna 201</t>
  </si>
  <si>
    <t>učebna PC 202</t>
  </si>
  <si>
    <t>učebna 203</t>
  </si>
  <si>
    <t>učebna 204</t>
  </si>
  <si>
    <t>kabinety 205,207,208</t>
  </si>
  <si>
    <t>učebna 206</t>
  </si>
  <si>
    <t>učebna 209 - společenská místnost</t>
  </si>
  <si>
    <t>učebna 210</t>
  </si>
  <si>
    <t>ŠD</t>
  </si>
  <si>
    <t xml:space="preserve">sklady </t>
  </si>
  <si>
    <t>žárovka 120 W</t>
  </si>
  <si>
    <t>kabinet 111</t>
  </si>
  <si>
    <t>šatna ŠD</t>
  </si>
  <si>
    <t>učebna 116</t>
  </si>
  <si>
    <t>dílna 117+118</t>
  </si>
  <si>
    <t>dílna 119</t>
  </si>
  <si>
    <t xml:space="preserve">herna 1 </t>
  </si>
  <si>
    <t>kancelář 209</t>
  </si>
  <si>
    <t>herna 2</t>
  </si>
  <si>
    <t>herna 3</t>
  </si>
  <si>
    <t>herna 1 odd</t>
  </si>
  <si>
    <t xml:space="preserve">sborovna </t>
  </si>
  <si>
    <t>chodba u šaten</t>
  </si>
  <si>
    <t>sprchy</t>
  </si>
  <si>
    <t>chodba u tělocvičny</t>
  </si>
  <si>
    <t>chodba vstup</t>
  </si>
  <si>
    <t>tělocvična</t>
  </si>
  <si>
    <t xml:space="preserve">zářivka 4x36 W </t>
  </si>
  <si>
    <t>nářadovna</t>
  </si>
  <si>
    <t>jídelna WC dívky</t>
  </si>
  <si>
    <t>Revize ze září 2018</t>
  </si>
  <si>
    <t>ZŠ Na Pěšině</t>
  </si>
  <si>
    <t>Pavilon U1.1</t>
  </si>
  <si>
    <t>třída 108</t>
  </si>
  <si>
    <t>třída 109</t>
  </si>
  <si>
    <t>třída 110</t>
  </si>
  <si>
    <t>třída 111</t>
  </si>
  <si>
    <t>místnost 112 - kabinet</t>
  </si>
  <si>
    <t>WC chlapci</t>
  </si>
  <si>
    <t>WC dívky+učitelé</t>
  </si>
  <si>
    <t>místnost 113 - kabinet</t>
  </si>
  <si>
    <t>místnost 114 - čítárna</t>
  </si>
  <si>
    <t>třída 101</t>
  </si>
  <si>
    <t>třída 102</t>
  </si>
  <si>
    <t>třída 103</t>
  </si>
  <si>
    <t>třída 104</t>
  </si>
  <si>
    <t>místnosti 105- kabinet</t>
  </si>
  <si>
    <t>místnosti 106 - žákovská knihovna</t>
  </si>
  <si>
    <t>místnost 107 - kabinet</t>
  </si>
  <si>
    <t>Pavilon U2.1</t>
  </si>
  <si>
    <t>vestibul</t>
  </si>
  <si>
    <t>třída 212</t>
  </si>
  <si>
    <t xml:space="preserve"> </t>
  </si>
  <si>
    <t>třída 213</t>
  </si>
  <si>
    <t>třída 214</t>
  </si>
  <si>
    <t>místnost 215 - kabinet</t>
  </si>
  <si>
    <t>třída 216</t>
  </si>
  <si>
    <t>třída 217</t>
  </si>
  <si>
    <t>místnost 218 - cvičná kuchyně</t>
  </si>
  <si>
    <t>místnost 219 - kabinet</t>
  </si>
  <si>
    <t>třída 220</t>
  </si>
  <si>
    <t>místnost 221 - kabinet</t>
  </si>
  <si>
    <t>WC dívky</t>
  </si>
  <si>
    <t>sklep</t>
  </si>
  <si>
    <t>třída 201 - výpočetní technika</t>
  </si>
  <si>
    <t>třída 202</t>
  </si>
  <si>
    <t>třída 203</t>
  </si>
  <si>
    <t>místnost 204 - kabinet</t>
  </si>
  <si>
    <t>třída 205</t>
  </si>
  <si>
    <t>třída 206</t>
  </si>
  <si>
    <t>místnost 207 - kabinet</t>
  </si>
  <si>
    <t>místnost 208 - kabinet</t>
  </si>
  <si>
    <t>místnost 209 - kabinet</t>
  </si>
  <si>
    <t>místnost 210 - kabinet</t>
  </si>
  <si>
    <t>třída 211</t>
  </si>
  <si>
    <t>místnost 212 - kabinet</t>
  </si>
  <si>
    <t>Pavilon CF</t>
  </si>
  <si>
    <t>hala před šatnama</t>
  </si>
  <si>
    <t>sklep pod schodama</t>
  </si>
  <si>
    <t>žárovka 150 W</t>
  </si>
  <si>
    <t>šatna uklízečky</t>
  </si>
  <si>
    <t>schodiště do jídelny</t>
  </si>
  <si>
    <t>vchod-venkovní</t>
  </si>
  <si>
    <t>zádveří</t>
  </si>
  <si>
    <t>hala 1</t>
  </si>
  <si>
    <t>hala 2</t>
  </si>
  <si>
    <t>ředitelna + sekretariát</t>
  </si>
  <si>
    <t>zástupce ředitele</t>
  </si>
  <si>
    <t>účtárna</t>
  </si>
  <si>
    <t>výchovný poradce</t>
  </si>
  <si>
    <t>WC muži + ženy</t>
  </si>
  <si>
    <t>místnost 12</t>
  </si>
  <si>
    <t>pavilon MVD</t>
  </si>
  <si>
    <t>místnost pod schodištěm</t>
  </si>
  <si>
    <t>třída výpočetní techniky</t>
  </si>
  <si>
    <t>volnočasový klub</t>
  </si>
  <si>
    <t>keramická dílna</t>
  </si>
  <si>
    <t>kabinet</t>
  </si>
  <si>
    <t>žákovská dílna 1</t>
  </si>
  <si>
    <t>žákovská dílna 2</t>
  </si>
  <si>
    <t>místnost 218 - kabinet</t>
  </si>
  <si>
    <t>třída hudební výchovy</t>
  </si>
  <si>
    <t>WC chlapci+dívky</t>
  </si>
  <si>
    <t>šatna družiny</t>
  </si>
  <si>
    <t>třída 1</t>
  </si>
  <si>
    <t>třída 2</t>
  </si>
  <si>
    <t>třída 3</t>
  </si>
  <si>
    <t>třída 4</t>
  </si>
  <si>
    <t>třída 5 - denní místnost</t>
  </si>
  <si>
    <t>třída 6 - družina</t>
  </si>
  <si>
    <t>třída 7 - družina</t>
  </si>
  <si>
    <t>WC chlapci + dívky</t>
  </si>
  <si>
    <t>místnost 8 - kancelář</t>
  </si>
  <si>
    <t>místnost 9 - družina</t>
  </si>
  <si>
    <t>místnost 10 - kabinet</t>
  </si>
  <si>
    <t>Tělocvičny</t>
  </si>
  <si>
    <t>kabinety</t>
  </si>
  <si>
    <t>WC+úklid</t>
  </si>
  <si>
    <t>sprchy, umývárna</t>
  </si>
  <si>
    <t>chodba před tělocvičnou</t>
  </si>
  <si>
    <t>herna stolního tenisu</t>
  </si>
  <si>
    <t>tělocvična pravá</t>
  </si>
  <si>
    <t>posilovna</t>
  </si>
  <si>
    <t>sklad zahradní techniky</t>
  </si>
  <si>
    <t>Pavilon S3 jídelna</t>
  </si>
  <si>
    <t>sušárna</t>
  </si>
  <si>
    <t>prodej stravenek</t>
  </si>
  <si>
    <t>kancelář vedoucí</t>
  </si>
  <si>
    <t>jídelna zaměstnanci</t>
  </si>
  <si>
    <t>sklad obalů</t>
  </si>
  <si>
    <t>Vstup</t>
  </si>
  <si>
    <t>Pavilon S3 -Kuchyň</t>
  </si>
  <si>
    <t>škrábárna brambor</t>
  </si>
  <si>
    <t>vstup venkovní světlo</t>
  </si>
  <si>
    <t>Hlavní rozvodna</t>
  </si>
  <si>
    <t>Sklad nábytku</t>
  </si>
  <si>
    <t>Sklad CO</t>
  </si>
  <si>
    <t>Sklad učebnic</t>
  </si>
  <si>
    <t>Pavilon A</t>
  </si>
  <si>
    <t>rozvodna</t>
  </si>
  <si>
    <t>žárovka 40 W</t>
  </si>
  <si>
    <t>místnost 43</t>
  </si>
  <si>
    <t>místnost 45</t>
  </si>
  <si>
    <t>místnost 46</t>
  </si>
  <si>
    <t>místnost 47</t>
  </si>
  <si>
    <t>místnost 48</t>
  </si>
  <si>
    <t>Pavilon C</t>
  </si>
  <si>
    <t>místnost 63</t>
  </si>
  <si>
    <t>místnost 49</t>
  </si>
  <si>
    <t>místnost 51</t>
  </si>
  <si>
    <t>místnost 53</t>
  </si>
  <si>
    <t>místnost 54</t>
  </si>
  <si>
    <t>Revize srpen 2022</t>
  </si>
  <si>
    <t>ZŠ Vojanova</t>
  </si>
  <si>
    <t>definovaná délka užívání(doba svícení)</t>
  </si>
  <si>
    <t>Kuchyně</t>
  </si>
  <si>
    <t>kuchyně</t>
  </si>
  <si>
    <t>Bazén</t>
  </si>
  <si>
    <t>místnost bazén</t>
  </si>
  <si>
    <t>spoj. Chodba+ chodba přízemí</t>
  </si>
  <si>
    <t>část B3</t>
  </si>
  <si>
    <t>místnost personál</t>
  </si>
  <si>
    <t>místnost WC personál</t>
  </si>
  <si>
    <t>místnost šaten</t>
  </si>
  <si>
    <t>podesta schodiště</t>
  </si>
  <si>
    <t>kabinet B3</t>
  </si>
  <si>
    <t>místnost 116</t>
  </si>
  <si>
    <t>místnost 117</t>
  </si>
  <si>
    <t>místnost 118</t>
  </si>
  <si>
    <t>místnost 119</t>
  </si>
  <si>
    <t>část B2</t>
  </si>
  <si>
    <t>místnost 112</t>
  </si>
  <si>
    <t>místnost 113</t>
  </si>
  <si>
    <t>místnost 114</t>
  </si>
  <si>
    <t>místnost 115</t>
  </si>
  <si>
    <t>část B1</t>
  </si>
  <si>
    <t>kabinet B1</t>
  </si>
  <si>
    <t>místnost 108</t>
  </si>
  <si>
    <t>místnost 109 - počítačová učebna</t>
  </si>
  <si>
    <t>místnost 110</t>
  </si>
  <si>
    <t>místnost 111</t>
  </si>
  <si>
    <t>přízemí B</t>
  </si>
  <si>
    <t>místnost 79 - kabinet ČJ</t>
  </si>
  <si>
    <t>místnost 93</t>
  </si>
  <si>
    <t>místnost 99 - kabinet chemie</t>
  </si>
  <si>
    <t>místnost 100- dílna</t>
  </si>
  <si>
    <t>místnost 97 - učebna chemie</t>
  </si>
  <si>
    <t>místnost 71</t>
  </si>
  <si>
    <t>učebna výtvarné výchovy</t>
  </si>
  <si>
    <t>místnost 90 - kabinet</t>
  </si>
  <si>
    <t>místnost 103 - dílny</t>
  </si>
  <si>
    <t>místnost 95+96</t>
  </si>
  <si>
    <t>místnost 106 - kabinet fyzika</t>
  </si>
  <si>
    <t>místnost 107 -  kuchyňka</t>
  </si>
  <si>
    <t>vstupní hala+ šatna jídelny</t>
  </si>
  <si>
    <t>LED 14 W</t>
  </si>
  <si>
    <t>chodba přízemí</t>
  </si>
  <si>
    <t>část A3</t>
  </si>
  <si>
    <t>podesta schodiště 1.patro</t>
  </si>
  <si>
    <t>kabinet A3</t>
  </si>
  <si>
    <t>místnost 52</t>
  </si>
  <si>
    <t>část A2</t>
  </si>
  <si>
    <t>kabinet A2</t>
  </si>
  <si>
    <t>místnost 50</t>
  </si>
  <si>
    <t>část A1</t>
  </si>
  <si>
    <t>podesta</t>
  </si>
  <si>
    <t>kabinet A1</t>
  </si>
  <si>
    <t>místnost 44 - počítačová učebna</t>
  </si>
  <si>
    <t>přízemí A</t>
  </si>
  <si>
    <t>místnost 15 - knihovna</t>
  </si>
  <si>
    <t>místnost 25 - kabinet 2</t>
  </si>
  <si>
    <t>místnost 33 - sklad</t>
  </si>
  <si>
    <t>místnost 10 - sborovna</t>
  </si>
  <si>
    <t>místnost 11 - Družina 1</t>
  </si>
  <si>
    <t>místnost 12 - Herna</t>
  </si>
  <si>
    <t>místnost 13 - Družina 2</t>
  </si>
  <si>
    <t>místnost 14 - Družina 3</t>
  </si>
  <si>
    <t>místnost 5 - tajemnice</t>
  </si>
  <si>
    <t>místnost 6 - ředitelna</t>
  </si>
  <si>
    <t>místnost 8 - zástupce ředitele</t>
  </si>
  <si>
    <t>místnost 42 - tajemnice</t>
  </si>
  <si>
    <t>výbojka 150</t>
  </si>
  <si>
    <t>LED 30 W</t>
  </si>
  <si>
    <t>LED 10 W</t>
  </si>
  <si>
    <t>schodiště u tělocvičny</t>
  </si>
  <si>
    <t>výbojka 350 W</t>
  </si>
  <si>
    <t>halogen 300 W</t>
  </si>
  <si>
    <t>schodiště na balkon</t>
  </si>
  <si>
    <t>balkon</t>
  </si>
  <si>
    <t>kabinet 120</t>
  </si>
  <si>
    <t>kabnet 129</t>
  </si>
  <si>
    <t>LED 18 W</t>
  </si>
  <si>
    <t>místnost 130</t>
  </si>
  <si>
    <t>šatny a sprchy</t>
  </si>
  <si>
    <t>šatna bazénu+ chodba</t>
  </si>
  <si>
    <t>sprchy+WC bazenu</t>
  </si>
  <si>
    <t>místnost cvičitelů</t>
  </si>
  <si>
    <t>strojovna bazénu</t>
  </si>
  <si>
    <t>plyn. Kotelna</t>
  </si>
  <si>
    <t>chodba u kuchyně</t>
  </si>
  <si>
    <t>sklad nádobí</t>
  </si>
  <si>
    <t>chodba, sklep, schodiště</t>
  </si>
  <si>
    <t>šatna, sprcha, WC</t>
  </si>
  <si>
    <t>sklad mouky</t>
  </si>
  <si>
    <t>sklad brambor</t>
  </si>
  <si>
    <t>sklad konzerv</t>
  </si>
  <si>
    <t>sklad 3</t>
  </si>
  <si>
    <t>Mateřské centrum Bělásek</t>
  </si>
  <si>
    <t>výtvarná dílna</t>
  </si>
  <si>
    <t>kabinet výtv. Dílny</t>
  </si>
  <si>
    <t xml:space="preserve">učebna </t>
  </si>
  <si>
    <t>Revize únor 2022</t>
  </si>
  <si>
    <t>Zimní stadion</t>
  </si>
  <si>
    <t>Pokladna A,B</t>
  </si>
  <si>
    <t>Poklada C,D</t>
  </si>
  <si>
    <t>vestibul+hlavní vchod - 4 řady??</t>
  </si>
  <si>
    <t>výložník u pokladen</t>
  </si>
  <si>
    <t>levá strana</t>
  </si>
  <si>
    <t>halogen 150W</t>
  </si>
  <si>
    <t>pravá strana</t>
  </si>
  <si>
    <t>bistro-bar</t>
  </si>
  <si>
    <t>halogen podhled</t>
  </si>
  <si>
    <t>bistro příprava</t>
  </si>
  <si>
    <t>bistro pult</t>
  </si>
  <si>
    <t>bistro šatna</t>
  </si>
  <si>
    <t>opravna kol</t>
  </si>
  <si>
    <t>rozvodna A18</t>
  </si>
  <si>
    <t>rozvodna A29</t>
  </si>
  <si>
    <t>vchod na tribuny</t>
  </si>
  <si>
    <t>ochoz levá strana</t>
  </si>
  <si>
    <t>ochoz pravá strana</t>
  </si>
  <si>
    <t>ochoz střed</t>
  </si>
  <si>
    <t>ochoz střed 2 řady??</t>
  </si>
  <si>
    <t>sklad pod tribunou</t>
  </si>
  <si>
    <t>restaurace</t>
  </si>
  <si>
    <t>restaurace - kuchyň</t>
  </si>
  <si>
    <t>VIP salonek</t>
  </si>
  <si>
    <t>VIP zázemí</t>
  </si>
  <si>
    <t>hlediště</t>
  </si>
  <si>
    <t xml:space="preserve">LED </t>
  </si>
  <si>
    <t>úspora vlivem regulace svítidel</t>
  </si>
  <si>
    <t>Halogen 150 W</t>
  </si>
  <si>
    <t>Venkovní osvětlení 25 m bazénu</t>
  </si>
  <si>
    <t>Osvětelní od provozovatele</t>
  </si>
  <si>
    <t>sklady, agregáty</t>
  </si>
  <si>
    <t>sklady, úklid.komora, předsklad</t>
  </si>
  <si>
    <t>rampa sklad - zbytkárna</t>
  </si>
  <si>
    <t>schodiště-chodba</t>
  </si>
  <si>
    <t>sklady, výtahy</t>
  </si>
  <si>
    <t>umývárna černého nádobí</t>
  </si>
  <si>
    <t>zářivka 26 W</t>
  </si>
  <si>
    <t>3.10 katalogizace</t>
  </si>
  <si>
    <t>3.24 učebna VV</t>
  </si>
  <si>
    <t>Chodba C (u vrátnice – pravá str.)</t>
  </si>
  <si>
    <t>místnost/prostor</t>
  </si>
  <si>
    <t>množství svítidel (ks)</t>
  </si>
  <si>
    <t>příkon zdroje (W)</t>
  </si>
  <si>
    <t>poznámky</t>
  </si>
  <si>
    <t>příkon (W)</t>
  </si>
  <si>
    <t>ztráty (%)</t>
  </si>
  <si>
    <t>počet (ks)</t>
  </si>
  <si>
    <t>doba svícení 
(h/rok)</t>
  </si>
  <si>
    <t>spotřeba 
(kWh/rok)</t>
  </si>
  <si>
    <t>C1</t>
  </si>
  <si>
    <t>zářivka 3x36W</t>
  </si>
  <si>
    <t>6 ks</t>
  </si>
  <si>
    <t>108 W</t>
  </si>
  <si>
    <t>C2</t>
  </si>
  <si>
    <t>7 ks</t>
  </si>
  <si>
    <t>Společná koupelna a toalety. (zářivka 2x36 W, počet svítidel 2)</t>
  </si>
  <si>
    <t>C3</t>
  </si>
  <si>
    <t>C9</t>
  </si>
  <si>
    <t>4 ks</t>
  </si>
  <si>
    <t>C10</t>
  </si>
  <si>
    <t>C11</t>
  </si>
  <si>
    <t>C12</t>
  </si>
  <si>
    <t>C14</t>
  </si>
  <si>
    <t>zářivka 2x36W</t>
  </si>
  <si>
    <t>72 W</t>
  </si>
  <si>
    <t>C15</t>
  </si>
  <si>
    <t>C16</t>
  </si>
  <si>
    <t>zářivka 1x58W</t>
  </si>
  <si>
    <t>1 ks</t>
  </si>
  <si>
    <t>58 W</t>
  </si>
  <si>
    <t>C17</t>
  </si>
  <si>
    <t>C18</t>
  </si>
  <si>
    <t>2 ks</t>
  </si>
  <si>
    <t>C23</t>
  </si>
  <si>
    <t>C24</t>
  </si>
  <si>
    <t>C25</t>
  </si>
  <si>
    <t>C26</t>
  </si>
  <si>
    <t>C27</t>
  </si>
  <si>
    <t>vstup před vrátnicí</t>
  </si>
  <si>
    <t>Chodba C</t>
  </si>
  <si>
    <t>20 ks</t>
  </si>
  <si>
    <t>toalety vlevo</t>
  </si>
  <si>
    <t>zářivka 1x36W</t>
  </si>
  <si>
    <t>36 W</t>
  </si>
  <si>
    <t>toalety vpravo</t>
  </si>
  <si>
    <t>celkem svítidel – 95 ks</t>
  </si>
  <si>
    <t>Chodba B (levá strana)</t>
  </si>
  <si>
    <t>B3</t>
  </si>
  <si>
    <t>B4</t>
  </si>
  <si>
    <t>B5</t>
  </si>
  <si>
    <t>8 ks</t>
  </si>
  <si>
    <t>sklad, zářivka 1x58W, počet 2ks</t>
  </si>
  <si>
    <t>B6</t>
  </si>
  <si>
    <t>zářivka 2x35W</t>
  </si>
  <si>
    <t>70 W</t>
  </si>
  <si>
    <t>B7</t>
  </si>
  <si>
    <t>B8</t>
  </si>
  <si>
    <t>Dílna údržby</t>
  </si>
  <si>
    <t>B10 (kabina ,,A“)</t>
  </si>
  <si>
    <t>Zářivka 4x18W</t>
  </si>
  <si>
    <t>21 ks</t>
  </si>
  <si>
    <t>kabina, převlékárna, masérna</t>
  </si>
  <si>
    <t>Žárovka 60 W</t>
  </si>
  <si>
    <t>14 ks</t>
  </si>
  <si>
    <t>60 W</t>
  </si>
  <si>
    <t>sklady, toalety atd.</t>
  </si>
  <si>
    <t>kabina trenéři</t>
  </si>
  <si>
    <t>místnost vzduchotechniky</t>
  </si>
  <si>
    <t>Chodba B</t>
  </si>
  <si>
    <t>celkem svítidel – 103 ks</t>
  </si>
  <si>
    <t>Ostatní prostory</t>
  </si>
  <si>
    <t>pokladna A,B 1.np</t>
  </si>
  <si>
    <t>pokladna C,D 1.np</t>
  </si>
  <si>
    <t>výložník u pokl. 1.np</t>
  </si>
  <si>
    <t>vestibul u pokl. 1.np</t>
  </si>
  <si>
    <t>94 ks</t>
  </si>
  <si>
    <t>WC 1.np</t>
  </si>
  <si>
    <t>Posilovna 1.np</t>
  </si>
  <si>
    <t>Úklid 1.np</t>
  </si>
  <si>
    <t>Bistro – bar</t>
  </si>
  <si>
    <t>Bistro – příprava</t>
  </si>
  <si>
    <t>Bistro – pult</t>
  </si>
  <si>
    <t>3 ks</t>
  </si>
  <si>
    <t>Bistro – šatna</t>
  </si>
  <si>
    <t>vchod na tribuny vlevo</t>
  </si>
  <si>
    <t>16 ks</t>
  </si>
  <si>
    <t>zářivka 1x18W</t>
  </si>
  <si>
    <t>vchod na tribuny vpravo</t>
  </si>
  <si>
    <t>Ochoz 2.np</t>
  </si>
  <si>
    <t xml:space="preserve">halogen  </t>
  </si>
  <si>
    <t>Restaurace 3.np</t>
  </si>
  <si>
    <t>10 ks</t>
  </si>
  <si>
    <t>restaurace – kuchyň 3.np</t>
  </si>
  <si>
    <t>VIP 3.np</t>
  </si>
  <si>
    <t>hlediště – led. Plocha</t>
  </si>
  <si>
    <t>LED</t>
  </si>
  <si>
    <t>72 ks</t>
  </si>
  <si>
    <t>Kanceláře 3.np</t>
  </si>
  <si>
    <t>5 ks</t>
  </si>
  <si>
    <t>Pokoje 1,2   3.np</t>
  </si>
  <si>
    <t>Sauna 3.np</t>
  </si>
  <si>
    <t>WC 3x,  3.np</t>
  </si>
  <si>
    <t>chodba u kancel. 3.np</t>
  </si>
  <si>
    <t>Sklad – fanclub 3.np</t>
  </si>
  <si>
    <t>Sklad – archiv (2x) 3.np</t>
  </si>
  <si>
    <r>
      <rPr>
        <strike/>
        <sz val="10"/>
        <color theme="1"/>
        <rFont val="Arial"/>
        <family val="2"/>
        <charset val="238"/>
      </rPr>
      <t>zářivka 2x36 W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rgb="FFFF0000"/>
        <rFont val="Arial"/>
        <family val="2"/>
        <charset val="238"/>
      </rPr>
      <t>LED</t>
    </r>
  </si>
  <si>
    <r>
      <rPr>
        <strike/>
        <sz val="10"/>
        <color theme="1"/>
        <rFont val="Arial"/>
        <family val="2"/>
        <charset val="238"/>
      </rPr>
      <t>halogen 500</t>
    </r>
    <r>
      <rPr>
        <b/>
        <sz val="10"/>
        <color rgb="FFFF0000"/>
        <rFont val="Arial"/>
        <family val="2"/>
        <charset val="238"/>
      </rPr>
      <t xml:space="preserve"> LED</t>
    </r>
  </si>
  <si>
    <r>
      <t>výbojka 250 W</t>
    </r>
    <r>
      <rPr>
        <b/>
        <sz val="10"/>
        <color rgb="FFFF0000"/>
        <rFont val="Arial"/>
        <family val="2"/>
        <charset val="238"/>
      </rPr>
      <t xml:space="preserve"> LED</t>
    </r>
  </si>
  <si>
    <r>
      <t>zářivka 1x60 W</t>
    </r>
    <r>
      <rPr>
        <b/>
        <sz val="10"/>
        <color rgb="FFFF0000"/>
        <rFont val="Arial"/>
        <family val="2"/>
        <charset val="238"/>
      </rPr>
      <t xml:space="preserve"> LED</t>
    </r>
  </si>
  <si>
    <r>
      <rPr>
        <strike/>
        <sz val="10"/>
        <rFont val="Arial"/>
        <family val="2"/>
        <charset val="238"/>
      </rPr>
      <t>žárovka 75 W</t>
    </r>
    <r>
      <rPr>
        <b/>
        <sz val="10"/>
        <color rgb="FFFF0000"/>
        <rFont val="Arial"/>
        <family val="2"/>
        <charset val="238"/>
      </rPr>
      <t xml:space="preserve"> LED</t>
    </r>
  </si>
  <si>
    <r>
      <t>žárovka 40 W</t>
    </r>
    <r>
      <rPr>
        <b/>
        <sz val="10"/>
        <color rgb="FFFF0000"/>
        <rFont val="Arial"/>
        <family val="2"/>
        <charset val="238"/>
      </rPr>
      <t xml:space="preserve"> LED</t>
    </r>
  </si>
  <si>
    <r>
      <rPr>
        <strike/>
        <sz val="10"/>
        <rFont val="Arial"/>
        <family val="2"/>
        <charset val="238"/>
      </rPr>
      <t>zářivka 2x25 W</t>
    </r>
    <r>
      <rPr>
        <sz val="10"/>
        <color rgb="FFFF0000"/>
        <rFont val="Arial"/>
        <family val="2"/>
        <charset val="238"/>
      </rPr>
      <t xml:space="preserve"> </t>
    </r>
    <r>
      <rPr>
        <b/>
        <sz val="10"/>
        <color rgb="FFFF0000"/>
        <rFont val="Arial"/>
        <family val="2"/>
        <charset val="238"/>
      </rPr>
      <t>LED</t>
    </r>
  </si>
  <si>
    <r>
      <t xml:space="preserve">žárovka 75 W </t>
    </r>
    <r>
      <rPr>
        <b/>
        <sz val="10"/>
        <color rgb="FFFF0000"/>
        <rFont val="Arial"/>
        <family val="2"/>
        <charset val="238"/>
      </rPr>
      <t>LED</t>
    </r>
  </si>
  <si>
    <r>
      <t>žárovka 75 W</t>
    </r>
    <r>
      <rPr>
        <b/>
        <sz val="10"/>
        <color rgb="FFFF0000"/>
        <rFont val="Arial"/>
        <family val="2"/>
        <charset val="238"/>
      </rPr>
      <t xml:space="preserve"> LED</t>
    </r>
  </si>
  <si>
    <r>
      <rPr>
        <strike/>
        <sz val="10"/>
        <rFont val="Arial"/>
        <family val="2"/>
        <charset val="238"/>
      </rPr>
      <t>zářivka 25 W</t>
    </r>
    <r>
      <rPr>
        <b/>
        <sz val="10"/>
        <color rgb="FFFF0000"/>
        <rFont val="Arial"/>
        <family val="2"/>
        <charset val="238"/>
      </rPr>
      <t xml:space="preserve"> LED</t>
    </r>
  </si>
  <si>
    <t>příkon svítidla</t>
  </si>
  <si>
    <t>SVÍTIDLA NAD TABULE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</si>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</sst>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sz val="10"/>
      <color rgb="FF000000"/>
      <name val="Liberation Sans"/>
      <charset val="238"/>
    </font>
    <font>
      <b/>
      <sz val="20"/>
      <color rgb="FF000000"/>
      <name val="Arial Black"/>
      <family val="2"/>
      <charset val="238"/>
    </font>
    <font>
      <i/>
      <sz val="10"/>
      <color rgb="FF000000"/>
      <name val="Liberation Sans"/>
      <charset val="238"/>
    </font>
    <font>
      <b/>
      <sz val="11"/>
      <color rgb="FF000000"/>
      <name val="Liberation Sans"/>
      <charset val="238"/>
    </font>
    <font>
      <b/>
      <sz val="9"/>
      <color rgb="FFC9211E"/>
      <name val="Liberation Sans"/>
      <charset val="238"/>
    </font>
    <font>
      <b/>
      <sz val="9"/>
      <color rgb="FF000000"/>
      <name val="Liberation Sans"/>
      <charset val="238"/>
    </font>
    <font>
      <strike/>
      <sz val="10"/>
      <color rgb="FFFF0000"/>
      <name val="Arial"/>
      <family val="2"/>
      <charset val="238"/>
    </font>
    <font>
      <strike/>
      <sz val="10"/>
      <color theme="1"/>
      <name val="Arial"/>
      <family val="2"/>
      <charset val="238"/>
    </font>
    <font>
      <strike/>
      <sz val="10"/>
      <name val="Arial"/>
      <family val="2"/>
      <charset val="238"/>
    </font>
    <font>
      <sz val="9"/>
      <color indexed="81"/>
      <name val="Tahoma"/>
      <charset val="1"/>
    </font>
    <font>
      <sz val="10"/>
      <color rgb="FFFF0000"/>
      <name val="Liberation Sans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CCCCCC"/>
        <bgColor rgb="FFCCCCCC"/>
      </patternFill>
    </fill>
    <fill>
      <patternFill patternType="solid">
        <fgColor rgb="FFFFE699"/>
        <bgColor rgb="FFFFE699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2" fillId="0" borderId="0"/>
    <xf numFmtId="0" fontId="15" fillId="0" borderId="0"/>
  </cellStyleXfs>
  <cellXfs count="213">
    <xf numFmtId="0" fontId="0" fillId="0" borderId="0" xfId="0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9" fontId="3" fillId="0" borderId="0" xfId="0" applyNumberFormat="1" applyFont="1"/>
    <xf numFmtId="9" fontId="4" fillId="0" borderId="0" xfId="1" applyFont="1" applyAlignment="1">
      <alignment horizontal="right"/>
    </xf>
    <xf numFmtId="0" fontId="5" fillId="0" borderId="0" xfId="0" applyFont="1"/>
    <xf numFmtId="9" fontId="2" fillId="0" borderId="0" xfId="1" applyFont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2" fillId="0" borderId="5" xfId="0" applyFont="1" applyBorder="1"/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8" fillId="0" borderId="0" xfId="0" applyFont="1"/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3" borderId="21" xfId="0" applyFont="1" applyFill="1" applyBorder="1" applyAlignment="1">
      <alignment vertical="center" wrapText="1"/>
    </xf>
    <xf numFmtId="0" fontId="2" fillId="3" borderId="8" xfId="0" applyFont="1" applyFill="1" applyBorder="1"/>
    <xf numFmtId="1" fontId="2" fillId="3" borderId="22" xfId="0" applyNumberFormat="1" applyFont="1" applyFill="1" applyBorder="1"/>
    <xf numFmtId="3" fontId="2" fillId="3" borderId="8" xfId="0" applyNumberFormat="1" applyFont="1" applyFill="1" applyBorder="1"/>
    <xf numFmtId="9" fontId="2" fillId="3" borderId="8" xfId="1" applyFont="1" applyFill="1" applyBorder="1"/>
    <xf numFmtId="3" fontId="2" fillId="4" borderId="8" xfId="0" applyNumberFormat="1" applyFont="1" applyFill="1" applyBorder="1"/>
    <xf numFmtId="9" fontId="2" fillId="4" borderId="8" xfId="0" applyNumberFormat="1" applyFont="1" applyFill="1" applyBorder="1"/>
    <xf numFmtId="3" fontId="2" fillId="0" borderId="23" xfId="0" applyNumberFormat="1" applyFont="1" applyBorder="1"/>
    <xf numFmtId="0" fontId="2" fillId="0" borderId="21" xfId="0" applyFont="1" applyBorder="1"/>
    <xf numFmtId="3" fontId="2" fillId="2" borderId="8" xfId="0" applyNumberFormat="1" applyFont="1" applyFill="1" applyBorder="1"/>
    <xf numFmtId="0" fontId="2" fillId="0" borderId="8" xfId="0" applyFont="1" applyBorder="1"/>
    <xf numFmtId="3" fontId="2" fillId="0" borderId="8" xfId="0" applyNumberFormat="1" applyFont="1" applyBorder="1"/>
    <xf numFmtId="3" fontId="2" fillId="2" borderId="24" xfId="0" applyNumberFormat="1" applyFont="1" applyFill="1" applyBorder="1"/>
    <xf numFmtId="0" fontId="2" fillId="3" borderId="25" xfId="0" applyFont="1" applyFill="1" applyBorder="1"/>
    <xf numFmtId="0" fontId="2" fillId="3" borderId="26" xfId="0" applyFont="1" applyFill="1" applyBorder="1"/>
    <xf numFmtId="1" fontId="2" fillId="3" borderId="27" xfId="0" applyNumberFormat="1" applyFont="1" applyFill="1" applyBorder="1"/>
    <xf numFmtId="3" fontId="2" fillId="3" borderId="26" xfId="0" applyNumberFormat="1" applyFont="1" applyFill="1" applyBorder="1"/>
    <xf numFmtId="9" fontId="2" fillId="3" borderId="26" xfId="1" applyFont="1" applyFill="1" applyBorder="1"/>
    <xf numFmtId="3" fontId="7" fillId="3" borderId="26" xfId="0" applyNumberFormat="1" applyFont="1" applyFill="1" applyBorder="1"/>
    <xf numFmtId="3" fontId="2" fillId="0" borderId="28" xfId="0" applyNumberFormat="1" applyFont="1" applyBorder="1"/>
    <xf numFmtId="1" fontId="2" fillId="3" borderId="8" xfId="0" applyNumberFormat="1" applyFont="1" applyFill="1" applyBorder="1"/>
    <xf numFmtId="0" fontId="2" fillId="3" borderId="21" xfId="0" applyFont="1" applyFill="1" applyBorder="1"/>
    <xf numFmtId="3" fontId="2" fillId="0" borderId="0" xfId="0" applyNumberFormat="1" applyFont="1"/>
    <xf numFmtId="0" fontId="2" fillId="0" borderId="26" xfId="0" applyFont="1" applyBorder="1"/>
    <xf numFmtId="9" fontId="2" fillId="0" borderId="26" xfId="1" applyFont="1" applyFill="1" applyBorder="1"/>
    <xf numFmtId="3" fontId="7" fillId="0" borderId="26" xfId="0" applyNumberFormat="1" applyFont="1" applyBorder="1"/>
    <xf numFmtId="9" fontId="2" fillId="0" borderId="8" xfId="0" applyNumberFormat="1" applyFont="1" applyBorder="1"/>
    <xf numFmtId="0" fontId="3" fillId="0" borderId="29" xfId="0" applyFont="1" applyBorder="1"/>
    <xf numFmtId="0" fontId="3" fillId="0" borderId="30" xfId="0" applyFont="1" applyBorder="1"/>
    <xf numFmtId="3" fontId="3" fillId="2" borderId="30" xfId="0" applyNumberFormat="1" applyFont="1" applyFill="1" applyBorder="1"/>
    <xf numFmtId="3" fontId="3" fillId="0" borderId="30" xfId="0" applyNumberFormat="1" applyFont="1" applyBorder="1"/>
    <xf numFmtId="9" fontId="3" fillId="0" borderId="30" xfId="0" applyNumberFormat="1" applyFont="1" applyBorder="1"/>
    <xf numFmtId="3" fontId="3" fillId="2" borderId="31" xfId="0" applyNumberFormat="1" applyFont="1" applyFill="1" applyBorder="1"/>
    <xf numFmtId="3" fontId="2" fillId="4" borderId="26" xfId="0" applyNumberFormat="1" applyFont="1" applyFill="1" applyBorder="1"/>
    <xf numFmtId="9" fontId="2" fillId="4" borderId="26" xfId="0" applyNumberFormat="1" applyFont="1" applyFill="1" applyBorder="1"/>
    <xf numFmtId="0" fontId="2" fillId="0" borderId="25" xfId="0" applyFont="1" applyBorder="1"/>
    <xf numFmtId="3" fontId="2" fillId="2" borderId="26" xfId="0" applyNumberFormat="1" applyFont="1" applyFill="1" applyBorder="1"/>
    <xf numFmtId="3" fontId="2" fillId="0" borderId="26" xfId="0" applyNumberFormat="1" applyFont="1" applyBorder="1"/>
    <xf numFmtId="3" fontId="2" fillId="2" borderId="32" xfId="0" applyNumberFormat="1" applyFont="1" applyFill="1" applyBorder="1"/>
    <xf numFmtId="0" fontId="7" fillId="3" borderId="8" xfId="0" applyFont="1" applyFill="1" applyBorder="1"/>
    <xf numFmtId="1" fontId="9" fillId="3" borderId="8" xfId="0" applyNumberFormat="1" applyFont="1" applyFill="1" applyBorder="1"/>
    <xf numFmtId="0" fontId="2" fillId="0" borderId="33" xfId="0" applyFont="1" applyBorder="1"/>
    <xf numFmtId="9" fontId="3" fillId="0" borderId="0" xfId="1" applyFont="1"/>
    <xf numFmtId="17" fontId="2" fillId="3" borderId="21" xfId="0" applyNumberFormat="1" applyFont="1" applyFill="1" applyBorder="1"/>
    <xf numFmtId="16" fontId="2" fillId="3" borderId="21" xfId="0" applyNumberFormat="1" applyFont="1" applyFill="1" applyBorder="1"/>
    <xf numFmtId="0" fontId="2" fillId="3" borderId="25" xfId="0" applyFont="1" applyFill="1" applyBorder="1" applyAlignment="1">
      <alignment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/>
    </xf>
    <xf numFmtId="1" fontId="2" fillId="0" borderId="8" xfId="0" applyNumberFormat="1" applyFont="1" applyBorder="1"/>
    <xf numFmtId="3" fontId="2" fillId="2" borderId="36" xfId="0" applyNumberFormat="1" applyFont="1" applyFill="1" applyBorder="1"/>
    <xf numFmtId="3" fontId="2" fillId="2" borderId="37" xfId="0" applyNumberFormat="1" applyFont="1" applyFill="1" applyBorder="1"/>
    <xf numFmtId="0" fontId="2" fillId="5" borderId="8" xfId="0" applyFont="1" applyFill="1" applyBorder="1"/>
    <xf numFmtId="1" fontId="2" fillId="5" borderId="8" xfId="0" applyNumberFormat="1" applyFont="1" applyFill="1" applyBorder="1"/>
    <xf numFmtId="3" fontId="2" fillId="5" borderId="8" xfId="0" applyNumberFormat="1" applyFont="1" applyFill="1" applyBorder="1"/>
    <xf numFmtId="9" fontId="2" fillId="0" borderId="8" xfId="1" applyFont="1" applyFill="1" applyBorder="1"/>
    <xf numFmtId="0" fontId="2" fillId="0" borderId="22" xfId="0" applyFont="1" applyBorder="1"/>
    <xf numFmtId="3" fontId="3" fillId="2" borderId="37" xfId="0" applyNumberFormat="1" applyFont="1" applyFill="1" applyBorder="1"/>
    <xf numFmtId="0" fontId="3" fillId="0" borderId="38" xfId="0" applyFont="1" applyBorder="1"/>
    <xf numFmtId="1" fontId="2" fillId="0" borderId="22" xfId="0" applyNumberFormat="1" applyFont="1" applyBorder="1"/>
    <xf numFmtId="0" fontId="3" fillId="0" borderId="39" xfId="0" applyFont="1" applyBorder="1"/>
    <xf numFmtId="0" fontId="3" fillId="0" borderId="40" xfId="0" applyFont="1" applyBorder="1"/>
    <xf numFmtId="3" fontId="3" fillId="2" borderId="40" xfId="0" applyNumberFormat="1" applyFont="1" applyFill="1" applyBorder="1"/>
    <xf numFmtId="9" fontId="3" fillId="0" borderId="40" xfId="0" applyNumberFormat="1" applyFont="1" applyBorder="1"/>
    <xf numFmtId="3" fontId="3" fillId="2" borderId="41" xfId="0" applyNumberFormat="1" applyFont="1" applyFill="1" applyBorder="1"/>
    <xf numFmtId="0" fontId="12" fillId="0" borderId="0" xfId="2"/>
    <xf numFmtId="9" fontId="2" fillId="0" borderId="26" xfId="0" applyNumberFormat="1" applyFont="1" applyBorder="1"/>
    <xf numFmtId="0" fontId="6" fillId="0" borderId="3" xfId="0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42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27" xfId="0" applyFont="1" applyBorder="1"/>
    <xf numFmtId="3" fontId="2" fillId="0" borderId="24" xfId="0" applyNumberFormat="1" applyFont="1" applyBorder="1"/>
    <xf numFmtId="3" fontId="3" fillId="2" borderId="43" xfId="0" applyNumberFormat="1" applyFont="1" applyFill="1" applyBorder="1"/>
    <xf numFmtId="3" fontId="3" fillId="0" borderId="35" xfId="0" applyNumberFormat="1" applyFont="1" applyBorder="1"/>
    <xf numFmtId="3" fontId="3" fillId="0" borderId="37" xfId="0" applyNumberFormat="1" applyFont="1" applyBorder="1"/>
    <xf numFmtId="0" fontId="9" fillId="3" borderId="26" xfId="0" applyFont="1" applyFill="1" applyBorder="1"/>
    <xf numFmtId="1" fontId="9" fillId="3" borderId="27" xfId="0" applyNumberFormat="1" applyFont="1" applyFill="1" applyBorder="1"/>
    <xf numFmtId="3" fontId="9" fillId="3" borderId="26" xfId="0" applyNumberFormat="1" applyFont="1" applyFill="1" applyBorder="1"/>
    <xf numFmtId="0" fontId="9" fillId="3" borderId="8" xfId="0" applyFont="1" applyFill="1" applyBorder="1"/>
    <xf numFmtId="1" fontId="9" fillId="3" borderId="22" xfId="0" applyNumberFormat="1" applyFont="1" applyFill="1" applyBorder="1"/>
    <xf numFmtId="3" fontId="9" fillId="3" borderId="8" xfId="0" applyNumberFormat="1" applyFont="1" applyFill="1" applyBorder="1"/>
    <xf numFmtId="0" fontId="9" fillId="3" borderId="21" xfId="0" applyFont="1" applyFill="1" applyBorder="1"/>
    <xf numFmtId="0" fontId="7" fillId="3" borderId="21" xfId="0" applyFont="1" applyFill="1" applyBorder="1"/>
    <xf numFmtId="0" fontId="7" fillId="3" borderId="26" xfId="0" applyFont="1" applyFill="1" applyBorder="1"/>
    <xf numFmtId="1" fontId="7" fillId="3" borderId="8" xfId="0" applyNumberFormat="1" applyFont="1" applyFill="1" applyBorder="1"/>
    <xf numFmtId="0" fontId="15" fillId="0" borderId="0" xfId="3"/>
    <xf numFmtId="0" fontId="17" fillId="7" borderId="44" xfId="3" applyFont="1" applyFill="1" applyBorder="1" applyAlignment="1">
      <alignment horizontal="center"/>
    </xf>
    <xf numFmtId="0" fontId="17" fillId="7" borderId="45" xfId="3" applyFont="1" applyFill="1" applyBorder="1" applyAlignment="1">
      <alignment horizontal="center" wrapText="1"/>
    </xf>
    <xf numFmtId="0" fontId="17" fillId="7" borderId="44" xfId="3" applyFont="1" applyFill="1" applyBorder="1" applyAlignment="1">
      <alignment horizontal="center" wrapText="1"/>
    </xf>
    <xf numFmtId="0" fontId="18" fillId="0" borderId="44" xfId="3" applyFont="1" applyBorder="1" applyAlignment="1">
      <alignment horizontal="left"/>
    </xf>
    <xf numFmtId="0" fontId="15" fillId="0" borderId="44" xfId="3" applyBorder="1" applyAlignment="1">
      <alignment horizontal="center" vertical="center"/>
    </xf>
    <xf numFmtId="0" fontId="15" fillId="0" borderId="44" xfId="3" applyBorder="1"/>
    <xf numFmtId="9" fontId="15" fillId="0" borderId="44" xfId="3" applyNumberFormat="1" applyBorder="1" applyAlignment="1">
      <alignment horizontal="center" vertical="center"/>
    </xf>
    <xf numFmtId="0" fontId="19" fillId="0" borderId="44" xfId="3" applyFont="1" applyBorder="1" applyAlignment="1">
      <alignment horizontal="center" vertical="center"/>
    </xf>
    <xf numFmtId="0" fontId="18" fillId="0" borderId="44" xfId="3" applyFont="1" applyBorder="1" applyAlignment="1">
      <alignment horizontal="left" vertical="center"/>
    </xf>
    <xf numFmtId="0" fontId="15" fillId="0" borderId="44" xfId="3" applyBorder="1" applyAlignment="1">
      <alignment horizontal="center" vertical="center" wrapText="1"/>
    </xf>
    <xf numFmtId="0" fontId="20" fillId="0" borderId="44" xfId="3" applyFont="1" applyBorder="1" applyAlignment="1">
      <alignment horizontal="left" vertical="center" wrapText="1"/>
    </xf>
    <xf numFmtId="0" fontId="18" fillId="0" borderId="44" xfId="3" applyFont="1" applyBorder="1"/>
    <xf numFmtId="1" fontId="9" fillId="9" borderId="27" xfId="0" applyNumberFormat="1" applyFont="1" applyFill="1" applyBorder="1"/>
    <xf numFmtId="1" fontId="9" fillId="9" borderId="8" xfId="0" applyNumberFormat="1" applyFont="1" applyFill="1" applyBorder="1"/>
    <xf numFmtId="0" fontId="2" fillId="9" borderId="8" xfId="0" applyFont="1" applyFill="1" applyBorder="1"/>
    <xf numFmtId="0" fontId="2" fillId="9" borderId="26" xfId="0" applyFont="1" applyFill="1" applyBorder="1"/>
    <xf numFmtId="1" fontId="21" fillId="3" borderId="27" xfId="0" applyNumberFormat="1" applyFont="1" applyFill="1" applyBorder="1"/>
    <xf numFmtId="3" fontId="21" fillId="3" borderId="26" xfId="0" applyNumberFormat="1" applyFont="1" applyFill="1" applyBorder="1"/>
    <xf numFmtId="9" fontId="22" fillId="3" borderId="26" xfId="1" applyFont="1" applyFill="1" applyBorder="1"/>
    <xf numFmtId="1" fontId="21" fillId="3" borderId="22" xfId="0" applyNumberFormat="1" applyFont="1" applyFill="1" applyBorder="1"/>
    <xf numFmtId="3" fontId="21" fillId="3" borderId="8" xfId="0" applyNumberFormat="1" applyFont="1" applyFill="1" applyBorder="1"/>
    <xf numFmtId="0" fontId="21" fillId="0" borderId="26" xfId="0" applyFont="1" applyBorder="1"/>
    <xf numFmtId="1" fontId="21" fillId="0" borderId="8" xfId="0" applyNumberFormat="1" applyFont="1" applyBorder="1"/>
    <xf numFmtId="3" fontId="21" fillId="0" borderId="8" xfId="0" applyNumberFormat="1" applyFont="1" applyBorder="1"/>
    <xf numFmtId="9" fontId="22" fillId="0" borderId="26" xfId="1" applyFont="1" applyFill="1" applyBorder="1"/>
    <xf numFmtId="1" fontId="21" fillId="3" borderId="8" xfId="0" applyNumberFormat="1" applyFont="1" applyFill="1" applyBorder="1"/>
    <xf numFmtId="0" fontId="21" fillId="9" borderId="26" xfId="0" applyFont="1" applyFill="1" applyBorder="1"/>
    <xf numFmtId="0" fontId="21" fillId="9" borderId="8" xfId="0" applyFont="1" applyFill="1" applyBorder="1"/>
    <xf numFmtId="0" fontId="23" fillId="9" borderId="8" xfId="0" applyFont="1" applyFill="1" applyBorder="1"/>
    <xf numFmtId="0" fontId="23" fillId="9" borderId="26" xfId="0" applyFont="1" applyFill="1" applyBorder="1"/>
    <xf numFmtId="0" fontId="9" fillId="9" borderId="8" xfId="0" applyFont="1" applyFill="1" applyBorder="1"/>
    <xf numFmtId="0" fontId="2" fillId="9" borderId="21" xfId="0" applyFont="1" applyFill="1" applyBorder="1"/>
    <xf numFmtId="3" fontId="2" fillId="9" borderId="8" xfId="0" applyNumberFormat="1" applyFont="1" applyFill="1" applyBorder="1"/>
    <xf numFmtId="9" fontId="2" fillId="9" borderId="8" xfId="1" applyFont="1" applyFill="1" applyBorder="1"/>
    <xf numFmtId="3" fontId="7" fillId="9" borderId="26" xfId="0" applyNumberFormat="1" applyFont="1" applyFill="1" applyBorder="1"/>
    <xf numFmtId="3" fontId="2" fillId="9" borderId="26" xfId="0" applyNumberFormat="1" applyFont="1" applyFill="1" applyBorder="1"/>
    <xf numFmtId="9" fontId="2" fillId="9" borderId="8" xfId="0" applyNumberFormat="1" applyFont="1" applyFill="1" applyBorder="1"/>
    <xf numFmtId="3" fontId="2" fillId="9" borderId="28" xfId="0" applyNumberFormat="1" applyFont="1" applyFill="1" applyBorder="1"/>
    <xf numFmtId="3" fontId="7" fillId="3" borderId="8" xfId="0" applyNumberFormat="1" applyFont="1" applyFill="1" applyBorder="1"/>
    <xf numFmtId="0" fontId="9" fillId="9" borderId="26" xfId="0" applyFont="1" applyFill="1" applyBorder="1"/>
    <xf numFmtId="1" fontId="7" fillId="3" borderId="27" xfId="0" applyNumberFormat="1" applyFont="1" applyFill="1" applyBorder="1"/>
    <xf numFmtId="3" fontId="9" fillId="9" borderId="8" xfId="0" applyNumberFormat="1" applyFont="1" applyFill="1" applyBorder="1"/>
    <xf numFmtId="0" fontId="7" fillId="9" borderId="8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2" fillId="9" borderId="18" xfId="0" applyFont="1" applyFill="1" applyBorder="1" applyAlignment="1">
      <alignment horizontal="center" vertical="center" wrapText="1"/>
    </xf>
    <xf numFmtId="0" fontId="3" fillId="9" borderId="18" xfId="0" applyFont="1" applyFill="1" applyBorder="1" applyAlignment="1">
      <alignment horizontal="center" vertical="center" wrapText="1"/>
    </xf>
    <xf numFmtId="3" fontId="0" fillId="8" borderId="45" xfId="0" applyNumberFormat="1" applyFill="1" applyBorder="1" applyAlignment="1">
      <alignment horizontal="center" vertical="center"/>
    </xf>
    <xf numFmtId="3" fontId="0" fillId="0" borderId="44" xfId="0" applyNumberFormat="1" applyBorder="1"/>
    <xf numFmtId="3" fontId="15" fillId="0" borderId="0" xfId="3" applyNumberFormat="1"/>
    <xf numFmtId="3" fontId="17" fillId="7" borderId="44" xfId="3" applyNumberFormat="1" applyFont="1" applyFill="1" applyBorder="1" applyAlignment="1">
      <alignment horizontal="center" wrapText="1"/>
    </xf>
    <xf numFmtId="1" fontId="2" fillId="3" borderId="26" xfId="0" applyNumberFormat="1" applyFont="1" applyFill="1" applyBorder="1"/>
    <xf numFmtId="3" fontId="2" fillId="0" borderId="32" xfId="0" applyNumberFormat="1" applyFont="1" applyBorder="1"/>
    <xf numFmtId="0" fontId="2" fillId="3" borderId="33" xfId="0" applyFont="1" applyFill="1" applyBorder="1"/>
    <xf numFmtId="0" fontId="2" fillId="3" borderId="30" xfId="0" applyFont="1" applyFill="1" applyBorder="1"/>
    <xf numFmtId="1" fontId="2" fillId="3" borderId="36" xfId="0" applyNumberFormat="1" applyFont="1" applyFill="1" applyBorder="1"/>
    <xf numFmtId="3" fontId="2" fillId="3" borderId="36" xfId="0" applyNumberFormat="1" applyFont="1" applyFill="1" applyBorder="1"/>
    <xf numFmtId="9" fontId="2" fillId="3" borderId="30" xfId="1" applyFont="1" applyFill="1" applyBorder="1"/>
    <xf numFmtId="3" fontId="7" fillId="3" borderId="30" xfId="0" applyNumberFormat="1" applyFont="1" applyFill="1" applyBorder="1"/>
    <xf numFmtId="3" fontId="2" fillId="4" borderId="36" xfId="0" applyNumberFormat="1" applyFont="1" applyFill="1" applyBorder="1"/>
    <xf numFmtId="9" fontId="2" fillId="4" borderId="36" xfId="0" applyNumberFormat="1" applyFont="1" applyFill="1" applyBorder="1"/>
    <xf numFmtId="3" fontId="2" fillId="0" borderId="37" xfId="0" applyNumberFormat="1" applyFont="1" applyBorder="1"/>
    <xf numFmtId="9" fontId="2" fillId="3" borderId="36" xfId="1" applyFont="1" applyFill="1" applyBorder="1"/>
    <xf numFmtId="9" fontId="9" fillId="10" borderId="36" xfId="1" applyFont="1" applyFill="1" applyBorder="1"/>
    <xf numFmtId="3" fontId="5" fillId="10" borderId="36" xfId="0" applyNumberFormat="1" applyFont="1" applyFill="1" applyBorder="1"/>
    <xf numFmtId="9" fontId="9" fillId="10" borderId="26" xfId="1" applyFont="1" applyFill="1" applyBorder="1"/>
    <xf numFmtId="3" fontId="9" fillId="10" borderId="8" xfId="0" applyNumberFormat="1" applyFont="1" applyFill="1" applyBorder="1"/>
    <xf numFmtId="0" fontId="2" fillId="3" borderId="36" xfId="0" applyFont="1" applyFill="1" applyBorder="1"/>
    <xf numFmtId="3" fontId="7" fillId="3" borderId="36" xfId="0" applyNumberFormat="1" applyFont="1" applyFill="1" applyBorder="1"/>
    <xf numFmtId="3" fontId="2" fillId="0" borderId="35" xfId="0" applyNumberFormat="1" applyFont="1" applyBorder="1"/>
    <xf numFmtId="0" fontId="2" fillId="0" borderId="36" xfId="0" applyFont="1" applyBorder="1"/>
    <xf numFmtId="3" fontId="2" fillId="0" borderId="36" xfId="0" applyNumberFormat="1" applyFont="1" applyBorder="1"/>
    <xf numFmtId="3" fontId="9" fillId="10" borderId="26" xfId="0" applyNumberFormat="1" applyFont="1" applyFill="1" applyBorder="1"/>
    <xf numFmtId="3" fontId="9" fillId="9" borderId="26" xfId="0" applyNumberFormat="1" applyFont="1" applyFill="1" applyBorder="1"/>
    <xf numFmtId="3" fontId="9" fillId="9" borderId="36" xfId="0" applyNumberFormat="1" applyFont="1" applyFill="1" applyBorder="1"/>
    <xf numFmtId="3" fontId="2" fillId="3" borderId="30" xfId="0" applyNumberFormat="1" applyFont="1" applyFill="1" applyBorder="1"/>
    <xf numFmtId="9" fontId="2" fillId="4" borderId="30" xfId="0" applyNumberFormat="1" applyFont="1" applyFill="1" applyBorder="1"/>
    <xf numFmtId="3" fontId="2" fillId="0" borderId="43" xfId="0" applyNumberFormat="1" applyFont="1" applyBorder="1"/>
    <xf numFmtId="0" fontId="7" fillId="3" borderId="25" xfId="0" applyFont="1" applyFill="1" applyBorder="1"/>
    <xf numFmtId="0" fontId="25" fillId="10" borderId="44" xfId="3" applyFont="1" applyFill="1" applyBorder="1" applyAlignment="1">
      <alignment horizontal="center" vertical="center"/>
    </xf>
    <xf numFmtId="0" fontId="9" fillId="3" borderId="25" xfId="0" applyFont="1" applyFill="1" applyBorder="1"/>
    <xf numFmtId="0" fontId="9" fillId="3" borderId="33" xfId="0" applyFont="1" applyFill="1" applyBorder="1"/>
    <xf numFmtId="0" fontId="9" fillId="3" borderId="21" xfId="0" applyFont="1" applyFill="1" applyBorder="1" applyAlignment="1">
      <alignment vertical="center" wrapText="1"/>
    </xf>
    <xf numFmtId="0" fontId="25" fillId="0" borderId="44" xfId="3" applyFont="1" applyBorder="1" applyAlignment="1">
      <alignment horizontal="center" vertical="center"/>
    </xf>
    <xf numFmtId="1" fontId="2" fillId="0" borderId="0" xfId="0" applyNumberFormat="1" applyFont="1"/>
    <xf numFmtId="0" fontId="18" fillId="0" borderId="44" xfId="3" applyFont="1" applyBorder="1" applyAlignment="1">
      <alignment horizontal="left" vertical="center"/>
    </xf>
    <xf numFmtId="0" fontId="15" fillId="0" borderId="44" xfId="3" applyBorder="1" applyAlignment="1">
      <alignment horizontal="center" vertical="center" wrapText="1"/>
    </xf>
    <xf numFmtId="0" fontId="16" fillId="6" borderId="44" xfId="3" applyFont="1" applyFill="1" applyBorder="1" applyAlignment="1">
      <alignment horizontal="center" vertical="center"/>
    </xf>
    <xf numFmtId="0" fontId="5" fillId="3" borderId="21" xfId="0" applyFont="1" applyFill="1" applyBorder="1"/>
    <xf numFmtId="3" fontId="9" fillId="2" borderId="8" xfId="0" applyNumberFormat="1" applyFont="1" applyFill="1" applyBorder="1"/>
  </cellXfs>
  <cellStyles count="4">
    <cellStyle name="Excel Built-in Normal" xfId="2"/>
    <cellStyle name="Normální" xfId="0" builtinId="0"/>
    <cellStyle name="Normální 2" xfId="3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LDING\Energeticke_sluzby\Nabidky\Aktivni\Verejna_sfera\Hustopece\nova_VZ\Nab&#237;dka\Nabidka_1\Vypocty\Osvetlen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vvcz-my.sharepoint.com/Enesa/ID2/3EEA0F7D-E167-4A81-8A32-A27280D276E7/0/202000-202999/202966/L/L/file/A/Rajhrad-v&#253;kaz%20celke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vvcz-my.sharepoint.com/Users/miklikr/AppData/Local/Microsoft/Windows/INetCache/Content.Outlook/WF2YFXFH/161123_Podana/16EN009_Praha_9_16112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vvcz-my.sharepoint.com/EVC/Cena_inv_MS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vvcz-my.sharepoint.com/Enesa/ID2/3EEA0F7D-E167-4A81-8A32-A27280D276E7/0/202000-202999/202966/L/L/file/E/Rajhrad/Vodovod%20&#345;ad%20III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kty"/>
      <sheetName val="TOTAL"/>
      <sheetName val="seznam svítidel"/>
      <sheetName val="Seznam pro přílohu SES"/>
    </sheetNames>
    <sheetDataSet>
      <sheetData sheetId="0">
        <row r="3">
          <cell r="A3" t="str">
            <v>PROLUMIA LED Pro-Aqua II ECO HO 9,2W, 4000K, 1200lm</v>
          </cell>
          <cell r="B3">
            <v>0</v>
          </cell>
          <cell r="C3">
            <v>9.1999999999999993</v>
          </cell>
          <cell r="D3">
            <v>1024.8</v>
          </cell>
          <cell r="E3">
            <v>350</v>
          </cell>
          <cell r="F3">
            <v>0</v>
          </cell>
          <cell r="G3" t="str">
            <v>X</v>
          </cell>
          <cell r="H3" t="str">
            <v>✓</v>
          </cell>
          <cell r="I3" t="str">
            <v>X</v>
          </cell>
          <cell r="J3" t="str">
            <v>1 200</v>
          </cell>
          <cell r="K3" t="str">
            <v>50 000</v>
          </cell>
          <cell r="L3" t="str">
            <v>zářivky</v>
          </cell>
        </row>
        <row r="4">
          <cell r="A4" t="str">
            <v>PROLUMIA LED Pro-Aqua II ECO HO 30W, 4000K, 3900lm</v>
          </cell>
          <cell r="B4">
            <v>0</v>
          </cell>
          <cell r="C4">
            <v>30</v>
          </cell>
          <cell r="D4">
            <v>1878.45</v>
          </cell>
          <cell r="E4">
            <v>350</v>
          </cell>
          <cell r="F4">
            <v>0</v>
          </cell>
          <cell r="G4" t="str">
            <v>X</v>
          </cell>
          <cell r="H4" t="str">
            <v>✓</v>
          </cell>
          <cell r="I4" t="str">
            <v>X</v>
          </cell>
          <cell r="J4" t="str">
            <v>3 900</v>
          </cell>
          <cell r="K4" t="str">
            <v>50 000</v>
          </cell>
          <cell r="L4" t="str">
            <v>zářivky</v>
          </cell>
        </row>
        <row r="5">
          <cell r="A5" t="str">
            <v>PROLUMIA LED Pro-Aqua II ECO HO 35W, 4000K, 4600lm</v>
          </cell>
          <cell r="B5">
            <v>0</v>
          </cell>
          <cell r="C5">
            <v>35</v>
          </cell>
          <cell r="D5">
            <v>2353.0500000000002</v>
          </cell>
          <cell r="E5">
            <v>350</v>
          </cell>
          <cell r="F5">
            <v>0</v>
          </cell>
          <cell r="G5" t="str">
            <v>X</v>
          </cell>
          <cell r="H5" t="str">
            <v>✓</v>
          </cell>
          <cell r="I5" t="str">
            <v>X</v>
          </cell>
          <cell r="J5" t="str">
            <v>4 600</v>
          </cell>
          <cell r="K5" t="str">
            <v>50 000</v>
          </cell>
          <cell r="L5" t="str">
            <v>zářivky</v>
          </cell>
        </row>
        <row r="6">
          <cell r="A6" t="str">
            <v>PROLUMIA LED Pro-Aqua II ECO HO 56W, 4000K, 7300lm</v>
          </cell>
          <cell r="B6">
            <v>0</v>
          </cell>
          <cell r="C6">
            <v>56</v>
          </cell>
          <cell r="D6">
            <v>3008.25</v>
          </cell>
          <cell r="E6">
            <v>350</v>
          </cell>
          <cell r="F6">
            <v>0</v>
          </cell>
          <cell r="G6" t="str">
            <v>X</v>
          </cell>
          <cell r="H6" t="str">
            <v>✓</v>
          </cell>
          <cell r="I6" t="str">
            <v>X</v>
          </cell>
          <cell r="J6" t="str">
            <v>7 300</v>
          </cell>
          <cell r="K6" t="str">
            <v>50 000</v>
          </cell>
          <cell r="L6" t="str">
            <v>zářivky</v>
          </cell>
        </row>
        <row r="7">
          <cell r="A7" t="str">
            <v>PROLUMIA LED Pro-Office II ECO, 36W, 4000K, 3800lm 1200x300mm přisazené</v>
          </cell>
          <cell r="B7">
            <v>0</v>
          </cell>
          <cell r="C7">
            <v>36</v>
          </cell>
          <cell r="D7">
            <v>1732.5</v>
          </cell>
          <cell r="E7">
            <v>350</v>
          </cell>
          <cell r="F7">
            <v>0</v>
          </cell>
          <cell r="G7" t="str">
            <v>X</v>
          </cell>
          <cell r="H7" t="str">
            <v>✓</v>
          </cell>
          <cell r="I7" t="str">
            <v>X</v>
          </cell>
          <cell r="J7" t="str">
            <v>3 800</v>
          </cell>
          <cell r="K7" t="str">
            <v>50 000</v>
          </cell>
          <cell r="L7" t="str">
            <v>zářivky</v>
          </cell>
        </row>
        <row r="8">
          <cell r="A8" t="str">
            <v>PROLUMIA LED Pro-Office II ECO, 36W, 4000K, 3800lm 1200x300mm zapuštěné</v>
          </cell>
          <cell r="B8">
            <v>0</v>
          </cell>
          <cell r="C8">
            <v>36</v>
          </cell>
          <cell r="D8">
            <v>1627.5</v>
          </cell>
          <cell r="E8">
            <v>350</v>
          </cell>
          <cell r="F8">
            <v>0</v>
          </cell>
          <cell r="G8" t="str">
            <v>X</v>
          </cell>
          <cell r="H8" t="str">
            <v>✓</v>
          </cell>
          <cell r="I8" t="str">
            <v>X</v>
          </cell>
          <cell r="J8" t="str">
            <v>3 800</v>
          </cell>
          <cell r="K8" t="str">
            <v>50 000</v>
          </cell>
          <cell r="L8" t="str">
            <v>zářivky</v>
          </cell>
        </row>
        <row r="9">
          <cell r="A9" t="str">
            <v>PROLUMIA LED Pro-Office II ECO, 36W, 4000K, 3800lm 600x600mm přisazené</v>
          </cell>
          <cell r="B9">
            <v>0</v>
          </cell>
          <cell r="C9">
            <v>36</v>
          </cell>
          <cell r="D9">
            <v>1732.5</v>
          </cell>
          <cell r="E9">
            <v>350</v>
          </cell>
          <cell r="F9">
            <v>0</v>
          </cell>
          <cell r="G9" t="str">
            <v>X</v>
          </cell>
          <cell r="H9" t="str">
            <v>✓</v>
          </cell>
          <cell r="I9" t="str">
            <v>X</v>
          </cell>
          <cell r="J9" t="str">
            <v>3 800</v>
          </cell>
          <cell r="K9" t="str">
            <v>50 000</v>
          </cell>
          <cell r="L9" t="str">
            <v>zářivky</v>
          </cell>
        </row>
        <row r="10">
          <cell r="A10" t="str">
            <v>PROLUMIA LED Pro-Office II ECO, 36W, 4000K, 3800lm 600x600mm zapuštěné</v>
          </cell>
          <cell r="B10">
            <v>0</v>
          </cell>
          <cell r="C10">
            <v>36</v>
          </cell>
          <cell r="D10">
            <v>1732.5</v>
          </cell>
          <cell r="E10">
            <v>350</v>
          </cell>
          <cell r="F10">
            <v>0</v>
          </cell>
          <cell r="G10" t="str">
            <v>X</v>
          </cell>
          <cell r="H10" t="str">
            <v>✓</v>
          </cell>
          <cell r="I10" t="str">
            <v>X</v>
          </cell>
          <cell r="J10" t="str">
            <v>3 800</v>
          </cell>
          <cell r="K10" t="str">
            <v>50 000</v>
          </cell>
          <cell r="L10" t="str">
            <v>zářivky</v>
          </cell>
        </row>
        <row r="11">
          <cell r="A11" t="str">
            <v>PROLUMIA LED Pro-Office II ECO, 56W, 4000K, 5531lm 1500x300mm přisazené</v>
          </cell>
          <cell r="B11">
            <v>0</v>
          </cell>
          <cell r="C11">
            <v>56</v>
          </cell>
          <cell r="D11">
            <v>2200</v>
          </cell>
          <cell r="E11">
            <v>350</v>
          </cell>
          <cell r="F11">
            <v>0</v>
          </cell>
          <cell r="G11" t="str">
            <v>X</v>
          </cell>
          <cell r="H11" t="str">
            <v>✓</v>
          </cell>
          <cell r="I11" t="str">
            <v>X</v>
          </cell>
          <cell r="J11" t="str">
            <v>5 531</v>
          </cell>
          <cell r="K11" t="str">
            <v>50 000</v>
          </cell>
          <cell r="L11" t="str">
            <v>zářivky</v>
          </cell>
        </row>
        <row r="12">
          <cell r="A12" t="str">
            <v>PROLUMIA LED PRODISC MAXI 30W 3000lm</v>
          </cell>
          <cell r="B12">
            <v>0</v>
          </cell>
          <cell r="C12">
            <v>30</v>
          </cell>
          <cell r="D12">
            <v>2992.5</v>
          </cell>
          <cell r="E12">
            <v>350</v>
          </cell>
          <cell r="F12">
            <v>0</v>
          </cell>
          <cell r="G12" t="str">
            <v>X</v>
          </cell>
          <cell r="H12" t="str">
            <v>✓</v>
          </cell>
          <cell r="I12" t="str">
            <v>X</v>
          </cell>
          <cell r="J12" t="str">
            <v>3 000</v>
          </cell>
          <cell r="K12" t="str">
            <v>50 000</v>
          </cell>
          <cell r="L12" t="str">
            <v>zářivky</v>
          </cell>
        </row>
        <row r="13">
          <cell r="A13" t="str">
            <v>PROLUMIA LED PRODISC 15W 1400lm</v>
          </cell>
          <cell r="B13">
            <v>0</v>
          </cell>
          <cell r="C13">
            <v>15</v>
          </cell>
          <cell r="D13">
            <v>2192.4</v>
          </cell>
          <cell r="E13">
            <v>350</v>
          </cell>
          <cell r="F13">
            <v>0</v>
          </cell>
          <cell r="G13" t="str">
            <v>X</v>
          </cell>
          <cell r="H13" t="str">
            <v>✓</v>
          </cell>
          <cell r="I13" t="str">
            <v>X</v>
          </cell>
          <cell r="J13" t="str">
            <v>1 400</v>
          </cell>
          <cell r="K13" t="str">
            <v>50 000</v>
          </cell>
          <cell r="L13" t="str">
            <v>zářivky</v>
          </cell>
        </row>
        <row r="14">
          <cell r="A14" t="str">
            <v>PROLUMIA LED PRODISC MINI 9W 840lm</v>
          </cell>
          <cell r="B14">
            <v>0</v>
          </cell>
          <cell r="C14">
            <v>9</v>
          </cell>
          <cell r="D14">
            <v>1158.1500000000001</v>
          </cell>
          <cell r="E14">
            <v>350</v>
          </cell>
          <cell r="F14">
            <v>0</v>
          </cell>
          <cell r="G14" t="str">
            <v>X</v>
          </cell>
          <cell r="H14" t="str">
            <v>✓</v>
          </cell>
          <cell r="I14" t="str">
            <v>X</v>
          </cell>
          <cell r="J14">
            <v>840</v>
          </cell>
          <cell r="K14" t="str">
            <v>50 000</v>
          </cell>
          <cell r="L14" t="str">
            <v>zářivky</v>
          </cell>
        </row>
        <row r="15">
          <cell r="A15" t="str">
            <v>PROLUMIA LED PRODISC MINI 9W 840lm s čidlem</v>
          </cell>
          <cell r="B15">
            <v>0</v>
          </cell>
          <cell r="C15">
            <v>9</v>
          </cell>
          <cell r="D15">
            <v>2018.1</v>
          </cell>
          <cell r="E15">
            <v>350</v>
          </cell>
          <cell r="F15">
            <v>0</v>
          </cell>
          <cell r="G15" t="str">
            <v>X</v>
          </cell>
          <cell r="H15" t="str">
            <v>✓</v>
          </cell>
          <cell r="I15" t="str">
            <v>X</v>
          </cell>
          <cell r="J15">
            <v>840</v>
          </cell>
          <cell r="K15" t="str">
            <v>50 000</v>
          </cell>
          <cell r="L15" t="str">
            <v>zářivky</v>
          </cell>
        </row>
        <row r="16">
          <cell r="A16" t="str">
            <v>EVO5000M4CW/ND</v>
          </cell>
          <cell r="B16">
            <v>0</v>
          </cell>
          <cell r="C16">
            <v>35</v>
          </cell>
          <cell r="D16">
            <v>2500</v>
          </cell>
          <cell r="E16">
            <v>350</v>
          </cell>
          <cell r="F16">
            <v>0</v>
          </cell>
          <cell r="G16" t="str">
            <v>X</v>
          </cell>
          <cell r="H16" t="str">
            <v>✓</v>
          </cell>
          <cell r="I16" t="str">
            <v>X</v>
          </cell>
          <cell r="J16" t="str">
            <v>5 000</v>
          </cell>
          <cell r="K16" t="str">
            <v>80 000</v>
          </cell>
          <cell r="L16" t="str">
            <v>zářivky</v>
          </cell>
        </row>
        <row r="17">
          <cell r="A17" t="str">
            <v>EVO7000M4CW/ND</v>
          </cell>
          <cell r="B17">
            <v>0</v>
          </cell>
          <cell r="C17">
            <v>48</v>
          </cell>
          <cell r="D17">
            <v>2835</v>
          </cell>
          <cell r="E17">
            <v>350</v>
          </cell>
          <cell r="F17">
            <v>0</v>
          </cell>
          <cell r="G17" t="str">
            <v>X</v>
          </cell>
          <cell r="H17" t="str">
            <v>✓</v>
          </cell>
          <cell r="I17" t="str">
            <v>X</v>
          </cell>
          <cell r="J17" t="str">
            <v>7 000</v>
          </cell>
          <cell r="K17" t="str">
            <v>80 000</v>
          </cell>
          <cell r="L17" t="str">
            <v>zářivky</v>
          </cell>
        </row>
        <row r="18">
          <cell r="A18" t="str">
            <v>EVO6000L3CW/ND</v>
          </cell>
          <cell r="B18">
            <v>0</v>
          </cell>
          <cell r="C18">
            <v>40</v>
          </cell>
          <cell r="D18">
            <v>2600</v>
          </cell>
          <cell r="E18">
            <v>350</v>
          </cell>
          <cell r="F18">
            <v>0</v>
          </cell>
          <cell r="G18" t="str">
            <v>X</v>
          </cell>
          <cell r="H18" t="str">
            <v>✓</v>
          </cell>
          <cell r="I18" t="str">
            <v>X</v>
          </cell>
          <cell r="J18" t="str">
            <v>5 850</v>
          </cell>
          <cell r="K18" t="str">
            <v>80 000</v>
          </cell>
          <cell r="L18" t="str">
            <v>zářivky</v>
          </cell>
        </row>
        <row r="19">
          <cell r="A19" t="str">
            <v>CPro LED žárovka E27 5W-40W</v>
          </cell>
          <cell r="B19">
            <v>0</v>
          </cell>
          <cell r="C19">
            <v>5</v>
          </cell>
          <cell r="D19">
            <v>68.25</v>
          </cell>
          <cell r="E19">
            <v>110</v>
          </cell>
          <cell r="F19">
            <v>0</v>
          </cell>
          <cell r="G19" t="str">
            <v>✓</v>
          </cell>
          <cell r="H19" t="str">
            <v>X</v>
          </cell>
          <cell r="I19" t="str">
            <v>X</v>
          </cell>
          <cell r="J19">
            <v>470</v>
          </cell>
          <cell r="K19" t="str">
            <v>15 000</v>
          </cell>
          <cell r="L19" t="str">
            <v>žárovky</v>
          </cell>
        </row>
        <row r="20">
          <cell r="A20" t="str">
            <v>CPro LED žárovka E27 8W-60W</v>
          </cell>
          <cell r="B20">
            <v>0</v>
          </cell>
          <cell r="C20">
            <v>8</v>
          </cell>
          <cell r="D20">
            <v>78.75</v>
          </cell>
          <cell r="E20">
            <v>110</v>
          </cell>
          <cell r="F20">
            <v>0</v>
          </cell>
          <cell r="G20" t="str">
            <v>✓</v>
          </cell>
          <cell r="H20" t="str">
            <v>X</v>
          </cell>
          <cell r="I20" t="str">
            <v>X</v>
          </cell>
          <cell r="J20">
            <v>806</v>
          </cell>
          <cell r="K20" t="str">
            <v>15 000</v>
          </cell>
          <cell r="L20" t="str">
            <v>žárovky</v>
          </cell>
        </row>
        <row r="21">
          <cell r="A21" t="str">
            <v>CPro LED žárovka E27 11W-75W</v>
          </cell>
          <cell r="B21">
            <v>0</v>
          </cell>
          <cell r="C21">
            <v>11</v>
          </cell>
          <cell r="D21">
            <v>89.25</v>
          </cell>
          <cell r="E21">
            <v>110</v>
          </cell>
          <cell r="F21">
            <v>0</v>
          </cell>
          <cell r="G21" t="str">
            <v>✓</v>
          </cell>
          <cell r="H21" t="str">
            <v>X</v>
          </cell>
          <cell r="I21" t="str">
            <v>X</v>
          </cell>
          <cell r="J21" t="str">
            <v>1 055</v>
          </cell>
          <cell r="K21" t="str">
            <v>15 000</v>
          </cell>
          <cell r="L21" t="str">
            <v>žárovky</v>
          </cell>
        </row>
        <row r="22">
          <cell r="A22" t="str">
            <v>CPro LED žárovka E27 13W-100W</v>
          </cell>
          <cell r="B22">
            <v>0</v>
          </cell>
          <cell r="C22">
            <v>13</v>
          </cell>
          <cell r="D22">
            <v>120.75</v>
          </cell>
          <cell r="E22">
            <v>110</v>
          </cell>
          <cell r="F22">
            <v>0</v>
          </cell>
          <cell r="G22" t="str">
            <v>✓</v>
          </cell>
          <cell r="H22" t="str">
            <v>X</v>
          </cell>
          <cell r="I22" t="str">
            <v>X</v>
          </cell>
          <cell r="J22" t="str">
            <v>1 521</v>
          </cell>
          <cell r="K22" t="str">
            <v>15 000</v>
          </cell>
          <cell r="L22" t="str">
            <v>žárovky</v>
          </cell>
        </row>
        <row r="23">
          <cell r="A23" t="str">
            <v>LLL2000RM1KV4ND</v>
          </cell>
          <cell r="B23">
            <v>0</v>
          </cell>
          <cell r="C23">
            <v>19</v>
          </cell>
          <cell r="D23">
            <v>1365</v>
          </cell>
          <cell r="E23">
            <v>350</v>
          </cell>
          <cell r="F23">
            <v>0</v>
          </cell>
          <cell r="G23" t="str">
            <v>X</v>
          </cell>
          <cell r="H23" t="str">
            <v>✓</v>
          </cell>
          <cell r="I23" t="str">
            <v>X</v>
          </cell>
          <cell r="J23" t="str">
            <v>2 200</v>
          </cell>
          <cell r="K23" t="str">
            <v>80 000</v>
          </cell>
          <cell r="L23" t="str">
            <v>zářivky</v>
          </cell>
        </row>
        <row r="24">
          <cell r="A24" t="str">
            <v>LLL3000RL1KV4ND/158</v>
          </cell>
          <cell r="B24">
            <v>0</v>
          </cell>
          <cell r="C24">
            <v>30</v>
          </cell>
          <cell r="D24">
            <v>1500</v>
          </cell>
          <cell r="E24">
            <v>350</v>
          </cell>
          <cell r="F24">
            <v>0</v>
          </cell>
          <cell r="G24" t="str">
            <v>X</v>
          </cell>
          <cell r="H24" t="str">
            <v>✓</v>
          </cell>
          <cell r="I24" t="str">
            <v>X</v>
          </cell>
          <cell r="J24" t="str">
            <v>3 400</v>
          </cell>
          <cell r="K24" t="str">
            <v>80 000</v>
          </cell>
          <cell r="L24" t="str">
            <v>zářivky</v>
          </cell>
        </row>
        <row r="25">
          <cell r="A25" t="str">
            <v>LLL6000RL2KV4ND/258</v>
          </cell>
          <cell r="B25">
            <v>0</v>
          </cell>
          <cell r="C25">
            <v>60</v>
          </cell>
          <cell r="D25">
            <v>2200</v>
          </cell>
          <cell r="E25">
            <v>350</v>
          </cell>
          <cell r="F25">
            <v>0</v>
          </cell>
          <cell r="G25" t="str">
            <v>X</v>
          </cell>
          <cell r="H25" t="str">
            <v>✓</v>
          </cell>
          <cell r="I25" t="str">
            <v>X</v>
          </cell>
          <cell r="J25" t="str">
            <v>5 800</v>
          </cell>
          <cell r="K25" t="str">
            <v>50 000</v>
          </cell>
          <cell r="L25" t="str">
            <v>zářivky</v>
          </cell>
        </row>
        <row r="26">
          <cell r="A26" t="str">
            <v>ISRAC4KV4V160/ND1050I3 (rastr 3x18W) vestav</v>
          </cell>
          <cell r="B26">
            <v>0</v>
          </cell>
          <cell r="C26">
            <v>27</v>
          </cell>
          <cell r="D26">
            <v>1800</v>
          </cell>
          <cell r="E26">
            <v>350</v>
          </cell>
          <cell r="F26">
            <v>0</v>
          </cell>
          <cell r="G26" t="str">
            <v>X</v>
          </cell>
          <cell r="H26" t="str">
            <v>✓</v>
          </cell>
          <cell r="I26" t="str">
            <v>X</v>
          </cell>
          <cell r="J26" t="str">
            <v>3 300</v>
          </cell>
          <cell r="K26" t="str">
            <v>80 000</v>
          </cell>
          <cell r="L26" t="str">
            <v>zářivky</v>
          </cell>
        </row>
        <row r="27">
          <cell r="A27" t="str">
            <v>LLL4000RM2KV4ND/236</v>
          </cell>
          <cell r="B27">
            <v>0</v>
          </cell>
          <cell r="C27">
            <v>39</v>
          </cell>
          <cell r="D27">
            <v>1800</v>
          </cell>
          <cell r="E27">
            <v>350</v>
          </cell>
          <cell r="F27">
            <v>0</v>
          </cell>
          <cell r="G27" t="str">
            <v>X</v>
          </cell>
          <cell r="H27" t="str">
            <v>✓</v>
          </cell>
          <cell r="I27" t="str">
            <v>X</v>
          </cell>
          <cell r="J27" t="str">
            <v>4 300</v>
          </cell>
          <cell r="K27" t="str">
            <v>80 000</v>
          </cell>
          <cell r="L27" t="str">
            <v>zářivky</v>
          </cell>
        </row>
        <row r="28">
          <cell r="A28" t="str">
            <v>LLL2000RM1KV4ND/136</v>
          </cell>
          <cell r="B28">
            <v>0</v>
          </cell>
          <cell r="C28">
            <v>19</v>
          </cell>
          <cell r="D28">
            <v>1300</v>
          </cell>
          <cell r="E28">
            <v>3500</v>
          </cell>
          <cell r="F28">
            <v>0</v>
          </cell>
          <cell r="G28" t="str">
            <v>X</v>
          </cell>
          <cell r="H28" t="str">
            <v>✓</v>
          </cell>
          <cell r="I28" t="str">
            <v>X</v>
          </cell>
          <cell r="J28" t="str">
            <v>2 200</v>
          </cell>
          <cell r="K28" t="str">
            <v>80 000</v>
          </cell>
          <cell r="L28" t="str">
            <v>zářivky</v>
          </cell>
        </row>
        <row r="29">
          <cell r="A29" t="str">
            <v>PROLUMIA LED PROCEILING 300x1200mm 40W</v>
          </cell>
          <cell r="B29">
            <v>0</v>
          </cell>
          <cell r="C29">
            <v>40</v>
          </cell>
          <cell r="D29">
            <v>3477</v>
          </cell>
          <cell r="E29">
            <v>350</v>
          </cell>
          <cell r="F29">
            <v>0</v>
          </cell>
          <cell r="G29" t="str">
            <v>X</v>
          </cell>
          <cell r="H29" t="str">
            <v>✓</v>
          </cell>
          <cell r="I29" t="str">
            <v>X</v>
          </cell>
          <cell r="J29" t="str">
            <v>3 200</v>
          </cell>
          <cell r="K29" t="str">
            <v>50 000</v>
          </cell>
          <cell r="L29" t="str">
            <v>zářivky</v>
          </cell>
        </row>
        <row r="30">
          <cell r="A30" t="str">
            <v>Vestavné LED svítidlo ALDP 37W 4300lm 4000K 1200x300 do rastru</v>
          </cell>
          <cell r="B30">
            <v>0</v>
          </cell>
          <cell r="C30">
            <v>37</v>
          </cell>
          <cell r="D30">
            <v>1800</v>
          </cell>
          <cell r="E30">
            <v>350</v>
          </cell>
          <cell r="F30">
            <v>0</v>
          </cell>
          <cell r="G30" t="str">
            <v>X</v>
          </cell>
          <cell r="H30" t="str">
            <v>✓</v>
          </cell>
          <cell r="I30" t="str">
            <v>X</v>
          </cell>
          <cell r="J30" t="str">
            <v>4 300</v>
          </cell>
          <cell r="K30" t="str">
            <v>50 000</v>
          </cell>
          <cell r="L30" t="str">
            <v>zářivky</v>
          </cell>
        </row>
        <row r="31">
          <cell r="A31" t="str">
            <v>Vestavné LED svítidlo ALDP 60W 6900lm 4000K 1510x300 do rastru</v>
          </cell>
          <cell r="B31">
            <v>0</v>
          </cell>
          <cell r="C31">
            <v>60</v>
          </cell>
          <cell r="D31">
            <v>2200</v>
          </cell>
          <cell r="E31">
            <v>350</v>
          </cell>
          <cell r="F31">
            <v>0</v>
          </cell>
          <cell r="G31" t="str">
            <v>X</v>
          </cell>
          <cell r="H31" t="str">
            <v>✓</v>
          </cell>
          <cell r="I31" t="str">
            <v>X</v>
          </cell>
          <cell r="J31" t="str">
            <v>6 900</v>
          </cell>
          <cell r="K31" t="str">
            <v>50 000</v>
          </cell>
          <cell r="L31" t="str">
            <v>zářivky</v>
          </cell>
        </row>
        <row r="32">
          <cell r="A32" t="str">
            <v>LED G24D 8,5W</v>
          </cell>
          <cell r="B32">
            <v>0</v>
          </cell>
          <cell r="C32">
            <v>8.5</v>
          </cell>
          <cell r="D32">
            <v>270</v>
          </cell>
          <cell r="E32">
            <v>500</v>
          </cell>
          <cell r="F32">
            <v>0</v>
          </cell>
          <cell r="G32" t="str">
            <v>✓</v>
          </cell>
          <cell r="H32" t="str">
            <v>X</v>
          </cell>
          <cell r="I32" t="str">
            <v>X</v>
          </cell>
          <cell r="J32">
            <v>950</v>
          </cell>
          <cell r="K32" t="str">
            <v>30 000</v>
          </cell>
          <cell r="L32" t="str">
            <v>žárovky</v>
          </cell>
        </row>
        <row r="33">
          <cell r="A33" t="str">
            <v>LED G24Q 9W</v>
          </cell>
          <cell r="B33">
            <v>0</v>
          </cell>
          <cell r="C33">
            <v>9</v>
          </cell>
          <cell r="D33">
            <v>295</v>
          </cell>
          <cell r="E33">
            <v>500</v>
          </cell>
          <cell r="F33">
            <v>0</v>
          </cell>
          <cell r="G33" t="str">
            <v>✓</v>
          </cell>
          <cell r="H33" t="str">
            <v>X</v>
          </cell>
          <cell r="I33" t="str">
            <v>X</v>
          </cell>
          <cell r="J33" t="str">
            <v>1 000</v>
          </cell>
          <cell r="K33" t="str">
            <v>30 000</v>
          </cell>
          <cell r="L33" t="str">
            <v>žárovky</v>
          </cell>
        </row>
        <row r="34">
          <cell r="A34" t="str">
            <v>Downlight LED zapuštěný 13W 4000K</v>
          </cell>
          <cell r="B34">
            <v>0</v>
          </cell>
          <cell r="C34">
            <v>13</v>
          </cell>
          <cell r="D34">
            <v>836</v>
          </cell>
          <cell r="E34">
            <v>350</v>
          </cell>
          <cell r="F34">
            <v>0</v>
          </cell>
          <cell r="G34" t="str">
            <v>X</v>
          </cell>
          <cell r="H34" t="str">
            <v>✓</v>
          </cell>
          <cell r="I34" t="str">
            <v>X</v>
          </cell>
          <cell r="J34" t="str">
            <v>1 090</v>
          </cell>
          <cell r="K34" t="str">
            <v>50 000</v>
          </cell>
          <cell r="L34" t="str">
            <v>zářivky</v>
          </cell>
        </row>
        <row r="35">
          <cell r="A35" t="str">
            <v>Downlight LED zapuštěný 19W 4000K</v>
          </cell>
          <cell r="B35">
            <v>0</v>
          </cell>
          <cell r="C35">
            <v>19</v>
          </cell>
          <cell r="D35">
            <v>1447</v>
          </cell>
          <cell r="E35">
            <v>350</v>
          </cell>
          <cell r="F35">
            <v>0</v>
          </cell>
          <cell r="G35" t="str">
            <v>X</v>
          </cell>
          <cell r="H35" t="str">
            <v>✓</v>
          </cell>
          <cell r="I35" t="str">
            <v>X</v>
          </cell>
          <cell r="J35" t="str">
            <v>1 630</v>
          </cell>
          <cell r="K35" t="str">
            <v>50 000</v>
          </cell>
          <cell r="L35" t="str">
            <v>zářivky</v>
          </cell>
        </row>
        <row r="36">
          <cell r="A36" t="str">
            <v>Downlight LED zapuštěný 15W 4000K</v>
          </cell>
          <cell r="B36">
            <v>0</v>
          </cell>
          <cell r="C36">
            <v>15</v>
          </cell>
          <cell r="D36">
            <v>1043</v>
          </cell>
          <cell r="E36">
            <v>350</v>
          </cell>
          <cell r="F36">
            <v>0</v>
          </cell>
          <cell r="G36" t="str">
            <v>X</v>
          </cell>
          <cell r="H36" t="str">
            <v>✓</v>
          </cell>
          <cell r="I36" t="str">
            <v>X</v>
          </cell>
          <cell r="J36" t="str">
            <v>1 260</v>
          </cell>
          <cell r="K36" t="str">
            <v>50 000</v>
          </cell>
          <cell r="L36" t="str">
            <v>zářivky</v>
          </cell>
        </row>
        <row r="37">
          <cell r="A37" t="str">
            <v>R12607 1300lm12W</v>
          </cell>
          <cell r="B37">
            <v>0</v>
          </cell>
          <cell r="C37">
            <v>12</v>
          </cell>
          <cell r="D37">
            <v>3000</v>
          </cell>
          <cell r="E37">
            <v>350</v>
          </cell>
          <cell r="F37">
            <v>0</v>
          </cell>
          <cell r="G37" t="str">
            <v>X</v>
          </cell>
          <cell r="H37" t="str">
            <v>✓</v>
          </cell>
          <cell r="I37" t="str">
            <v>X</v>
          </cell>
          <cell r="J37" t="str">
            <v>1 300</v>
          </cell>
          <cell r="K37" t="str">
            <v>50 000</v>
          </cell>
          <cell r="L37" t="str">
            <v>zářivky</v>
          </cell>
        </row>
        <row r="38">
          <cell r="A38" t="str">
            <v>LED Downlight 30W</v>
          </cell>
          <cell r="B38">
            <v>0</v>
          </cell>
          <cell r="C38">
            <v>30</v>
          </cell>
          <cell r="D38">
            <v>1300</v>
          </cell>
          <cell r="E38">
            <v>350</v>
          </cell>
          <cell r="F38">
            <v>0</v>
          </cell>
          <cell r="G38" t="str">
            <v>X</v>
          </cell>
          <cell r="H38" t="str">
            <v>✓</v>
          </cell>
          <cell r="I38" t="str">
            <v>X</v>
          </cell>
          <cell r="J38" t="str">
            <v>2 350</v>
          </cell>
          <cell r="K38" t="str">
            <v>50 000</v>
          </cell>
          <cell r="L38" t="str">
            <v>zářivky</v>
          </cell>
        </row>
        <row r="39">
          <cell r="A39" t="str">
            <v>Downlight LED zapuštěný 24W 4000K</v>
          </cell>
          <cell r="B39">
            <v>0</v>
          </cell>
          <cell r="C39">
            <v>24</v>
          </cell>
          <cell r="D39">
            <v>1552</v>
          </cell>
          <cell r="E39">
            <v>350</v>
          </cell>
          <cell r="F39">
            <v>0</v>
          </cell>
          <cell r="G39" t="str">
            <v>X</v>
          </cell>
          <cell r="H39" t="str">
            <v>✓</v>
          </cell>
          <cell r="I39" t="str">
            <v>X</v>
          </cell>
          <cell r="J39" t="str">
            <v>2 200</v>
          </cell>
          <cell r="K39" t="str">
            <v>50 000</v>
          </cell>
          <cell r="L39" t="str">
            <v>zářivky</v>
          </cell>
        </row>
        <row r="40">
          <cell r="A40" t="str">
            <v>PROLUMIA LED Pro-Aqua II ECO HO 17,5W, 4000K, 2300lm</v>
          </cell>
          <cell r="B40">
            <v>0</v>
          </cell>
          <cell r="C40">
            <v>17.5</v>
          </cell>
          <cell r="D40">
            <v>1384</v>
          </cell>
          <cell r="E40">
            <v>350</v>
          </cell>
          <cell r="F40">
            <v>0</v>
          </cell>
          <cell r="G40" t="str">
            <v>X</v>
          </cell>
          <cell r="H40" t="str">
            <v>✓</v>
          </cell>
          <cell r="I40" t="str">
            <v>X</v>
          </cell>
          <cell r="J40" t="str">
            <v>2 300</v>
          </cell>
          <cell r="K40" t="str">
            <v>50 000</v>
          </cell>
          <cell r="L40" t="str">
            <v>zářivky</v>
          </cell>
        </row>
        <row r="41">
          <cell r="A41" t="str">
            <v>ProLumia Pro Area 52W</v>
          </cell>
          <cell r="B41">
            <v>0</v>
          </cell>
          <cell r="C41">
            <v>52</v>
          </cell>
          <cell r="D41">
            <v>3200</v>
          </cell>
          <cell r="E41">
            <v>350</v>
          </cell>
          <cell r="F41">
            <v>0</v>
          </cell>
          <cell r="G41" t="str">
            <v>X</v>
          </cell>
          <cell r="H41" t="str">
            <v>✓</v>
          </cell>
          <cell r="I41" t="str">
            <v>X</v>
          </cell>
          <cell r="J41" t="str">
            <v>5 200</v>
          </cell>
          <cell r="K41" t="str">
            <v>40 000</v>
          </cell>
          <cell r="L41" t="str">
            <v>zářivky</v>
          </cell>
        </row>
        <row r="42">
          <cell r="A42" t="str">
            <v>PROLUMIA LED Pro-Stock Dali 100W</v>
          </cell>
          <cell r="B42">
            <v>0</v>
          </cell>
          <cell r="C42">
            <v>100</v>
          </cell>
          <cell r="D42">
            <v>8243</v>
          </cell>
          <cell r="E42">
            <v>1500</v>
          </cell>
          <cell r="F42">
            <v>0</v>
          </cell>
          <cell r="G42" t="str">
            <v>X</v>
          </cell>
          <cell r="H42" t="str">
            <v>✓</v>
          </cell>
          <cell r="I42" t="str">
            <v>X</v>
          </cell>
          <cell r="J42" t="str">
            <v>11 000</v>
          </cell>
          <cell r="K42" t="str">
            <v>60 000</v>
          </cell>
          <cell r="L42" t="str">
            <v>Výbojky</v>
          </cell>
        </row>
        <row r="43">
          <cell r="A43" t="str">
            <v>PROLUMIA LED Pro-Stock Dali 150W</v>
          </cell>
          <cell r="B43">
            <v>0</v>
          </cell>
          <cell r="C43">
            <v>150</v>
          </cell>
          <cell r="D43">
            <v>8712</v>
          </cell>
          <cell r="E43">
            <v>1500</v>
          </cell>
          <cell r="F43">
            <v>0</v>
          </cell>
          <cell r="G43" t="str">
            <v>X</v>
          </cell>
          <cell r="H43" t="str">
            <v>✓</v>
          </cell>
          <cell r="I43" t="str">
            <v>X</v>
          </cell>
          <cell r="J43" t="str">
            <v>16 500</v>
          </cell>
          <cell r="K43" t="str">
            <v>60 000</v>
          </cell>
          <cell r="L43" t="str">
            <v>Výbojky</v>
          </cell>
        </row>
        <row r="44">
          <cell r="A44" t="str">
            <v>ProLumia Pro-Bay II 100W DALI</v>
          </cell>
          <cell r="B44">
            <v>0</v>
          </cell>
          <cell r="C44">
            <v>100</v>
          </cell>
          <cell r="D44">
            <v>7250</v>
          </cell>
          <cell r="E44">
            <v>1250</v>
          </cell>
          <cell r="F44">
            <v>0</v>
          </cell>
          <cell r="G44" t="str">
            <v>X</v>
          </cell>
          <cell r="H44" t="str">
            <v>✓</v>
          </cell>
          <cell r="I44" t="str">
            <v>X</v>
          </cell>
          <cell r="J44" t="str">
            <v>12 000</v>
          </cell>
          <cell r="K44" t="str">
            <v>100 000</v>
          </cell>
          <cell r="L44" t="str">
            <v>Výbojky</v>
          </cell>
        </row>
        <row r="45">
          <cell r="A45" t="str">
            <v>ProLumia Pro-Bay II 150W DALI</v>
          </cell>
          <cell r="B45">
            <v>0</v>
          </cell>
          <cell r="C45">
            <v>150</v>
          </cell>
          <cell r="D45">
            <v>7730</v>
          </cell>
          <cell r="E45">
            <v>1250</v>
          </cell>
          <cell r="F45">
            <v>0</v>
          </cell>
          <cell r="G45" t="str">
            <v>X</v>
          </cell>
          <cell r="H45" t="str">
            <v>✓</v>
          </cell>
          <cell r="I45" t="str">
            <v>X</v>
          </cell>
          <cell r="J45" t="str">
            <v>19 500</v>
          </cell>
          <cell r="K45" t="str">
            <v>100 000</v>
          </cell>
          <cell r="L45" t="str">
            <v>Výbojky</v>
          </cell>
        </row>
        <row r="46">
          <cell r="A46" t="str">
            <v>ProVision 124W</v>
          </cell>
          <cell r="B46">
            <v>0</v>
          </cell>
          <cell r="C46">
            <v>124</v>
          </cell>
          <cell r="D46">
            <v>11000</v>
          </cell>
          <cell r="E46">
            <v>1500</v>
          </cell>
          <cell r="F46">
            <v>0</v>
          </cell>
          <cell r="G46" t="str">
            <v>X</v>
          </cell>
          <cell r="H46" t="str">
            <v>✓</v>
          </cell>
          <cell r="I46" t="str">
            <v>X</v>
          </cell>
          <cell r="J46" t="str">
            <v>12 500</v>
          </cell>
          <cell r="K46" t="str">
            <v>100 000</v>
          </cell>
          <cell r="L46" t="str">
            <v>Výbojky</v>
          </cell>
        </row>
        <row r="47">
          <cell r="A47" t="str">
            <v>ProLumia Pro-Bay II 100W + antiglare</v>
          </cell>
          <cell r="B47">
            <v>0</v>
          </cell>
          <cell r="C47">
            <v>100</v>
          </cell>
          <cell r="D47">
            <v>7150</v>
          </cell>
          <cell r="E47">
            <v>1250</v>
          </cell>
          <cell r="F47">
            <v>0</v>
          </cell>
          <cell r="G47" t="str">
            <v>X</v>
          </cell>
          <cell r="H47" t="str">
            <v>✓</v>
          </cell>
          <cell r="I47" t="str">
            <v>X</v>
          </cell>
          <cell r="J47" t="str">
            <v>12 000</v>
          </cell>
          <cell r="K47" t="str">
            <v>100 000</v>
          </cell>
          <cell r="L47" t="str">
            <v>Výbojky</v>
          </cell>
        </row>
        <row r="48">
          <cell r="A48" t="str">
            <v>PROLUMIA LED Pro-Stock Dali 120W</v>
          </cell>
          <cell r="B48">
            <v>0</v>
          </cell>
          <cell r="C48">
            <v>120</v>
          </cell>
          <cell r="D48">
            <v>8712</v>
          </cell>
          <cell r="E48">
            <v>1500</v>
          </cell>
          <cell r="F48">
            <v>0</v>
          </cell>
          <cell r="G48" t="str">
            <v>X</v>
          </cell>
          <cell r="H48" t="str">
            <v>✓</v>
          </cell>
          <cell r="I48" t="str">
            <v>X</v>
          </cell>
          <cell r="J48" t="str">
            <v>13 200</v>
          </cell>
          <cell r="K48" t="str">
            <v>60 000</v>
          </cell>
          <cell r="L48" t="str">
            <v>Výbojky</v>
          </cell>
        </row>
        <row r="49">
          <cell r="A49" t="str">
            <v>ProLumia Pro-Bay II 100W</v>
          </cell>
          <cell r="B49">
            <v>0</v>
          </cell>
          <cell r="C49">
            <v>100</v>
          </cell>
          <cell r="D49">
            <v>6615</v>
          </cell>
          <cell r="E49">
            <v>1250</v>
          </cell>
          <cell r="F49">
            <v>0</v>
          </cell>
          <cell r="G49" t="str">
            <v>X</v>
          </cell>
          <cell r="H49" t="str">
            <v>✓</v>
          </cell>
          <cell r="I49" t="str">
            <v>X</v>
          </cell>
          <cell r="J49" t="str">
            <v>-</v>
          </cell>
          <cell r="K49" t="str">
            <v>-</v>
          </cell>
          <cell r="L49" t="str">
            <v>-</v>
          </cell>
        </row>
        <row r="50">
          <cell r="A50" t="str">
            <v>PRO-SPACE R 30W + rámeček pro přisazení</v>
          </cell>
          <cell r="B50">
            <v>0</v>
          </cell>
          <cell r="C50">
            <v>30</v>
          </cell>
          <cell r="D50">
            <v>1300</v>
          </cell>
          <cell r="E50">
            <v>350</v>
          </cell>
          <cell r="F50">
            <v>0</v>
          </cell>
          <cell r="G50" t="str">
            <v>X</v>
          </cell>
          <cell r="H50" t="str">
            <v>✓</v>
          </cell>
          <cell r="I50" t="str">
            <v>X</v>
          </cell>
          <cell r="J50" t="str">
            <v>-</v>
          </cell>
          <cell r="K50" t="str">
            <v>-</v>
          </cell>
          <cell r="L50" t="str">
            <v>-</v>
          </cell>
        </row>
        <row r="51">
          <cell r="A51" t="str">
            <v>PRO-SPACE R 30W</v>
          </cell>
          <cell r="B51">
            <v>0</v>
          </cell>
          <cell r="C51">
            <v>30</v>
          </cell>
          <cell r="D51">
            <v>1300</v>
          </cell>
          <cell r="E51">
            <v>350</v>
          </cell>
          <cell r="F51">
            <v>0</v>
          </cell>
          <cell r="G51" t="str">
            <v>X</v>
          </cell>
          <cell r="H51" t="str">
            <v>✓</v>
          </cell>
          <cell r="I51" t="str">
            <v>X</v>
          </cell>
          <cell r="J51" t="str">
            <v>-</v>
          </cell>
          <cell r="K51" t="str">
            <v>-</v>
          </cell>
          <cell r="L51" t="str">
            <v>-</v>
          </cell>
        </row>
        <row r="52">
          <cell r="A52" t="str">
            <v>PRO-SPACE R 22W + rámeček pro přisazení</v>
          </cell>
          <cell r="B52">
            <v>0</v>
          </cell>
          <cell r="C52">
            <v>22</v>
          </cell>
          <cell r="D52">
            <v>1300</v>
          </cell>
          <cell r="E52">
            <v>350</v>
          </cell>
          <cell r="F52">
            <v>0</v>
          </cell>
          <cell r="G52" t="str">
            <v>X</v>
          </cell>
          <cell r="H52" t="str">
            <v>✓</v>
          </cell>
          <cell r="I52" t="str">
            <v>X</v>
          </cell>
          <cell r="J52" t="str">
            <v>-</v>
          </cell>
          <cell r="K52" t="str">
            <v>-</v>
          </cell>
          <cell r="L52" t="str">
            <v>-</v>
          </cell>
        </row>
        <row r="53">
          <cell r="A53" t="str">
            <v>PRO-SPACE R 22W</v>
          </cell>
          <cell r="B53">
            <v>0</v>
          </cell>
          <cell r="C53">
            <v>22</v>
          </cell>
          <cell r="D53">
            <v>1300</v>
          </cell>
          <cell r="E53">
            <v>350</v>
          </cell>
          <cell r="F53">
            <v>0</v>
          </cell>
          <cell r="G53" t="str">
            <v>X</v>
          </cell>
          <cell r="H53" t="str">
            <v>✓</v>
          </cell>
          <cell r="I53" t="str">
            <v>X</v>
          </cell>
          <cell r="J53" t="str">
            <v>-</v>
          </cell>
          <cell r="K53" t="str">
            <v>-</v>
          </cell>
          <cell r="L53" t="str">
            <v>-</v>
          </cell>
        </row>
        <row r="54">
          <cell r="A54" t="str">
            <v>PROLUMIA LED Pro-Aqua II ECO HO 9W, 4000K</v>
          </cell>
          <cell r="B54">
            <v>0</v>
          </cell>
          <cell r="C54">
            <v>9</v>
          </cell>
          <cell r="D54">
            <v>1700</v>
          </cell>
          <cell r="E54">
            <v>350</v>
          </cell>
          <cell r="F54">
            <v>0</v>
          </cell>
          <cell r="G54" t="str">
            <v>X</v>
          </cell>
          <cell r="H54" t="str">
            <v>✓</v>
          </cell>
          <cell r="I54" t="str">
            <v>X</v>
          </cell>
          <cell r="J54" t="str">
            <v>-</v>
          </cell>
          <cell r="K54" t="str">
            <v>-</v>
          </cell>
          <cell r="L54" t="str">
            <v>-</v>
          </cell>
        </row>
        <row r="55">
          <cell r="A55" t="str">
            <v>řízení osvětlení</v>
          </cell>
          <cell r="B55">
            <v>0</v>
          </cell>
          <cell r="C55">
            <v>0</v>
          </cell>
          <cell r="D55">
            <v>80000</v>
          </cell>
          <cell r="E55">
            <v>0</v>
          </cell>
          <cell r="F55">
            <v>0</v>
          </cell>
          <cell r="G55" t="str">
            <v>X</v>
          </cell>
          <cell r="H55" t="str">
            <v>X</v>
          </cell>
          <cell r="I55" t="str">
            <v>X</v>
          </cell>
          <cell r="J55" t="str">
            <v>-</v>
          </cell>
          <cell r="K55" t="str">
            <v>-</v>
          </cell>
          <cell r="L55" t="str">
            <v>-</v>
          </cell>
        </row>
        <row r="56">
          <cell r="A56" t="str">
            <v>lešení</v>
          </cell>
          <cell r="B56">
            <v>0</v>
          </cell>
          <cell r="C56">
            <v>0</v>
          </cell>
          <cell r="D56">
            <v>25000</v>
          </cell>
          <cell r="E56">
            <v>0</v>
          </cell>
          <cell r="F56">
            <v>0</v>
          </cell>
          <cell r="G56" t="str">
            <v>X</v>
          </cell>
          <cell r="H56" t="str">
            <v>X</v>
          </cell>
          <cell r="I56" t="str">
            <v>X</v>
          </cell>
          <cell r="J56" t="str">
            <v>-</v>
          </cell>
          <cell r="K56" t="str">
            <v>-</v>
          </cell>
          <cell r="L56" t="str">
            <v>-</v>
          </cell>
        </row>
        <row r="57">
          <cell r="A57" t="str">
            <v>Dodatečná kabeláž tělocvična</v>
          </cell>
          <cell r="B57">
            <v>0</v>
          </cell>
          <cell r="C57">
            <v>0</v>
          </cell>
          <cell r="D57">
            <v>32500</v>
          </cell>
          <cell r="E57">
            <v>0</v>
          </cell>
          <cell r="F57">
            <v>0</v>
          </cell>
          <cell r="G57" t="str">
            <v>X</v>
          </cell>
          <cell r="H57" t="str">
            <v>X</v>
          </cell>
          <cell r="I57" t="str">
            <v>X</v>
          </cell>
          <cell r="J57" t="str">
            <v>-</v>
          </cell>
          <cell r="K57" t="str">
            <v>-</v>
          </cell>
          <cell r="L57" t="str">
            <v>-</v>
          </cell>
        </row>
        <row r="58">
          <cell r="A58" t="str">
            <v>ProVision 59W</v>
          </cell>
          <cell r="B58">
            <v>0</v>
          </cell>
          <cell r="C58">
            <v>59</v>
          </cell>
          <cell r="D58">
            <v>8500</v>
          </cell>
          <cell r="E58">
            <v>0</v>
          </cell>
          <cell r="F58">
            <v>0</v>
          </cell>
          <cell r="G58" t="str">
            <v>X</v>
          </cell>
          <cell r="H58" t="str">
            <v>✓</v>
          </cell>
          <cell r="I58" t="str">
            <v>X</v>
          </cell>
          <cell r="J58" t="str">
            <v>-</v>
          </cell>
          <cell r="K58" t="str">
            <v>-</v>
          </cell>
          <cell r="L58" t="str">
            <v>-</v>
          </cell>
        </row>
        <row r="59">
          <cell r="A59" t="str">
            <v>lešení/plošina</v>
          </cell>
          <cell r="B59">
            <v>0</v>
          </cell>
          <cell r="C59">
            <v>0</v>
          </cell>
          <cell r="D59">
            <v>12000</v>
          </cell>
          <cell r="E59">
            <v>3000</v>
          </cell>
          <cell r="F59">
            <v>0</v>
          </cell>
          <cell r="G59" t="str">
            <v>X</v>
          </cell>
          <cell r="H59" t="str">
            <v>✓</v>
          </cell>
          <cell r="I59" t="str">
            <v>X</v>
          </cell>
          <cell r="J59" t="str">
            <v>-</v>
          </cell>
          <cell r="K59" t="str">
            <v>-</v>
          </cell>
          <cell r="L59" t="str">
            <v>-</v>
          </cell>
        </row>
        <row r="60">
          <cell r="A60" t="str">
            <v>lešeníA9</v>
          </cell>
          <cell r="B60">
            <v>0</v>
          </cell>
          <cell r="C60">
            <v>0</v>
          </cell>
          <cell r="D60">
            <v>30000</v>
          </cell>
          <cell r="E60">
            <v>0</v>
          </cell>
          <cell r="F60">
            <v>0</v>
          </cell>
          <cell r="G60" t="str">
            <v>X</v>
          </cell>
          <cell r="H60" t="str">
            <v>X</v>
          </cell>
          <cell r="I60" t="str">
            <v>X</v>
          </cell>
          <cell r="J60" t="str">
            <v>-</v>
          </cell>
          <cell r="K60" t="str">
            <v>-</v>
          </cell>
          <cell r="L60" t="str">
            <v>-</v>
          </cell>
        </row>
        <row r="61">
          <cell r="A61" t="str">
            <v>Dodatečná kabeláž A9</v>
          </cell>
          <cell r="B61">
            <v>0</v>
          </cell>
          <cell r="C61">
            <v>0</v>
          </cell>
          <cell r="D61">
            <v>50000</v>
          </cell>
          <cell r="E61">
            <v>0</v>
          </cell>
          <cell r="F61">
            <v>0</v>
          </cell>
          <cell r="G61" t="str">
            <v>X</v>
          </cell>
          <cell r="H61" t="str">
            <v>X</v>
          </cell>
          <cell r="I61" t="str">
            <v>X</v>
          </cell>
          <cell r="J61" t="str">
            <v>-</v>
          </cell>
          <cell r="K61" t="str">
            <v>-</v>
          </cell>
          <cell r="L61" t="str">
            <v>-</v>
          </cell>
        </row>
        <row r="62">
          <cell r="A62" t="str">
            <v>lešeníA10</v>
          </cell>
          <cell r="B62">
            <v>0</v>
          </cell>
          <cell r="C62">
            <v>0</v>
          </cell>
          <cell r="D62">
            <v>15000</v>
          </cell>
          <cell r="E62">
            <v>0</v>
          </cell>
          <cell r="F62">
            <v>0</v>
          </cell>
          <cell r="G62" t="str">
            <v>X</v>
          </cell>
          <cell r="H62" t="str">
            <v>X</v>
          </cell>
          <cell r="I62" t="str">
            <v>X</v>
          </cell>
          <cell r="J62" t="str">
            <v>-</v>
          </cell>
          <cell r="K62" t="str">
            <v>-</v>
          </cell>
          <cell r="L62" t="str">
            <v>-</v>
          </cell>
        </row>
        <row r="63">
          <cell r="A63" t="str">
            <v>Dodatečná kabeláž A10</v>
          </cell>
          <cell r="B63">
            <v>0</v>
          </cell>
          <cell r="C63">
            <v>0</v>
          </cell>
          <cell r="D63">
            <v>20000</v>
          </cell>
          <cell r="E63">
            <v>0</v>
          </cell>
          <cell r="F63">
            <v>0</v>
          </cell>
          <cell r="G63" t="str">
            <v>X</v>
          </cell>
          <cell r="H63" t="str">
            <v>X</v>
          </cell>
          <cell r="I63" t="str">
            <v>X</v>
          </cell>
          <cell r="J63" t="str">
            <v>-</v>
          </cell>
          <cell r="K63" t="str">
            <v>-</v>
          </cell>
          <cell r="L63" t="str">
            <v>-</v>
          </cell>
        </row>
        <row r="64">
          <cell r="A64" t="str">
            <v>LED náhrada za výbojku 400W</v>
          </cell>
          <cell r="B64">
            <v>0</v>
          </cell>
          <cell r="C64">
            <v>95</v>
          </cell>
          <cell r="D64">
            <v>6500</v>
          </cell>
          <cell r="E64">
            <v>1000</v>
          </cell>
          <cell r="F64">
            <v>0</v>
          </cell>
          <cell r="G64" t="str">
            <v>✓</v>
          </cell>
          <cell r="H64" t="str">
            <v>X</v>
          </cell>
          <cell r="I64" t="str">
            <v>X</v>
          </cell>
          <cell r="J64" t="str">
            <v>8 100</v>
          </cell>
          <cell r="K64" t="str">
            <v>40 000</v>
          </cell>
          <cell r="L64" t="str">
            <v>Výbojky</v>
          </cell>
        </row>
        <row r="65">
          <cell r="A65" t="str">
            <v>LED svítidlo náhrada za 1x58W kancelářské 1500mm</v>
          </cell>
          <cell r="B65">
            <v>0</v>
          </cell>
          <cell r="C65">
            <v>30</v>
          </cell>
          <cell r="D65">
            <v>1500</v>
          </cell>
          <cell r="E65">
            <v>350</v>
          </cell>
          <cell r="F65">
            <v>0</v>
          </cell>
          <cell r="G65" t="str">
            <v>X</v>
          </cell>
          <cell r="H65" t="str">
            <v>✓</v>
          </cell>
          <cell r="I65" t="str">
            <v>X</v>
          </cell>
          <cell r="J65" t="str">
            <v>3 400</v>
          </cell>
          <cell r="K65" t="str">
            <v>80 000</v>
          </cell>
          <cell r="L65" t="str">
            <v>zářivky</v>
          </cell>
        </row>
        <row r="66">
          <cell r="A66" t="str">
            <v>ProLumia Pro-Bay II 70W ZigBee</v>
          </cell>
          <cell r="B66">
            <v>0</v>
          </cell>
          <cell r="C66">
            <v>70</v>
          </cell>
          <cell r="D66">
            <v>6509</v>
          </cell>
          <cell r="E66">
            <v>1000</v>
          </cell>
          <cell r="F66">
            <v>0</v>
          </cell>
          <cell r="G66" t="str">
            <v>X</v>
          </cell>
          <cell r="H66" t="str">
            <v>✓</v>
          </cell>
          <cell r="I66" t="str">
            <v>X</v>
          </cell>
          <cell r="J66" t="str">
            <v>-</v>
          </cell>
          <cell r="K66">
            <v>40000</v>
          </cell>
          <cell r="L66" t="str">
            <v>Výbojky</v>
          </cell>
        </row>
        <row r="67">
          <cell r="A67" t="str">
            <v>ProLumia Pro-Bay II 100W ZigBee</v>
          </cell>
          <cell r="B67">
            <v>0</v>
          </cell>
          <cell r="C67">
            <v>100</v>
          </cell>
          <cell r="D67">
            <v>8851</v>
          </cell>
          <cell r="E67">
            <v>1000</v>
          </cell>
          <cell r="F67">
            <v>0</v>
          </cell>
          <cell r="G67" t="str">
            <v>X</v>
          </cell>
          <cell r="H67" t="str">
            <v>✓</v>
          </cell>
          <cell r="I67" t="str">
            <v>X</v>
          </cell>
          <cell r="J67" t="str">
            <v>-</v>
          </cell>
          <cell r="K67">
            <v>40000</v>
          </cell>
          <cell r="L67" t="str">
            <v>Výbojky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A78" t="str">
            <v>Celkový náklad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otřeby"/>
      <sheetName val="Klimatické údaje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Sazby"/>
      <sheetName val="Výpočet nákladů a úspor"/>
      <sheetName val="Investice a úspory"/>
      <sheetName val="Garantovaná úspora"/>
      <sheetName val="Financování"/>
      <sheetName val="Rekapitulace"/>
      <sheetName val="Cenová příloha"/>
      <sheetName val="Body"/>
      <sheetName val="Body_skut"/>
      <sheetName val="Body_sku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_vyh_nab_n0 (2)"/>
      <sheetName val="cen_navrh"/>
      <sheetName val="cen_vyh_nab_MSA"/>
      <sheetName val="Popis opatření"/>
      <sheetName val=" kursy"/>
      <sheetName val="List1"/>
      <sheetName val="titulni list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218"/>
  <sheetViews>
    <sheetView topLeftCell="A3" zoomScaleNormal="100" workbookViewId="0">
      <pane ySplit="2" topLeftCell="A143" activePane="bottomLeft" state="frozen"/>
      <selection activeCell="A3" sqref="A3"/>
      <selection pane="bottomLeft" activeCell="A175" sqref="A175:XFD175"/>
    </sheetView>
  </sheetViews>
  <sheetFormatPr defaultColWidth="9.140625" defaultRowHeight="12.75" outlineLevelRow="1"/>
  <cols>
    <col min="1" max="1" width="12" style="1" customWidth="1"/>
    <col min="2" max="2" width="47" style="1" customWidth="1"/>
    <col min="3" max="3" width="20.140625" style="1" customWidth="1"/>
    <col min="4" max="4" width="8" style="1" customWidth="1"/>
    <col min="5" max="6" width="9.140625" style="1"/>
    <col min="7" max="7" width="11.140625" style="1" customWidth="1"/>
    <col min="8" max="8" width="12.85546875" style="1" customWidth="1"/>
    <col min="9" max="9" width="11" style="1" customWidth="1"/>
    <col min="10" max="10" width="11.28515625" style="1" customWidth="1"/>
    <col min="11" max="11" width="30.140625" style="1" customWidth="1"/>
    <col min="12" max="13" width="9.140625" style="1"/>
    <col min="14" max="14" width="11.42578125" style="1" customWidth="1"/>
    <col min="15" max="15" width="9.140625" style="1"/>
    <col min="16" max="16" width="12.5703125" style="1" customWidth="1"/>
    <col min="17" max="16384" width="9.140625" style="1"/>
  </cols>
  <sheetData>
    <row r="1" spans="1:21">
      <c r="B1" s="2"/>
      <c r="C1" s="2"/>
      <c r="D1" s="3"/>
      <c r="E1" s="3"/>
      <c r="F1" s="3"/>
      <c r="G1" s="3"/>
      <c r="H1" s="3"/>
      <c r="I1" s="4"/>
      <c r="J1" s="5"/>
      <c r="K1" s="2"/>
      <c r="L1" s="3"/>
      <c r="M1" s="2"/>
      <c r="N1" s="3"/>
      <c r="O1" s="3"/>
      <c r="P1" s="3"/>
    </row>
    <row r="2" spans="1:21" ht="13.5" thickBot="1">
      <c r="A2" s="6" t="s">
        <v>493</v>
      </c>
      <c r="G2" s="6"/>
      <c r="J2" s="7"/>
    </row>
    <row r="3" spans="1:21">
      <c r="B3" s="8" t="s">
        <v>494</v>
      </c>
      <c r="C3" s="9"/>
      <c r="D3" s="10" t="s">
        <v>2</v>
      </c>
      <c r="E3" s="11"/>
      <c r="F3" s="11"/>
      <c r="G3" s="11"/>
      <c r="H3" s="11"/>
      <c r="I3" s="11"/>
      <c r="J3" s="85"/>
      <c r="K3" s="104" t="s">
        <v>3</v>
      </c>
      <c r="L3" s="11"/>
      <c r="M3" s="11"/>
      <c r="N3" s="11"/>
      <c r="O3" s="11"/>
      <c r="P3" s="13"/>
    </row>
    <row r="4" spans="1:21" ht="51.75" customHeight="1">
      <c r="B4" s="14" t="s">
        <v>4</v>
      </c>
      <c r="C4" s="15" t="s">
        <v>5</v>
      </c>
      <c r="D4" s="16" t="s">
        <v>6</v>
      </c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84" t="s">
        <v>12</v>
      </c>
      <c r="K4" s="105" t="s">
        <v>13</v>
      </c>
      <c r="L4" s="19" t="s">
        <v>14</v>
      </c>
      <c r="M4" s="19" t="s">
        <v>15</v>
      </c>
      <c r="N4" s="19" t="s">
        <v>16</v>
      </c>
      <c r="O4" s="19" t="s">
        <v>17</v>
      </c>
      <c r="P4" s="20" t="s">
        <v>18</v>
      </c>
    </row>
    <row r="5" spans="1:21" ht="16.5" customHeight="1" thickBot="1">
      <c r="B5" s="21"/>
      <c r="C5" s="22"/>
      <c r="D5" s="23" t="s">
        <v>19</v>
      </c>
      <c r="E5" s="24" t="s">
        <v>20</v>
      </c>
      <c r="F5" s="24" t="s">
        <v>21</v>
      </c>
      <c r="G5" s="24" t="s">
        <v>20</v>
      </c>
      <c r="H5" s="23" t="s">
        <v>22</v>
      </c>
      <c r="I5" s="24" t="s">
        <v>21</v>
      </c>
      <c r="J5" s="26" t="s">
        <v>23</v>
      </c>
      <c r="K5" s="106"/>
      <c r="L5" s="23" t="s">
        <v>19</v>
      </c>
      <c r="M5" s="24" t="s">
        <v>20</v>
      </c>
      <c r="N5" s="24" t="s">
        <v>23</v>
      </c>
      <c r="O5" s="23" t="s">
        <v>23</v>
      </c>
      <c r="P5" s="26" t="s">
        <v>24</v>
      </c>
      <c r="R5" s="27"/>
    </row>
    <row r="6" spans="1:21" ht="35.25" customHeight="1" thickTop="1">
      <c r="B6" s="28" t="s">
        <v>495</v>
      </c>
      <c r="C6" s="29"/>
      <c r="D6" s="30"/>
      <c r="E6" s="31"/>
      <c r="F6" s="31"/>
      <c r="G6" s="31"/>
      <c r="H6" s="32"/>
      <c r="I6" s="32"/>
      <c r="J6" s="34"/>
      <c r="K6" s="107"/>
      <c r="L6" s="35"/>
      <c r="M6" s="31"/>
      <c r="N6" s="31"/>
      <c r="O6" s="35"/>
      <c r="P6" s="34"/>
      <c r="R6" s="36"/>
      <c r="S6" s="37"/>
      <c r="T6" s="37"/>
      <c r="U6" s="37"/>
    </row>
    <row r="7" spans="1:21" ht="14.45" customHeight="1" outlineLevel="1">
      <c r="A7" s="1" t="s">
        <v>262</v>
      </c>
      <c r="B7" s="203" t="s">
        <v>496</v>
      </c>
      <c r="C7" s="52" t="s">
        <v>94</v>
      </c>
      <c r="D7" s="53">
        <v>18</v>
      </c>
      <c r="E7" s="54">
        <v>72</v>
      </c>
      <c r="F7" s="55">
        <v>0.15</v>
      </c>
      <c r="G7" s="54">
        <f>E7*(1+F7)</f>
        <v>82.8</v>
      </c>
      <c r="H7" s="71">
        <v>750</v>
      </c>
      <c r="I7" s="72">
        <v>0.75</v>
      </c>
      <c r="J7" s="109">
        <f>(G7/1000*H7)*I7*D7</f>
        <v>838.35</v>
      </c>
      <c r="K7" s="108"/>
      <c r="L7" s="74"/>
      <c r="M7" s="61"/>
      <c r="N7" s="75"/>
      <c r="O7" s="74"/>
      <c r="P7" s="76"/>
      <c r="R7" s="36"/>
      <c r="S7" s="37"/>
      <c r="T7" s="53">
        <v>18</v>
      </c>
      <c r="U7" s="37"/>
    </row>
    <row r="8" spans="1:21" ht="14.45" customHeight="1" outlineLevel="1">
      <c r="B8" s="203" t="s">
        <v>497</v>
      </c>
      <c r="C8" s="52" t="s">
        <v>94</v>
      </c>
      <c r="D8" s="40">
        <v>18</v>
      </c>
      <c r="E8" s="41">
        <v>72</v>
      </c>
      <c r="F8" s="55">
        <v>0.15</v>
      </c>
      <c r="G8" s="56">
        <f>E8*(1+F8)</f>
        <v>82.8</v>
      </c>
      <c r="H8" s="43">
        <v>750</v>
      </c>
      <c r="I8" s="44">
        <v>0.75</v>
      </c>
      <c r="J8" s="109">
        <f t="shared" ref="J8:J71" si="0">(G8/1000*H8)*I8*D8</f>
        <v>838.35</v>
      </c>
      <c r="K8" s="93"/>
      <c r="L8" s="47"/>
      <c r="M8" s="48"/>
      <c r="N8" s="49"/>
      <c r="O8" s="47"/>
      <c r="P8" s="50"/>
      <c r="R8" s="36"/>
      <c r="S8" s="37"/>
      <c r="T8" s="40">
        <v>18</v>
      </c>
      <c r="U8" s="37"/>
    </row>
    <row r="9" spans="1:21" ht="14.45" customHeight="1" outlineLevel="1">
      <c r="B9" s="203" t="s">
        <v>498</v>
      </c>
      <c r="C9" s="52" t="s">
        <v>94</v>
      </c>
      <c r="D9" s="58">
        <v>18</v>
      </c>
      <c r="E9" s="41">
        <v>72</v>
      </c>
      <c r="F9" s="55">
        <v>0.15</v>
      </c>
      <c r="G9" s="56">
        <f t="shared" ref="G9:G66" si="1">E9*(1+F9)</f>
        <v>82.8</v>
      </c>
      <c r="H9" s="43">
        <v>750</v>
      </c>
      <c r="I9" s="44">
        <v>0.75</v>
      </c>
      <c r="J9" s="109">
        <f t="shared" si="0"/>
        <v>838.35</v>
      </c>
      <c r="K9" s="93"/>
      <c r="L9" s="47"/>
      <c r="M9" s="48"/>
      <c r="N9" s="49"/>
      <c r="O9" s="47"/>
      <c r="P9" s="50"/>
      <c r="R9" s="36"/>
      <c r="S9" s="37"/>
      <c r="T9" s="58">
        <v>18</v>
      </c>
      <c r="U9" s="37"/>
    </row>
    <row r="10" spans="1:21" ht="14.45" customHeight="1" outlineLevel="1">
      <c r="B10" s="203" t="s">
        <v>499</v>
      </c>
      <c r="C10" s="52" t="s">
        <v>94</v>
      </c>
      <c r="D10" s="58">
        <v>18</v>
      </c>
      <c r="E10" s="41">
        <v>72</v>
      </c>
      <c r="F10" s="55">
        <v>0.15</v>
      </c>
      <c r="G10" s="56">
        <f t="shared" si="1"/>
        <v>82.8</v>
      </c>
      <c r="H10" s="43">
        <v>750</v>
      </c>
      <c r="I10" s="44">
        <v>0.75</v>
      </c>
      <c r="J10" s="109">
        <f t="shared" si="0"/>
        <v>838.35</v>
      </c>
      <c r="K10" s="93"/>
      <c r="L10" s="47"/>
      <c r="M10" s="48"/>
      <c r="N10" s="49"/>
      <c r="O10" s="47"/>
      <c r="P10" s="50"/>
      <c r="R10" s="36"/>
      <c r="T10" s="58">
        <v>18</v>
      </c>
    </row>
    <row r="11" spans="1:21" ht="14.45" customHeight="1" outlineLevel="1">
      <c r="B11" s="119" t="s">
        <v>500</v>
      </c>
      <c r="C11" s="39" t="s">
        <v>94</v>
      </c>
      <c r="D11" s="58">
        <v>4</v>
      </c>
      <c r="E11" s="41">
        <v>72</v>
      </c>
      <c r="F11" s="42">
        <v>0.15</v>
      </c>
      <c r="G11" s="162">
        <f t="shared" si="1"/>
        <v>82.8</v>
      </c>
      <c r="H11" s="43">
        <v>600</v>
      </c>
      <c r="I11" s="44">
        <v>0.5</v>
      </c>
      <c r="J11" s="109">
        <f t="shared" si="0"/>
        <v>99.36</v>
      </c>
      <c r="K11" s="93"/>
      <c r="L11" s="47"/>
      <c r="M11" s="48"/>
      <c r="N11" s="49"/>
      <c r="O11" s="47"/>
      <c r="P11" s="50"/>
      <c r="R11" s="36"/>
      <c r="T11" s="58">
        <v>4</v>
      </c>
    </row>
    <row r="12" spans="1:21" ht="14.45" customHeight="1" outlineLevel="1">
      <c r="B12" s="59" t="s">
        <v>501</v>
      </c>
      <c r="C12" s="52" t="s">
        <v>94</v>
      </c>
      <c r="D12" s="58">
        <v>4</v>
      </c>
      <c r="E12" s="41">
        <v>72</v>
      </c>
      <c r="F12" s="55">
        <v>0.15</v>
      </c>
      <c r="G12" s="56">
        <f t="shared" si="1"/>
        <v>82.8</v>
      </c>
      <c r="H12" s="43">
        <v>100</v>
      </c>
      <c r="I12" s="44">
        <v>0.5</v>
      </c>
      <c r="J12" s="109">
        <f t="shared" si="0"/>
        <v>16.559999999999999</v>
      </c>
      <c r="K12" s="93"/>
      <c r="L12" s="47"/>
      <c r="M12" s="48"/>
      <c r="N12" s="49"/>
      <c r="O12" s="47"/>
      <c r="P12" s="50"/>
      <c r="R12" s="36"/>
      <c r="T12" s="58">
        <v>4</v>
      </c>
    </row>
    <row r="13" spans="1:21" ht="14.45" customHeight="1" outlineLevel="1">
      <c r="B13" s="59" t="s">
        <v>440</v>
      </c>
      <c r="C13" s="39" t="s">
        <v>76</v>
      </c>
      <c r="D13" s="58">
        <v>1</v>
      </c>
      <c r="E13" s="41">
        <v>60</v>
      </c>
      <c r="F13" s="55">
        <v>0</v>
      </c>
      <c r="G13" s="56">
        <f t="shared" si="1"/>
        <v>60</v>
      </c>
      <c r="H13" s="43">
        <v>50</v>
      </c>
      <c r="I13" s="44">
        <v>1</v>
      </c>
      <c r="J13" s="109">
        <f t="shared" si="0"/>
        <v>3</v>
      </c>
      <c r="K13" s="93"/>
      <c r="L13" s="47"/>
      <c r="M13" s="48"/>
      <c r="N13" s="49"/>
      <c r="O13" s="47"/>
      <c r="P13" s="50"/>
      <c r="R13" s="60"/>
      <c r="T13" s="58">
        <v>18</v>
      </c>
    </row>
    <row r="14" spans="1:21" ht="14.45" customHeight="1" outlineLevel="1">
      <c r="B14" s="59" t="s">
        <v>502</v>
      </c>
      <c r="C14" s="52" t="s">
        <v>94</v>
      </c>
      <c r="D14" s="58">
        <v>4</v>
      </c>
      <c r="E14" s="41">
        <v>72</v>
      </c>
      <c r="F14" s="55">
        <v>0.15</v>
      </c>
      <c r="G14" s="56">
        <f t="shared" si="1"/>
        <v>82.8</v>
      </c>
      <c r="H14" s="43">
        <v>100</v>
      </c>
      <c r="I14" s="44">
        <v>0.5</v>
      </c>
      <c r="J14" s="109">
        <f t="shared" si="0"/>
        <v>16.559999999999999</v>
      </c>
      <c r="K14" s="93"/>
      <c r="L14" s="47"/>
      <c r="M14" s="48"/>
      <c r="N14" s="49"/>
      <c r="O14" s="47"/>
      <c r="P14" s="50"/>
      <c r="R14" s="60"/>
      <c r="T14" s="58">
        <v>6</v>
      </c>
    </row>
    <row r="15" spans="1:21" ht="14.45" customHeight="1" outlineLevel="1">
      <c r="B15" s="59" t="s">
        <v>502</v>
      </c>
      <c r="C15" s="39" t="s">
        <v>76</v>
      </c>
      <c r="D15" s="58">
        <v>1</v>
      </c>
      <c r="E15" s="41">
        <v>60</v>
      </c>
      <c r="F15" s="55">
        <v>0</v>
      </c>
      <c r="G15" s="56">
        <f t="shared" si="1"/>
        <v>60</v>
      </c>
      <c r="H15" s="43">
        <v>200</v>
      </c>
      <c r="I15" s="44">
        <v>1</v>
      </c>
      <c r="J15" s="109">
        <f t="shared" si="0"/>
        <v>12</v>
      </c>
      <c r="K15" s="93"/>
      <c r="L15" s="47"/>
      <c r="M15" s="48"/>
      <c r="N15" s="49"/>
      <c r="O15" s="47"/>
      <c r="P15" s="50"/>
      <c r="R15" s="60"/>
      <c r="T15" s="58">
        <v>27</v>
      </c>
    </row>
    <row r="16" spans="1:21" ht="14.45" customHeight="1" outlineLevel="1" thickBot="1">
      <c r="B16" s="119" t="s">
        <v>503</v>
      </c>
      <c r="C16" s="52" t="s">
        <v>94</v>
      </c>
      <c r="D16" s="58">
        <v>4</v>
      </c>
      <c r="E16" s="41">
        <v>72</v>
      </c>
      <c r="F16" s="55">
        <v>0.15</v>
      </c>
      <c r="G16" s="56">
        <f t="shared" si="1"/>
        <v>82.8</v>
      </c>
      <c r="H16" s="43">
        <v>300</v>
      </c>
      <c r="I16" s="44">
        <v>0.5</v>
      </c>
      <c r="J16" s="109">
        <f t="shared" si="0"/>
        <v>49.68</v>
      </c>
      <c r="K16" s="93"/>
      <c r="L16" s="47"/>
      <c r="M16" s="48"/>
      <c r="N16" s="49"/>
      <c r="O16" s="47"/>
      <c r="P16" s="50"/>
      <c r="R16" s="60"/>
      <c r="T16" s="178">
        <v>72</v>
      </c>
    </row>
    <row r="17" spans="1:20" ht="14.45" customHeight="1" outlineLevel="1">
      <c r="B17" s="119" t="s">
        <v>504</v>
      </c>
      <c r="C17" s="52" t="s">
        <v>94</v>
      </c>
      <c r="D17" s="58">
        <v>18</v>
      </c>
      <c r="E17" s="41">
        <v>72</v>
      </c>
      <c r="F17" s="55">
        <v>0.15</v>
      </c>
      <c r="G17" s="56">
        <f t="shared" si="1"/>
        <v>82.8</v>
      </c>
      <c r="H17" s="43">
        <v>300</v>
      </c>
      <c r="I17" s="44">
        <v>0.5</v>
      </c>
      <c r="J17" s="109">
        <f t="shared" si="0"/>
        <v>223.56</v>
      </c>
      <c r="K17" s="93"/>
      <c r="L17" s="47"/>
      <c r="M17" s="48"/>
      <c r="N17" s="49"/>
      <c r="O17" s="47"/>
      <c r="P17" s="50"/>
      <c r="R17" s="60"/>
      <c r="T17" s="174">
        <v>18</v>
      </c>
    </row>
    <row r="18" spans="1:20" ht="14.45" customHeight="1" outlineLevel="1">
      <c r="B18" s="119" t="s">
        <v>77</v>
      </c>
      <c r="C18" s="39" t="s">
        <v>94</v>
      </c>
      <c r="D18" s="58">
        <v>6</v>
      </c>
      <c r="E18" s="41">
        <v>72</v>
      </c>
      <c r="F18" s="42">
        <v>0.15</v>
      </c>
      <c r="G18" s="162">
        <f t="shared" si="1"/>
        <v>82.8</v>
      </c>
      <c r="H18" s="43">
        <v>700</v>
      </c>
      <c r="I18" s="44">
        <v>0.5</v>
      </c>
      <c r="J18" s="109">
        <f t="shared" si="0"/>
        <v>173.88</v>
      </c>
      <c r="K18" s="93"/>
      <c r="L18" s="47"/>
      <c r="M18" s="48"/>
      <c r="N18" s="49"/>
      <c r="O18" s="47"/>
      <c r="P18" s="50"/>
      <c r="R18" s="60"/>
      <c r="T18" s="58">
        <v>18</v>
      </c>
    </row>
    <row r="19" spans="1:20" ht="14.45" customHeight="1" outlineLevel="1">
      <c r="B19" s="119" t="s">
        <v>77</v>
      </c>
      <c r="C19" s="52" t="s">
        <v>92</v>
      </c>
      <c r="D19" s="58">
        <v>27</v>
      </c>
      <c r="E19" s="41">
        <v>36</v>
      </c>
      <c r="F19" s="55">
        <v>0.15</v>
      </c>
      <c r="G19" s="56">
        <f t="shared" si="1"/>
        <v>41.4</v>
      </c>
      <c r="H19" s="43">
        <v>700</v>
      </c>
      <c r="I19" s="44">
        <v>0.5</v>
      </c>
      <c r="J19" s="109">
        <f t="shared" si="0"/>
        <v>391.23</v>
      </c>
      <c r="K19" s="93"/>
      <c r="L19" s="47"/>
      <c r="M19" s="48"/>
      <c r="N19" s="49"/>
      <c r="O19" s="47"/>
      <c r="P19" s="50"/>
      <c r="R19" s="60"/>
      <c r="T19" s="58">
        <v>18</v>
      </c>
    </row>
    <row r="20" spans="1:20" ht="14.45" customHeight="1" outlineLevel="1" thickBot="1">
      <c r="B20" s="204" t="s">
        <v>352</v>
      </c>
      <c r="C20" s="177" t="s">
        <v>94</v>
      </c>
      <c r="D20" s="178">
        <v>72</v>
      </c>
      <c r="E20" s="187">
        <v>72</v>
      </c>
      <c r="F20" s="186">
        <v>0.15</v>
      </c>
      <c r="G20" s="181">
        <f t="shared" si="1"/>
        <v>82.8</v>
      </c>
      <c r="H20" s="182">
        <v>700</v>
      </c>
      <c r="I20" s="183">
        <v>0.5</v>
      </c>
      <c r="J20" s="184">
        <f t="shared" si="0"/>
        <v>2086.56</v>
      </c>
      <c r="K20" s="93"/>
      <c r="L20" s="47"/>
      <c r="M20" s="48"/>
      <c r="N20" s="49"/>
      <c r="O20" s="47"/>
      <c r="P20" s="50"/>
      <c r="R20" s="60"/>
      <c r="T20" s="58">
        <v>18</v>
      </c>
    </row>
    <row r="21" spans="1:20" ht="14.45" customHeight="1" outlineLevel="1">
      <c r="A21" s="1" t="s">
        <v>69</v>
      </c>
      <c r="B21" s="203" t="s">
        <v>505</v>
      </c>
      <c r="C21" s="52" t="s">
        <v>94</v>
      </c>
      <c r="D21" s="174">
        <v>18</v>
      </c>
      <c r="E21" s="54">
        <v>72</v>
      </c>
      <c r="F21" s="188">
        <v>0.15</v>
      </c>
      <c r="G21" s="56">
        <f t="shared" si="1"/>
        <v>82.8</v>
      </c>
      <c r="H21" s="71">
        <v>750</v>
      </c>
      <c r="I21" s="72">
        <v>0.75</v>
      </c>
      <c r="J21" s="175">
        <f t="shared" si="0"/>
        <v>838.35</v>
      </c>
      <c r="K21" s="93"/>
      <c r="L21" s="47"/>
      <c r="M21" s="48"/>
      <c r="N21" s="49"/>
      <c r="O21" s="47"/>
      <c r="P21" s="50"/>
      <c r="R21" s="60"/>
      <c r="T21" s="58">
        <v>4</v>
      </c>
    </row>
    <row r="22" spans="1:20" ht="14.45" customHeight="1" outlineLevel="1">
      <c r="B22" s="119" t="s">
        <v>506</v>
      </c>
      <c r="C22" s="52" t="s">
        <v>94</v>
      </c>
      <c r="D22" s="58">
        <v>18</v>
      </c>
      <c r="E22" s="41">
        <v>72</v>
      </c>
      <c r="F22" s="55">
        <v>0.15</v>
      </c>
      <c r="G22" s="56">
        <f t="shared" si="1"/>
        <v>82.8</v>
      </c>
      <c r="H22" s="43">
        <v>750</v>
      </c>
      <c r="I22" s="44">
        <v>0.75</v>
      </c>
      <c r="J22" s="109">
        <f t="shared" si="0"/>
        <v>838.35</v>
      </c>
      <c r="K22" s="93"/>
      <c r="L22" s="47"/>
      <c r="M22" s="48"/>
      <c r="N22" s="49"/>
      <c r="O22" s="47"/>
      <c r="P22" s="50"/>
      <c r="R22" s="60"/>
      <c r="T22" s="58">
        <v>4</v>
      </c>
    </row>
    <row r="23" spans="1:20" ht="14.45" customHeight="1" outlineLevel="1">
      <c r="B23" s="119" t="s">
        <v>507</v>
      </c>
      <c r="C23" s="52" t="s">
        <v>94</v>
      </c>
      <c r="D23" s="58">
        <v>18</v>
      </c>
      <c r="E23" s="41">
        <v>72</v>
      </c>
      <c r="F23" s="55">
        <v>0.15</v>
      </c>
      <c r="G23" s="56">
        <f t="shared" si="1"/>
        <v>82.8</v>
      </c>
      <c r="H23" s="43">
        <v>750</v>
      </c>
      <c r="I23" s="44">
        <v>0.75</v>
      </c>
      <c r="J23" s="109">
        <f t="shared" si="0"/>
        <v>838.35</v>
      </c>
      <c r="K23" s="93"/>
      <c r="L23" s="47"/>
      <c r="M23" s="48"/>
      <c r="N23" s="49"/>
      <c r="O23" s="47"/>
      <c r="P23" s="50"/>
      <c r="R23" s="60"/>
      <c r="T23" s="58">
        <v>4</v>
      </c>
    </row>
    <row r="24" spans="1:20" ht="14.45" customHeight="1" outlineLevel="1">
      <c r="B24" s="119" t="s">
        <v>508</v>
      </c>
      <c r="C24" s="52" t="s">
        <v>94</v>
      </c>
      <c r="D24" s="58">
        <v>18</v>
      </c>
      <c r="E24" s="41">
        <v>72</v>
      </c>
      <c r="F24" s="55">
        <v>0.15</v>
      </c>
      <c r="G24" s="56">
        <f t="shared" si="1"/>
        <v>82.8</v>
      </c>
      <c r="H24" s="43">
        <v>750</v>
      </c>
      <c r="I24" s="44">
        <v>0.75</v>
      </c>
      <c r="J24" s="109">
        <f t="shared" si="0"/>
        <v>838.35</v>
      </c>
      <c r="K24" s="93"/>
      <c r="L24" s="47"/>
      <c r="M24" s="48"/>
      <c r="N24" s="49"/>
      <c r="O24" s="47"/>
      <c r="P24" s="50"/>
      <c r="R24" s="60"/>
      <c r="T24" s="58">
        <v>43</v>
      </c>
    </row>
    <row r="25" spans="1:20" ht="14.45" customHeight="1" outlineLevel="1">
      <c r="B25" s="119" t="s">
        <v>509</v>
      </c>
      <c r="C25" s="52" t="s">
        <v>94</v>
      </c>
      <c r="D25" s="58">
        <v>4</v>
      </c>
      <c r="E25" s="41">
        <v>72</v>
      </c>
      <c r="F25" s="55">
        <v>0.15</v>
      </c>
      <c r="G25" s="56">
        <f t="shared" si="1"/>
        <v>82.8</v>
      </c>
      <c r="H25" s="43">
        <v>500</v>
      </c>
      <c r="I25" s="44">
        <v>0.5</v>
      </c>
      <c r="J25" s="109">
        <f t="shared" si="0"/>
        <v>82.8</v>
      </c>
      <c r="K25" s="93"/>
      <c r="L25" s="47"/>
      <c r="M25" s="48"/>
      <c r="N25" s="49"/>
      <c r="O25" s="47"/>
      <c r="P25" s="50"/>
      <c r="R25" s="60"/>
      <c r="T25" s="39">
        <v>8</v>
      </c>
    </row>
    <row r="26" spans="1:20" ht="14.45" customHeight="1" outlineLevel="1">
      <c r="B26" s="59" t="s">
        <v>501</v>
      </c>
      <c r="C26" s="52" t="s">
        <v>94</v>
      </c>
      <c r="D26" s="58">
        <v>4</v>
      </c>
      <c r="E26" s="41">
        <v>72</v>
      </c>
      <c r="F26" s="55">
        <v>0.15</v>
      </c>
      <c r="G26" s="56">
        <f t="shared" si="1"/>
        <v>82.8</v>
      </c>
      <c r="H26" s="43">
        <v>100</v>
      </c>
      <c r="I26" s="44">
        <v>0.5</v>
      </c>
      <c r="J26" s="109">
        <f t="shared" si="0"/>
        <v>16.559999999999999</v>
      </c>
      <c r="K26" s="93"/>
      <c r="L26" s="47"/>
      <c r="M26" s="48"/>
      <c r="N26" s="49"/>
      <c r="O26" s="47"/>
      <c r="P26" s="50"/>
      <c r="R26" s="60"/>
      <c r="T26" s="39">
        <v>18</v>
      </c>
    </row>
    <row r="27" spans="1:20" ht="14.45" customHeight="1" outlineLevel="1">
      <c r="B27" s="59" t="s">
        <v>440</v>
      </c>
      <c r="C27" s="39" t="s">
        <v>76</v>
      </c>
      <c r="D27" s="58">
        <v>1</v>
      </c>
      <c r="E27" s="41">
        <v>60</v>
      </c>
      <c r="F27" s="55">
        <v>0</v>
      </c>
      <c r="G27" s="56">
        <f t="shared" si="1"/>
        <v>60</v>
      </c>
      <c r="H27" s="43">
        <v>50</v>
      </c>
      <c r="I27" s="44">
        <v>1</v>
      </c>
      <c r="J27" s="109">
        <f t="shared" si="0"/>
        <v>3</v>
      </c>
      <c r="K27" s="93"/>
      <c r="L27" s="47"/>
      <c r="M27" s="48"/>
      <c r="N27" s="49"/>
      <c r="O27" s="47"/>
      <c r="P27" s="50"/>
      <c r="R27" s="60"/>
      <c r="T27" s="39">
        <v>18</v>
      </c>
    </row>
    <row r="28" spans="1:20" ht="14.45" customHeight="1" outlineLevel="1">
      <c r="B28" s="59" t="s">
        <v>502</v>
      </c>
      <c r="C28" s="52" t="s">
        <v>94</v>
      </c>
      <c r="D28" s="58">
        <v>4</v>
      </c>
      <c r="E28" s="41">
        <v>72</v>
      </c>
      <c r="F28" s="55">
        <v>0.15</v>
      </c>
      <c r="G28" s="56">
        <f t="shared" si="1"/>
        <v>82.8</v>
      </c>
      <c r="H28" s="43">
        <v>100</v>
      </c>
      <c r="I28" s="44">
        <v>0.5</v>
      </c>
      <c r="J28" s="109">
        <f t="shared" si="0"/>
        <v>16.559999999999999</v>
      </c>
      <c r="K28" s="93"/>
      <c r="L28" s="47"/>
      <c r="M28" s="48"/>
      <c r="N28" s="49"/>
      <c r="O28" s="47"/>
      <c r="P28" s="50"/>
      <c r="R28" s="60"/>
      <c r="T28" s="39">
        <v>18</v>
      </c>
    </row>
    <row r="29" spans="1:20" ht="14.45" customHeight="1" outlineLevel="1">
      <c r="B29" s="59" t="s">
        <v>502</v>
      </c>
      <c r="C29" s="39" t="s">
        <v>76</v>
      </c>
      <c r="D29" s="58">
        <v>1</v>
      </c>
      <c r="E29" s="41">
        <v>60</v>
      </c>
      <c r="F29" s="188">
        <v>0</v>
      </c>
      <c r="G29" s="56">
        <f t="shared" si="1"/>
        <v>60</v>
      </c>
      <c r="H29" s="43">
        <v>100</v>
      </c>
      <c r="I29" s="44">
        <v>1</v>
      </c>
      <c r="J29" s="109">
        <f t="shared" si="0"/>
        <v>6</v>
      </c>
      <c r="K29" s="93"/>
      <c r="L29" s="47"/>
      <c r="M29" s="48"/>
      <c r="N29" s="49"/>
      <c r="O29" s="47"/>
      <c r="P29" s="50"/>
      <c r="R29" s="60"/>
      <c r="T29" s="39">
        <v>4</v>
      </c>
    </row>
    <row r="30" spans="1:20" ht="14.45" customHeight="1" outlineLevel="1">
      <c r="B30" s="119" t="s">
        <v>510</v>
      </c>
      <c r="C30" s="52" t="s">
        <v>94</v>
      </c>
      <c r="D30" s="58">
        <v>4</v>
      </c>
      <c r="E30" s="41">
        <v>72</v>
      </c>
      <c r="F30" s="55">
        <v>0.15</v>
      </c>
      <c r="G30" s="56">
        <f t="shared" si="1"/>
        <v>82.8</v>
      </c>
      <c r="H30" s="43">
        <v>600</v>
      </c>
      <c r="I30" s="44">
        <v>0.75</v>
      </c>
      <c r="J30" s="109">
        <f t="shared" si="0"/>
        <v>149.04</v>
      </c>
      <c r="K30" s="93"/>
      <c r="L30" s="47"/>
      <c r="M30" s="48"/>
      <c r="N30" s="49"/>
      <c r="O30" s="47"/>
      <c r="P30" s="50"/>
      <c r="R30" s="60"/>
      <c r="T30" s="39">
        <v>18</v>
      </c>
    </row>
    <row r="31" spans="1:20" ht="14.45" customHeight="1" outlineLevel="1">
      <c r="B31" s="119" t="s">
        <v>511</v>
      </c>
      <c r="C31" s="52" t="s">
        <v>94</v>
      </c>
      <c r="D31" s="58">
        <v>4</v>
      </c>
      <c r="E31" s="41">
        <v>72</v>
      </c>
      <c r="F31" s="55">
        <v>0.15</v>
      </c>
      <c r="G31" s="56">
        <f t="shared" si="1"/>
        <v>82.8</v>
      </c>
      <c r="H31" s="43">
        <v>500</v>
      </c>
      <c r="I31" s="44">
        <v>0.75</v>
      </c>
      <c r="J31" s="109">
        <f t="shared" si="0"/>
        <v>124.19999999999999</v>
      </c>
      <c r="K31" s="93"/>
      <c r="L31" s="47"/>
      <c r="M31" s="48"/>
      <c r="N31" s="49"/>
      <c r="O31" s="47"/>
      <c r="P31" s="50"/>
      <c r="R31" s="60"/>
      <c r="T31" s="39">
        <v>18</v>
      </c>
    </row>
    <row r="32" spans="1:20" ht="14.45" customHeight="1" outlineLevel="1">
      <c r="B32" s="119" t="s">
        <v>77</v>
      </c>
      <c r="C32" s="52" t="s">
        <v>92</v>
      </c>
      <c r="D32" s="58">
        <v>43</v>
      </c>
      <c r="E32" s="41">
        <v>36</v>
      </c>
      <c r="F32" s="55">
        <v>0.15</v>
      </c>
      <c r="G32" s="56">
        <f>E32*(1+F32)</f>
        <v>41.4</v>
      </c>
      <c r="H32" s="43">
        <v>700</v>
      </c>
      <c r="I32" s="44">
        <v>0.5</v>
      </c>
      <c r="J32" s="109">
        <f t="shared" si="0"/>
        <v>623.07000000000005</v>
      </c>
      <c r="K32" s="93"/>
      <c r="L32" s="47"/>
      <c r="M32" s="48"/>
      <c r="N32" s="49"/>
      <c r="O32" s="47"/>
      <c r="P32" s="50"/>
      <c r="R32" s="60"/>
      <c r="T32" s="39">
        <v>8</v>
      </c>
    </row>
    <row r="33" spans="1:20" ht="14.45" customHeight="1" outlineLevel="1">
      <c r="B33" s="46" t="s">
        <v>512</v>
      </c>
      <c r="C33" s="48"/>
      <c r="D33" s="86"/>
      <c r="E33" s="49"/>
      <c r="F33" s="62"/>
      <c r="G33" s="63"/>
      <c r="H33" s="49"/>
      <c r="I33" s="64"/>
      <c r="J33" s="109">
        <f t="shared" si="0"/>
        <v>0</v>
      </c>
      <c r="K33" s="93"/>
      <c r="L33" s="47"/>
      <c r="M33" s="48"/>
      <c r="N33" s="49"/>
      <c r="O33" s="47"/>
      <c r="P33" s="50"/>
      <c r="R33" s="60"/>
      <c r="T33" s="39">
        <v>18</v>
      </c>
    </row>
    <row r="34" spans="1:20" ht="14.45" customHeight="1" outlineLevel="1">
      <c r="A34" s="1" t="s">
        <v>262</v>
      </c>
      <c r="B34" s="119" t="s">
        <v>513</v>
      </c>
      <c r="C34" s="52" t="s">
        <v>94</v>
      </c>
      <c r="D34" s="39">
        <v>8</v>
      </c>
      <c r="E34" s="41">
        <v>72</v>
      </c>
      <c r="F34" s="55">
        <v>0.15</v>
      </c>
      <c r="G34" s="56">
        <f t="shared" si="1"/>
        <v>82.8</v>
      </c>
      <c r="H34" s="43">
        <v>700</v>
      </c>
      <c r="I34" s="44">
        <v>0.75</v>
      </c>
      <c r="J34" s="109">
        <f t="shared" si="0"/>
        <v>347.76</v>
      </c>
      <c r="K34" s="93"/>
      <c r="L34" s="47"/>
      <c r="M34" s="48"/>
      <c r="N34" s="49"/>
      <c r="O34" s="47"/>
      <c r="P34" s="50"/>
      <c r="R34" s="60"/>
      <c r="T34" s="39">
        <v>10</v>
      </c>
    </row>
    <row r="35" spans="1:20" ht="14.45" customHeight="1" outlineLevel="1">
      <c r="B35" s="119" t="s">
        <v>514</v>
      </c>
      <c r="C35" s="52" t="s">
        <v>94</v>
      </c>
      <c r="D35" s="39">
        <v>18</v>
      </c>
      <c r="E35" s="41">
        <v>72</v>
      </c>
      <c r="F35" s="55">
        <v>0.15</v>
      </c>
      <c r="G35" s="56">
        <f t="shared" si="1"/>
        <v>82.8</v>
      </c>
      <c r="H35" s="43">
        <v>750</v>
      </c>
      <c r="I35" s="44">
        <v>0.75</v>
      </c>
      <c r="J35" s="109">
        <f t="shared" si="0"/>
        <v>838.35</v>
      </c>
      <c r="K35" s="93"/>
      <c r="L35" s="47"/>
      <c r="M35" s="48"/>
      <c r="N35" s="49"/>
      <c r="O35" s="47"/>
      <c r="P35" s="50"/>
      <c r="R35" s="60"/>
      <c r="T35" s="39">
        <v>36</v>
      </c>
    </row>
    <row r="36" spans="1:20" ht="14.45" customHeight="1" outlineLevel="1">
      <c r="A36" s="1" t="s">
        <v>515</v>
      </c>
      <c r="B36" s="119" t="s">
        <v>516</v>
      </c>
      <c r="C36" s="52" t="s">
        <v>94</v>
      </c>
      <c r="D36" s="39">
        <v>18</v>
      </c>
      <c r="E36" s="41">
        <v>72</v>
      </c>
      <c r="F36" s="55">
        <v>0.15</v>
      </c>
      <c r="G36" s="56">
        <f t="shared" si="1"/>
        <v>82.8</v>
      </c>
      <c r="H36" s="43">
        <v>750</v>
      </c>
      <c r="I36" s="44">
        <v>0.75</v>
      </c>
      <c r="J36" s="109">
        <f t="shared" si="0"/>
        <v>838.35</v>
      </c>
      <c r="K36" s="93"/>
      <c r="L36" s="47"/>
      <c r="M36" s="48"/>
      <c r="N36" s="49"/>
      <c r="O36" s="47"/>
      <c r="P36" s="50"/>
      <c r="R36" s="60"/>
      <c r="T36" s="58">
        <v>18</v>
      </c>
    </row>
    <row r="37" spans="1:20" ht="14.45" customHeight="1" outlineLevel="1">
      <c r="B37" s="119" t="s">
        <v>517</v>
      </c>
      <c r="C37" s="52" t="s">
        <v>94</v>
      </c>
      <c r="D37" s="39">
        <v>18</v>
      </c>
      <c r="E37" s="41">
        <v>72</v>
      </c>
      <c r="F37" s="55">
        <v>0.15</v>
      </c>
      <c r="G37" s="56">
        <f t="shared" si="1"/>
        <v>82.8</v>
      </c>
      <c r="H37" s="43">
        <v>750</v>
      </c>
      <c r="I37" s="44">
        <v>0.75</v>
      </c>
      <c r="J37" s="109">
        <f>(G37/1000*H37)*I37*D37</f>
        <v>838.35</v>
      </c>
      <c r="K37" s="93"/>
      <c r="L37" s="47"/>
      <c r="M37" s="48"/>
      <c r="N37" s="49"/>
      <c r="O37" s="47"/>
      <c r="P37" s="50"/>
      <c r="R37" s="60"/>
      <c r="T37" s="58">
        <v>18</v>
      </c>
    </row>
    <row r="38" spans="1:20" ht="14.45" customHeight="1" outlineLevel="1">
      <c r="B38" s="119" t="s">
        <v>518</v>
      </c>
      <c r="C38" s="52" t="s">
        <v>94</v>
      </c>
      <c r="D38" s="39">
        <v>4</v>
      </c>
      <c r="E38" s="41">
        <v>72</v>
      </c>
      <c r="F38" s="55">
        <v>0.15</v>
      </c>
      <c r="G38" s="56">
        <f t="shared" si="1"/>
        <v>82.8</v>
      </c>
      <c r="H38" s="43">
        <v>400</v>
      </c>
      <c r="I38" s="44">
        <v>0.5</v>
      </c>
      <c r="J38" s="109">
        <f t="shared" si="0"/>
        <v>66.239999999999995</v>
      </c>
      <c r="K38" s="93"/>
      <c r="L38" s="47"/>
      <c r="M38" s="48"/>
      <c r="N38" s="49"/>
      <c r="O38" s="47"/>
      <c r="P38" s="50"/>
      <c r="R38" s="60"/>
      <c r="T38" s="58">
        <v>18</v>
      </c>
    </row>
    <row r="39" spans="1:20" ht="14.45" customHeight="1" outlineLevel="1">
      <c r="B39" s="119" t="s">
        <v>519</v>
      </c>
      <c r="C39" s="52" t="s">
        <v>94</v>
      </c>
      <c r="D39" s="39">
        <v>18</v>
      </c>
      <c r="E39" s="41">
        <v>72</v>
      </c>
      <c r="F39" s="55">
        <v>0.15</v>
      </c>
      <c r="G39" s="56">
        <f t="shared" si="1"/>
        <v>82.8</v>
      </c>
      <c r="H39" s="43">
        <v>750</v>
      </c>
      <c r="I39" s="44">
        <v>0.75</v>
      </c>
      <c r="J39" s="109">
        <f t="shared" si="0"/>
        <v>838.35</v>
      </c>
      <c r="K39" s="93"/>
      <c r="L39" s="47"/>
      <c r="M39" s="48"/>
      <c r="N39" s="49"/>
      <c r="O39" s="47"/>
      <c r="P39" s="50"/>
      <c r="R39" s="60"/>
      <c r="T39" s="58">
        <v>4</v>
      </c>
    </row>
    <row r="40" spans="1:20" ht="14.45" customHeight="1" outlineLevel="1">
      <c r="B40" s="119" t="s">
        <v>520</v>
      </c>
      <c r="C40" s="52" t="s">
        <v>94</v>
      </c>
      <c r="D40" s="39">
        <v>18</v>
      </c>
      <c r="E40" s="41">
        <v>72</v>
      </c>
      <c r="F40" s="55">
        <v>0.15</v>
      </c>
      <c r="G40" s="56">
        <f t="shared" si="1"/>
        <v>82.8</v>
      </c>
      <c r="H40" s="43">
        <v>750</v>
      </c>
      <c r="I40" s="44">
        <v>0.75</v>
      </c>
      <c r="J40" s="109">
        <f t="shared" si="0"/>
        <v>838.35</v>
      </c>
      <c r="K40" s="93"/>
      <c r="L40" s="47"/>
      <c r="M40" s="48"/>
      <c r="N40" s="49"/>
      <c r="O40" s="47"/>
      <c r="P40" s="50"/>
      <c r="R40" s="60"/>
      <c r="T40" s="58">
        <v>18</v>
      </c>
    </row>
    <row r="41" spans="1:20" ht="14.45" customHeight="1" outlineLevel="1">
      <c r="B41" s="59" t="s">
        <v>521</v>
      </c>
      <c r="C41" s="52" t="s">
        <v>94</v>
      </c>
      <c r="D41" s="39">
        <v>12</v>
      </c>
      <c r="E41" s="41">
        <v>72</v>
      </c>
      <c r="F41" s="55">
        <v>0.15</v>
      </c>
      <c r="G41" s="56">
        <f t="shared" si="1"/>
        <v>82.8</v>
      </c>
      <c r="H41" s="43">
        <v>500</v>
      </c>
      <c r="I41" s="44">
        <v>0.75</v>
      </c>
      <c r="J41" s="109">
        <f t="shared" si="0"/>
        <v>372.59999999999997</v>
      </c>
      <c r="K41" s="93"/>
      <c r="L41" s="47"/>
      <c r="M41" s="48"/>
      <c r="N41" s="49"/>
      <c r="O41" s="47"/>
      <c r="P41" s="50"/>
      <c r="R41" s="60"/>
      <c r="T41" s="58">
        <v>18</v>
      </c>
    </row>
    <row r="42" spans="1:20" ht="14.45" customHeight="1" outlineLevel="1">
      <c r="B42" s="119" t="s">
        <v>522</v>
      </c>
      <c r="C42" s="52" t="s">
        <v>94</v>
      </c>
      <c r="D42" s="39">
        <v>8</v>
      </c>
      <c r="E42" s="41">
        <v>72</v>
      </c>
      <c r="F42" s="55">
        <v>0.15</v>
      </c>
      <c r="G42" s="56">
        <f t="shared" si="1"/>
        <v>82.8</v>
      </c>
      <c r="H42" s="43">
        <v>500</v>
      </c>
      <c r="I42" s="44">
        <v>0.5</v>
      </c>
      <c r="J42" s="109">
        <f t="shared" si="0"/>
        <v>165.6</v>
      </c>
      <c r="K42" s="93"/>
      <c r="L42" s="47"/>
      <c r="M42" s="48"/>
      <c r="N42" s="49"/>
      <c r="O42" s="47"/>
      <c r="P42" s="50"/>
      <c r="R42" s="60"/>
      <c r="T42" s="58">
        <v>4</v>
      </c>
    </row>
    <row r="43" spans="1:20" ht="14.45" customHeight="1" outlineLevel="1">
      <c r="B43" s="119" t="s">
        <v>523</v>
      </c>
      <c r="C43" s="52" t="s">
        <v>94</v>
      </c>
      <c r="D43" s="39">
        <v>18</v>
      </c>
      <c r="E43" s="41">
        <v>72</v>
      </c>
      <c r="F43" s="55">
        <v>0.15</v>
      </c>
      <c r="G43" s="56">
        <f t="shared" si="1"/>
        <v>82.8</v>
      </c>
      <c r="H43" s="43">
        <v>750</v>
      </c>
      <c r="I43" s="44">
        <v>0.75</v>
      </c>
      <c r="J43" s="109">
        <f t="shared" si="0"/>
        <v>838.35</v>
      </c>
      <c r="K43" s="93"/>
      <c r="L43" s="47"/>
      <c r="M43" s="48"/>
      <c r="N43" s="49"/>
      <c r="O43" s="47"/>
      <c r="P43" s="50"/>
      <c r="R43" s="60"/>
      <c r="T43" s="58">
        <v>4</v>
      </c>
    </row>
    <row r="44" spans="1:20" ht="14.45" customHeight="1" outlineLevel="1">
      <c r="B44" s="119" t="s">
        <v>524</v>
      </c>
      <c r="C44" s="52" t="s">
        <v>94</v>
      </c>
      <c r="D44" s="39">
        <v>10</v>
      </c>
      <c r="E44" s="41">
        <v>72</v>
      </c>
      <c r="F44" s="55">
        <v>0.15</v>
      </c>
      <c r="G44" s="56">
        <f t="shared" si="1"/>
        <v>82.8</v>
      </c>
      <c r="H44" s="43">
        <v>500</v>
      </c>
      <c r="I44" s="44">
        <v>0.5</v>
      </c>
      <c r="J44" s="109">
        <f t="shared" si="0"/>
        <v>207</v>
      </c>
      <c r="K44" s="93"/>
      <c r="L44" s="47"/>
      <c r="M44" s="48"/>
      <c r="N44" s="49"/>
      <c r="O44" s="47"/>
      <c r="P44" s="50"/>
      <c r="R44" s="60"/>
      <c r="T44" s="58">
        <v>4</v>
      </c>
    </row>
    <row r="45" spans="1:20" ht="14.45" customHeight="1" outlineLevel="1">
      <c r="B45" s="59" t="s">
        <v>501</v>
      </c>
      <c r="C45" s="52" t="s">
        <v>94</v>
      </c>
      <c r="D45" s="39">
        <v>6</v>
      </c>
      <c r="E45" s="41">
        <v>72</v>
      </c>
      <c r="F45" s="55">
        <v>0.15</v>
      </c>
      <c r="G45" s="56">
        <f t="shared" si="1"/>
        <v>82.8</v>
      </c>
      <c r="H45" s="43">
        <v>50</v>
      </c>
      <c r="I45" s="44">
        <v>0.5</v>
      </c>
      <c r="J45" s="109">
        <f t="shared" si="0"/>
        <v>12.419999999999998</v>
      </c>
      <c r="K45" s="93"/>
      <c r="L45" s="47"/>
      <c r="M45" s="48"/>
      <c r="N45" s="49"/>
      <c r="O45" s="47"/>
      <c r="P45" s="50"/>
      <c r="R45" s="60"/>
      <c r="T45" s="58">
        <v>4</v>
      </c>
    </row>
    <row r="46" spans="1:20" ht="14.45" customHeight="1" outlineLevel="1">
      <c r="B46" s="59" t="s">
        <v>440</v>
      </c>
      <c r="C46" s="39" t="s">
        <v>76</v>
      </c>
      <c r="D46" s="39">
        <v>1</v>
      </c>
      <c r="E46" s="41">
        <v>60</v>
      </c>
      <c r="F46" s="55">
        <v>0</v>
      </c>
      <c r="G46" s="56">
        <f t="shared" si="1"/>
        <v>60</v>
      </c>
      <c r="H46" s="43">
        <v>50</v>
      </c>
      <c r="I46" s="44">
        <v>1</v>
      </c>
      <c r="J46" s="109">
        <f t="shared" si="0"/>
        <v>3</v>
      </c>
      <c r="K46" s="93"/>
      <c r="L46" s="47"/>
      <c r="M46" s="48"/>
      <c r="N46" s="49"/>
      <c r="O46" s="47"/>
      <c r="P46" s="50"/>
      <c r="R46" s="60"/>
      <c r="T46" s="39">
        <v>21</v>
      </c>
    </row>
    <row r="47" spans="1:20" ht="14.45" customHeight="1" outlineLevel="1">
      <c r="B47" s="59" t="s">
        <v>525</v>
      </c>
      <c r="C47" s="52" t="s">
        <v>94</v>
      </c>
      <c r="D47" s="39">
        <v>6</v>
      </c>
      <c r="E47" s="41">
        <v>72</v>
      </c>
      <c r="F47" s="55">
        <v>0.15</v>
      </c>
      <c r="G47" s="56">
        <f t="shared" si="1"/>
        <v>82.8</v>
      </c>
      <c r="H47" s="43">
        <v>50</v>
      </c>
      <c r="I47" s="44">
        <v>0.5</v>
      </c>
      <c r="J47" s="109">
        <f t="shared" si="0"/>
        <v>12.419999999999998</v>
      </c>
      <c r="K47" s="93"/>
      <c r="L47" s="47"/>
      <c r="M47" s="48"/>
      <c r="N47" s="49"/>
      <c r="O47" s="47"/>
      <c r="P47" s="50"/>
      <c r="R47" s="60"/>
      <c r="T47" s="39">
        <v>12</v>
      </c>
    </row>
    <row r="48" spans="1:20" ht="14.45" customHeight="1" outlineLevel="1">
      <c r="B48" s="119" t="s">
        <v>77</v>
      </c>
      <c r="C48" s="113" t="s">
        <v>92</v>
      </c>
      <c r="D48" s="39">
        <v>36</v>
      </c>
      <c r="E48" s="41">
        <v>36</v>
      </c>
      <c r="F48" s="55">
        <v>0.15</v>
      </c>
      <c r="G48" s="56">
        <f t="shared" si="1"/>
        <v>41.4</v>
      </c>
      <c r="H48" s="43">
        <v>700</v>
      </c>
      <c r="I48" s="44">
        <v>0.5</v>
      </c>
      <c r="J48" s="109">
        <f t="shared" si="0"/>
        <v>521.64</v>
      </c>
      <c r="K48" s="93"/>
      <c r="L48" s="47"/>
      <c r="M48" s="48"/>
      <c r="N48" s="49"/>
      <c r="O48" s="47"/>
      <c r="P48" s="50"/>
      <c r="R48" s="60"/>
      <c r="T48" s="39">
        <v>2</v>
      </c>
    </row>
    <row r="49" spans="1:20" ht="14.45" customHeight="1" outlineLevel="1">
      <c r="B49" s="59" t="s">
        <v>526</v>
      </c>
      <c r="C49" s="39" t="s">
        <v>271</v>
      </c>
      <c r="D49" s="39">
        <v>4</v>
      </c>
      <c r="E49" s="41">
        <v>100</v>
      </c>
      <c r="F49" s="55">
        <v>0</v>
      </c>
      <c r="G49" s="56">
        <f t="shared" si="1"/>
        <v>100</v>
      </c>
      <c r="H49" s="43">
        <v>50</v>
      </c>
      <c r="I49" s="44">
        <v>0.5</v>
      </c>
      <c r="J49" s="109">
        <f t="shared" si="0"/>
        <v>10</v>
      </c>
      <c r="K49" s="93"/>
      <c r="L49" s="47"/>
      <c r="M49" s="48"/>
      <c r="N49" s="49"/>
      <c r="O49" s="47"/>
      <c r="P49" s="50"/>
      <c r="R49" s="60"/>
      <c r="T49" s="39">
        <v>37</v>
      </c>
    </row>
    <row r="50" spans="1:20" ht="14.45" customHeight="1" outlineLevel="1">
      <c r="B50" s="119" t="s">
        <v>527</v>
      </c>
      <c r="C50" s="52" t="s">
        <v>94</v>
      </c>
      <c r="D50" s="58">
        <v>18</v>
      </c>
      <c r="E50" s="41">
        <v>72</v>
      </c>
      <c r="F50" s="55">
        <v>0.15</v>
      </c>
      <c r="G50" s="56">
        <f t="shared" si="1"/>
        <v>82.8</v>
      </c>
      <c r="H50" s="43">
        <v>500</v>
      </c>
      <c r="I50" s="44">
        <v>0.75</v>
      </c>
      <c r="J50" s="109">
        <f t="shared" si="0"/>
        <v>558.9</v>
      </c>
      <c r="K50" s="93"/>
      <c r="L50" s="47"/>
      <c r="M50" s="48"/>
      <c r="N50" s="49"/>
      <c r="O50" s="47"/>
      <c r="P50" s="50"/>
      <c r="R50" s="60"/>
      <c r="T50" s="39">
        <v>38</v>
      </c>
    </row>
    <row r="51" spans="1:20" ht="14.45" customHeight="1" outlineLevel="1">
      <c r="A51" s="1" t="s">
        <v>69</v>
      </c>
      <c r="B51" s="119" t="s">
        <v>528</v>
      </c>
      <c r="C51" s="52" t="s">
        <v>94</v>
      </c>
      <c r="D51" s="58">
        <v>18</v>
      </c>
      <c r="E51" s="41">
        <v>72</v>
      </c>
      <c r="F51" s="55">
        <v>0.15</v>
      </c>
      <c r="G51" s="56">
        <f t="shared" si="1"/>
        <v>82.8</v>
      </c>
      <c r="H51" s="43">
        <v>750</v>
      </c>
      <c r="I51" s="44">
        <v>0.75</v>
      </c>
      <c r="J51" s="109">
        <f t="shared" si="0"/>
        <v>838.35</v>
      </c>
      <c r="K51" s="93"/>
      <c r="L51" s="47"/>
      <c r="M51" s="48"/>
      <c r="N51" s="49"/>
      <c r="O51" s="47"/>
      <c r="P51" s="50"/>
      <c r="R51" s="60"/>
      <c r="T51" s="39">
        <v>69</v>
      </c>
    </row>
    <row r="52" spans="1:20" ht="14.45" customHeight="1" outlineLevel="1">
      <c r="B52" s="119" t="s">
        <v>529</v>
      </c>
      <c r="C52" s="52" t="s">
        <v>94</v>
      </c>
      <c r="D52" s="58">
        <v>18</v>
      </c>
      <c r="E52" s="41">
        <v>72</v>
      </c>
      <c r="F52" s="55">
        <v>0.15</v>
      </c>
      <c r="G52" s="56">
        <f t="shared" si="1"/>
        <v>82.8</v>
      </c>
      <c r="H52" s="43">
        <v>750</v>
      </c>
      <c r="I52" s="44">
        <v>0.75</v>
      </c>
      <c r="J52" s="109">
        <f t="shared" si="0"/>
        <v>838.35</v>
      </c>
      <c r="K52" s="93"/>
      <c r="L52" s="47"/>
      <c r="M52" s="48"/>
      <c r="N52" s="49"/>
      <c r="O52" s="47"/>
      <c r="P52" s="50"/>
      <c r="R52" s="60"/>
      <c r="T52" s="39">
        <v>13</v>
      </c>
    </row>
    <row r="53" spans="1:20" ht="14.45" customHeight="1" outlineLevel="1">
      <c r="B53" s="119" t="s">
        <v>530</v>
      </c>
      <c r="C53" s="52" t="s">
        <v>94</v>
      </c>
      <c r="D53" s="58">
        <v>4</v>
      </c>
      <c r="E53" s="41">
        <v>72</v>
      </c>
      <c r="F53" s="55">
        <v>0.15</v>
      </c>
      <c r="G53" s="56">
        <f t="shared" si="1"/>
        <v>82.8</v>
      </c>
      <c r="H53" s="43">
        <v>500</v>
      </c>
      <c r="I53" s="44">
        <v>0.5</v>
      </c>
      <c r="J53" s="109">
        <f t="shared" si="0"/>
        <v>82.8</v>
      </c>
      <c r="K53" s="93"/>
      <c r="L53" s="47"/>
      <c r="M53" s="48"/>
      <c r="N53" s="49"/>
      <c r="O53" s="47"/>
      <c r="P53" s="50"/>
      <c r="R53" s="60"/>
      <c r="T53" s="39">
        <v>4</v>
      </c>
    </row>
    <row r="54" spans="1:20" ht="14.45" customHeight="1" outlineLevel="1">
      <c r="B54" s="119" t="s">
        <v>531</v>
      </c>
      <c r="C54" s="52" t="s">
        <v>94</v>
      </c>
      <c r="D54" s="58">
        <v>18</v>
      </c>
      <c r="E54" s="41">
        <v>72</v>
      </c>
      <c r="F54" s="55">
        <v>0.15</v>
      </c>
      <c r="G54" s="56">
        <f t="shared" si="1"/>
        <v>82.8</v>
      </c>
      <c r="H54" s="43">
        <v>750</v>
      </c>
      <c r="I54" s="44">
        <v>0.75</v>
      </c>
      <c r="J54" s="109">
        <f t="shared" si="0"/>
        <v>838.35</v>
      </c>
      <c r="K54" s="93"/>
      <c r="L54" s="47"/>
      <c r="M54" s="48"/>
      <c r="N54" s="49"/>
      <c r="O54" s="47"/>
      <c r="P54" s="50"/>
      <c r="R54" s="60"/>
      <c r="T54" s="39">
        <v>24</v>
      </c>
    </row>
    <row r="55" spans="1:20" ht="14.45" customHeight="1" outlineLevel="1">
      <c r="B55" s="119" t="s">
        <v>532</v>
      </c>
      <c r="C55" s="52" t="s">
        <v>94</v>
      </c>
      <c r="D55" s="58">
        <v>18</v>
      </c>
      <c r="E55" s="41">
        <v>72</v>
      </c>
      <c r="F55" s="55">
        <v>0.15</v>
      </c>
      <c r="G55" s="56">
        <f t="shared" si="1"/>
        <v>82.8</v>
      </c>
      <c r="H55" s="43">
        <v>750</v>
      </c>
      <c r="I55" s="44">
        <v>0.75</v>
      </c>
      <c r="J55" s="109">
        <f t="shared" si="0"/>
        <v>838.35</v>
      </c>
      <c r="K55" s="93"/>
      <c r="L55" s="47"/>
      <c r="M55" s="48"/>
      <c r="N55" s="49"/>
      <c r="O55" s="47"/>
      <c r="P55" s="50"/>
      <c r="R55" s="60"/>
      <c r="T55" s="39">
        <v>3</v>
      </c>
    </row>
    <row r="56" spans="1:20" ht="14.45" customHeight="1" outlineLevel="1">
      <c r="B56" s="119" t="s">
        <v>533</v>
      </c>
      <c r="C56" s="52" t="s">
        <v>94</v>
      </c>
      <c r="D56" s="58">
        <v>4</v>
      </c>
      <c r="E56" s="41">
        <v>72</v>
      </c>
      <c r="F56" s="55">
        <v>0.15</v>
      </c>
      <c r="G56" s="56">
        <f t="shared" si="1"/>
        <v>82.8</v>
      </c>
      <c r="H56" s="43">
        <v>500</v>
      </c>
      <c r="I56" s="44">
        <v>0.5</v>
      </c>
      <c r="J56" s="109">
        <f t="shared" si="0"/>
        <v>82.8</v>
      </c>
      <c r="K56" s="93"/>
      <c r="L56" s="47"/>
      <c r="M56" s="48"/>
      <c r="N56" s="49"/>
      <c r="O56" s="47"/>
      <c r="P56" s="50"/>
      <c r="R56" s="60"/>
      <c r="T56" s="39">
        <v>6</v>
      </c>
    </row>
    <row r="57" spans="1:20" ht="14.45" customHeight="1" outlineLevel="1">
      <c r="B57" s="119" t="s">
        <v>534</v>
      </c>
      <c r="C57" s="52" t="s">
        <v>94</v>
      </c>
      <c r="D57" s="58">
        <v>4</v>
      </c>
      <c r="E57" s="41">
        <v>72</v>
      </c>
      <c r="F57" s="55">
        <v>0.15</v>
      </c>
      <c r="G57" s="56">
        <f t="shared" si="1"/>
        <v>82.8</v>
      </c>
      <c r="H57" s="43">
        <v>500</v>
      </c>
      <c r="I57" s="44">
        <v>0.5</v>
      </c>
      <c r="J57" s="109">
        <f t="shared" si="0"/>
        <v>82.8</v>
      </c>
      <c r="K57" s="93"/>
      <c r="L57" s="47"/>
      <c r="M57" s="48"/>
      <c r="N57" s="49"/>
      <c r="O57" s="47"/>
      <c r="P57" s="50"/>
      <c r="R57" s="60"/>
      <c r="T57" s="39">
        <v>2</v>
      </c>
    </row>
    <row r="58" spans="1:20" ht="14.45" customHeight="1" outlineLevel="1">
      <c r="B58" s="119" t="s">
        <v>535</v>
      </c>
      <c r="C58" s="52" t="s">
        <v>94</v>
      </c>
      <c r="D58" s="58">
        <v>4</v>
      </c>
      <c r="E58" s="41">
        <v>72</v>
      </c>
      <c r="F58" s="55">
        <v>0.15</v>
      </c>
      <c r="G58" s="56">
        <f t="shared" si="1"/>
        <v>82.8</v>
      </c>
      <c r="H58" s="43">
        <v>500</v>
      </c>
      <c r="I58" s="44">
        <v>0.5</v>
      </c>
      <c r="J58" s="109">
        <f t="shared" si="0"/>
        <v>82.8</v>
      </c>
      <c r="K58" s="93"/>
      <c r="L58" s="47"/>
      <c r="M58" s="48"/>
      <c r="N58" s="49"/>
      <c r="O58" s="47"/>
      <c r="P58" s="50"/>
      <c r="R58" s="60"/>
      <c r="T58" s="39">
        <v>1</v>
      </c>
    </row>
    <row r="59" spans="1:20" ht="14.45" customHeight="1" outlineLevel="1">
      <c r="B59" s="119" t="s">
        <v>536</v>
      </c>
      <c r="C59" s="52" t="s">
        <v>94</v>
      </c>
      <c r="D59" s="58">
        <v>4</v>
      </c>
      <c r="E59" s="41">
        <v>72</v>
      </c>
      <c r="F59" s="55">
        <v>0.15</v>
      </c>
      <c r="G59" s="56">
        <f t="shared" si="1"/>
        <v>82.8</v>
      </c>
      <c r="H59" s="43">
        <v>500</v>
      </c>
      <c r="I59" s="44">
        <v>0.5</v>
      </c>
      <c r="J59" s="109">
        <f t="shared" si="0"/>
        <v>82.8</v>
      </c>
      <c r="K59" s="93"/>
      <c r="L59" s="47"/>
      <c r="M59" s="48"/>
      <c r="N59" s="49"/>
      <c r="O59" s="47"/>
      <c r="P59" s="50"/>
      <c r="R59" s="60"/>
      <c r="T59" s="39">
        <v>12</v>
      </c>
    </row>
    <row r="60" spans="1:20" outlineLevel="1">
      <c r="B60" s="119" t="s">
        <v>537</v>
      </c>
      <c r="C60" s="52" t="s">
        <v>94</v>
      </c>
      <c r="D60" s="39">
        <v>21</v>
      </c>
      <c r="E60" s="41">
        <v>72</v>
      </c>
      <c r="F60" s="42">
        <v>0.15</v>
      </c>
      <c r="G60" s="56">
        <f t="shared" si="1"/>
        <v>82.8</v>
      </c>
      <c r="H60" s="43">
        <v>750</v>
      </c>
      <c r="I60" s="44">
        <v>0.75</v>
      </c>
      <c r="J60" s="109">
        <f t="shared" si="0"/>
        <v>978.07500000000005</v>
      </c>
      <c r="K60" s="93"/>
      <c r="L60" s="47"/>
      <c r="M60" s="48"/>
      <c r="N60" s="49"/>
      <c r="O60" s="47"/>
      <c r="P60" s="50"/>
      <c r="R60" s="60"/>
      <c r="T60" s="39">
        <v>4</v>
      </c>
    </row>
    <row r="61" spans="1:20" outlineLevel="1">
      <c r="B61" s="119" t="s">
        <v>538</v>
      </c>
      <c r="C61" s="52" t="s">
        <v>94</v>
      </c>
      <c r="D61" s="39">
        <v>12</v>
      </c>
      <c r="E61" s="41">
        <v>72</v>
      </c>
      <c r="F61" s="42">
        <v>0.15</v>
      </c>
      <c r="G61" s="56">
        <f t="shared" si="1"/>
        <v>82.8</v>
      </c>
      <c r="H61" s="43">
        <v>500</v>
      </c>
      <c r="I61" s="44">
        <v>0.5</v>
      </c>
      <c r="J61" s="109">
        <f t="shared" si="0"/>
        <v>248.39999999999998</v>
      </c>
      <c r="K61" s="93"/>
      <c r="L61" s="47"/>
      <c r="M61" s="48"/>
      <c r="N61" s="49"/>
      <c r="O61" s="47"/>
      <c r="P61" s="50"/>
      <c r="R61" s="60"/>
      <c r="T61" s="39">
        <v>24</v>
      </c>
    </row>
    <row r="62" spans="1:20" outlineLevel="1">
      <c r="B62" s="59" t="s">
        <v>501</v>
      </c>
      <c r="C62" s="52" t="s">
        <v>94</v>
      </c>
      <c r="D62" s="39">
        <v>6</v>
      </c>
      <c r="E62" s="41">
        <v>72</v>
      </c>
      <c r="F62" s="42">
        <v>0.15</v>
      </c>
      <c r="G62" s="56">
        <f t="shared" si="1"/>
        <v>82.8</v>
      </c>
      <c r="H62" s="43">
        <v>100</v>
      </c>
      <c r="I62" s="44">
        <v>0.5</v>
      </c>
      <c r="J62" s="109">
        <f t="shared" si="0"/>
        <v>24.839999999999996</v>
      </c>
      <c r="K62" s="93"/>
      <c r="L62" s="47"/>
      <c r="M62" s="48"/>
      <c r="N62" s="49"/>
      <c r="O62" s="47"/>
      <c r="P62" s="50"/>
      <c r="R62" s="60"/>
      <c r="T62" s="39">
        <v>12</v>
      </c>
    </row>
    <row r="63" spans="1:20" outlineLevel="1">
      <c r="B63" s="59" t="s">
        <v>440</v>
      </c>
      <c r="C63" s="39" t="s">
        <v>76</v>
      </c>
      <c r="D63" s="39">
        <v>1</v>
      </c>
      <c r="E63" s="41">
        <v>60</v>
      </c>
      <c r="F63" s="42">
        <v>0</v>
      </c>
      <c r="G63" s="56">
        <f t="shared" si="1"/>
        <v>60</v>
      </c>
      <c r="H63" s="43">
        <v>100</v>
      </c>
      <c r="I63" s="44">
        <v>1</v>
      </c>
      <c r="J63" s="109">
        <f t="shared" si="0"/>
        <v>6</v>
      </c>
      <c r="K63" s="93"/>
      <c r="L63" s="47"/>
      <c r="M63" s="48"/>
      <c r="N63" s="49"/>
      <c r="O63" s="47"/>
      <c r="P63" s="50"/>
      <c r="R63" s="60"/>
      <c r="T63" s="39">
        <v>4</v>
      </c>
    </row>
    <row r="64" spans="1:20" outlineLevel="1">
      <c r="B64" s="59" t="s">
        <v>525</v>
      </c>
      <c r="C64" s="52" t="s">
        <v>94</v>
      </c>
      <c r="D64" s="39">
        <v>7</v>
      </c>
      <c r="E64" s="41">
        <v>72</v>
      </c>
      <c r="F64" s="42">
        <v>0.15</v>
      </c>
      <c r="G64" s="56">
        <f t="shared" si="1"/>
        <v>82.8</v>
      </c>
      <c r="H64" s="43">
        <v>100</v>
      </c>
      <c r="I64" s="44">
        <v>0.5</v>
      </c>
      <c r="J64" s="109">
        <f t="shared" si="0"/>
        <v>28.979999999999997</v>
      </c>
      <c r="K64" s="93"/>
      <c r="L64" s="47"/>
      <c r="M64" s="48"/>
      <c r="N64" s="49"/>
      <c r="O64" s="47"/>
      <c r="P64" s="50"/>
      <c r="R64" s="60"/>
      <c r="T64" s="39">
        <v>24</v>
      </c>
    </row>
    <row r="65" spans="1:20" outlineLevel="1">
      <c r="B65" s="119" t="s">
        <v>77</v>
      </c>
      <c r="C65" s="52" t="s">
        <v>94</v>
      </c>
      <c r="D65" s="39">
        <v>2</v>
      </c>
      <c r="E65" s="41">
        <v>72</v>
      </c>
      <c r="F65" s="42">
        <v>0.15</v>
      </c>
      <c r="G65" s="56">
        <f t="shared" si="1"/>
        <v>82.8</v>
      </c>
      <c r="H65" s="43">
        <v>700</v>
      </c>
      <c r="I65" s="44">
        <v>0.5</v>
      </c>
      <c r="J65" s="109">
        <f t="shared" si="0"/>
        <v>57.96</v>
      </c>
      <c r="K65" s="93"/>
      <c r="L65" s="47"/>
      <c r="M65" s="48"/>
      <c r="N65" s="49"/>
      <c r="O65" s="47"/>
      <c r="P65" s="50"/>
      <c r="R65" s="60"/>
      <c r="T65" s="39">
        <v>19</v>
      </c>
    </row>
    <row r="66" spans="1:20" outlineLevel="1">
      <c r="B66" s="119" t="s">
        <v>77</v>
      </c>
      <c r="C66" s="52" t="s">
        <v>92</v>
      </c>
      <c r="D66" s="39">
        <v>37</v>
      </c>
      <c r="E66" s="41">
        <v>36</v>
      </c>
      <c r="F66" s="42">
        <v>0.15</v>
      </c>
      <c r="G66" s="56">
        <f t="shared" si="1"/>
        <v>41.4</v>
      </c>
      <c r="H66" s="43">
        <v>700</v>
      </c>
      <c r="I66" s="44">
        <v>0.5</v>
      </c>
      <c r="J66" s="109">
        <f t="shared" si="0"/>
        <v>536.13</v>
      </c>
      <c r="K66" s="93"/>
      <c r="L66" s="47"/>
      <c r="M66" s="48"/>
      <c r="N66" s="49"/>
      <c r="O66" s="47"/>
      <c r="P66" s="50"/>
      <c r="R66" s="60"/>
      <c r="T66" s="39">
        <v>12</v>
      </c>
    </row>
    <row r="67" spans="1:20" outlineLevel="1">
      <c r="B67" s="46" t="s">
        <v>539</v>
      </c>
      <c r="C67" s="48"/>
      <c r="D67" s="48"/>
      <c r="E67" s="49"/>
      <c r="F67" s="92"/>
      <c r="G67" s="63"/>
      <c r="H67" s="49"/>
      <c r="I67" s="64"/>
      <c r="J67" s="109">
        <f t="shared" si="0"/>
        <v>0</v>
      </c>
      <c r="K67" s="93"/>
      <c r="L67" s="47"/>
      <c r="M67" s="48"/>
      <c r="N67" s="49"/>
      <c r="O67" s="47"/>
      <c r="P67" s="50"/>
      <c r="R67" s="60"/>
      <c r="T67" s="39">
        <v>4</v>
      </c>
    </row>
    <row r="68" spans="1:20" outlineLevel="1">
      <c r="A68" s="1" t="s">
        <v>262</v>
      </c>
      <c r="B68" s="59" t="s">
        <v>540</v>
      </c>
      <c r="C68" s="52" t="s">
        <v>92</v>
      </c>
      <c r="D68" s="39">
        <v>28</v>
      </c>
      <c r="E68" s="41">
        <v>36</v>
      </c>
      <c r="F68" s="42">
        <v>0.15</v>
      </c>
      <c r="G68" s="56">
        <f t="shared" ref="G68:G174" si="2">E68*(1+F68)</f>
        <v>41.4</v>
      </c>
      <c r="H68" s="43">
        <v>100</v>
      </c>
      <c r="I68" s="44">
        <v>0.5</v>
      </c>
      <c r="J68" s="109">
        <f t="shared" si="0"/>
        <v>57.959999999999994</v>
      </c>
      <c r="K68" s="93"/>
      <c r="L68" s="47"/>
      <c r="M68" s="48"/>
      <c r="N68" s="49"/>
      <c r="O68" s="47"/>
      <c r="P68" s="50"/>
      <c r="R68" s="60"/>
      <c r="T68" s="39">
        <v>20</v>
      </c>
    </row>
    <row r="69" spans="1:20" outlineLevel="1">
      <c r="B69" s="59" t="s">
        <v>541</v>
      </c>
      <c r="C69" s="39" t="s">
        <v>271</v>
      </c>
      <c r="D69" s="39">
        <v>2</v>
      </c>
      <c r="E69" s="41">
        <v>100</v>
      </c>
      <c r="F69" s="42">
        <v>0</v>
      </c>
      <c r="G69" s="56">
        <f t="shared" si="2"/>
        <v>100</v>
      </c>
      <c r="H69" s="43">
        <v>50</v>
      </c>
      <c r="I69" s="44">
        <v>0.5</v>
      </c>
      <c r="J69" s="109">
        <f t="shared" si="0"/>
        <v>5</v>
      </c>
      <c r="K69" s="93"/>
      <c r="L69" s="47"/>
      <c r="M69" s="48"/>
      <c r="N69" s="49"/>
      <c r="O69" s="47"/>
      <c r="P69" s="50"/>
      <c r="R69" s="60"/>
      <c r="T69" s="39">
        <v>20</v>
      </c>
    </row>
    <row r="70" spans="1:20" outlineLevel="1">
      <c r="B70" s="59" t="s">
        <v>541</v>
      </c>
      <c r="C70" s="39" t="s">
        <v>542</v>
      </c>
      <c r="D70" s="39">
        <v>6</v>
      </c>
      <c r="E70" s="41">
        <v>150</v>
      </c>
      <c r="F70" s="42">
        <v>0</v>
      </c>
      <c r="G70" s="56">
        <f t="shared" si="2"/>
        <v>150</v>
      </c>
      <c r="H70" s="43">
        <v>50</v>
      </c>
      <c r="I70" s="44">
        <v>0.5</v>
      </c>
      <c r="J70" s="109">
        <f t="shared" si="0"/>
        <v>22.5</v>
      </c>
      <c r="K70" s="93"/>
      <c r="L70" s="47"/>
      <c r="M70" s="48"/>
      <c r="N70" s="49"/>
      <c r="O70" s="47"/>
      <c r="P70" s="50"/>
      <c r="R70" s="60"/>
      <c r="T70" s="39">
        <v>20</v>
      </c>
    </row>
    <row r="71" spans="1:20" outlineLevel="1">
      <c r="B71" s="59" t="s">
        <v>543</v>
      </c>
      <c r="C71" s="39" t="s">
        <v>76</v>
      </c>
      <c r="D71" s="39">
        <v>4</v>
      </c>
      <c r="E71" s="41">
        <v>60</v>
      </c>
      <c r="F71" s="42">
        <v>0</v>
      </c>
      <c r="G71" s="56">
        <f t="shared" si="2"/>
        <v>60</v>
      </c>
      <c r="H71" s="43">
        <v>100</v>
      </c>
      <c r="I71" s="44">
        <v>0.5</v>
      </c>
      <c r="J71" s="109">
        <f t="shared" si="0"/>
        <v>12</v>
      </c>
      <c r="K71" s="93"/>
      <c r="L71" s="47"/>
      <c r="M71" s="48"/>
      <c r="N71" s="49"/>
      <c r="O71" s="47"/>
      <c r="P71" s="50"/>
      <c r="R71" s="60"/>
      <c r="T71" s="39">
        <v>20</v>
      </c>
    </row>
    <row r="72" spans="1:20" outlineLevel="1">
      <c r="B72" s="59" t="s">
        <v>543</v>
      </c>
      <c r="C72" s="39" t="s">
        <v>271</v>
      </c>
      <c r="D72" s="39">
        <v>1</v>
      </c>
      <c r="E72" s="41">
        <v>100</v>
      </c>
      <c r="F72" s="42">
        <v>0</v>
      </c>
      <c r="G72" s="56">
        <f t="shared" si="2"/>
        <v>100</v>
      </c>
      <c r="H72" s="43">
        <v>100</v>
      </c>
      <c r="I72" s="44">
        <v>1</v>
      </c>
      <c r="J72" s="109">
        <f t="shared" ref="J72:J135" si="3">(G72/1000*H72)*I72*D72</f>
        <v>10</v>
      </c>
      <c r="K72" s="93"/>
      <c r="L72" s="47"/>
      <c r="M72" s="48"/>
      <c r="N72" s="49"/>
      <c r="O72" s="47"/>
      <c r="P72" s="50"/>
      <c r="R72" s="60"/>
      <c r="T72" s="39">
        <v>4</v>
      </c>
    </row>
    <row r="73" spans="1:20" outlineLevel="1">
      <c r="B73" s="59" t="s">
        <v>543</v>
      </c>
      <c r="C73" s="52" t="s">
        <v>92</v>
      </c>
      <c r="D73" s="39">
        <v>2</v>
      </c>
      <c r="E73" s="41">
        <v>36</v>
      </c>
      <c r="F73" s="42">
        <v>0.15</v>
      </c>
      <c r="G73" s="56">
        <f t="shared" si="2"/>
        <v>41.4</v>
      </c>
      <c r="H73" s="43">
        <v>200</v>
      </c>
      <c r="I73" s="44">
        <v>0.5</v>
      </c>
      <c r="J73" s="109">
        <f t="shared" si="3"/>
        <v>8.2799999999999994</v>
      </c>
      <c r="K73" s="93"/>
      <c r="L73" s="47"/>
      <c r="M73" s="48"/>
      <c r="N73" s="49"/>
      <c r="O73" s="47"/>
      <c r="P73" s="50"/>
      <c r="R73" s="60"/>
      <c r="T73" s="39">
        <v>30</v>
      </c>
    </row>
    <row r="74" spans="1:20" outlineLevel="1">
      <c r="B74" s="59" t="s">
        <v>276</v>
      </c>
      <c r="C74" s="52" t="s">
        <v>94</v>
      </c>
      <c r="D74" s="39">
        <v>4</v>
      </c>
      <c r="E74" s="189">
        <v>72</v>
      </c>
      <c r="F74" s="42">
        <v>0.15</v>
      </c>
      <c r="G74" s="56">
        <f t="shared" si="2"/>
        <v>82.8</v>
      </c>
      <c r="H74" s="43">
        <v>110</v>
      </c>
      <c r="I74" s="44">
        <v>0.5</v>
      </c>
      <c r="J74" s="109">
        <f t="shared" si="3"/>
        <v>18.216000000000001</v>
      </c>
      <c r="K74" s="93"/>
      <c r="L74" s="47"/>
      <c r="M74" s="48"/>
      <c r="N74" s="49"/>
      <c r="O74" s="47"/>
      <c r="P74" s="50"/>
      <c r="R74" s="60"/>
      <c r="T74" s="39">
        <v>18</v>
      </c>
    </row>
    <row r="75" spans="1:20" outlineLevel="1">
      <c r="B75" s="59" t="s">
        <v>406</v>
      </c>
      <c r="C75" s="52" t="s">
        <v>94</v>
      </c>
      <c r="D75" s="39">
        <v>36</v>
      </c>
      <c r="E75" s="41">
        <v>72</v>
      </c>
      <c r="F75" s="42">
        <v>0.15</v>
      </c>
      <c r="G75" s="56">
        <f t="shared" si="2"/>
        <v>82.8</v>
      </c>
      <c r="H75" s="43">
        <v>100</v>
      </c>
      <c r="I75" s="44">
        <v>0.5</v>
      </c>
      <c r="J75" s="109">
        <f t="shared" si="3"/>
        <v>149.04</v>
      </c>
      <c r="K75" s="93"/>
      <c r="L75" s="47"/>
      <c r="M75" s="48"/>
      <c r="N75" s="49"/>
      <c r="O75" s="47"/>
      <c r="P75" s="50"/>
      <c r="R75" s="60"/>
      <c r="T75" s="39">
        <v>6</v>
      </c>
    </row>
    <row r="76" spans="1:20" outlineLevel="1">
      <c r="B76" s="59" t="s">
        <v>406</v>
      </c>
      <c r="C76" s="52" t="s">
        <v>92</v>
      </c>
      <c r="D76" s="39">
        <v>47</v>
      </c>
      <c r="E76" s="41">
        <v>36</v>
      </c>
      <c r="F76" s="42">
        <v>0.15</v>
      </c>
      <c r="G76" s="56">
        <f t="shared" si="2"/>
        <v>41.4</v>
      </c>
      <c r="H76" s="43">
        <v>100</v>
      </c>
      <c r="I76" s="44">
        <v>0.5</v>
      </c>
      <c r="J76" s="109">
        <f t="shared" si="3"/>
        <v>97.289999999999992</v>
      </c>
      <c r="K76" s="93"/>
      <c r="L76" s="47"/>
      <c r="M76" s="48"/>
      <c r="N76" s="49"/>
      <c r="O76" s="47"/>
      <c r="P76" s="50"/>
      <c r="R76" s="60"/>
      <c r="T76" s="39">
        <v>3</v>
      </c>
    </row>
    <row r="77" spans="1:20" outlineLevel="1">
      <c r="B77" s="59" t="s">
        <v>544</v>
      </c>
      <c r="C77" s="52" t="s">
        <v>94</v>
      </c>
      <c r="D77" s="39">
        <v>4</v>
      </c>
      <c r="E77" s="41">
        <v>72</v>
      </c>
      <c r="F77" s="42">
        <v>0.15</v>
      </c>
      <c r="G77" s="56">
        <f t="shared" si="2"/>
        <v>82.8</v>
      </c>
      <c r="H77" s="43">
        <v>100</v>
      </c>
      <c r="I77" s="44">
        <v>0.5</v>
      </c>
      <c r="J77" s="109">
        <f t="shared" si="3"/>
        <v>16.559999999999999</v>
      </c>
      <c r="K77" s="93"/>
      <c r="L77" s="47"/>
      <c r="M77" s="48"/>
      <c r="N77" s="49"/>
      <c r="O77" s="47"/>
      <c r="P77" s="50"/>
      <c r="R77" s="60"/>
      <c r="T77" s="39">
        <v>15</v>
      </c>
    </row>
    <row r="78" spans="1:20" outlineLevel="1">
      <c r="B78" s="59" t="s">
        <v>325</v>
      </c>
      <c r="C78" s="52" t="s">
        <v>94</v>
      </c>
      <c r="D78" s="39">
        <v>4</v>
      </c>
      <c r="E78" s="41">
        <v>72</v>
      </c>
      <c r="F78" s="42">
        <v>0.15</v>
      </c>
      <c r="G78" s="56">
        <f t="shared" si="2"/>
        <v>82.8</v>
      </c>
      <c r="H78" s="43">
        <v>50</v>
      </c>
      <c r="I78" s="44">
        <v>0.5</v>
      </c>
      <c r="J78" s="109">
        <f t="shared" si="3"/>
        <v>8.2799999999999994</v>
      </c>
      <c r="K78" s="93"/>
      <c r="L78" s="47"/>
      <c r="M78" s="48"/>
      <c r="N78" s="49"/>
      <c r="O78" s="47"/>
      <c r="P78" s="50"/>
      <c r="R78" s="60"/>
      <c r="T78" s="39">
        <v>3</v>
      </c>
    </row>
    <row r="79" spans="1:20" outlineLevel="1">
      <c r="B79" s="59" t="s">
        <v>325</v>
      </c>
      <c r="C79" s="39" t="s">
        <v>271</v>
      </c>
      <c r="D79" s="39">
        <v>2</v>
      </c>
      <c r="E79" s="41">
        <v>100</v>
      </c>
      <c r="F79" s="42">
        <v>0</v>
      </c>
      <c r="G79" s="56">
        <f t="shared" si="2"/>
        <v>100</v>
      </c>
      <c r="H79" s="43">
        <v>50</v>
      </c>
      <c r="I79" s="44">
        <v>0.5</v>
      </c>
      <c r="J79" s="109">
        <f t="shared" si="3"/>
        <v>5</v>
      </c>
      <c r="K79" s="93"/>
      <c r="L79" s="47"/>
      <c r="M79" s="48"/>
      <c r="N79" s="49"/>
      <c r="O79" s="47"/>
      <c r="P79" s="50"/>
      <c r="R79" s="60"/>
      <c r="T79" s="39">
        <v>28</v>
      </c>
    </row>
    <row r="80" spans="1:20" outlineLevel="1">
      <c r="B80" s="59" t="s">
        <v>322</v>
      </c>
      <c r="C80" s="52" t="s">
        <v>92</v>
      </c>
      <c r="D80" s="39">
        <v>44</v>
      </c>
      <c r="E80" s="41">
        <v>36</v>
      </c>
      <c r="F80" s="42">
        <v>0.15</v>
      </c>
      <c r="G80" s="56">
        <f t="shared" si="2"/>
        <v>41.4</v>
      </c>
      <c r="H80" s="43">
        <v>50</v>
      </c>
      <c r="I80" s="44">
        <v>1</v>
      </c>
      <c r="J80" s="109">
        <f t="shared" si="3"/>
        <v>91.08</v>
      </c>
      <c r="K80" s="93"/>
      <c r="L80" s="47"/>
      <c r="M80" s="48"/>
      <c r="N80" s="49"/>
      <c r="O80" s="47"/>
      <c r="P80" s="50"/>
      <c r="R80" s="60"/>
      <c r="T80" s="39">
        <v>17</v>
      </c>
    </row>
    <row r="81" spans="1:20" outlineLevel="1">
      <c r="A81" s="1" t="s">
        <v>69</v>
      </c>
      <c r="B81" s="59" t="s">
        <v>545</v>
      </c>
      <c r="C81" s="39" t="s">
        <v>271</v>
      </c>
      <c r="D81" s="39">
        <v>2</v>
      </c>
      <c r="E81" s="41">
        <v>100</v>
      </c>
      <c r="F81" s="42">
        <v>0</v>
      </c>
      <c r="G81" s="56">
        <f t="shared" si="2"/>
        <v>100</v>
      </c>
      <c r="H81" s="43">
        <v>100</v>
      </c>
      <c r="I81" s="44">
        <v>1</v>
      </c>
      <c r="J81" s="109">
        <f t="shared" si="3"/>
        <v>20</v>
      </c>
      <c r="K81" s="93"/>
      <c r="L81" s="47"/>
      <c r="M81" s="48"/>
      <c r="N81" s="49"/>
      <c r="O81" s="47"/>
      <c r="P81" s="50"/>
      <c r="R81" s="60"/>
      <c r="T81" s="39">
        <v>6</v>
      </c>
    </row>
    <row r="82" spans="1:20" outlineLevel="1">
      <c r="B82" s="59" t="s">
        <v>546</v>
      </c>
      <c r="C82" s="52" t="s">
        <v>94</v>
      </c>
      <c r="D82" s="39">
        <v>4</v>
      </c>
      <c r="E82" s="41">
        <v>72</v>
      </c>
      <c r="F82" s="42">
        <v>0.15</v>
      </c>
      <c r="G82" s="56">
        <f t="shared" si="2"/>
        <v>82.8</v>
      </c>
      <c r="H82" s="43">
        <v>100</v>
      </c>
      <c r="I82" s="44">
        <v>1</v>
      </c>
      <c r="J82" s="109">
        <f t="shared" si="3"/>
        <v>33.119999999999997</v>
      </c>
      <c r="K82" s="93"/>
      <c r="L82" s="47"/>
      <c r="M82" s="48"/>
      <c r="N82" s="49"/>
      <c r="O82" s="47"/>
      <c r="P82" s="50"/>
      <c r="R82" s="60"/>
      <c r="T82" s="39">
        <v>4</v>
      </c>
    </row>
    <row r="83" spans="1:20" outlineLevel="1">
      <c r="B83" s="59" t="s">
        <v>352</v>
      </c>
      <c r="C83" s="52" t="s">
        <v>94</v>
      </c>
      <c r="D83" s="39">
        <v>7</v>
      </c>
      <c r="E83" s="41">
        <v>72</v>
      </c>
      <c r="F83" s="42">
        <v>0.15</v>
      </c>
      <c r="G83" s="56">
        <f t="shared" si="2"/>
        <v>82.8</v>
      </c>
      <c r="H83" s="43">
        <v>100</v>
      </c>
      <c r="I83" s="44">
        <v>0.5</v>
      </c>
      <c r="J83" s="109">
        <f t="shared" si="3"/>
        <v>28.979999999999997</v>
      </c>
      <c r="K83" s="93"/>
      <c r="L83" s="47"/>
      <c r="M83" s="48"/>
      <c r="N83" s="49"/>
      <c r="O83" s="47"/>
      <c r="P83" s="50"/>
      <c r="R83" s="60"/>
      <c r="T83" s="39">
        <v>2</v>
      </c>
    </row>
    <row r="84" spans="1:20" outlineLevel="1">
      <c r="B84" s="59" t="s">
        <v>439</v>
      </c>
      <c r="C84" s="52" t="s">
        <v>94</v>
      </c>
      <c r="D84" s="39">
        <v>7</v>
      </c>
      <c r="E84" s="41">
        <v>72</v>
      </c>
      <c r="F84" s="42">
        <v>0.15</v>
      </c>
      <c r="G84" s="56">
        <f t="shared" si="2"/>
        <v>82.8</v>
      </c>
      <c r="H84" s="43">
        <v>100</v>
      </c>
      <c r="I84" s="44">
        <v>0.5</v>
      </c>
      <c r="J84" s="109">
        <f t="shared" si="3"/>
        <v>28.979999999999997</v>
      </c>
      <c r="K84" s="93"/>
      <c r="L84" s="47"/>
      <c r="M84" s="48"/>
      <c r="N84" s="49"/>
      <c r="O84" s="47"/>
      <c r="P84" s="50"/>
      <c r="R84" s="60"/>
      <c r="T84" s="39">
        <v>7</v>
      </c>
    </row>
    <row r="85" spans="1:20" outlineLevel="1">
      <c r="B85" s="59" t="s">
        <v>439</v>
      </c>
      <c r="C85" s="39" t="s">
        <v>271</v>
      </c>
      <c r="D85" s="39">
        <v>2</v>
      </c>
      <c r="E85" s="41">
        <v>100</v>
      </c>
      <c r="F85" s="42">
        <v>0</v>
      </c>
      <c r="G85" s="56">
        <f t="shared" si="2"/>
        <v>100</v>
      </c>
      <c r="H85" s="43">
        <v>200</v>
      </c>
      <c r="I85" s="44">
        <v>0.5</v>
      </c>
      <c r="J85" s="109">
        <f t="shared" si="3"/>
        <v>20</v>
      </c>
      <c r="K85" s="93"/>
      <c r="L85" s="47"/>
      <c r="M85" s="48"/>
      <c r="N85" s="49"/>
      <c r="O85" s="47"/>
      <c r="P85" s="50"/>
      <c r="R85" s="60"/>
      <c r="T85" s="39">
        <v>5</v>
      </c>
    </row>
    <row r="86" spans="1:20" outlineLevel="1">
      <c r="B86" s="119" t="s">
        <v>547</v>
      </c>
      <c r="C86" s="52" t="s">
        <v>92</v>
      </c>
      <c r="D86" s="39">
        <v>38</v>
      </c>
      <c r="E86" s="41">
        <v>36</v>
      </c>
      <c r="F86" s="42">
        <v>0.15</v>
      </c>
      <c r="G86" s="56">
        <f t="shared" si="2"/>
        <v>41.4</v>
      </c>
      <c r="H86" s="43">
        <v>1300</v>
      </c>
      <c r="I86" s="44">
        <v>1</v>
      </c>
      <c r="J86" s="109">
        <f t="shared" si="3"/>
        <v>2045.16</v>
      </c>
      <c r="K86" s="93"/>
      <c r="L86" s="47"/>
      <c r="M86" s="48"/>
      <c r="N86" s="49"/>
      <c r="O86" s="47"/>
      <c r="P86" s="50"/>
      <c r="R86" s="60"/>
      <c r="T86" s="39">
        <v>81</v>
      </c>
    </row>
    <row r="87" spans="1:20" outlineLevel="1">
      <c r="B87" s="119" t="s">
        <v>548</v>
      </c>
      <c r="C87" s="52" t="s">
        <v>92</v>
      </c>
      <c r="D87" s="39">
        <v>69</v>
      </c>
      <c r="E87" s="41">
        <v>36</v>
      </c>
      <c r="F87" s="42">
        <v>0.15</v>
      </c>
      <c r="G87" s="56">
        <f t="shared" si="2"/>
        <v>41.4</v>
      </c>
      <c r="H87" s="43">
        <v>1300</v>
      </c>
      <c r="I87" s="44">
        <v>1</v>
      </c>
      <c r="J87" s="109">
        <f t="shared" si="3"/>
        <v>3713.58</v>
      </c>
      <c r="K87" s="93"/>
      <c r="L87" s="47"/>
      <c r="M87" s="48"/>
      <c r="N87" s="49"/>
      <c r="O87" s="47"/>
      <c r="P87" s="50"/>
      <c r="R87" s="60"/>
    </row>
    <row r="88" spans="1:20" outlineLevel="1">
      <c r="B88" s="119" t="s">
        <v>549</v>
      </c>
      <c r="C88" s="52" t="s">
        <v>94</v>
      </c>
      <c r="D88" s="39">
        <v>13</v>
      </c>
      <c r="E88" s="41">
        <v>72</v>
      </c>
      <c r="F88" s="42">
        <v>0.15</v>
      </c>
      <c r="G88" s="56">
        <f t="shared" si="2"/>
        <v>82.8</v>
      </c>
      <c r="H88" s="43">
        <v>700</v>
      </c>
      <c r="I88" s="44">
        <v>0.5</v>
      </c>
      <c r="J88" s="109">
        <f t="shared" si="3"/>
        <v>376.74</v>
      </c>
      <c r="K88" s="93"/>
      <c r="L88" s="47"/>
      <c r="M88" s="48"/>
      <c r="N88" s="49"/>
      <c r="O88" s="47"/>
      <c r="P88" s="50"/>
      <c r="R88" s="60"/>
      <c r="T88" s="207">
        <f>SUM(T7:T87)</f>
        <v>1270</v>
      </c>
    </row>
    <row r="89" spans="1:20" outlineLevel="1">
      <c r="B89" s="119" t="s">
        <v>550</v>
      </c>
      <c r="C89" s="52" t="s">
        <v>94</v>
      </c>
      <c r="D89" s="39">
        <v>4</v>
      </c>
      <c r="E89" s="41">
        <v>72</v>
      </c>
      <c r="F89" s="42">
        <v>0.15</v>
      </c>
      <c r="G89" s="56">
        <f t="shared" si="2"/>
        <v>82.8</v>
      </c>
      <c r="H89" s="43">
        <v>700</v>
      </c>
      <c r="I89" s="44">
        <v>0.5</v>
      </c>
      <c r="J89" s="109">
        <f t="shared" si="3"/>
        <v>115.92</v>
      </c>
      <c r="K89" s="93"/>
      <c r="L89" s="47"/>
      <c r="M89" s="48"/>
      <c r="N89" s="49"/>
      <c r="O89" s="47"/>
      <c r="P89" s="50"/>
      <c r="R89" s="60"/>
    </row>
    <row r="90" spans="1:20" outlineLevel="1">
      <c r="B90" s="119" t="s">
        <v>446</v>
      </c>
      <c r="C90" s="52" t="s">
        <v>94</v>
      </c>
      <c r="D90" s="39">
        <v>24</v>
      </c>
      <c r="E90" s="41">
        <v>72</v>
      </c>
      <c r="F90" s="42">
        <v>0.15</v>
      </c>
      <c r="G90" s="56">
        <f t="shared" si="2"/>
        <v>82.8</v>
      </c>
      <c r="H90" s="43">
        <v>800</v>
      </c>
      <c r="I90" s="44">
        <v>0.5</v>
      </c>
      <c r="J90" s="109">
        <f t="shared" si="3"/>
        <v>794.87999999999988</v>
      </c>
      <c r="K90" s="93"/>
      <c r="L90" s="47"/>
      <c r="M90" s="48"/>
      <c r="N90" s="49"/>
      <c r="O90" s="47"/>
      <c r="P90" s="50"/>
      <c r="R90" s="60"/>
    </row>
    <row r="91" spans="1:20" outlineLevel="1">
      <c r="B91" s="119" t="s">
        <v>551</v>
      </c>
      <c r="C91" s="52" t="s">
        <v>94</v>
      </c>
      <c r="D91" s="39">
        <v>3</v>
      </c>
      <c r="E91" s="41">
        <v>72</v>
      </c>
      <c r="F91" s="42">
        <v>0.15</v>
      </c>
      <c r="G91" s="56">
        <f t="shared" si="2"/>
        <v>82.8</v>
      </c>
      <c r="H91" s="43">
        <v>500</v>
      </c>
      <c r="I91" s="44">
        <v>0.5</v>
      </c>
      <c r="J91" s="109">
        <f t="shared" si="3"/>
        <v>62.099999999999994</v>
      </c>
      <c r="K91" s="93"/>
      <c r="L91" s="47"/>
      <c r="M91" s="48"/>
      <c r="N91" s="49"/>
      <c r="O91" s="47"/>
      <c r="P91" s="50"/>
      <c r="R91" s="60"/>
    </row>
    <row r="92" spans="1:20" outlineLevel="1">
      <c r="B92" s="119" t="s">
        <v>552</v>
      </c>
      <c r="C92" s="52" t="s">
        <v>94</v>
      </c>
      <c r="D92" s="39">
        <v>6</v>
      </c>
      <c r="E92" s="41">
        <v>72</v>
      </c>
      <c r="F92" s="42">
        <v>0.15</v>
      </c>
      <c r="G92" s="56">
        <f t="shared" si="2"/>
        <v>82.8</v>
      </c>
      <c r="H92" s="43">
        <v>600</v>
      </c>
      <c r="I92" s="44">
        <v>0.5</v>
      </c>
      <c r="J92" s="109">
        <f t="shared" si="3"/>
        <v>149.04</v>
      </c>
      <c r="K92" s="93"/>
      <c r="L92" s="47"/>
      <c r="M92" s="48"/>
      <c r="N92" s="49"/>
      <c r="O92" s="47"/>
      <c r="P92" s="50"/>
      <c r="R92" s="60"/>
    </row>
    <row r="93" spans="1:20" outlineLevel="1">
      <c r="B93" s="59" t="s">
        <v>405</v>
      </c>
      <c r="C93" s="52" t="s">
        <v>94</v>
      </c>
      <c r="D93" s="39">
        <v>3</v>
      </c>
      <c r="E93" s="41">
        <v>72</v>
      </c>
      <c r="F93" s="42">
        <v>0.15</v>
      </c>
      <c r="G93" s="56">
        <f t="shared" si="2"/>
        <v>82.8</v>
      </c>
      <c r="H93" s="43">
        <v>50</v>
      </c>
      <c r="I93" s="44">
        <v>1</v>
      </c>
      <c r="J93" s="109">
        <f t="shared" si="3"/>
        <v>12.419999999999998</v>
      </c>
      <c r="K93" s="93"/>
      <c r="L93" s="47"/>
      <c r="M93" s="48"/>
      <c r="N93" s="49"/>
      <c r="O93" s="47"/>
      <c r="P93" s="50"/>
      <c r="R93" s="60"/>
    </row>
    <row r="94" spans="1:20" outlineLevel="1">
      <c r="B94" s="59" t="s">
        <v>553</v>
      </c>
      <c r="C94" s="39" t="s">
        <v>76</v>
      </c>
      <c r="D94" s="39">
        <v>4</v>
      </c>
      <c r="E94" s="41">
        <v>60</v>
      </c>
      <c r="F94" s="42">
        <v>0</v>
      </c>
      <c r="G94" s="56">
        <f t="shared" si="2"/>
        <v>60</v>
      </c>
      <c r="H94" s="43">
        <v>200</v>
      </c>
      <c r="I94" s="44">
        <v>0.5</v>
      </c>
      <c r="J94" s="109">
        <f t="shared" si="3"/>
        <v>24</v>
      </c>
      <c r="K94" s="93"/>
      <c r="L94" s="47"/>
      <c r="M94" s="48"/>
      <c r="N94" s="49"/>
      <c r="O94" s="47"/>
      <c r="P94" s="50"/>
      <c r="R94" s="60"/>
    </row>
    <row r="95" spans="1:20" outlineLevel="1">
      <c r="B95" s="59" t="s">
        <v>440</v>
      </c>
      <c r="C95" s="39" t="s">
        <v>76</v>
      </c>
      <c r="D95" s="39">
        <v>1</v>
      </c>
      <c r="E95" s="41">
        <v>60</v>
      </c>
      <c r="F95" s="42">
        <v>0</v>
      </c>
      <c r="G95" s="56">
        <f t="shared" si="2"/>
        <v>60</v>
      </c>
      <c r="H95" s="43">
        <v>100</v>
      </c>
      <c r="I95" s="44">
        <v>1</v>
      </c>
      <c r="J95" s="109">
        <f t="shared" si="3"/>
        <v>6</v>
      </c>
      <c r="K95" s="93"/>
      <c r="L95" s="47"/>
      <c r="M95" s="48"/>
      <c r="N95" s="49"/>
      <c r="O95" s="47"/>
      <c r="P95" s="50"/>
      <c r="R95" s="60"/>
    </row>
    <row r="96" spans="1:20" outlineLevel="1">
      <c r="B96" s="59" t="s">
        <v>554</v>
      </c>
      <c r="C96" s="52" t="s">
        <v>94</v>
      </c>
      <c r="D96" s="39">
        <v>1</v>
      </c>
      <c r="E96" s="41">
        <v>72</v>
      </c>
      <c r="F96" s="42">
        <v>0.15</v>
      </c>
      <c r="G96" s="56">
        <f t="shared" si="2"/>
        <v>82.8</v>
      </c>
      <c r="H96" s="43">
        <v>100</v>
      </c>
      <c r="I96" s="44">
        <v>1</v>
      </c>
      <c r="J96" s="109">
        <f t="shared" si="3"/>
        <v>8.2799999999999994</v>
      </c>
      <c r="K96" s="93"/>
      <c r="L96" s="47"/>
      <c r="M96" s="48"/>
      <c r="N96" s="49"/>
      <c r="O96" s="47"/>
      <c r="P96" s="50"/>
      <c r="R96" s="60"/>
    </row>
    <row r="97" spans="1:18" outlineLevel="1">
      <c r="B97" s="46" t="s">
        <v>555</v>
      </c>
      <c r="C97" s="48"/>
      <c r="D97" s="48"/>
      <c r="E97" s="49"/>
      <c r="F97" s="92"/>
      <c r="G97" s="63"/>
      <c r="H97" s="49"/>
      <c r="I97" s="64"/>
      <c r="J97" s="109">
        <f t="shared" si="3"/>
        <v>0</v>
      </c>
      <c r="K97" s="93"/>
      <c r="L97" s="47"/>
      <c r="M97" s="48"/>
      <c r="N97" s="49"/>
      <c r="O97" s="47"/>
      <c r="P97" s="50"/>
      <c r="R97" s="60"/>
    </row>
    <row r="98" spans="1:18" outlineLevel="1">
      <c r="A98" s="1" t="s">
        <v>262</v>
      </c>
      <c r="B98" s="119" t="s">
        <v>352</v>
      </c>
      <c r="C98" s="52" t="s">
        <v>94</v>
      </c>
      <c r="D98" s="39">
        <v>2</v>
      </c>
      <c r="E98" s="41">
        <v>72</v>
      </c>
      <c r="F98" s="42">
        <v>0.15</v>
      </c>
      <c r="G98" s="56">
        <f t="shared" si="2"/>
        <v>82.8</v>
      </c>
      <c r="H98" s="43">
        <v>600</v>
      </c>
      <c r="I98" s="44">
        <v>0.5</v>
      </c>
      <c r="J98" s="109">
        <f t="shared" si="3"/>
        <v>49.68</v>
      </c>
      <c r="K98" s="93"/>
      <c r="L98" s="47"/>
      <c r="M98" s="48"/>
      <c r="N98" s="49"/>
      <c r="O98" s="47"/>
      <c r="P98" s="50"/>
      <c r="R98" s="60"/>
    </row>
    <row r="99" spans="1:18" outlineLevel="1">
      <c r="B99" s="119" t="s">
        <v>556</v>
      </c>
      <c r="C99" s="39" t="s">
        <v>76</v>
      </c>
      <c r="D99" s="39">
        <v>1</v>
      </c>
      <c r="E99" s="41">
        <v>60</v>
      </c>
      <c r="F99" s="42">
        <v>0</v>
      </c>
      <c r="G99" s="56">
        <f t="shared" si="2"/>
        <v>60</v>
      </c>
      <c r="H99" s="43">
        <v>400</v>
      </c>
      <c r="I99" s="44">
        <v>1</v>
      </c>
      <c r="J99" s="109">
        <f t="shared" si="3"/>
        <v>24</v>
      </c>
      <c r="K99" s="93"/>
      <c r="L99" s="47"/>
      <c r="M99" s="48"/>
      <c r="N99" s="49"/>
      <c r="O99" s="47"/>
      <c r="P99" s="50"/>
      <c r="R99" s="60"/>
    </row>
    <row r="100" spans="1:18" outlineLevel="1">
      <c r="B100" s="119" t="s">
        <v>557</v>
      </c>
      <c r="C100" s="52" t="s">
        <v>94</v>
      </c>
      <c r="D100" s="39">
        <v>12</v>
      </c>
      <c r="E100" s="41">
        <v>72</v>
      </c>
      <c r="F100" s="42">
        <v>0.15</v>
      </c>
      <c r="G100" s="56">
        <f t="shared" si="2"/>
        <v>82.8</v>
      </c>
      <c r="H100" s="43">
        <v>600</v>
      </c>
      <c r="I100" s="44">
        <v>0.5</v>
      </c>
      <c r="J100" s="109">
        <f t="shared" si="3"/>
        <v>298.08</v>
      </c>
      <c r="K100" s="93"/>
      <c r="L100" s="47"/>
      <c r="M100" s="48"/>
      <c r="N100" s="49"/>
      <c r="O100" s="47"/>
      <c r="P100" s="50"/>
      <c r="R100" s="60"/>
    </row>
    <row r="101" spans="1:18" outlineLevel="1">
      <c r="B101" s="59" t="s">
        <v>558</v>
      </c>
      <c r="C101" s="52" t="s">
        <v>94</v>
      </c>
      <c r="D101" s="39">
        <v>10</v>
      </c>
      <c r="E101" s="41">
        <v>72</v>
      </c>
      <c r="F101" s="42">
        <v>0.15</v>
      </c>
      <c r="G101" s="56">
        <f t="shared" si="2"/>
        <v>82.8</v>
      </c>
      <c r="H101" s="43">
        <v>400</v>
      </c>
      <c r="I101" s="44">
        <v>0.5</v>
      </c>
      <c r="J101" s="109">
        <f t="shared" si="3"/>
        <v>165.6</v>
      </c>
      <c r="K101" s="93"/>
      <c r="L101" s="47"/>
      <c r="M101" s="48"/>
      <c r="N101" s="49"/>
      <c r="O101" s="47"/>
      <c r="P101" s="50"/>
      <c r="R101" s="60"/>
    </row>
    <row r="102" spans="1:18" outlineLevel="1">
      <c r="B102" s="59" t="s">
        <v>559</v>
      </c>
      <c r="C102" s="52" t="s">
        <v>94</v>
      </c>
      <c r="D102" s="39">
        <v>4</v>
      </c>
      <c r="E102" s="41">
        <v>72</v>
      </c>
      <c r="F102" s="42">
        <v>0.15</v>
      </c>
      <c r="G102" s="56">
        <f t="shared" si="2"/>
        <v>82.8</v>
      </c>
      <c r="H102" s="43">
        <v>500</v>
      </c>
      <c r="I102" s="44">
        <v>0.5</v>
      </c>
      <c r="J102" s="109">
        <f t="shared" si="3"/>
        <v>82.8</v>
      </c>
      <c r="K102" s="93"/>
      <c r="L102" s="47"/>
      <c r="M102" s="48"/>
      <c r="N102" s="49"/>
      <c r="O102" s="47"/>
      <c r="P102" s="50"/>
      <c r="R102" s="60"/>
    </row>
    <row r="103" spans="1:18" outlineLevel="1">
      <c r="B103" s="119" t="s">
        <v>560</v>
      </c>
      <c r="C103" s="52" t="s">
        <v>94</v>
      </c>
      <c r="D103" s="39">
        <v>4</v>
      </c>
      <c r="E103" s="41">
        <v>72</v>
      </c>
      <c r="F103" s="42">
        <v>0.15</v>
      </c>
      <c r="G103" s="56">
        <f t="shared" si="2"/>
        <v>82.8</v>
      </c>
      <c r="H103" s="43">
        <v>500</v>
      </c>
      <c r="I103" s="44">
        <v>0.5</v>
      </c>
      <c r="J103" s="109">
        <f t="shared" si="3"/>
        <v>82.8</v>
      </c>
      <c r="K103" s="93"/>
      <c r="L103" s="47"/>
      <c r="M103" s="48"/>
      <c r="N103" s="49"/>
      <c r="O103" s="47"/>
      <c r="P103" s="50"/>
      <c r="R103" s="60"/>
    </row>
    <row r="104" spans="1:18" outlineLevel="1">
      <c r="B104" s="119" t="s">
        <v>561</v>
      </c>
      <c r="C104" s="52" t="s">
        <v>94</v>
      </c>
      <c r="D104" s="39">
        <v>24</v>
      </c>
      <c r="E104" s="41">
        <v>72</v>
      </c>
      <c r="F104" s="42">
        <v>0.15</v>
      </c>
      <c r="G104" s="56">
        <f t="shared" si="2"/>
        <v>82.8</v>
      </c>
      <c r="H104" s="43">
        <v>600</v>
      </c>
      <c r="I104" s="44">
        <v>0.5</v>
      </c>
      <c r="J104" s="109">
        <f t="shared" si="3"/>
        <v>596.16</v>
      </c>
      <c r="K104" s="93"/>
      <c r="L104" s="47"/>
      <c r="M104" s="48"/>
      <c r="N104" s="49"/>
      <c r="O104" s="47"/>
      <c r="P104" s="50"/>
      <c r="R104" s="60"/>
    </row>
    <row r="105" spans="1:18" outlineLevel="1">
      <c r="B105" s="119" t="s">
        <v>562</v>
      </c>
      <c r="C105" s="52" t="s">
        <v>94</v>
      </c>
      <c r="D105" s="39">
        <v>12</v>
      </c>
      <c r="E105" s="41">
        <v>72</v>
      </c>
      <c r="F105" s="42">
        <v>0.15</v>
      </c>
      <c r="G105" s="56">
        <f t="shared" si="2"/>
        <v>82.8</v>
      </c>
      <c r="H105" s="43">
        <v>300</v>
      </c>
      <c r="I105" s="44">
        <v>0.5</v>
      </c>
      <c r="J105" s="109">
        <f t="shared" si="3"/>
        <v>149.04</v>
      </c>
      <c r="K105" s="93"/>
      <c r="L105" s="47"/>
      <c r="M105" s="48"/>
      <c r="N105" s="49"/>
      <c r="O105" s="47"/>
      <c r="P105" s="50"/>
      <c r="R105" s="60"/>
    </row>
    <row r="106" spans="1:18" outlineLevel="1">
      <c r="B106" s="119" t="s">
        <v>563</v>
      </c>
      <c r="C106" s="52" t="s">
        <v>94</v>
      </c>
      <c r="D106" s="39">
        <v>4</v>
      </c>
      <c r="E106" s="189">
        <v>72</v>
      </c>
      <c r="F106" s="42">
        <v>0.15</v>
      </c>
      <c r="G106" s="56">
        <f t="shared" si="2"/>
        <v>82.8</v>
      </c>
      <c r="H106" s="43">
        <v>400</v>
      </c>
      <c r="I106" s="44">
        <v>0.5</v>
      </c>
      <c r="J106" s="109">
        <f t="shared" si="3"/>
        <v>66.239999999999995</v>
      </c>
      <c r="K106" s="93"/>
      <c r="L106" s="47"/>
      <c r="M106" s="48"/>
      <c r="N106" s="49"/>
      <c r="O106" s="47"/>
      <c r="P106" s="50"/>
      <c r="R106" s="60"/>
    </row>
    <row r="107" spans="1:18" outlineLevel="1">
      <c r="B107" s="119" t="s">
        <v>564</v>
      </c>
      <c r="C107" s="52" t="s">
        <v>94</v>
      </c>
      <c r="D107" s="39">
        <v>24</v>
      </c>
      <c r="E107" s="41">
        <v>72</v>
      </c>
      <c r="F107" s="42">
        <v>0.15</v>
      </c>
      <c r="G107" s="56">
        <f t="shared" si="2"/>
        <v>82.8</v>
      </c>
      <c r="H107" s="43">
        <v>800</v>
      </c>
      <c r="I107" s="44">
        <v>0.5</v>
      </c>
      <c r="J107" s="109">
        <f t="shared" si="3"/>
        <v>794.87999999999988</v>
      </c>
      <c r="K107" s="93"/>
      <c r="L107" s="47"/>
      <c r="M107" s="48"/>
      <c r="N107" s="49"/>
      <c r="O107" s="47"/>
      <c r="P107" s="50"/>
      <c r="R107" s="60"/>
    </row>
    <row r="108" spans="1:18" outlineLevel="1">
      <c r="B108" s="59" t="s">
        <v>565</v>
      </c>
      <c r="C108" s="52" t="s">
        <v>94</v>
      </c>
      <c r="D108" s="39">
        <v>6</v>
      </c>
      <c r="E108" s="41">
        <v>72</v>
      </c>
      <c r="F108" s="42">
        <v>0.15</v>
      </c>
      <c r="G108" s="56">
        <f t="shared" si="2"/>
        <v>82.8</v>
      </c>
      <c r="H108" s="43">
        <v>300</v>
      </c>
      <c r="I108" s="44">
        <v>0.5</v>
      </c>
      <c r="J108" s="109">
        <f t="shared" si="3"/>
        <v>74.52</v>
      </c>
      <c r="K108" s="93"/>
      <c r="L108" s="47"/>
      <c r="M108" s="48"/>
      <c r="N108" s="49"/>
      <c r="O108" s="47"/>
      <c r="P108" s="50"/>
      <c r="R108" s="60"/>
    </row>
    <row r="109" spans="1:18" outlineLevel="1">
      <c r="B109" s="59" t="s">
        <v>440</v>
      </c>
      <c r="C109" s="39" t="s">
        <v>76</v>
      </c>
      <c r="D109" s="39">
        <v>2</v>
      </c>
      <c r="E109" s="41">
        <v>60</v>
      </c>
      <c r="F109" s="42">
        <v>0</v>
      </c>
      <c r="G109" s="56">
        <f t="shared" si="2"/>
        <v>60</v>
      </c>
      <c r="H109" s="43">
        <v>600</v>
      </c>
      <c r="I109" s="44">
        <v>0.5</v>
      </c>
      <c r="J109" s="109">
        <f t="shared" si="3"/>
        <v>36</v>
      </c>
      <c r="K109" s="93"/>
      <c r="L109" s="47"/>
      <c r="M109" s="48"/>
      <c r="N109" s="49"/>
      <c r="O109" s="47"/>
      <c r="P109" s="50"/>
      <c r="R109" s="60"/>
    </row>
    <row r="110" spans="1:18" outlineLevel="1">
      <c r="B110" s="119" t="s">
        <v>77</v>
      </c>
      <c r="C110" s="52" t="s">
        <v>92</v>
      </c>
      <c r="D110" s="39">
        <v>19</v>
      </c>
      <c r="E110" s="41">
        <v>36</v>
      </c>
      <c r="F110" s="42">
        <v>0.15</v>
      </c>
      <c r="G110" s="56">
        <f t="shared" si="2"/>
        <v>41.4</v>
      </c>
      <c r="H110" s="43">
        <v>700</v>
      </c>
      <c r="I110" s="44">
        <v>1</v>
      </c>
      <c r="J110" s="109">
        <f t="shared" si="3"/>
        <v>550.62</v>
      </c>
      <c r="K110" s="93"/>
      <c r="L110" s="47"/>
      <c r="M110" s="48"/>
      <c r="N110" s="49"/>
      <c r="O110" s="47"/>
      <c r="P110" s="50"/>
      <c r="R110" s="60"/>
    </row>
    <row r="111" spans="1:18" outlineLevel="1">
      <c r="B111" s="119" t="s">
        <v>352</v>
      </c>
      <c r="C111" s="52" t="s">
        <v>94</v>
      </c>
      <c r="D111" s="39">
        <v>12</v>
      </c>
      <c r="E111" s="41">
        <v>72</v>
      </c>
      <c r="F111" s="42">
        <v>0.15</v>
      </c>
      <c r="G111" s="56">
        <f t="shared" si="2"/>
        <v>82.8</v>
      </c>
      <c r="H111" s="43">
        <v>700</v>
      </c>
      <c r="I111" s="44">
        <v>0.5</v>
      </c>
      <c r="J111" s="109">
        <f t="shared" si="3"/>
        <v>347.76</v>
      </c>
      <c r="K111" s="93"/>
      <c r="L111" s="47"/>
      <c r="M111" s="48"/>
      <c r="N111" s="49"/>
      <c r="O111" s="47"/>
      <c r="P111" s="50"/>
      <c r="R111" s="60"/>
    </row>
    <row r="112" spans="1:18" outlineLevel="1">
      <c r="A112" s="1" t="s">
        <v>69</v>
      </c>
      <c r="B112" s="119" t="s">
        <v>566</v>
      </c>
      <c r="C112" s="52" t="s">
        <v>94</v>
      </c>
      <c r="D112" s="39">
        <v>4</v>
      </c>
      <c r="E112" s="41">
        <v>72</v>
      </c>
      <c r="F112" s="42">
        <v>0.15</v>
      </c>
      <c r="G112" s="56">
        <f t="shared" si="2"/>
        <v>82.8</v>
      </c>
      <c r="H112" s="43">
        <v>700</v>
      </c>
      <c r="I112" s="44">
        <v>0.5</v>
      </c>
      <c r="J112" s="109">
        <f t="shared" si="3"/>
        <v>115.92</v>
      </c>
      <c r="K112" s="93"/>
      <c r="L112" s="47"/>
      <c r="M112" s="48"/>
      <c r="N112" s="49"/>
      <c r="O112" s="47"/>
      <c r="P112" s="50"/>
      <c r="R112" s="60"/>
    </row>
    <row r="113" spans="1:18" outlineLevel="1">
      <c r="B113" s="119" t="s">
        <v>567</v>
      </c>
      <c r="C113" s="52" t="s">
        <v>94</v>
      </c>
      <c r="D113" s="39">
        <v>20</v>
      </c>
      <c r="E113" s="41">
        <v>72</v>
      </c>
      <c r="F113" s="42">
        <v>0.15</v>
      </c>
      <c r="G113" s="56">
        <f>E113*(1+F113)</f>
        <v>82.8</v>
      </c>
      <c r="H113" s="43">
        <v>750</v>
      </c>
      <c r="I113" s="44">
        <v>0.75</v>
      </c>
      <c r="J113" s="109">
        <f t="shared" si="3"/>
        <v>931.5</v>
      </c>
      <c r="K113" s="93"/>
      <c r="L113" s="47"/>
      <c r="M113" s="48"/>
      <c r="N113" s="49"/>
      <c r="O113" s="47"/>
      <c r="P113" s="50"/>
      <c r="R113" s="60"/>
    </row>
    <row r="114" spans="1:18" outlineLevel="1">
      <c r="B114" s="119" t="s">
        <v>568</v>
      </c>
      <c r="C114" s="52" t="s">
        <v>94</v>
      </c>
      <c r="D114" s="39">
        <v>20</v>
      </c>
      <c r="E114" s="41">
        <v>72</v>
      </c>
      <c r="F114" s="42">
        <v>0.15</v>
      </c>
      <c r="G114" s="56">
        <f>E114*(1+F114)</f>
        <v>82.8</v>
      </c>
      <c r="H114" s="43">
        <v>750</v>
      </c>
      <c r="I114" s="44">
        <v>0.75</v>
      </c>
      <c r="J114" s="109">
        <f t="shared" si="3"/>
        <v>931.5</v>
      </c>
      <c r="K114" s="93"/>
      <c r="L114" s="47"/>
      <c r="M114" s="48"/>
      <c r="N114" s="49"/>
      <c r="O114" s="47"/>
      <c r="P114" s="50"/>
      <c r="R114" s="60"/>
    </row>
    <row r="115" spans="1:18" outlineLevel="1">
      <c r="B115" s="119" t="s">
        <v>569</v>
      </c>
      <c r="C115" s="52" t="s">
        <v>94</v>
      </c>
      <c r="D115" s="39">
        <v>20</v>
      </c>
      <c r="E115" s="41">
        <v>72</v>
      </c>
      <c r="F115" s="42">
        <v>0.15</v>
      </c>
      <c r="G115" s="56">
        <f t="shared" ref="G115:G161" si="4">E115*(1+F115)</f>
        <v>82.8</v>
      </c>
      <c r="H115" s="43">
        <v>750</v>
      </c>
      <c r="I115" s="44">
        <v>0.75</v>
      </c>
      <c r="J115" s="109">
        <f t="shared" si="3"/>
        <v>931.5</v>
      </c>
      <c r="K115" s="93"/>
      <c r="L115" s="47"/>
      <c r="M115" s="48"/>
      <c r="N115" s="49"/>
      <c r="O115" s="47"/>
      <c r="P115" s="50"/>
      <c r="R115" s="60"/>
    </row>
    <row r="116" spans="1:18" outlineLevel="1">
      <c r="B116" s="119" t="s">
        <v>570</v>
      </c>
      <c r="C116" s="52" t="s">
        <v>94</v>
      </c>
      <c r="D116" s="39">
        <v>20</v>
      </c>
      <c r="E116" s="41">
        <v>72</v>
      </c>
      <c r="F116" s="42">
        <v>0.15</v>
      </c>
      <c r="G116" s="56">
        <f t="shared" si="4"/>
        <v>82.8</v>
      </c>
      <c r="H116" s="43">
        <v>750</v>
      </c>
      <c r="I116" s="44">
        <v>0.75</v>
      </c>
      <c r="J116" s="109">
        <f t="shared" si="3"/>
        <v>931.5</v>
      </c>
      <c r="K116" s="93"/>
      <c r="L116" s="47"/>
      <c r="M116" s="48"/>
      <c r="N116" s="49"/>
      <c r="O116" s="47"/>
      <c r="P116" s="50"/>
      <c r="R116" s="60"/>
    </row>
    <row r="117" spans="1:18" outlineLevel="1">
      <c r="B117" s="119" t="s">
        <v>571</v>
      </c>
      <c r="C117" s="52" t="s">
        <v>94</v>
      </c>
      <c r="D117" s="39">
        <v>4</v>
      </c>
      <c r="E117" s="41">
        <v>72</v>
      </c>
      <c r="F117" s="42">
        <v>0.15</v>
      </c>
      <c r="G117" s="56">
        <f t="shared" si="4"/>
        <v>82.8</v>
      </c>
      <c r="H117" s="43">
        <v>750</v>
      </c>
      <c r="I117" s="44">
        <v>0.75</v>
      </c>
      <c r="J117" s="109">
        <f t="shared" si="3"/>
        <v>186.3</v>
      </c>
      <c r="K117" s="93"/>
      <c r="L117" s="47"/>
      <c r="M117" s="48"/>
      <c r="N117" s="49"/>
      <c r="O117" s="47"/>
      <c r="P117" s="50"/>
      <c r="R117" s="60"/>
    </row>
    <row r="118" spans="1:18" outlineLevel="1">
      <c r="B118" s="119" t="s">
        <v>572</v>
      </c>
      <c r="C118" s="52" t="s">
        <v>94</v>
      </c>
      <c r="D118" s="39">
        <v>30</v>
      </c>
      <c r="E118" s="41">
        <v>72</v>
      </c>
      <c r="F118" s="42">
        <v>0.15</v>
      </c>
      <c r="G118" s="56">
        <f t="shared" si="4"/>
        <v>82.8</v>
      </c>
      <c r="H118" s="43">
        <v>750</v>
      </c>
      <c r="I118" s="44">
        <v>0.75</v>
      </c>
      <c r="J118" s="109">
        <f t="shared" si="3"/>
        <v>1397.25</v>
      </c>
      <c r="K118" s="93"/>
      <c r="L118" s="47"/>
      <c r="M118" s="48"/>
      <c r="N118" s="49"/>
      <c r="O118" s="47"/>
      <c r="P118" s="50"/>
      <c r="R118" s="60"/>
    </row>
    <row r="119" spans="1:18" outlineLevel="1">
      <c r="B119" s="119" t="s">
        <v>573</v>
      </c>
      <c r="C119" s="52" t="s">
        <v>94</v>
      </c>
      <c r="D119" s="39">
        <v>18</v>
      </c>
      <c r="E119" s="41">
        <v>72</v>
      </c>
      <c r="F119" s="42">
        <v>0.15</v>
      </c>
      <c r="G119" s="56">
        <f t="shared" si="4"/>
        <v>82.8</v>
      </c>
      <c r="H119" s="43">
        <v>750</v>
      </c>
      <c r="I119" s="44">
        <v>0.75</v>
      </c>
      <c r="J119" s="109">
        <f t="shared" si="3"/>
        <v>838.35</v>
      </c>
      <c r="K119" s="93"/>
      <c r="L119" s="47"/>
      <c r="M119" s="48"/>
      <c r="N119" s="49"/>
      <c r="O119" s="47"/>
      <c r="P119" s="50"/>
      <c r="R119" s="60"/>
    </row>
    <row r="120" spans="1:18" outlineLevel="1">
      <c r="B120" s="119" t="s">
        <v>574</v>
      </c>
      <c r="C120" s="52" t="s">
        <v>94</v>
      </c>
      <c r="D120" s="39">
        <v>6</v>
      </c>
      <c r="E120" s="41">
        <v>72</v>
      </c>
      <c r="F120" s="42">
        <v>0.15</v>
      </c>
      <c r="G120" s="56">
        <f t="shared" si="4"/>
        <v>82.8</v>
      </c>
      <c r="H120" s="43">
        <v>500</v>
      </c>
      <c r="I120" s="44">
        <v>0.5</v>
      </c>
      <c r="J120" s="109">
        <f t="shared" si="3"/>
        <v>124.19999999999999</v>
      </c>
      <c r="K120" s="93"/>
      <c r="L120" s="47"/>
      <c r="M120" s="48"/>
      <c r="N120" s="49"/>
      <c r="O120" s="47"/>
      <c r="P120" s="50"/>
      <c r="R120" s="60"/>
    </row>
    <row r="121" spans="1:18" outlineLevel="1">
      <c r="B121" s="59" t="s">
        <v>440</v>
      </c>
      <c r="C121" s="39" t="s">
        <v>76</v>
      </c>
      <c r="D121" s="39">
        <v>2</v>
      </c>
      <c r="E121" s="41">
        <v>60</v>
      </c>
      <c r="F121" s="42">
        <v>0</v>
      </c>
      <c r="G121" s="56">
        <f t="shared" si="4"/>
        <v>60</v>
      </c>
      <c r="H121" s="43">
        <v>200</v>
      </c>
      <c r="I121" s="44">
        <v>0.5</v>
      </c>
      <c r="J121" s="109">
        <f t="shared" si="3"/>
        <v>12</v>
      </c>
      <c r="K121" s="93"/>
      <c r="L121" s="47"/>
      <c r="M121" s="48"/>
      <c r="N121" s="49"/>
      <c r="O121" s="47"/>
      <c r="P121" s="50"/>
      <c r="R121" s="60"/>
    </row>
    <row r="122" spans="1:18" outlineLevel="1">
      <c r="B122" s="119" t="s">
        <v>575</v>
      </c>
      <c r="C122" s="52" t="s">
        <v>94</v>
      </c>
      <c r="D122" s="39">
        <v>3</v>
      </c>
      <c r="E122" s="41">
        <v>72</v>
      </c>
      <c r="F122" s="42">
        <v>0.15</v>
      </c>
      <c r="G122" s="56">
        <f t="shared" si="4"/>
        <v>82.8</v>
      </c>
      <c r="H122" s="43">
        <v>800</v>
      </c>
      <c r="I122" s="44">
        <v>0.5</v>
      </c>
      <c r="J122" s="109">
        <f t="shared" si="3"/>
        <v>99.359999999999985</v>
      </c>
      <c r="K122" s="93"/>
      <c r="L122" s="47"/>
      <c r="M122" s="48"/>
      <c r="N122" s="49"/>
      <c r="O122" s="47"/>
      <c r="P122" s="50"/>
      <c r="R122" s="60"/>
    </row>
    <row r="123" spans="1:18" outlineLevel="1">
      <c r="B123" s="119" t="s">
        <v>576</v>
      </c>
      <c r="C123" s="52" t="s">
        <v>94</v>
      </c>
      <c r="D123" s="39">
        <v>15</v>
      </c>
      <c r="E123" s="41">
        <v>72</v>
      </c>
      <c r="F123" s="42">
        <v>0.15</v>
      </c>
      <c r="G123" s="56">
        <f t="shared" si="4"/>
        <v>82.8</v>
      </c>
      <c r="H123" s="43">
        <v>750</v>
      </c>
      <c r="I123" s="44">
        <v>0.75</v>
      </c>
      <c r="J123" s="109">
        <f t="shared" si="3"/>
        <v>698.625</v>
      </c>
      <c r="K123" s="93"/>
      <c r="L123" s="47"/>
      <c r="M123" s="48"/>
      <c r="N123" s="49"/>
      <c r="O123" s="47"/>
      <c r="P123" s="50"/>
      <c r="R123" s="60"/>
    </row>
    <row r="124" spans="1:18" outlineLevel="1">
      <c r="B124" s="119" t="s">
        <v>577</v>
      </c>
      <c r="C124" s="52" t="s">
        <v>94</v>
      </c>
      <c r="D124" s="39">
        <v>3</v>
      </c>
      <c r="E124" s="41">
        <v>72</v>
      </c>
      <c r="F124" s="42">
        <v>0.15</v>
      </c>
      <c r="G124" s="56">
        <f t="shared" si="4"/>
        <v>82.8</v>
      </c>
      <c r="H124" s="43">
        <v>600</v>
      </c>
      <c r="I124" s="44">
        <v>0.5</v>
      </c>
      <c r="J124" s="109">
        <f t="shared" si="3"/>
        <v>74.52</v>
      </c>
      <c r="K124" s="93"/>
      <c r="L124" s="47"/>
      <c r="M124" s="48"/>
      <c r="N124" s="49"/>
      <c r="O124" s="47"/>
      <c r="P124" s="50"/>
      <c r="R124" s="60"/>
    </row>
    <row r="125" spans="1:18" outlineLevel="1">
      <c r="B125" s="119" t="s">
        <v>77</v>
      </c>
      <c r="C125" s="52" t="s">
        <v>92</v>
      </c>
      <c r="D125" s="39">
        <v>28</v>
      </c>
      <c r="E125" s="41">
        <v>36</v>
      </c>
      <c r="F125" s="42">
        <v>0.15</v>
      </c>
      <c r="G125" s="56">
        <f t="shared" si="4"/>
        <v>41.4</v>
      </c>
      <c r="H125" s="43">
        <v>600</v>
      </c>
      <c r="I125" s="44">
        <v>0.5</v>
      </c>
      <c r="J125" s="109">
        <f t="shared" si="3"/>
        <v>347.76</v>
      </c>
      <c r="K125" s="93"/>
      <c r="L125" s="47"/>
      <c r="M125" s="48"/>
      <c r="N125" s="49"/>
      <c r="O125" s="47"/>
      <c r="P125" s="50"/>
      <c r="R125" s="60"/>
    </row>
    <row r="126" spans="1:18" outlineLevel="1">
      <c r="B126" s="46" t="s">
        <v>578</v>
      </c>
      <c r="C126" s="48"/>
      <c r="D126" s="48"/>
      <c r="E126" s="49"/>
      <c r="F126" s="92"/>
      <c r="G126" s="63"/>
      <c r="H126" s="49"/>
      <c r="I126" s="64"/>
      <c r="J126" s="109">
        <f t="shared" si="3"/>
        <v>0</v>
      </c>
      <c r="K126" s="93"/>
      <c r="L126" s="47"/>
      <c r="M126" s="48"/>
      <c r="N126" s="49"/>
      <c r="O126" s="47"/>
      <c r="P126" s="50"/>
      <c r="R126" s="60"/>
    </row>
    <row r="127" spans="1:18" outlineLevel="1">
      <c r="A127" s="1" t="s">
        <v>262</v>
      </c>
      <c r="B127" s="119" t="s">
        <v>77</v>
      </c>
      <c r="C127" s="52" t="s">
        <v>92</v>
      </c>
      <c r="D127" s="39">
        <v>17</v>
      </c>
      <c r="E127" s="41">
        <v>36</v>
      </c>
      <c r="F127" s="42">
        <v>0.15</v>
      </c>
      <c r="G127" s="56">
        <f>E127*(1+F127)</f>
        <v>41.4</v>
      </c>
      <c r="H127" s="43">
        <v>600</v>
      </c>
      <c r="I127" s="44">
        <v>0.5</v>
      </c>
      <c r="J127" s="109">
        <f t="shared" si="3"/>
        <v>211.14</v>
      </c>
      <c r="K127" s="93"/>
      <c r="L127" s="47"/>
      <c r="M127" s="48"/>
      <c r="N127" s="49"/>
      <c r="O127" s="47"/>
      <c r="P127" s="50"/>
      <c r="R127" s="60"/>
    </row>
    <row r="128" spans="1:18" outlineLevel="1">
      <c r="B128" s="119" t="s">
        <v>579</v>
      </c>
      <c r="C128" s="52" t="s">
        <v>94</v>
      </c>
      <c r="D128" s="39">
        <v>6</v>
      </c>
      <c r="E128" s="41">
        <v>72</v>
      </c>
      <c r="F128" s="42">
        <v>0.15</v>
      </c>
      <c r="G128" s="56">
        <f t="shared" si="4"/>
        <v>82.8</v>
      </c>
      <c r="H128" s="43">
        <v>600</v>
      </c>
      <c r="I128" s="44">
        <v>0.5</v>
      </c>
      <c r="J128" s="109">
        <f t="shared" si="3"/>
        <v>149.04</v>
      </c>
      <c r="K128" s="93"/>
      <c r="L128" s="47"/>
      <c r="M128" s="48"/>
      <c r="N128" s="49"/>
      <c r="O128" s="47"/>
      <c r="P128" s="50"/>
      <c r="R128" s="60"/>
    </row>
    <row r="129" spans="1:18" outlineLevel="1">
      <c r="B129" s="59" t="s">
        <v>559</v>
      </c>
      <c r="C129" s="52" t="s">
        <v>94</v>
      </c>
      <c r="D129" s="39">
        <v>4</v>
      </c>
      <c r="E129" s="41">
        <v>72</v>
      </c>
      <c r="F129" s="42">
        <v>0.15</v>
      </c>
      <c r="G129" s="56">
        <f t="shared" si="4"/>
        <v>82.8</v>
      </c>
      <c r="H129" s="43">
        <v>600</v>
      </c>
      <c r="I129" s="44">
        <v>0.5</v>
      </c>
      <c r="J129" s="109">
        <f t="shared" si="3"/>
        <v>99.36</v>
      </c>
      <c r="K129" s="93"/>
      <c r="L129" s="47"/>
      <c r="M129" s="48"/>
      <c r="N129" s="49"/>
      <c r="O129" s="47"/>
      <c r="P129" s="50"/>
      <c r="R129" s="60"/>
    </row>
    <row r="130" spans="1:18" outlineLevel="1">
      <c r="B130" s="59" t="s">
        <v>580</v>
      </c>
      <c r="C130" s="39" t="s">
        <v>76</v>
      </c>
      <c r="D130" s="39">
        <v>6</v>
      </c>
      <c r="E130" s="41">
        <v>60</v>
      </c>
      <c r="F130" s="42">
        <v>0</v>
      </c>
      <c r="G130" s="56">
        <f t="shared" si="4"/>
        <v>60</v>
      </c>
      <c r="H130" s="43">
        <v>200</v>
      </c>
      <c r="I130" s="44">
        <v>1</v>
      </c>
      <c r="J130" s="109">
        <f t="shared" si="3"/>
        <v>72</v>
      </c>
      <c r="K130" s="93"/>
      <c r="L130" s="47"/>
      <c r="M130" s="48"/>
      <c r="N130" s="49"/>
      <c r="O130" s="47"/>
      <c r="P130" s="50"/>
      <c r="R130" s="60"/>
    </row>
    <row r="131" spans="1:18" outlineLevel="1">
      <c r="B131" s="59" t="s">
        <v>406</v>
      </c>
      <c r="C131" s="52" t="s">
        <v>94</v>
      </c>
      <c r="D131" s="39">
        <v>8</v>
      </c>
      <c r="E131" s="41">
        <v>72</v>
      </c>
      <c r="F131" s="42">
        <v>0.15</v>
      </c>
      <c r="G131" s="56">
        <f t="shared" si="4"/>
        <v>82.8</v>
      </c>
      <c r="H131" s="43">
        <v>300</v>
      </c>
      <c r="I131" s="44">
        <v>1</v>
      </c>
      <c r="J131" s="109">
        <f t="shared" si="3"/>
        <v>198.72</v>
      </c>
      <c r="K131" s="93"/>
      <c r="L131" s="47"/>
      <c r="M131" s="48"/>
      <c r="N131" s="49"/>
      <c r="O131" s="47"/>
      <c r="P131" s="50"/>
      <c r="R131" s="60"/>
    </row>
    <row r="132" spans="1:18" outlineLevel="1">
      <c r="B132" s="59" t="s">
        <v>581</v>
      </c>
      <c r="C132" s="52" t="s">
        <v>94</v>
      </c>
      <c r="D132" s="39">
        <v>4</v>
      </c>
      <c r="E132" s="41">
        <v>72</v>
      </c>
      <c r="F132" s="42">
        <v>0.15</v>
      </c>
      <c r="G132" s="56">
        <f t="shared" si="4"/>
        <v>82.8</v>
      </c>
      <c r="H132" s="43">
        <v>400</v>
      </c>
      <c r="I132" s="44">
        <v>0.5</v>
      </c>
      <c r="J132" s="109">
        <f t="shared" si="3"/>
        <v>66.239999999999995</v>
      </c>
      <c r="K132" s="93"/>
      <c r="L132" s="47"/>
      <c r="M132" s="48"/>
      <c r="N132" s="49"/>
      <c r="O132" s="47"/>
      <c r="P132" s="50"/>
      <c r="R132" s="60"/>
    </row>
    <row r="133" spans="1:18" outlineLevel="1">
      <c r="B133" s="119" t="s">
        <v>582</v>
      </c>
      <c r="C133" s="52" t="s">
        <v>94</v>
      </c>
      <c r="D133" s="39">
        <v>4</v>
      </c>
      <c r="E133" s="41">
        <v>72</v>
      </c>
      <c r="F133" s="42">
        <v>0.15</v>
      </c>
      <c r="G133" s="56">
        <f t="shared" si="4"/>
        <v>82.8</v>
      </c>
      <c r="H133" s="43">
        <v>600</v>
      </c>
      <c r="I133" s="44">
        <v>1</v>
      </c>
      <c r="J133" s="109">
        <f t="shared" si="3"/>
        <v>198.72</v>
      </c>
      <c r="K133" s="93"/>
      <c r="L133" s="47"/>
      <c r="M133" s="48"/>
      <c r="N133" s="49"/>
      <c r="O133" s="47"/>
      <c r="P133" s="50"/>
      <c r="R133" s="60"/>
    </row>
    <row r="134" spans="1:18" outlineLevel="1">
      <c r="B134" s="59" t="s">
        <v>583</v>
      </c>
      <c r="C134" s="52" t="s">
        <v>94</v>
      </c>
      <c r="D134" s="39">
        <v>4</v>
      </c>
      <c r="E134" s="41">
        <v>72</v>
      </c>
      <c r="F134" s="42">
        <v>0.15</v>
      </c>
      <c r="G134" s="56">
        <f t="shared" si="4"/>
        <v>82.8</v>
      </c>
      <c r="H134" s="43">
        <v>600</v>
      </c>
      <c r="I134" s="44">
        <v>1</v>
      </c>
      <c r="J134" s="109">
        <f t="shared" si="3"/>
        <v>198.72</v>
      </c>
      <c r="K134" s="93"/>
      <c r="L134" s="47"/>
      <c r="M134" s="48"/>
      <c r="N134" s="49"/>
      <c r="O134" s="47"/>
      <c r="P134" s="50"/>
      <c r="R134" s="60"/>
    </row>
    <row r="135" spans="1:18" outlineLevel="1">
      <c r="B135" s="59" t="s">
        <v>584</v>
      </c>
      <c r="C135" s="152" t="s">
        <v>864</v>
      </c>
      <c r="D135" s="116"/>
      <c r="E135" s="118"/>
      <c r="F135" s="42"/>
      <c r="G135" s="56">
        <f t="shared" si="4"/>
        <v>0</v>
      </c>
      <c r="H135" s="43">
        <v>1300</v>
      </c>
      <c r="I135" s="44">
        <v>0.75</v>
      </c>
      <c r="J135" s="109">
        <f t="shared" si="3"/>
        <v>0</v>
      </c>
      <c r="K135" s="93"/>
      <c r="L135" s="47"/>
      <c r="M135" s="48"/>
      <c r="N135" s="49"/>
      <c r="O135" s="47"/>
      <c r="P135" s="50"/>
      <c r="R135" s="60"/>
    </row>
    <row r="136" spans="1:18" outlineLevel="1">
      <c r="B136" s="59" t="s">
        <v>584</v>
      </c>
      <c r="C136" s="153" t="s">
        <v>865</v>
      </c>
      <c r="D136" s="116"/>
      <c r="E136" s="118"/>
      <c r="F136" s="42"/>
      <c r="G136" s="56">
        <f t="shared" si="4"/>
        <v>0</v>
      </c>
      <c r="H136" s="43">
        <v>1300</v>
      </c>
      <c r="I136" s="44">
        <v>0.75</v>
      </c>
      <c r="J136" s="109">
        <f t="shared" ref="J136:J175" si="5">(G136/1000*H136)*I136*D136</f>
        <v>0</v>
      </c>
      <c r="K136" s="93"/>
      <c r="L136" s="47"/>
      <c r="M136" s="48"/>
      <c r="N136" s="49"/>
      <c r="O136" s="47"/>
      <c r="P136" s="50"/>
      <c r="R136" s="60"/>
    </row>
    <row r="137" spans="1:18" outlineLevel="1">
      <c r="B137" s="59" t="s">
        <v>585</v>
      </c>
      <c r="C137" s="52" t="s">
        <v>94</v>
      </c>
      <c r="D137" s="39">
        <v>5</v>
      </c>
      <c r="E137" s="41">
        <v>72</v>
      </c>
      <c r="F137" s="42">
        <v>0.15</v>
      </c>
      <c r="G137" s="56">
        <f t="shared" si="4"/>
        <v>82.8</v>
      </c>
      <c r="H137" s="43">
        <v>700</v>
      </c>
      <c r="I137" s="44">
        <v>0.5</v>
      </c>
      <c r="J137" s="109">
        <f t="shared" si="5"/>
        <v>144.9</v>
      </c>
      <c r="K137" s="93"/>
      <c r="L137" s="47"/>
      <c r="M137" s="48"/>
      <c r="N137" s="49"/>
      <c r="O137" s="47"/>
      <c r="P137" s="50"/>
      <c r="R137" s="60"/>
    </row>
    <row r="138" spans="1:18" outlineLevel="1">
      <c r="B138" s="59" t="s">
        <v>586</v>
      </c>
      <c r="C138" s="52" t="s">
        <v>94</v>
      </c>
      <c r="D138" s="39">
        <v>4</v>
      </c>
      <c r="E138" s="41">
        <v>72</v>
      </c>
      <c r="F138" s="42">
        <v>0.15</v>
      </c>
      <c r="G138" s="56">
        <f t="shared" si="4"/>
        <v>82.8</v>
      </c>
      <c r="H138" s="43">
        <v>600</v>
      </c>
      <c r="I138" s="44">
        <v>0.5</v>
      </c>
      <c r="J138" s="109">
        <f t="shared" si="5"/>
        <v>99.36</v>
      </c>
      <c r="K138" s="93"/>
      <c r="L138" s="47"/>
      <c r="M138" s="48"/>
      <c r="N138" s="49"/>
      <c r="O138" s="47"/>
      <c r="P138" s="50"/>
      <c r="R138" s="60"/>
    </row>
    <row r="139" spans="1:18" outlineLevel="1">
      <c r="B139" s="59" t="s">
        <v>407</v>
      </c>
      <c r="C139" s="39" t="s">
        <v>271</v>
      </c>
      <c r="D139" s="39">
        <v>1</v>
      </c>
      <c r="E139" s="41">
        <v>100</v>
      </c>
      <c r="F139" s="42">
        <v>0</v>
      </c>
      <c r="G139" s="56">
        <f t="shared" si="4"/>
        <v>100</v>
      </c>
      <c r="H139" s="43">
        <v>400</v>
      </c>
      <c r="I139" s="44">
        <v>1</v>
      </c>
      <c r="J139" s="109">
        <f t="shared" si="5"/>
        <v>40</v>
      </c>
      <c r="K139" s="93"/>
      <c r="L139" s="47"/>
      <c r="M139" s="48"/>
      <c r="N139" s="49"/>
      <c r="O139" s="47"/>
      <c r="P139" s="50"/>
      <c r="R139" s="60"/>
    </row>
    <row r="140" spans="1:18" outlineLevel="1">
      <c r="B140" s="46" t="s">
        <v>587</v>
      </c>
      <c r="C140" s="48"/>
      <c r="D140" s="48"/>
      <c r="E140" s="49"/>
      <c r="F140" s="92"/>
      <c r="G140" s="63"/>
      <c r="H140" s="49"/>
      <c r="I140" s="64"/>
      <c r="J140" s="109">
        <f t="shared" si="5"/>
        <v>0</v>
      </c>
      <c r="K140" s="93"/>
      <c r="L140" s="47"/>
      <c r="M140" s="48"/>
      <c r="N140" s="49"/>
      <c r="O140" s="47"/>
      <c r="P140" s="50"/>
      <c r="R140" s="60"/>
    </row>
    <row r="141" spans="1:18" outlineLevel="1">
      <c r="A141" s="1" t="s">
        <v>262</v>
      </c>
      <c r="B141" s="119" t="s">
        <v>352</v>
      </c>
      <c r="C141" s="52" t="s">
        <v>94</v>
      </c>
      <c r="D141" s="39">
        <v>2</v>
      </c>
      <c r="E141" s="41">
        <v>72</v>
      </c>
      <c r="F141" s="42">
        <v>0.15</v>
      </c>
      <c r="G141" s="56">
        <f t="shared" si="4"/>
        <v>82.8</v>
      </c>
      <c r="H141" s="43">
        <v>600</v>
      </c>
      <c r="I141" s="44">
        <v>0.5</v>
      </c>
      <c r="J141" s="109">
        <f t="shared" si="5"/>
        <v>49.68</v>
      </c>
      <c r="K141" s="93"/>
      <c r="L141" s="47"/>
      <c r="M141" s="48"/>
      <c r="N141" s="49"/>
      <c r="O141" s="47"/>
      <c r="P141" s="50"/>
      <c r="R141" s="60"/>
    </row>
    <row r="142" spans="1:18" outlineLevel="1">
      <c r="B142" s="59" t="s">
        <v>588</v>
      </c>
      <c r="C142" s="52" t="s">
        <v>94</v>
      </c>
      <c r="D142" s="39">
        <v>4</v>
      </c>
      <c r="E142" s="41">
        <v>72</v>
      </c>
      <c r="F142" s="42">
        <v>0.15</v>
      </c>
      <c r="G142" s="56">
        <f t="shared" si="4"/>
        <v>82.8</v>
      </c>
      <c r="H142" s="43">
        <v>100</v>
      </c>
      <c r="I142" s="44">
        <v>0.5</v>
      </c>
      <c r="J142" s="109">
        <f t="shared" si="5"/>
        <v>16.559999999999999</v>
      </c>
      <c r="K142" s="93"/>
      <c r="L142" s="47"/>
      <c r="M142" s="48"/>
      <c r="N142" s="49"/>
      <c r="O142" s="47"/>
      <c r="P142" s="50"/>
      <c r="R142" s="60"/>
    </row>
    <row r="143" spans="1:18" outlineLevel="1">
      <c r="B143" s="59" t="s">
        <v>588</v>
      </c>
      <c r="C143" s="39" t="s">
        <v>76</v>
      </c>
      <c r="D143" s="39">
        <v>1</v>
      </c>
      <c r="E143" s="41">
        <v>60</v>
      </c>
      <c r="F143" s="42">
        <v>0</v>
      </c>
      <c r="G143" s="56">
        <f t="shared" si="4"/>
        <v>60</v>
      </c>
      <c r="H143" s="43">
        <v>100</v>
      </c>
      <c r="I143" s="44">
        <v>1</v>
      </c>
      <c r="J143" s="109">
        <f t="shared" si="5"/>
        <v>6</v>
      </c>
      <c r="K143" s="93"/>
      <c r="L143" s="47"/>
      <c r="M143" s="48"/>
      <c r="N143" s="49"/>
      <c r="O143" s="47"/>
      <c r="P143" s="50"/>
      <c r="R143" s="60"/>
    </row>
    <row r="144" spans="1:18" outlineLevel="1">
      <c r="B144" s="59" t="s">
        <v>440</v>
      </c>
      <c r="C144" s="39" t="s">
        <v>76</v>
      </c>
      <c r="D144" s="39">
        <v>1</v>
      </c>
      <c r="E144" s="41">
        <v>60</v>
      </c>
      <c r="F144" s="42">
        <v>0</v>
      </c>
      <c r="G144" s="56">
        <f t="shared" si="4"/>
        <v>60</v>
      </c>
      <c r="H144" s="43">
        <v>200</v>
      </c>
      <c r="I144" s="44">
        <v>1</v>
      </c>
      <c r="J144" s="109">
        <f t="shared" si="5"/>
        <v>12</v>
      </c>
      <c r="K144" s="93"/>
      <c r="L144" s="47"/>
      <c r="M144" s="48"/>
      <c r="N144" s="49"/>
      <c r="O144" s="47"/>
      <c r="P144" s="50"/>
      <c r="R144" s="60"/>
    </row>
    <row r="145" spans="1:18" outlineLevel="1">
      <c r="B145" s="119" t="s">
        <v>77</v>
      </c>
      <c r="C145" s="52" t="s">
        <v>94</v>
      </c>
      <c r="D145" s="39">
        <v>7</v>
      </c>
      <c r="E145" s="41">
        <v>72</v>
      </c>
      <c r="F145" s="42">
        <v>0.15</v>
      </c>
      <c r="G145" s="56">
        <f t="shared" si="4"/>
        <v>82.8</v>
      </c>
      <c r="H145" s="43">
        <v>500</v>
      </c>
      <c r="I145" s="44">
        <v>0.5</v>
      </c>
      <c r="J145" s="109">
        <f t="shared" si="5"/>
        <v>144.9</v>
      </c>
      <c r="K145" s="93"/>
      <c r="L145" s="47"/>
      <c r="M145" s="48"/>
      <c r="N145" s="49"/>
      <c r="O145" s="47"/>
      <c r="P145" s="50"/>
      <c r="R145" s="60"/>
    </row>
    <row r="146" spans="1:18" outlineLevel="1">
      <c r="B146" s="119" t="s">
        <v>77</v>
      </c>
      <c r="C146" s="39" t="s">
        <v>76</v>
      </c>
      <c r="D146" s="39">
        <v>5</v>
      </c>
      <c r="E146" s="41">
        <v>60</v>
      </c>
      <c r="F146" s="42">
        <v>0</v>
      </c>
      <c r="G146" s="56">
        <f t="shared" si="4"/>
        <v>60</v>
      </c>
      <c r="H146" s="43">
        <v>500</v>
      </c>
      <c r="I146" s="44">
        <v>0.5</v>
      </c>
      <c r="J146" s="109">
        <f t="shared" si="5"/>
        <v>75</v>
      </c>
      <c r="K146" s="93"/>
      <c r="L146" s="47"/>
      <c r="M146" s="48"/>
      <c r="N146" s="49"/>
      <c r="O146" s="47"/>
      <c r="P146" s="50"/>
      <c r="R146" s="60"/>
    </row>
    <row r="147" spans="1:18" outlineLevel="1">
      <c r="B147" s="120" t="s">
        <v>276</v>
      </c>
      <c r="C147" s="39" t="s">
        <v>76</v>
      </c>
      <c r="D147" s="39">
        <v>20</v>
      </c>
      <c r="E147" s="41">
        <v>60</v>
      </c>
      <c r="F147" s="42">
        <v>0</v>
      </c>
      <c r="G147" s="56">
        <f t="shared" si="4"/>
        <v>60</v>
      </c>
      <c r="H147" s="43">
        <v>500</v>
      </c>
      <c r="I147" s="44">
        <v>0.5</v>
      </c>
      <c r="J147" s="109">
        <f t="shared" si="5"/>
        <v>300</v>
      </c>
      <c r="K147" s="93"/>
      <c r="L147" s="47"/>
      <c r="M147" s="48"/>
      <c r="N147" s="49"/>
      <c r="O147" s="47"/>
      <c r="P147" s="50"/>
      <c r="R147" s="60"/>
    </row>
    <row r="148" spans="1:18" outlineLevel="1">
      <c r="B148" s="59" t="s">
        <v>276</v>
      </c>
      <c r="C148" s="52" t="s">
        <v>94</v>
      </c>
      <c r="D148" s="39">
        <v>13</v>
      </c>
      <c r="E148" s="41">
        <v>72</v>
      </c>
      <c r="F148" s="42">
        <v>0.15</v>
      </c>
      <c r="G148" s="56">
        <f t="shared" si="4"/>
        <v>82.8</v>
      </c>
      <c r="H148" s="43">
        <v>500</v>
      </c>
      <c r="I148" s="44">
        <v>0.5</v>
      </c>
      <c r="J148" s="109">
        <f t="shared" si="5"/>
        <v>269.09999999999997</v>
      </c>
      <c r="K148" s="93"/>
      <c r="L148" s="47"/>
      <c r="M148" s="48"/>
      <c r="N148" s="49"/>
      <c r="O148" s="47"/>
      <c r="P148" s="50"/>
      <c r="R148" s="60"/>
    </row>
    <row r="149" spans="1:18" outlineLevel="1">
      <c r="B149" s="59" t="s">
        <v>406</v>
      </c>
      <c r="C149" s="39" t="s">
        <v>76</v>
      </c>
      <c r="D149" s="39">
        <v>3</v>
      </c>
      <c r="E149" s="41">
        <v>60</v>
      </c>
      <c r="F149" s="42">
        <v>0</v>
      </c>
      <c r="G149" s="56">
        <f t="shared" si="4"/>
        <v>60</v>
      </c>
      <c r="H149" s="43">
        <v>400</v>
      </c>
      <c r="I149" s="44">
        <v>0.5</v>
      </c>
      <c r="J149" s="109">
        <f t="shared" si="5"/>
        <v>36</v>
      </c>
      <c r="K149" s="93"/>
      <c r="L149" s="47"/>
      <c r="M149" s="48"/>
      <c r="N149" s="49"/>
      <c r="O149" s="47"/>
      <c r="P149" s="50"/>
      <c r="R149" s="60"/>
    </row>
    <row r="150" spans="1:18" outlineLevel="1">
      <c r="B150" s="59" t="s">
        <v>406</v>
      </c>
      <c r="C150" s="52" t="s">
        <v>94</v>
      </c>
      <c r="D150" s="39">
        <v>3</v>
      </c>
      <c r="E150" s="41">
        <v>72</v>
      </c>
      <c r="F150" s="42">
        <v>0.15</v>
      </c>
      <c r="G150" s="56">
        <f t="shared" si="4"/>
        <v>82.8</v>
      </c>
      <c r="H150" s="43">
        <v>400</v>
      </c>
      <c r="I150" s="44">
        <v>0.5</v>
      </c>
      <c r="J150" s="109">
        <f t="shared" si="5"/>
        <v>49.679999999999993</v>
      </c>
      <c r="K150" s="93"/>
      <c r="L150" s="47"/>
      <c r="M150" s="48"/>
      <c r="N150" s="49"/>
      <c r="O150" s="47"/>
      <c r="P150" s="50"/>
      <c r="R150" s="60"/>
    </row>
    <row r="151" spans="1:18" outlineLevel="1">
      <c r="A151" s="1" t="s">
        <v>69</v>
      </c>
      <c r="B151" s="59" t="s">
        <v>429</v>
      </c>
      <c r="C151" s="52" t="s">
        <v>94</v>
      </c>
      <c r="D151" s="39">
        <v>9</v>
      </c>
      <c r="E151" s="41">
        <v>72</v>
      </c>
      <c r="F151" s="42">
        <v>0.15</v>
      </c>
      <c r="G151" s="56">
        <f>E151*(1+F151)</f>
        <v>82.8</v>
      </c>
      <c r="H151" s="43">
        <v>600</v>
      </c>
      <c r="I151" s="44">
        <v>0.5</v>
      </c>
      <c r="J151" s="109">
        <f t="shared" si="5"/>
        <v>223.56</v>
      </c>
      <c r="K151" s="93"/>
      <c r="L151" s="47"/>
      <c r="M151" s="48"/>
      <c r="N151" s="49"/>
      <c r="O151" s="47"/>
      <c r="P151" s="50"/>
      <c r="R151" s="60"/>
    </row>
    <row r="152" spans="1:18" outlineLevel="1">
      <c r="B152" s="59" t="s">
        <v>589</v>
      </c>
      <c r="C152" s="52" t="s">
        <v>94</v>
      </c>
      <c r="D152" s="39">
        <v>3</v>
      </c>
      <c r="E152" s="41">
        <v>72</v>
      </c>
      <c r="F152" s="42">
        <v>0.15</v>
      </c>
      <c r="G152" s="56">
        <f t="shared" si="4"/>
        <v>82.8</v>
      </c>
      <c r="H152" s="43">
        <v>100</v>
      </c>
      <c r="I152" s="44">
        <v>0.5</v>
      </c>
      <c r="J152" s="109">
        <f t="shared" si="5"/>
        <v>12.419999999999998</v>
      </c>
      <c r="K152" s="93"/>
      <c r="L152" s="47"/>
      <c r="M152" s="48"/>
      <c r="N152" s="49"/>
      <c r="O152" s="47"/>
      <c r="P152" s="50"/>
      <c r="R152" s="60"/>
    </row>
    <row r="153" spans="1:18" outlineLevel="1">
      <c r="B153" s="59" t="s">
        <v>106</v>
      </c>
      <c r="C153" s="52" t="s">
        <v>94</v>
      </c>
      <c r="D153" s="39">
        <v>4</v>
      </c>
      <c r="E153" s="41">
        <v>72</v>
      </c>
      <c r="F153" s="42">
        <v>0.15</v>
      </c>
      <c r="G153" s="56">
        <f t="shared" si="4"/>
        <v>82.8</v>
      </c>
      <c r="H153" s="43">
        <v>200</v>
      </c>
      <c r="I153" s="44">
        <v>0.5</v>
      </c>
      <c r="J153" s="109">
        <f t="shared" si="5"/>
        <v>33.119999999999997</v>
      </c>
      <c r="K153" s="93"/>
      <c r="L153" s="47"/>
      <c r="M153" s="48"/>
      <c r="N153" s="49"/>
      <c r="O153" s="47"/>
      <c r="P153" s="50"/>
      <c r="R153" s="60"/>
    </row>
    <row r="154" spans="1:18" outlineLevel="1">
      <c r="B154" s="119" t="s">
        <v>404</v>
      </c>
      <c r="C154" s="52" t="s">
        <v>94</v>
      </c>
      <c r="D154" s="39">
        <v>81</v>
      </c>
      <c r="E154" s="41">
        <v>72</v>
      </c>
      <c r="F154" s="42">
        <v>0.15</v>
      </c>
      <c r="G154" s="56">
        <f t="shared" si="4"/>
        <v>82.8</v>
      </c>
      <c r="H154" s="43">
        <v>800</v>
      </c>
      <c r="I154" s="44">
        <v>0.5</v>
      </c>
      <c r="J154" s="109">
        <f t="shared" si="5"/>
        <v>2682.72</v>
      </c>
      <c r="K154" s="93"/>
      <c r="L154" s="47"/>
      <c r="M154" s="48"/>
      <c r="N154" s="49"/>
      <c r="O154" s="47"/>
      <c r="P154" s="50"/>
      <c r="R154" s="60"/>
    </row>
    <row r="155" spans="1:18" outlineLevel="1">
      <c r="B155" s="59" t="s">
        <v>590</v>
      </c>
      <c r="C155" s="52" t="s">
        <v>94</v>
      </c>
      <c r="D155" s="39">
        <v>2</v>
      </c>
      <c r="E155" s="41">
        <v>72</v>
      </c>
      <c r="F155" s="42">
        <v>0.15</v>
      </c>
      <c r="G155" s="56">
        <f t="shared" si="4"/>
        <v>82.8</v>
      </c>
      <c r="H155" s="43">
        <v>700</v>
      </c>
      <c r="I155" s="44">
        <v>0.5</v>
      </c>
      <c r="J155" s="109">
        <f t="shared" si="5"/>
        <v>57.96</v>
      </c>
      <c r="K155" s="93"/>
      <c r="L155" s="47"/>
      <c r="M155" s="48"/>
      <c r="N155" s="49"/>
      <c r="O155" s="47"/>
      <c r="P155" s="50"/>
      <c r="R155" s="60"/>
    </row>
    <row r="156" spans="1:18" outlineLevel="1">
      <c r="B156" s="59" t="s">
        <v>591</v>
      </c>
      <c r="C156" s="52" t="s">
        <v>94</v>
      </c>
      <c r="D156" s="39">
        <v>4</v>
      </c>
      <c r="E156" s="41">
        <v>72</v>
      </c>
      <c r="F156" s="42">
        <v>0.15</v>
      </c>
      <c r="G156" s="56">
        <f t="shared" si="4"/>
        <v>82.8</v>
      </c>
      <c r="H156" s="43">
        <v>700</v>
      </c>
      <c r="I156" s="44">
        <v>0.5</v>
      </c>
      <c r="J156" s="109">
        <f t="shared" si="5"/>
        <v>115.92</v>
      </c>
      <c r="K156" s="93"/>
      <c r="L156" s="47"/>
      <c r="M156" s="48"/>
      <c r="N156" s="49"/>
      <c r="O156" s="47"/>
      <c r="P156" s="50"/>
      <c r="R156" s="60"/>
    </row>
    <row r="157" spans="1:18" outlineLevel="1">
      <c r="B157" s="59" t="s">
        <v>452</v>
      </c>
      <c r="C157" s="39" t="s">
        <v>76</v>
      </c>
      <c r="D157" s="39">
        <v>3</v>
      </c>
      <c r="E157" s="41">
        <v>60</v>
      </c>
      <c r="F157" s="42">
        <v>0</v>
      </c>
      <c r="G157" s="56">
        <f t="shared" si="4"/>
        <v>60</v>
      </c>
      <c r="H157" s="43">
        <v>100</v>
      </c>
      <c r="I157" s="44">
        <v>0.5</v>
      </c>
      <c r="J157" s="109">
        <f t="shared" si="5"/>
        <v>9</v>
      </c>
      <c r="K157" s="93"/>
      <c r="L157" s="47"/>
      <c r="M157" s="48"/>
      <c r="N157" s="49"/>
      <c r="O157" s="47"/>
      <c r="P157" s="50"/>
      <c r="R157" s="60"/>
    </row>
    <row r="158" spans="1:18" outlineLevel="1">
      <c r="B158" s="59" t="s">
        <v>301</v>
      </c>
      <c r="C158" s="39" t="s">
        <v>76</v>
      </c>
      <c r="D158" s="39">
        <v>2</v>
      </c>
      <c r="E158" s="41">
        <v>60</v>
      </c>
      <c r="F158" s="42">
        <v>0</v>
      </c>
      <c r="G158" s="56">
        <f t="shared" si="4"/>
        <v>60</v>
      </c>
      <c r="H158" s="43">
        <v>200</v>
      </c>
      <c r="I158" s="44">
        <v>1</v>
      </c>
      <c r="J158" s="109">
        <f t="shared" si="5"/>
        <v>24</v>
      </c>
      <c r="K158" s="93"/>
      <c r="L158" s="47"/>
      <c r="M158" s="48"/>
      <c r="N158" s="49"/>
      <c r="O158" s="47"/>
      <c r="P158" s="50"/>
      <c r="R158" s="60"/>
    </row>
    <row r="159" spans="1:18" outlineLevel="1">
      <c r="B159" s="59" t="s">
        <v>546</v>
      </c>
      <c r="C159" s="52" t="s">
        <v>94</v>
      </c>
      <c r="D159" s="39">
        <v>2</v>
      </c>
      <c r="E159" s="41">
        <v>72</v>
      </c>
      <c r="F159" s="42">
        <v>0.15</v>
      </c>
      <c r="G159" s="56">
        <f t="shared" si="4"/>
        <v>82.8</v>
      </c>
      <c r="H159" s="43">
        <v>100</v>
      </c>
      <c r="I159" s="44">
        <v>1</v>
      </c>
      <c r="J159" s="109">
        <f t="shared" si="5"/>
        <v>16.559999999999999</v>
      </c>
      <c r="K159" s="93"/>
      <c r="L159" s="47"/>
      <c r="M159" s="48"/>
      <c r="N159" s="49"/>
      <c r="O159" s="47"/>
      <c r="P159" s="50"/>
      <c r="R159" s="60"/>
    </row>
    <row r="160" spans="1:18" outlineLevel="1">
      <c r="B160" s="59" t="s">
        <v>592</v>
      </c>
      <c r="C160" s="52" t="s">
        <v>94</v>
      </c>
      <c r="D160" s="39">
        <v>1</v>
      </c>
      <c r="E160" s="41">
        <v>72</v>
      </c>
      <c r="F160" s="42">
        <v>0.15</v>
      </c>
      <c r="G160" s="56">
        <f t="shared" si="4"/>
        <v>82.8</v>
      </c>
      <c r="H160" s="43">
        <v>100</v>
      </c>
      <c r="I160" s="44">
        <v>1</v>
      </c>
      <c r="J160" s="109">
        <f t="shared" si="5"/>
        <v>8.2799999999999994</v>
      </c>
      <c r="K160" s="93"/>
      <c r="L160" s="47"/>
      <c r="M160" s="48"/>
      <c r="N160" s="49"/>
      <c r="O160" s="47"/>
      <c r="P160" s="50"/>
      <c r="R160" s="60"/>
    </row>
    <row r="161" spans="2:18" outlineLevel="1">
      <c r="B161" s="59" t="s">
        <v>593</v>
      </c>
      <c r="C161" s="39" t="s">
        <v>271</v>
      </c>
      <c r="D161" s="39">
        <v>2</v>
      </c>
      <c r="E161" s="41">
        <v>100</v>
      </c>
      <c r="F161" s="42">
        <v>0</v>
      </c>
      <c r="G161" s="56">
        <f t="shared" si="4"/>
        <v>100</v>
      </c>
      <c r="H161" s="43">
        <v>600</v>
      </c>
      <c r="I161" s="44">
        <v>1</v>
      </c>
      <c r="J161" s="109">
        <f t="shared" si="5"/>
        <v>120</v>
      </c>
      <c r="K161" s="93"/>
      <c r="L161" s="47"/>
      <c r="M161" s="48"/>
      <c r="N161" s="49"/>
      <c r="O161" s="47"/>
      <c r="P161" s="50"/>
      <c r="R161" s="60"/>
    </row>
    <row r="162" spans="2:18" outlineLevel="1">
      <c r="B162" s="46" t="s">
        <v>594</v>
      </c>
      <c r="C162" s="48"/>
      <c r="D162" s="48"/>
      <c r="E162" s="49"/>
      <c r="F162" s="92"/>
      <c r="G162" s="63"/>
      <c r="H162" s="49"/>
      <c r="I162" s="64"/>
      <c r="J162" s="109">
        <f t="shared" si="5"/>
        <v>0</v>
      </c>
      <c r="K162" s="93"/>
      <c r="L162" s="47"/>
      <c r="M162" s="48"/>
      <c r="N162" s="49"/>
      <c r="O162" s="47"/>
      <c r="P162" s="50"/>
      <c r="R162" s="60"/>
    </row>
    <row r="163" spans="2:18" outlineLevel="1">
      <c r="B163" s="59" t="s">
        <v>268</v>
      </c>
      <c r="C163" s="52" t="s">
        <v>94</v>
      </c>
      <c r="D163" s="39">
        <v>38</v>
      </c>
      <c r="E163" s="41">
        <v>72</v>
      </c>
      <c r="F163" s="42">
        <v>0.15</v>
      </c>
      <c r="G163" s="56">
        <f t="shared" si="2"/>
        <v>82.8</v>
      </c>
      <c r="H163" s="43">
        <v>900</v>
      </c>
      <c r="I163" s="44">
        <v>0.75</v>
      </c>
      <c r="J163" s="109">
        <f t="shared" si="5"/>
        <v>2123.8200000000002</v>
      </c>
      <c r="K163" s="93"/>
      <c r="L163" s="47"/>
      <c r="M163" s="48"/>
      <c r="N163" s="49"/>
      <c r="O163" s="47"/>
      <c r="P163" s="50"/>
      <c r="R163" s="60"/>
    </row>
    <row r="164" spans="2:18" outlineLevel="1">
      <c r="B164" s="59" t="s">
        <v>422</v>
      </c>
      <c r="C164" s="39" t="s">
        <v>76</v>
      </c>
      <c r="D164" s="39">
        <v>1</v>
      </c>
      <c r="E164" s="41">
        <v>60</v>
      </c>
      <c r="F164" s="42">
        <v>0</v>
      </c>
      <c r="G164" s="56">
        <f t="shared" si="2"/>
        <v>60</v>
      </c>
      <c r="H164" s="43">
        <v>200</v>
      </c>
      <c r="I164" s="44">
        <v>1</v>
      </c>
      <c r="J164" s="109">
        <f t="shared" si="5"/>
        <v>12</v>
      </c>
      <c r="K164" s="93"/>
      <c r="L164" s="47"/>
      <c r="M164" s="48"/>
      <c r="N164" s="49"/>
      <c r="O164" s="47"/>
      <c r="P164" s="50"/>
      <c r="R164" s="60"/>
    </row>
    <row r="165" spans="2:18" outlineLevel="1">
      <c r="B165" s="59" t="s">
        <v>422</v>
      </c>
      <c r="C165" s="39" t="s">
        <v>271</v>
      </c>
      <c r="D165" s="39">
        <v>1</v>
      </c>
      <c r="E165" s="41">
        <v>100</v>
      </c>
      <c r="F165" s="42">
        <v>0</v>
      </c>
      <c r="G165" s="56">
        <f t="shared" si="2"/>
        <v>100</v>
      </c>
      <c r="H165" s="43">
        <v>200</v>
      </c>
      <c r="I165" s="44">
        <v>1</v>
      </c>
      <c r="J165" s="109">
        <f t="shared" si="5"/>
        <v>20</v>
      </c>
      <c r="K165" s="93"/>
      <c r="L165" s="47"/>
      <c r="M165" s="48"/>
      <c r="N165" s="49"/>
      <c r="O165" s="47"/>
      <c r="P165" s="50"/>
      <c r="R165" s="60"/>
    </row>
    <row r="166" spans="2:18" outlineLevel="1">
      <c r="B166" s="59" t="s">
        <v>595</v>
      </c>
      <c r="C166" s="52" t="s">
        <v>94</v>
      </c>
      <c r="D166" s="39">
        <v>3</v>
      </c>
      <c r="E166" s="41">
        <v>72</v>
      </c>
      <c r="F166" s="42">
        <v>0.15</v>
      </c>
      <c r="G166" s="56">
        <f t="shared" si="2"/>
        <v>82.8</v>
      </c>
      <c r="H166" s="43">
        <v>400</v>
      </c>
      <c r="I166" s="44">
        <v>0.5</v>
      </c>
      <c r="J166" s="109">
        <f t="shared" si="5"/>
        <v>49.679999999999993</v>
      </c>
      <c r="K166" s="93"/>
      <c r="L166" s="47"/>
      <c r="M166" s="48"/>
      <c r="N166" s="49"/>
      <c r="O166" s="47"/>
      <c r="P166" s="50"/>
      <c r="R166" s="60"/>
    </row>
    <row r="167" spans="2:18" outlineLevel="1">
      <c r="B167" s="59" t="s">
        <v>596</v>
      </c>
      <c r="C167" s="39" t="s">
        <v>271</v>
      </c>
      <c r="D167" s="39">
        <v>1</v>
      </c>
      <c r="E167" s="41">
        <v>100</v>
      </c>
      <c r="F167" s="42">
        <v>0</v>
      </c>
      <c r="G167" s="56">
        <f t="shared" si="2"/>
        <v>100</v>
      </c>
      <c r="H167" s="43">
        <v>200</v>
      </c>
      <c r="I167" s="44">
        <v>0.1</v>
      </c>
      <c r="J167" s="109">
        <f t="shared" si="5"/>
        <v>2</v>
      </c>
      <c r="K167" s="93"/>
      <c r="L167" s="47"/>
      <c r="M167" s="48"/>
      <c r="N167" s="49"/>
      <c r="O167" s="47"/>
      <c r="P167" s="50"/>
      <c r="R167" s="60"/>
    </row>
    <row r="168" spans="2:18" outlineLevel="1">
      <c r="B168" s="46" t="s">
        <v>597</v>
      </c>
      <c r="C168" s="48"/>
      <c r="D168" s="48"/>
      <c r="E168" s="49"/>
      <c r="F168" s="92"/>
      <c r="G168" s="63"/>
      <c r="H168" s="49"/>
      <c r="I168" s="64"/>
      <c r="J168" s="109">
        <f t="shared" si="5"/>
        <v>0</v>
      </c>
      <c r="K168" s="93"/>
      <c r="L168" s="47"/>
      <c r="M168" s="48"/>
      <c r="N168" s="49"/>
      <c r="O168" s="47"/>
      <c r="P168" s="50"/>
      <c r="R168" s="60"/>
    </row>
    <row r="169" spans="2:18" outlineLevel="1">
      <c r="B169" s="59" t="s">
        <v>597</v>
      </c>
      <c r="C169" s="52" t="s">
        <v>94</v>
      </c>
      <c r="D169" s="39">
        <v>4</v>
      </c>
      <c r="E169" s="41">
        <v>72</v>
      </c>
      <c r="F169" s="42">
        <v>0.15</v>
      </c>
      <c r="G169" s="56">
        <f t="shared" ref="G169:G170" si="6">E169*(1+F169)</f>
        <v>82.8</v>
      </c>
      <c r="H169" s="43">
        <v>200</v>
      </c>
      <c r="I169" s="44">
        <v>0.5</v>
      </c>
      <c r="J169" s="109">
        <f t="shared" si="5"/>
        <v>33.119999999999997</v>
      </c>
      <c r="K169" s="93"/>
      <c r="L169" s="47"/>
      <c r="M169" s="48"/>
      <c r="N169" s="49"/>
      <c r="O169" s="47"/>
      <c r="P169" s="50"/>
      <c r="R169" s="60"/>
    </row>
    <row r="170" spans="2:18" outlineLevel="1">
      <c r="B170" s="59" t="s">
        <v>598</v>
      </c>
      <c r="C170" s="52" t="s">
        <v>94</v>
      </c>
      <c r="D170" s="39">
        <v>6</v>
      </c>
      <c r="E170" s="41">
        <v>72</v>
      </c>
      <c r="F170" s="42">
        <v>0.15</v>
      </c>
      <c r="G170" s="56">
        <f t="shared" si="6"/>
        <v>82.8</v>
      </c>
      <c r="H170" s="43">
        <v>300</v>
      </c>
      <c r="I170" s="44">
        <v>0.5</v>
      </c>
      <c r="J170" s="109">
        <f t="shared" si="5"/>
        <v>74.52</v>
      </c>
      <c r="K170" s="93"/>
      <c r="L170" s="47"/>
      <c r="M170" s="48"/>
      <c r="N170" s="49"/>
      <c r="O170" s="47"/>
      <c r="P170" s="50"/>
      <c r="R170" s="60"/>
    </row>
    <row r="171" spans="2:18" outlineLevel="1">
      <c r="B171" s="59" t="s">
        <v>599</v>
      </c>
      <c r="C171" s="39" t="s">
        <v>400</v>
      </c>
      <c r="D171" s="39">
        <v>8</v>
      </c>
      <c r="E171" s="41">
        <v>200</v>
      </c>
      <c r="F171" s="42">
        <v>0</v>
      </c>
      <c r="G171" s="56">
        <f t="shared" si="2"/>
        <v>200</v>
      </c>
      <c r="H171" s="43">
        <v>100</v>
      </c>
      <c r="I171" s="44">
        <v>0.5</v>
      </c>
      <c r="J171" s="109">
        <f t="shared" si="5"/>
        <v>80</v>
      </c>
      <c r="K171" s="93"/>
      <c r="L171" s="47"/>
      <c r="M171" s="48"/>
      <c r="N171" s="49"/>
      <c r="O171" s="47"/>
      <c r="P171" s="50"/>
      <c r="R171" s="60"/>
    </row>
    <row r="172" spans="2:18" outlineLevel="1">
      <c r="B172" s="59" t="s">
        <v>600</v>
      </c>
      <c r="C172" s="39" t="s">
        <v>400</v>
      </c>
      <c r="D172" s="39">
        <v>4</v>
      </c>
      <c r="E172" s="41">
        <v>200</v>
      </c>
      <c r="F172" s="42">
        <v>0</v>
      </c>
      <c r="G172" s="56">
        <f t="shared" si="2"/>
        <v>200</v>
      </c>
      <c r="H172" s="43">
        <v>200</v>
      </c>
      <c r="I172" s="44">
        <v>0.5</v>
      </c>
      <c r="J172" s="109">
        <f t="shared" si="5"/>
        <v>80</v>
      </c>
      <c r="K172" s="93"/>
      <c r="L172" s="47"/>
      <c r="M172" s="48"/>
      <c r="N172" s="49"/>
      <c r="O172" s="47"/>
      <c r="P172" s="50"/>
      <c r="R172" s="60"/>
    </row>
    <row r="173" spans="2:18" outlineLevel="1">
      <c r="B173" s="59" t="s">
        <v>77</v>
      </c>
      <c r="C173" s="39" t="s">
        <v>400</v>
      </c>
      <c r="D173" s="39">
        <v>3</v>
      </c>
      <c r="E173" s="41">
        <v>200</v>
      </c>
      <c r="F173" s="42">
        <v>0</v>
      </c>
      <c r="G173" s="56">
        <f t="shared" si="2"/>
        <v>200</v>
      </c>
      <c r="H173" s="43">
        <v>600</v>
      </c>
      <c r="I173" s="44">
        <v>0.5</v>
      </c>
      <c r="J173" s="109">
        <f t="shared" si="5"/>
        <v>180</v>
      </c>
      <c r="K173" s="93"/>
      <c r="L173" s="47"/>
      <c r="M173" s="48"/>
      <c r="N173" s="49"/>
      <c r="O173" s="47"/>
      <c r="P173" s="50"/>
      <c r="R173" s="60"/>
    </row>
    <row r="174" spans="2:18" outlineLevel="1">
      <c r="B174" s="59" t="s">
        <v>327</v>
      </c>
      <c r="C174" s="52" t="s">
        <v>94</v>
      </c>
      <c r="D174" s="39">
        <v>3</v>
      </c>
      <c r="E174" s="41">
        <v>72</v>
      </c>
      <c r="F174" s="42">
        <v>0.15</v>
      </c>
      <c r="G174" s="56">
        <f t="shared" si="2"/>
        <v>82.8</v>
      </c>
      <c r="H174" s="43">
        <v>1000</v>
      </c>
      <c r="I174" s="44">
        <v>0.5</v>
      </c>
      <c r="J174" s="109">
        <f t="shared" si="5"/>
        <v>124.19999999999999</v>
      </c>
      <c r="K174" s="93"/>
      <c r="L174" s="47"/>
      <c r="M174" s="48"/>
      <c r="N174" s="49"/>
      <c r="O174" s="47"/>
      <c r="P174" s="50"/>
      <c r="R174" s="60"/>
    </row>
    <row r="175" spans="2:18" outlineLevel="1">
      <c r="B175" s="211" t="s">
        <v>873</v>
      </c>
      <c r="C175" s="39" t="s">
        <v>874</v>
      </c>
      <c r="D175" s="39">
        <v>0</v>
      </c>
      <c r="E175" s="41">
        <v>0</v>
      </c>
      <c r="F175" s="42">
        <v>0</v>
      </c>
      <c r="G175" s="162">
        <f t="shared" ref="G175" si="7">E175*(1+F175)</f>
        <v>0</v>
      </c>
      <c r="H175" s="43">
        <v>600</v>
      </c>
      <c r="I175" s="44">
        <v>1</v>
      </c>
      <c r="J175" s="109">
        <f t="shared" si="5"/>
        <v>0</v>
      </c>
      <c r="K175" s="93"/>
      <c r="L175" s="212">
        <v>20</v>
      </c>
      <c r="M175" s="48"/>
      <c r="N175" s="49"/>
      <c r="O175" s="47"/>
      <c r="P175" s="50"/>
      <c r="R175" s="60"/>
    </row>
    <row r="176" spans="2:18" ht="13.5" thickBot="1">
      <c r="B176" s="65"/>
      <c r="C176" s="66" t="s">
        <v>66</v>
      </c>
      <c r="D176" s="67">
        <f>SUM(D7:D175)</f>
        <v>1757</v>
      </c>
      <c r="E176" s="68"/>
      <c r="F176" s="68"/>
      <c r="G176" s="67">
        <f>SUM(G7:G175)</f>
        <v>12738.99999999998</v>
      </c>
      <c r="H176" s="67"/>
      <c r="I176" s="69"/>
      <c r="J176" s="110">
        <f>SUM(J7:J175)</f>
        <v>51154.755999999979</v>
      </c>
      <c r="K176" s="95"/>
      <c r="L176" s="67">
        <f>SUM(L7:L175)</f>
        <v>20</v>
      </c>
      <c r="M176" s="67">
        <f>SUM(M7:M175)</f>
        <v>0</v>
      </c>
      <c r="N176" s="67">
        <f>SUM(N7:N175)</f>
        <v>0</v>
      </c>
      <c r="O176" s="67">
        <f>SUM(O7:O175)</f>
        <v>0</v>
      </c>
      <c r="P176" s="67">
        <f>SUM(P7:P175)</f>
        <v>0</v>
      </c>
    </row>
    <row r="177" spans="2:10">
      <c r="J177" s="5"/>
    </row>
    <row r="180" spans="2:10">
      <c r="B180" s="2" t="s">
        <v>164</v>
      </c>
      <c r="C180" s="2"/>
      <c r="D180" s="2"/>
      <c r="E180" s="2"/>
      <c r="F180" s="2"/>
      <c r="G180" s="2"/>
      <c r="H180" s="2"/>
      <c r="I180" s="2"/>
      <c r="J180" s="2">
        <v>64.037000000000006</v>
      </c>
    </row>
    <row r="181" spans="2:10">
      <c r="B181" s="2" t="s">
        <v>166</v>
      </c>
      <c r="C181" s="2"/>
      <c r="D181" s="2"/>
      <c r="E181" s="2"/>
      <c r="F181" s="2"/>
      <c r="G181" s="2"/>
      <c r="H181" s="2"/>
      <c r="I181" s="2"/>
      <c r="J181" s="80">
        <f>J176/1000/J180</f>
        <v>0.79883123819042079</v>
      </c>
    </row>
    <row r="218" spans="2:2">
      <c r="B218" s="1" t="s">
        <v>307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"/>
  <sheetViews>
    <sheetView topLeftCell="A16" zoomScale="85" zoomScaleNormal="85" workbookViewId="0">
      <selection activeCell="F45" sqref="F45"/>
    </sheetView>
  </sheetViews>
  <sheetFormatPr defaultColWidth="9.140625" defaultRowHeight="12.75" outlineLevelRow="1"/>
  <cols>
    <col min="1" max="1" width="12" style="1" customWidth="1"/>
    <col min="2" max="2" width="47" style="1" customWidth="1"/>
    <col min="3" max="3" width="20.140625" style="1" customWidth="1"/>
    <col min="4" max="4" width="8" style="1" customWidth="1"/>
    <col min="5" max="6" width="9.140625" style="1"/>
    <col min="7" max="7" width="11.140625" style="1" customWidth="1"/>
    <col min="8" max="8" width="12.85546875" style="1" customWidth="1"/>
    <col min="9" max="9" width="11" style="1" customWidth="1"/>
    <col min="10" max="10" width="11.28515625" style="1" customWidth="1"/>
    <col min="11" max="11" width="30.140625" style="1" customWidth="1"/>
    <col min="12" max="13" width="9.140625" style="1"/>
    <col min="14" max="14" width="11.42578125" style="1" customWidth="1"/>
    <col min="15" max="15" width="9.140625" style="1"/>
    <col min="16" max="16" width="12.5703125" style="1" customWidth="1"/>
    <col min="17" max="16384" width="9.140625" style="1"/>
  </cols>
  <sheetData>
    <row r="1" spans="1:21">
      <c r="B1" s="2"/>
      <c r="C1" s="2"/>
      <c r="D1" s="3"/>
      <c r="E1" s="3"/>
      <c r="F1" s="3"/>
      <c r="G1" s="3"/>
      <c r="H1" s="3"/>
      <c r="I1" s="4"/>
      <c r="J1" s="5"/>
      <c r="K1" s="2"/>
      <c r="L1" s="3"/>
      <c r="M1" s="2"/>
      <c r="N1" s="3"/>
      <c r="O1" s="3"/>
      <c r="P1" s="3"/>
    </row>
    <row r="2" spans="1:21" ht="13.5" thickBot="1">
      <c r="A2" s="6" t="s">
        <v>345</v>
      </c>
      <c r="G2" s="6"/>
      <c r="J2" s="7"/>
    </row>
    <row r="3" spans="1:21">
      <c r="B3" s="8" t="s">
        <v>346</v>
      </c>
      <c r="C3" s="9"/>
      <c r="D3" s="10" t="s">
        <v>2</v>
      </c>
      <c r="E3" s="11"/>
      <c r="F3" s="11"/>
      <c r="G3" s="11"/>
      <c r="H3" s="11"/>
      <c r="I3" s="11"/>
      <c r="J3" s="11"/>
      <c r="K3" s="12" t="s">
        <v>3</v>
      </c>
      <c r="L3" s="11"/>
      <c r="M3" s="11"/>
      <c r="N3" s="11"/>
      <c r="O3" s="11"/>
      <c r="P3" s="13"/>
    </row>
    <row r="4" spans="1:21" ht="51.75" customHeight="1">
      <c r="B4" s="14" t="s">
        <v>4</v>
      </c>
      <c r="C4" s="15" t="s">
        <v>5</v>
      </c>
      <c r="D4" s="16" t="s">
        <v>6</v>
      </c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7" t="s">
        <v>12</v>
      </c>
      <c r="K4" s="18" t="s">
        <v>13</v>
      </c>
      <c r="L4" s="19" t="s">
        <v>14</v>
      </c>
      <c r="M4" s="19" t="s">
        <v>15</v>
      </c>
      <c r="N4" s="19" t="s">
        <v>16</v>
      </c>
      <c r="O4" s="19" t="s">
        <v>17</v>
      </c>
      <c r="P4" s="20" t="s">
        <v>18</v>
      </c>
    </row>
    <row r="5" spans="1:21" ht="16.5" customHeight="1" thickBot="1">
      <c r="B5" s="21"/>
      <c r="C5" s="22"/>
      <c r="D5" s="23" t="s">
        <v>19</v>
      </c>
      <c r="E5" s="24" t="s">
        <v>20</v>
      </c>
      <c r="F5" s="24" t="s">
        <v>21</v>
      </c>
      <c r="G5" s="24" t="s">
        <v>20</v>
      </c>
      <c r="H5" s="23" t="s">
        <v>22</v>
      </c>
      <c r="I5" s="24" t="s">
        <v>21</v>
      </c>
      <c r="J5" s="25" t="s">
        <v>23</v>
      </c>
      <c r="K5" s="21"/>
      <c r="L5" s="23" t="s">
        <v>19</v>
      </c>
      <c r="M5" s="24" t="s">
        <v>20</v>
      </c>
      <c r="N5" s="24" t="s">
        <v>23</v>
      </c>
      <c r="O5" s="23" t="s">
        <v>23</v>
      </c>
      <c r="P5" s="26" t="s">
        <v>24</v>
      </c>
      <c r="R5" s="27"/>
    </row>
    <row r="6" spans="1:21" ht="36.75" customHeight="1" thickTop="1">
      <c r="B6" s="28" t="s">
        <v>310</v>
      </c>
      <c r="C6" s="29"/>
      <c r="D6" s="30"/>
      <c r="E6" s="31"/>
      <c r="F6" s="31"/>
      <c r="G6" s="31"/>
      <c r="H6" s="32"/>
      <c r="I6" s="32"/>
      <c r="J6" s="33"/>
      <c r="K6" s="28"/>
      <c r="L6" s="35"/>
      <c r="M6" s="31"/>
      <c r="N6" s="31"/>
      <c r="O6" s="35"/>
      <c r="P6" s="34"/>
      <c r="R6" s="36"/>
      <c r="S6" s="37"/>
      <c r="T6" s="37"/>
      <c r="U6" s="37"/>
    </row>
    <row r="7" spans="1:21" ht="14.45" customHeight="1" outlineLevel="1">
      <c r="B7" s="203" t="s">
        <v>268</v>
      </c>
      <c r="C7" s="52" t="s">
        <v>94</v>
      </c>
      <c r="D7" s="53">
        <v>9</v>
      </c>
      <c r="E7" s="54">
        <v>72</v>
      </c>
      <c r="F7" s="55">
        <v>0.15</v>
      </c>
      <c r="G7" s="54">
        <f>E7*(1+F7)</f>
        <v>82.8</v>
      </c>
      <c r="H7" s="71">
        <v>900</v>
      </c>
      <c r="I7" s="72">
        <v>1</v>
      </c>
      <c r="J7" s="57">
        <f>(G7/1000*H7)*I7*D7</f>
        <v>670.68</v>
      </c>
      <c r="K7" s="73"/>
      <c r="L7" s="74"/>
      <c r="M7" s="61"/>
      <c r="N7" s="75"/>
      <c r="O7" s="74"/>
      <c r="P7" s="76"/>
      <c r="R7" s="36"/>
      <c r="S7" s="37"/>
      <c r="T7" s="37"/>
      <c r="U7" s="40">
        <v>9</v>
      </c>
    </row>
    <row r="8" spans="1:21" ht="14.45" customHeight="1" outlineLevel="1">
      <c r="B8" s="203" t="s">
        <v>347</v>
      </c>
      <c r="C8" s="39" t="s">
        <v>271</v>
      </c>
      <c r="D8" s="40">
        <v>3</v>
      </c>
      <c r="E8" s="41">
        <v>100</v>
      </c>
      <c r="F8" s="55">
        <v>0</v>
      </c>
      <c r="G8" s="56">
        <f>E8*(1+F8)</f>
        <v>100</v>
      </c>
      <c r="H8" s="71">
        <v>900</v>
      </c>
      <c r="I8" s="72">
        <v>1</v>
      </c>
      <c r="J8" s="57">
        <f t="shared" ref="J8:J56" si="0">(G8/1000*H8)*I8*D8</f>
        <v>270</v>
      </c>
      <c r="K8" s="46"/>
      <c r="L8" s="47"/>
      <c r="M8" s="48"/>
      <c r="N8" s="49"/>
      <c r="O8" s="47"/>
      <c r="P8" s="50"/>
      <c r="R8" s="36"/>
      <c r="S8" s="37"/>
      <c r="T8" s="37"/>
      <c r="U8" s="40">
        <v>3</v>
      </c>
    </row>
    <row r="9" spans="1:21" ht="14.45" customHeight="1" outlineLevel="1">
      <c r="B9" s="203" t="s">
        <v>77</v>
      </c>
      <c r="C9" s="52" t="s">
        <v>94</v>
      </c>
      <c r="D9" s="58">
        <v>3</v>
      </c>
      <c r="E9" s="41">
        <v>72</v>
      </c>
      <c r="F9" s="55">
        <v>0.15</v>
      </c>
      <c r="G9" s="56">
        <f t="shared" ref="G9:G56" si="1">E9*(1+F9)</f>
        <v>82.8</v>
      </c>
      <c r="H9" s="71">
        <v>900</v>
      </c>
      <c r="I9" s="72">
        <v>1</v>
      </c>
      <c r="J9" s="57">
        <f t="shared" si="0"/>
        <v>223.56</v>
      </c>
      <c r="K9" s="46"/>
      <c r="L9" s="47"/>
      <c r="M9" s="48"/>
      <c r="N9" s="49"/>
      <c r="O9" s="47"/>
      <c r="P9" s="50"/>
      <c r="R9" s="36"/>
      <c r="S9" s="37"/>
      <c r="T9" s="37"/>
      <c r="U9" s="58">
        <v>3</v>
      </c>
    </row>
    <row r="10" spans="1:21" ht="14.45" customHeight="1" outlineLevel="1">
      <c r="B10" s="51" t="s">
        <v>348</v>
      </c>
      <c r="C10" s="39" t="s">
        <v>319</v>
      </c>
      <c r="D10" s="58">
        <v>2</v>
      </c>
      <c r="E10" s="41">
        <v>75</v>
      </c>
      <c r="F10" s="55">
        <v>0</v>
      </c>
      <c r="G10" s="56">
        <f t="shared" si="1"/>
        <v>75</v>
      </c>
      <c r="H10" s="43">
        <v>100</v>
      </c>
      <c r="I10" s="72">
        <v>1</v>
      </c>
      <c r="J10" s="57">
        <f t="shared" si="0"/>
        <v>15</v>
      </c>
      <c r="K10" s="46"/>
      <c r="L10" s="47"/>
      <c r="M10" s="48"/>
      <c r="N10" s="49"/>
      <c r="O10" s="47"/>
      <c r="P10" s="50"/>
      <c r="R10" s="36"/>
      <c r="U10" s="58">
        <v>2</v>
      </c>
    </row>
    <row r="11" spans="1:21" ht="14.45" customHeight="1" outlineLevel="1">
      <c r="B11" s="51" t="s">
        <v>349</v>
      </c>
      <c r="C11" s="52" t="s">
        <v>94</v>
      </c>
      <c r="D11" s="58">
        <v>2</v>
      </c>
      <c r="E11" s="41">
        <v>72</v>
      </c>
      <c r="F11" s="55">
        <v>0.15</v>
      </c>
      <c r="G11" s="56">
        <f t="shared" si="1"/>
        <v>82.8</v>
      </c>
      <c r="H11" s="43">
        <v>100</v>
      </c>
      <c r="I11" s="72">
        <v>1</v>
      </c>
      <c r="J11" s="57">
        <f t="shared" si="0"/>
        <v>16.559999999999999</v>
      </c>
      <c r="K11" s="46"/>
      <c r="L11" s="47"/>
      <c r="M11" s="48"/>
      <c r="N11" s="49"/>
      <c r="O11" s="47"/>
      <c r="P11" s="50"/>
      <c r="R11" s="36"/>
      <c r="U11" s="58">
        <v>2</v>
      </c>
    </row>
    <row r="12" spans="1:21" ht="14.45" customHeight="1" outlineLevel="1">
      <c r="B12" s="119" t="s">
        <v>331</v>
      </c>
      <c r="C12" s="52" t="s">
        <v>94</v>
      </c>
      <c r="D12" s="58">
        <v>2</v>
      </c>
      <c r="E12" s="41">
        <v>72</v>
      </c>
      <c r="F12" s="55">
        <v>0.15</v>
      </c>
      <c r="G12" s="56">
        <f t="shared" si="1"/>
        <v>82.8</v>
      </c>
      <c r="H12" s="43">
        <v>800</v>
      </c>
      <c r="I12" s="72">
        <v>1</v>
      </c>
      <c r="J12" s="57">
        <f t="shared" si="0"/>
        <v>132.47999999999999</v>
      </c>
      <c r="K12" s="46"/>
      <c r="L12" s="47"/>
      <c r="M12" s="48"/>
      <c r="N12" s="49"/>
      <c r="O12" s="47"/>
      <c r="P12" s="50"/>
      <c r="R12" s="36"/>
      <c r="U12" s="58">
        <v>2</v>
      </c>
    </row>
    <row r="13" spans="1:21" ht="14.45" customHeight="1" outlineLevel="1">
      <c r="B13" s="59" t="s">
        <v>106</v>
      </c>
      <c r="C13" s="39" t="s">
        <v>319</v>
      </c>
      <c r="D13" s="58">
        <v>4</v>
      </c>
      <c r="E13" s="41">
        <v>75</v>
      </c>
      <c r="F13" s="55">
        <v>0</v>
      </c>
      <c r="G13" s="56">
        <f t="shared" si="1"/>
        <v>75</v>
      </c>
      <c r="H13" s="43">
        <v>500</v>
      </c>
      <c r="I13" s="72">
        <v>1</v>
      </c>
      <c r="J13" s="57">
        <f t="shared" si="0"/>
        <v>150</v>
      </c>
      <c r="K13" s="46"/>
      <c r="L13" s="47"/>
      <c r="M13" s="48"/>
      <c r="N13" s="49"/>
      <c r="O13" s="47"/>
      <c r="P13" s="50"/>
      <c r="R13" s="60"/>
      <c r="U13" s="58">
        <v>3</v>
      </c>
    </row>
    <row r="14" spans="1:21" ht="14.45" customHeight="1" outlineLevel="1">
      <c r="B14" s="119" t="s">
        <v>350</v>
      </c>
      <c r="C14" s="52" t="s">
        <v>94</v>
      </c>
      <c r="D14" s="58">
        <v>2</v>
      </c>
      <c r="E14" s="41">
        <v>72</v>
      </c>
      <c r="F14" s="55">
        <v>0.15</v>
      </c>
      <c r="G14" s="56">
        <f t="shared" si="1"/>
        <v>82.8</v>
      </c>
      <c r="H14" s="43">
        <v>800</v>
      </c>
      <c r="I14" s="72">
        <v>1</v>
      </c>
      <c r="J14" s="57">
        <f t="shared" si="0"/>
        <v>132.47999999999999</v>
      </c>
      <c r="K14" s="46"/>
      <c r="L14" s="47"/>
      <c r="M14" s="48"/>
      <c r="N14" s="49"/>
      <c r="O14" s="47"/>
      <c r="P14" s="50"/>
      <c r="R14" s="60"/>
      <c r="U14" s="39">
        <v>2</v>
      </c>
    </row>
    <row r="15" spans="1:21" ht="14.45" customHeight="1" outlineLevel="1">
      <c r="B15" s="59" t="s">
        <v>351</v>
      </c>
      <c r="C15" s="39" t="s">
        <v>271</v>
      </c>
      <c r="D15" s="58">
        <v>3</v>
      </c>
      <c r="E15" s="41">
        <v>100</v>
      </c>
      <c r="F15" s="55">
        <v>0</v>
      </c>
      <c r="G15" s="56">
        <f t="shared" si="1"/>
        <v>100</v>
      </c>
      <c r="H15" s="43">
        <v>50</v>
      </c>
      <c r="I15" s="72">
        <v>1</v>
      </c>
      <c r="J15" s="57">
        <f t="shared" si="0"/>
        <v>15</v>
      </c>
      <c r="K15" s="46"/>
      <c r="L15" s="47"/>
      <c r="M15" s="48"/>
      <c r="N15" s="49"/>
      <c r="O15" s="47"/>
      <c r="P15" s="50"/>
      <c r="R15" s="60"/>
      <c r="U15" s="39">
        <v>2</v>
      </c>
    </row>
    <row r="16" spans="1:21" ht="14.45" customHeight="1" outlineLevel="1">
      <c r="B16" s="119" t="s">
        <v>352</v>
      </c>
      <c r="C16" s="39" t="s">
        <v>319</v>
      </c>
      <c r="D16" s="58">
        <v>2</v>
      </c>
      <c r="E16" s="41">
        <v>75</v>
      </c>
      <c r="F16" s="55">
        <v>0</v>
      </c>
      <c r="G16" s="56">
        <f>E16*(1+F16)</f>
        <v>75</v>
      </c>
      <c r="H16" s="43">
        <v>900</v>
      </c>
      <c r="I16" s="72">
        <v>1</v>
      </c>
      <c r="J16" s="57">
        <f t="shared" si="0"/>
        <v>135</v>
      </c>
      <c r="K16" s="46"/>
      <c r="L16" s="47"/>
      <c r="M16" s="48"/>
      <c r="N16" s="49"/>
      <c r="O16" s="47"/>
      <c r="P16" s="50"/>
      <c r="R16" s="60"/>
      <c r="U16" s="39">
        <v>12</v>
      </c>
    </row>
    <row r="17" spans="1:21" ht="14.45" customHeight="1" outlineLevel="1">
      <c r="A17" s="1" t="s">
        <v>353</v>
      </c>
      <c r="B17" s="59" t="s">
        <v>354</v>
      </c>
      <c r="C17" s="52" t="s">
        <v>94</v>
      </c>
      <c r="D17" s="58">
        <v>3</v>
      </c>
      <c r="E17" s="41">
        <v>72</v>
      </c>
      <c r="F17" s="55">
        <v>0.15</v>
      </c>
      <c r="G17" s="56">
        <f t="shared" si="1"/>
        <v>82.8</v>
      </c>
      <c r="H17" s="43">
        <v>500</v>
      </c>
      <c r="I17" s="72">
        <v>1</v>
      </c>
      <c r="J17" s="57">
        <f t="shared" si="0"/>
        <v>124.19999999999999</v>
      </c>
      <c r="K17" s="46"/>
      <c r="L17" s="47"/>
      <c r="M17" s="48"/>
      <c r="N17" s="49"/>
      <c r="O17" s="47"/>
      <c r="P17" s="50"/>
      <c r="R17" s="60"/>
      <c r="U17" s="39">
        <v>4</v>
      </c>
    </row>
    <row r="18" spans="1:21" ht="14.45" customHeight="1" outlineLevel="1">
      <c r="B18" s="59" t="s">
        <v>354</v>
      </c>
      <c r="C18" s="39" t="s">
        <v>271</v>
      </c>
      <c r="D18" s="58">
        <v>4</v>
      </c>
      <c r="E18" s="41">
        <v>100</v>
      </c>
      <c r="F18" s="55">
        <v>0</v>
      </c>
      <c r="G18" s="56">
        <f t="shared" si="1"/>
        <v>100</v>
      </c>
      <c r="H18" s="43">
        <v>500</v>
      </c>
      <c r="I18" s="72">
        <v>1</v>
      </c>
      <c r="J18" s="57">
        <f t="shared" si="0"/>
        <v>200</v>
      </c>
      <c r="K18" s="46"/>
      <c r="L18" s="47"/>
      <c r="M18" s="48"/>
      <c r="N18" s="49"/>
      <c r="O18" s="47"/>
      <c r="P18" s="50"/>
      <c r="R18" s="60"/>
      <c r="U18" s="39">
        <v>3</v>
      </c>
    </row>
    <row r="19" spans="1:21" ht="14.45" customHeight="1" outlineLevel="1">
      <c r="B19" s="59" t="s">
        <v>281</v>
      </c>
      <c r="C19" s="39" t="s">
        <v>271</v>
      </c>
      <c r="D19" s="58">
        <v>6</v>
      </c>
      <c r="E19" s="41">
        <v>100</v>
      </c>
      <c r="F19" s="55">
        <v>0</v>
      </c>
      <c r="G19" s="56">
        <f t="shared" si="1"/>
        <v>100</v>
      </c>
      <c r="H19" s="43">
        <v>500</v>
      </c>
      <c r="I19" s="72">
        <v>1</v>
      </c>
      <c r="J19" s="57">
        <f t="shared" si="0"/>
        <v>300</v>
      </c>
      <c r="K19" s="46"/>
      <c r="L19" s="47"/>
      <c r="M19" s="48"/>
      <c r="N19" s="49"/>
      <c r="O19" s="47"/>
      <c r="P19" s="50"/>
      <c r="R19" s="60"/>
      <c r="U19" s="39">
        <v>8</v>
      </c>
    </row>
    <row r="20" spans="1:21" ht="14.45" customHeight="1" outlineLevel="1">
      <c r="B20" s="59" t="s">
        <v>355</v>
      </c>
      <c r="C20" s="39" t="s">
        <v>319</v>
      </c>
      <c r="D20" s="58">
        <v>3</v>
      </c>
      <c r="E20" s="41">
        <v>75</v>
      </c>
      <c r="F20" s="55">
        <v>0</v>
      </c>
      <c r="G20" s="56">
        <f t="shared" si="1"/>
        <v>75</v>
      </c>
      <c r="H20" s="43">
        <v>500</v>
      </c>
      <c r="I20" s="72">
        <v>1</v>
      </c>
      <c r="J20" s="57">
        <f t="shared" si="0"/>
        <v>112.5</v>
      </c>
      <c r="K20" s="46"/>
      <c r="L20" s="47"/>
      <c r="M20" s="48"/>
      <c r="N20" s="49"/>
      <c r="O20" s="47"/>
      <c r="P20" s="50"/>
      <c r="R20" s="60"/>
      <c r="U20" s="39">
        <v>10</v>
      </c>
    </row>
    <row r="21" spans="1:21" ht="14.45" customHeight="1" outlineLevel="1">
      <c r="B21" s="59" t="s">
        <v>356</v>
      </c>
      <c r="C21" s="39" t="s">
        <v>271</v>
      </c>
      <c r="D21" s="58">
        <v>2</v>
      </c>
      <c r="E21" s="41">
        <v>100</v>
      </c>
      <c r="F21" s="55">
        <v>0</v>
      </c>
      <c r="G21" s="56">
        <f t="shared" si="1"/>
        <v>100</v>
      </c>
      <c r="H21" s="43">
        <v>200</v>
      </c>
      <c r="I21" s="72">
        <v>1</v>
      </c>
      <c r="J21" s="57">
        <f t="shared" si="0"/>
        <v>40</v>
      </c>
      <c r="K21" s="46"/>
      <c r="L21" s="47"/>
      <c r="M21" s="48"/>
      <c r="N21" s="49"/>
      <c r="O21" s="47"/>
      <c r="P21" s="50"/>
      <c r="R21" s="60"/>
      <c r="U21" s="39">
        <v>1</v>
      </c>
    </row>
    <row r="22" spans="1:21" ht="14.45" customHeight="1" outlineLevel="1">
      <c r="B22" s="59" t="s">
        <v>357</v>
      </c>
      <c r="C22" s="52" t="s">
        <v>358</v>
      </c>
      <c r="D22" s="58">
        <v>1</v>
      </c>
      <c r="E22" s="41">
        <v>120</v>
      </c>
      <c r="F22" s="55">
        <v>0.15</v>
      </c>
      <c r="G22" s="56">
        <f t="shared" si="1"/>
        <v>138</v>
      </c>
      <c r="H22" s="43">
        <v>300</v>
      </c>
      <c r="I22" s="72">
        <v>1</v>
      </c>
      <c r="J22" s="57">
        <f t="shared" si="0"/>
        <v>41.400000000000006</v>
      </c>
      <c r="K22" s="46"/>
      <c r="L22" s="47"/>
      <c r="M22" s="48"/>
      <c r="N22" s="49"/>
      <c r="O22" s="47"/>
      <c r="P22" s="50"/>
      <c r="R22" s="60"/>
      <c r="U22" s="58">
        <v>1</v>
      </c>
    </row>
    <row r="23" spans="1:21" ht="14.45" customHeight="1" outlineLevel="1">
      <c r="B23" s="59" t="s">
        <v>276</v>
      </c>
      <c r="C23" s="39" t="s">
        <v>271</v>
      </c>
      <c r="D23" s="58">
        <v>5</v>
      </c>
      <c r="E23" s="41">
        <v>100</v>
      </c>
      <c r="F23" s="55">
        <v>0</v>
      </c>
      <c r="G23" s="56">
        <f t="shared" si="1"/>
        <v>100</v>
      </c>
      <c r="H23" s="43">
        <v>200</v>
      </c>
      <c r="I23" s="72">
        <v>1</v>
      </c>
      <c r="J23" s="57">
        <f t="shared" si="0"/>
        <v>100</v>
      </c>
      <c r="K23" s="46"/>
      <c r="L23" s="47"/>
      <c r="M23" s="48"/>
      <c r="N23" s="49"/>
      <c r="O23" s="47"/>
      <c r="P23" s="50"/>
      <c r="R23" s="60"/>
      <c r="U23" s="58">
        <v>8</v>
      </c>
    </row>
    <row r="24" spans="1:21" ht="14.45" customHeight="1" outlineLevel="1">
      <c r="B24" s="119" t="s">
        <v>77</v>
      </c>
      <c r="C24" s="39" t="s">
        <v>319</v>
      </c>
      <c r="D24" s="58">
        <v>3</v>
      </c>
      <c r="E24" s="41">
        <v>75</v>
      </c>
      <c r="F24" s="55">
        <v>0</v>
      </c>
      <c r="G24" s="56">
        <f t="shared" si="1"/>
        <v>75</v>
      </c>
      <c r="H24" s="43">
        <v>900</v>
      </c>
      <c r="I24" s="72">
        <v>1</v>
      </c>
      <c r="J24" s="57">
        <f t="shared" si="0"/>
        <v>202.5</v>
      </c>
      <c r="K24" s="46"/>
      <c r="L24" s="47"/>
      <c r="M24" s="48"/>
      <c r="N24" s="49"/>
      <c r="O24" s="47"/>
      <c r="P24" s="50"/>
      <c r="R24" s="60"/>
      <c r="U24" s="58">
        <v>8</v>
      </c>
    </row>
    <row r="25" spans="1:21" ht="14.45" customHeight="1" outlineLevel="1">
      <c r="B25" s="46" t="s">
        <v>359</v>
      </c>
      <c r="C25" s="61"/>
      <c r="D25" s="86"/>
      <c r="E25" s="49"/>
      <c r="F25" s="62"/>
      <c r="G25" s="63"/>
      <c r="H25" s="49"/>
      <c r="I25" s="103"/>
      <c r="J25" s="57">
        <f t="shared" si="0"/>
        <v>0</v>
      </c>
      <c r="K25" s="46"/>
      <c r="L25" s="47"/>
      <c r="M25" s="48"/>
      <c r="N25" s="49"/>
      <c r="O25" s="47"/>
      <c r="P25" s="50"/>
      <c r="R25" s="60"/>
      <c r="U25" s="58">
        <v>2</v>
      </c>
    </row>
    <row r="26" spans="1:21" ht="14.45" customHeight="1" outlineLevel="1">
      <c r="B26" s="59" t="s">
        <v>304</v>
      </c>
      <c r="C26" s="52" t="s">
        <v>94</v>
      </c>
      <c r="D26" s="39">
        <v>3</v>
      </c>
      <c r="E26" s="41">
        <v>72</v>
      </c>
      <c r="F26" s="55">
        <v>0.15</v>
      </c>
      <c r="G26" s="56">
        <f t="shared" si="1"/>
        <v>82.8</v>
      </c>
      <c r="H26" s="43">
        <v>900</v>
      </c>
      <c r="I26" s="72">
        <v>1</v>
      </c>
      <c r="J26" s="57">
        <f t="shared" si="0"/>
        <v>223.56</v>
      </c>
      <c r="K26" s="46"/>
      <c r="L26" s="47"/>
      <c r="M26" s="48"/>
      <c r="N26" s="49"/>
      <c r="O26" s="47"/>
      <c r="P26" s="50"/>
      <c r="R26" s="60"/>
      <c r="U26" s="58">
        <v>2</v>
      </c>
    </row>
    <row r="27" spans="1:21" ht="14.45" customHeight="1" outlineLevel="1">
      <c r="B27" s="59" t="s">
        <v>360</v>
      </c>
      <c r="C27" s="39" t="s">
        <v>319</v>
      </c>
      <c r="D27" s="39">
        <v>10</v>
      </c>
      <c r="E27" s="41">
        <v>75</v>
      </c>
      <c r="F27" s="55">
        <v>0</v>
      </c>
      <c r="G27" s="56">
        <f t="shared" si="1"/>
        <v>75</v>
      </c>
      <c r="H27" s="43">
        <v>500</v>
      </c>
      <c r="I27" s="72">
        <v>1</v>
      </c>
      <c r="J27" s="57">
        <f t="shared" si="0"/>
        <v>375</v>
      </c>
      <c r="K27" s="46"/>
      <c r="L27" s="47"/>
      <c r="M27" s="48"/>
      <c r="N27" s="49"/>
      <c r="O27" s="47"/>
      <c r="P27" s="50"/>
      <c r="R27" s="60"/>
      <c r="U27" s="39">
        <v>12</v>
      </c>
    </row>
    <row r="28" spans="1:21" ht="14.45" customHeight="1" outlineLevel="1">
      <c r="B28" s="119" t="s">
        <v>120</v>
      </c>
      <c r="C28" s="52" t="s">
        <v>94</v>
      </c>
      <c r="D28" s="39">
        <v>2</v>
      </c>
      <c r="E28" s="41">
        <v>72</v>
      </c>
      <c r="F28" s="55">
        <v>0.15</v>
      </c>
      <c r="G28" s="56">
        <f t="shared" si="1"/>
        <v>82.8</v>
      </c>
      <c r="H28" s="43">
        <v>500</v>
      </c>
      <c r="I28" s="72">
        <v>1</v>
      </c>
      <c r="J28" s="57">
        <f t="shared" si="0"/>
        <v>82.8</v>
      </c>
      <c r="K28" s="46"/>
      <c r="L28" s="47"/>
      <c r="M28" s="48"/>
      <c r="N28" s="49"/>
      <c r="O28" s="47"/>
      <c r="P28" s="50"/>
      <c r="R28" s="60"/>
      <c r="U28" s="39">
        <v>18</v>
      </c>
    </row>
    <row r="29" spans="1:21" ht="14.45" customHeight="1" outlineLevel="1">
      <c r="B29" s="119" t="s">
        <v>339</v>
      </c>
      <c r="C29" s="52" t="s">
        <v>94</v>
      </c>
      <c r="D29" s="39">
        <v>2</v>
      </c>
      <c r="E29" s="41">
        <v>72</v>
      </c>
      <c r="F29" s="55">
        <v>0.15</v>
      </c>
      <c r="G29" s="56">
        <f t="shared" si="1"/>
        <v>82.8</v>
      </c>
      <c r="H29" s="43">
        <v>800</v>
      </c>
      <c r="I29" s="72">
        <v>1</v>
      </c>
      <c r="J29" s="57">
        <f t="shared" si="0"/>
        <v>132.47999999999999</v>
      </c>
      <c r="K29" s="46"/>
      <c r="L29" s="47"/>
      <c r="M29" s="48"/>
      <c r="N29" s="49"/>
      <c r="O29" s="47"/>
      <c r="P29" s="50"/>
      <c r="R29" s="60"/>
      <c r="U29" s="207">
        <f>SUM(U7:U28)</f>
        <v>117</v>
      </c>
    </row>
    <row r="30" spans="1:21" ht="14.45" customHeight="1" outlineLevel="1">
      <c r="B30" s="59" t="s">
        <v>298</v>
      </c>
      <c r="C30" s="52" t="s">
        <v>94</v>
      </c>
      <c r="D30" s="39">
        <v>2</v>
      </c>
      <c r="E30" s="41">
        <v>72</v>
      </c>
      <c r="F30" s="55">
        <v>0.15</v>
      </c>
      <c r="G30" s="56">
        <f t="shared" si="1"/>
        <v>82.8</v>
      </c>
      <c r="H30" s="43">
        <v>500</v>
      </c>
      <c r="I30" s="72">
        <v>1</v>
      </c>
      <c r="J30" s="57">
        <f t="shared" si="0"/>
        <v>82.8</v>
      </c>
      <c r="K30" s="46"/>
      <c r="L30" s="47"/>
      <c r="M30" s="48"/>
      <c r="N30" s="49"/>
      <c r="O30" s="47"/>
      <c r="P30" s="50"/>
      <c r="R30" s="60"/>
    </row>
    <row r="31" spans="1:21" ht="14.45" customHeight="1" outlineLevel="1">
      <c r="B31" s="119" t="s">
        <v>361</v>
      </c>
      <c r="C31" s="52" t="s">
        <v>94</v>
      </c>
      <c r="D31" s="39">
        <v>12</v>
      </c>
      <c r="E31" s="41">
        <v>72</v>
      </c>
      <c r="F31" s="55">
        <v>0.15</v>
      </c>
      <c r="G31" s="56">
        <f t="shared" si="1"/>
        <v>82.8</v>
      </c>
      <c r="H31" s="43">
        <v>900</v>
      </c>
      <c r="I31" s="72">
        <v>1</v>
      </c>
      <c r="J31" s="57">
        <f t="shared" si="0"/>
        <v>894.24</v>
      </c>
      <c r="K31" s="46"/>
      <c r="L31" s="47"/>
      <c r="M31" s="48"/>
      <c r="N31" s="49"/>
      <c r="O31" s="47"/>
      <c r="P31" s="50"/>
      <c r="R31" s="60"/>
    </row>
    <row r="32" spans="1:21" ht="14.45" customHeight="1" outlineLevel="1">
      <c r="B32" s="119" t="s">
        <v>362</v>
      </c>
      <c r="C32" s="52" t="s">
        <v>94</v>
      </c>
      <c r="D32" s="39">
        <v>4</v>
      </c>
      <c r="E32" s="41">
        <v>72</v>
      </c>
      <c r="F32" s="55">
        <v>0.15</v>
      </c>
      <c r="G32" s="56">
        <f t="shared" si="1"/>
        <v>82.8</v>
      </c>
      <c r="H32" s="43">
        <v>900</v>
      </c>
      <c r="I32" s="72">
        <v>1</v>
      </c>
      <c r="J32" s="57">
        <f t="shared" si="0"/>
        <v>298.08</v>
      </c>
      <c r="K32" s="46"/>
      <c r="L32" s="47"/>
      <c r="M32" s="48"/>
      <c r="N32" s="49"/>
      <c r="O32" s="47"/>
      <c r="P32" s="50"/>
      <c r="R32" s="60"/>
    </row>
    <row r="33" spans="1:18" ht="14.45" customHeight="1" outlineLevel="1">
      <c r="B33" s="59" t="s">
        <v>278</v>
      </c>
      <c r="C33" s="39" t="s">
        <v>76</v>
      </c>
      <c r="D33" s="39">
        <v>1</v>
      </c>
      <c r="E33" s="41">
        <v>60</v>
      </c>
      <c r="F33" s="55">
        <v>0</v>
      </c>
      <c r="G33" s="56">
        <f t="shared" si="1"/>
        <v>60</v>
      </c>
      <c r="H33" s="43">
        <v>300</v>
      </c>
      <c r="I33" s="72">
        <v>1</v>
      </c>
      <c r="J33" s="57">
        <f t="shared" si="0"/>
        <v>18</v>
      </c>
      <c r="K33" s="46"/>
      <c r="L33" s="47"/>
      <c r="M33" s="48"/>
      <c r="N33" s="49"/>
      <c r="O33" s="47"/>
      <c r="P33" s="50"/>
      <c r="R33" s="60"/>
    </row>
    <row r="34" spans="1:18" ht="14.45" customHeight="1" outlineLevel="1">
      <c r="B34" s="46" t="s">
        <v>363</v>
      </c>
      <c r="C34" s="61"/>
      <c r="D34" s="48"/>
      <c r="E34" s="49"/>
      <c r="F34" s="62"/>
      <c r="G34" s="63"/>
      <c r="H34" s="49"/>
      <c r="I34" s="103"/>
      <c r="J34" s="57">
        <f t="shared" si="0"/>
        <v>0</v>
      </c>
      <c r="K34" s="46"/>
      <c r="L34" s="47"/>
      <c r="M34" s="48"/>
      <c r="N34" s="49"/>
      <c r="O34" s="47"/>
      <c r="P34" s="50"/>
      <c r="R34" s="60"/>
    </row>
    <row r="35" spans="1:18" ht="14.45" customHeight="1" outlineLevel="1">
      <c r="A35" s="1" t="s">
        <v>364</v>
      </c>
      <c r="B35" s="119" t="s">
        <v>304</v>
      </c>
      <c r="C35" s="52" t="s">
        <v>94</v>
      </c>
      <c r="D35" s="39">
        <v>3</v>
      </c>
      <c r="E35" s="41">
        <v>72</v>
      </c>
      <c r="F35" s="55">
        <v>0.15</v>
      </c>
      <c r="G35" s="56">
        <f t="shared" si="1"/>
        <v>82.8</v>
      </c>
      <c r="H35" s="43">
        <v>900</v>
      </c>
      <c r="I35" s="72">
        <v>1</v>
      </c>
      <c r="J35" s="57">
        <f t="shared" si="0"/>
        <v>223.56</v>
      </c>
      <c r="K35" s="46"/>
      <c r="L35" s="47"/>
      <c r="M35" s="48"/>
      <c r="N35" s="49"/>
      <c r="O35" s="47"/>
      <c r="P35" s="50"/>
      <c r="R35" s="60"/>
    </row>
    <row r="36" spans="1:18" ht="14.45" customHeight="1" outlineLevel="1">
      <c r="B36" s="59" t="s">
        <v>106</v>
      </c>
      <c r="C36" s="39" t="s">
        <v>319</v>
      </c>
      <c r="D36" s="39">
        <v>1</v>
      </c>
      <c r="E36" s="41">
        <v>75</v>
      </c>
      <c r="F36" s="55">
        <v>0</v>
      </c>
      <c r="G36" s="56">
        <f t="shared" si="1"/>
        <v>75</v>
      </c>
      <c r="H36" s="43">
        <v>500</v>
      </c>
      <c r="I36" s="72">
        <v>1</v>
      </c>
      <c r="J36" s="57">
        <f t="shared" si="0"/>
        <v>37.5</v>
      </c>
      <c r="K36" s="46"/>
      <c r="L36" s="47"/>
      <c r="M36" s="48"/>
      <c r="N36" s="49"/>
      <c r="O36" s="47"/>
      <c r="P36" s="50"/>
      <c r="R36" s="60"/>
    </row>
    <row r="37" spans="1:18" ht="14.45" customHeight="1" outlineLevel="1">
      <c r="B37" s="59" t="s">
        <v>321</v>
      </c>
      <c r="C37" s="39" t="s">
        <v>319</v>
      </c>
      <c r="D37" s="39">
        <v>2</v>
      </c>
      <c r="E37" s="41">
        <v>75</v>
      </c>
      <c r="F37" s="55">
        <v>0</v>
      </c>
      <c r="G37" s="56">
        <f t="shared" si="1"/>
        <v>75</v>
      </c>
      <c r="H37" s="43">
        <v>300</v>
      </c>
      <c r="I37" s="72">
        <v>1</v>
      </c>
      <c r="J37" s="57">
        <f t="shared" si="0"/>
        <v>45</v>
      </c>
      <c r="K37" s="46"/>
      <c r="L37" s="47"/>
      <c r="M37" s="48"/>
      <c r="N37" s="49"/>
      <c r="O37" s="47"/>
      <c r="P37" s="50"/>
      <c r="R37" s="60"/>
    </row>
    <row r="38" spans="1:18" ht="14.45" customHeight="1" outlineLevel="1">
      <c r="B38" s="59" t="s">
        <v>298</v>
      </c>
      <c r="C38" s="52" t="s">
        <v>94</v>
      </c>
      <c r="D38" s="39">
        <v>2</v>
      </c>
      <c r="E38" s="41">
        <v>72</v>
      </c>
      <c r="F38" s="55">
        <v>0.15</v>
      </c>
      <c r="G38" s="56">
        <f>E38*(1+F38)</f>
        <v>82.8</v>
      </c>
      <c r="H38" s="43">
        <v>500</v>
      </c>
      <c r="I38" s="72">
        <v>1</v>
      </c>
      <c r="J38" s="57">
        <f t="shared" si="0"/>
        <v>82.8</v>
      </c>
      <c r="K38" s="46"/>
      <c r="L38" s="47"/>
      <c r="M38" s="48"/>
      <c r="N38" s="49"/>
      <c r="O38" s="47"/>
      <c r="P38" s="50"/>
      <c r="R38" s="60"/>
    </row>
    <row r="39" spans="1:18" ht="14.45" customHeight="1" outlineLevel="1">
      <c r="B39" s="119" t="s">
        <v>365</v>
      </c>
      <c r="C39" s="52" t="s">
        <v>94</v>
      </c>
      <c r="D39" s="39">
        <v>8</v>
      </c>
      <c r="E39" s="41">
        <v>72</v>
      </c>
      <c r="F39" s="55">
        <v>0.15</v>
      </c>
      <c r="G39" s="56">
        <f t="shared" si="1"/>
        <v>82.8</v>
      </c>
      <c r="H39" s="43">
        <v>900</v>
      </c>
      <c r="I39" s="72">
        <v>1</v>
      </c>
      <c r="J39" s="57">
        <f t="shared" si="0"/>
        <v>596.16</v>
      </c>
      <c r="K39" s="46"/>
      <c r="L39" s="47"/>
      <c r="M39" s="48"/>
      <c r="N39" s="49"/>
      <c r="O39" s="47"/>
      <c r="P39" s="50"/>
      <c r="R39" s="60"/>
    </row>
    <row r="40" spans="1:18" ht="14.45" customHeight="1" outlineLevel="1">
      <c r="B40" s="119" t="s">
        <v>362</v>
      </c>
      <c r="C40" s="52" t="s">
        <v>94</v>
      </c>
      <c r="D40" s="39">
        <v>10</v>
      </c>
      <c r="E40" s="41">
        <v>72</v>
      </c>
      <c r="F40" s="55">
        <v>0.15</v>
      </c>
      <c r="G40" s="56">
        <f t="shared" si="1"/>
        <v>82.8</v>
      </c>
      <c r="H40" s="43">
        <v>900</v>
      </c>
      <c r="I40" s="72">
        <v>1</v>
      </c>
      <c r="J40" s="57">
        <f t="shared" si="0"/>
        <v>745.19999999999993</v>
      </c>
      <c r="K40" s="46"/>
      <c r="L40" s="47"/>
      <c r="M40" s="48"/>
      <c r="N40" s="49"/>
      <c r="O40" s="47"/>
      <c r="P40" s="50"/>
      <c r="R40" s="60"/>
    </row>
    <row r="41" spans="1:18" ht="14.45" customHeight="1" outlineLevel="1">
      <c r="B41" s="119" t="s">
        <v>304</v>
      </c>
      <c r="C41" s="39" t="s">
        <v>319</v>
      </c>
      <c r="D41" s="39">
        <v>1</v>
      </c>
      <c r="E41" s="41">
        <v>75</v>
      </c>
      <c r="F41" s="55">
        <v>0</v>
      </c>
      <c r="G41" s="56">
        <f t="shared" si="1"/>
        <v>75</v>
      </c>
      <c r="H41" s="43">
        <v>900</v>
      </c>
      <c r="I41" s="72">
        <v>1</v>
      </c>
      <c r="J41" s="57">
        <f t="shared" si="0"/>
        <v>67.5</v>
      </c>
      <c r="K41" s="46"/>
      <c r="L41" s="47"/>
      <c r="M41" s="48"/>
      <c r="N41" s="49"/>
      <c r="O41" s="47"/>
      <c r="P41" s="50"/>
      <c r="R41" s="60"/>
    </row>
    <row r="42" spans="1:18" ht="14.45" customHeight="1" outlineLevel="1">
      <c r="B42" s="59" t="s">
        <v>103</v>
      </c>
      <c r="C42" s="39" t="s">
        <v>319</v>
      </c>
      <c r="D42" s="58">
        <v>1</v>
      </c>
      <c r="E42" s="41">
        <v>75</v>
      </c>
      <c r="F42" s="55">
        <v>0</v>
      </c>
      <c r="G42" s="56">
        <f t="shared" si="1"/>
        <v>75</v>
      </c>
      <c r="H42" s="43">
        <v>300</v>
      </c>
      <c r="I42" s="72">
        <v>1</v>
      </c>
      <c r="J42" s="57">
        <f t="shared" si="0"/>
        <v>22.5</v>
      </c>
      <c r="K42" s="46"/>
      <c r="L42" s="47"/>
      <c r="M42" s="48"/>
      <c r="N42" s="49"/>
      <c r="O42" s="47"/>
      <c r="P42" s="50"/>
      <c r="R42" s="60"/>
    </row>
    <row r="43" spans="1:18" ht="14.45" customHeight="1" outlineLevel="1">
      <c r="A43" s="1" t="s">
        <v>366</v>
      </c>
      <c r="B43" s="59" t="s">
        <v>367</v>
      </c>
      <c r="C43" s="39" t="s">
        <v>319</v>
      </c>
      <c r="D43" s="58">
        <v>5</v>
      </c>
      <c r="E43" s="41">
        <v>75</v>
      </c>
      <c r="F43" s="55">
        <v>0</v>
      </c>
      <c r="G43" s="56">
        <f t="shared" si="1"/>
        <v>75</v>
      </c>
      <c r="H43" s="43">
        <v>500</v>
      </c>
      <c r="I43" s="72">
        <v>1</v>
      </c>
      <c r="J43" s="57">
        <f t="shared" si="0"/>
        <v>187.5</v>
      </c>
      <c r="K43" s="46"/>
      <c r="L43" s="47"/>
      <c r="M43" s="48"/>
      <c r="N43" s="49"/>
      <c r="O43" s="47"/>
      <c r="P43" s="50"/>
      <c r="R43" s="60"/>
    </row>
    <row r="44" spans="1:18" ht="14.45" customHeight="1" outlineLevel="1">
      <c r="B44" s="59" t="s">
        <v>120</v>
      </c>
      <c r="C44" s="52" t="s">
        <v>94</v>
      </c>
      <c r="D44" s="58">
        <v>3</v>
      </c>
      <c r="E44" s="41">
        <v>72</v>
      </c>
      <c r="F44" s="55">
        <v>0.15</v>
      </c>
      <c r="G44" s="56">
        <f t="shared" si="1"/>
        <v>82.8</v>
      </c>
      <c r="H44" s="43">
        <v>500</v>
      </c>
      <c r="I44" s="72">
        <v>1</v>
      </c>
      <c r="J44" s="57">
        <f t="shared" si="0"/>
        <v>124.19999999999999</v>
      </c>
      <c r="K44" s="46"/>
      <c r="L44" s="47"/>
      <c r="M44" s="48"/>
      <c r="N44" s="49"/>
      <c r="O44" s="47"/>
      <c r="P44" s="50"/>
      <c r="R44" s="60"/>
    </row>
    <row r="45" spans="1:18" ht="14.45" customHeight="1" outlineLevel="1">
      <c r="B45" s="59" t="s">
        <v>298</v>
      </c>
      <c r="C45" s="113" t="s">
        <v>94</v>
      </c>
      <c r="D45" s="58">
        <v>2</v>
      </c>
      <c r="E45" s="41">
        <v>72</v>
      </c>
      <c r="F45" s="55">
        <v>0.15</v>
      </c>
      <c r="G45" s="56">
        <f t="shared" si="1"/>
        <v>82.8</v>
      </c>
      <c r="H45" s="43">
        <v>500</v>
      </c>
      <c r="I45" s="72">
        <v>1</v>
      </c>
      <c r="J45" s="57">
        <f t="shared" si="0"/>
        <v>82.8</v>
      </c>
      <c r="K45" s="46"/>
      <c r="L45" s="47"/>
      <c r="M45" s="48"/>
      <c r="N45" s="49"/>
      <c r="O45" s="47"/>
      <c r="P45" s="50"/>
      <c r="R45" s="60"/>
    </row>
    <row r="46" spans="1:18" ht="14.45" customHeight="1" outlineLevel="1">
      <c r="B46" s="119" t="s">
        <v>368</v>
      </c>
      <c r="C46" s="39" t="s">
        <v>319</v>
      </c>
      <c r="D46" s="58">
        <v>1</v>
      </c>
      <c r="E46" s="41">
        <v>75</v>
      </c>
      <c r="F46" s="55">
        <v>0</v>
      </c>
      <c r="G46" s="56">
        <f t="shared" si="1"/>
        <v>75</v>
      </c>
      <c r="H46" s="43">
        <v>900</v>
      </c>
      <c r="I46" s="72">
        <v>1</v>
      </c>
      <c r="J46" s="57">
        <f t="shared" si="0"/>
        <v>67.5</v>
      </c>
      <c r="K46" s="46"/>
      <c r="L46" s="47"/>
      <c r="M46" s="48"/>
      <c r="N46" s="49"/>
      <c r="O46" s="47"/>
      <c r="P46" s="50"/>
      <c r="R46" s="60"/>
    </row>
    <row r="47" spans="1:18" ht="14.45" customHeight="1" outlineLevel="1">
      <c r="B47" s="119" t="s">
        <v>369</v>
      </c>
      <c r="C47" s="52" t="s">
        <v>94</v>
      </c>
      <c r="D47" s="58">
        <v>8</v>
      </c>
      <c r="E47" s="41">
        <v>72</v>
      </c>
      <c r="F47" s="55">
        <v>0.15</v>
      </c>
      <c r="G47" s="56">
        <f t="shared" si="1"/>
        <v>82.8</v>
      </c>
      <c r="H47" s="43">
        <v>900</v>
      </c>
      <c r="I47" s="72">
        <v>1</v>
      </c>
      <c r="J47" s="57">
        <f t="shared" si="0"/>
        <v>596.16</v>
      </c>
      <c r="K47" s="46"/>
      <c r="L47" s="47"/>
      <c r="M47" s="48"/>
      <c r="N47" s="49"/>
      <c r="O47" s="47"/>
      <c r="P47" s="50"/>
      <c r="R47" s="60"/>
    </row>
    <row r="48" spans="1:18" ht="14.45" customHeight="1" outlineLevel="1">
      <c r="B48" s="119" t="s">
        <v>362</v>
      </c>
      <c r="C48" s="52" t="s">
        <v>94</v>
      </c>
      <c r="D48" s="58">
        <v>8</v>
      </c>
      <c r="E48" s="41">
        <v>72</v>
      </c>
      <c r="F48" s="55">
        <v>0.15</v>
      </c>
      <c r="G48" s="56">
        <f t="shared" si="1"/>
        <v>82.8</v>
      </c>
      <c r="H48" s="43">
        <v>900</v>
      </c>
      <c r="I48" s="72">
        <v>1</v>
      </c>
      <c r="J48" s="57">
        <f t="shared" si="0"/>
        <v>596.16</v>
      </c>
      <c r="K48" s="46"/>
      <c r="L48" s="47"/>
      <c r="M48" s="48"/>
      <c r="N48" s="49"/>
      <c r="O48" s="47"/>
      <c r="P48" s="50"/>
      <c r="R48" s="60"/>
    </row>
    <row r="49" spans="2:18" ht="14.45" customHeight="1" outlineLevel="1">
      <c r="B49" s="119" t="s">
        <v>362</v>
      </c>
      <c r="C49" s="39" t="s">
        <v>319</v>
      </c>
      <c r="D49" s="58">
        <v>2</v>
      </c>
      <c r="E49" s="41">
        <v>75</v>
      </c>
      <c r="F49" s="55">
        <v>0</v>
      </c>
      <c r="G49" s="56">
        <f t="shared" si="1"/>
        <v>75</v>
      </c>
      <c r="H49" s="43">
        <v>900</v>
      </c>
      <c r="I49" s="72">
        <v>1</v>
      </c>
      <c r="J49" s="57">
        <f t="shared" si="0"/>
        <v>135</v>
      </c>
      <c r="K49" s="46"/>
      <c r="L49" s="47"/>
      <c r="M49" s="48"/>
      <c r="N49" s="49"/>
      <c r="O49" s="47"/>
      <c r="P49" s="50"/>
      <c r="R49" s="60"/>
    </row>
    <row r="50" spans="2:18" ht="14.45" customHeight="1" outlineLevel="1">
      <c r="B50" s="59" t="s">
        <v>321</v>
      </c>
      <c r="C50" s="39" t="s">
        <v>319</v>
      </c>
      <c r="D50" s="58">
        <v>3</v>
      </c>
      <c r="E50" s="41">
        <v>75</v>
      </c>
      <c r="F50" s="55">
        <v>0</v>
      </c>
      <c r="G50" s="56">
        <f t="shared" si="1"/>
        <v>75</v>
      </c>
      <c r="H50" s="43">
        <v>300</v>
      </c>
      <c r="I50" s="72">
        <v>1</v>
      </c>
      <c r="J50" s="57">
        <f t="shared" si="0"/>
        <v>67.5</v>
      </c>
      <c r="K50" s="46"/>
      <c r="L50" s="47"/>
      <c r="M50" s="48"/>
      <c r="N50" s="49"/>
      <c r="O50" s="47"/>
      <c r="P50" s="50"/>
      <c r="R50" s="60"/>
    </row>
    <row r="51" spans="2:18" ht="14.45" customHeight="1" outlineLevel="1">
      <c r="B51" s="119" t="s">
        <v>77</v>
      </c>
      <c r="C51" s="39" t="s">
        <v>319</v>
      </c>
      <c r="D51" s="58">
        <v>2</v>
      </c>
      <c r="E51" s="41">
        <v>75</v>
      </c>
      <c r="F51" s="55">
        <v>0</v>
      </c>
      <c r="G51" s="56">
        <f t="shared" si="1"/>
        <v>75</v>
      </c>
      <c r="H51" s="43">
        <v>900</v>
      </c>
      <c r="I51" s="72">
        <v>1</v>
      </c>
      <c r="J51" s="57">
        <f t="shared" si="0"/>
        <v>135</v>
      </c>
      <c r="K51" s="46"/>
      <c r="L51" s="47"/>
      <c r="M51" s="48"/>
      <c r="N51" s="49"/>
      <c r="O51" s="47"/>
      <c r="P51" s="50"/>
      <c r="R51" s="60"/>
    </row>
    <row r="52" spans="2:18" outlineLevel="1">
      <c r="B52" s="59" t="s">
        <v>106</v>
      </c>
      <c r="C52" s="39" t="s">
        <v>319</v>
      </c>
      <c r="D52" s="39">
        <v>2</v>
      </c>
      <c r="E52" s="41">
        <v>75</v>
      </c>
      <c r="F52" s="42">
        <v>0</v>
      </c>
      <c r="G52" s="56">
        <f t="shared" si="1"/>
        <v>75</v>
      </c>
      <c r="H52" s="43">
        <v>500</v>
      </c>
      <c r="I52" s="72">
        <v>1</v>
      </c>
      <c r="J52" s="57">
        <f t="shared" si="0"/>
        <v>75</v>
      </c>
      <c r="K52" s="46"/>
      <c r="L52" s="47"/>
      <c r="M52" s="48"/>
      <c r="N52" s="49"/>
      <c r="O52" s="47"/>
      <c r="P52" s="50"/>
      <c r="R52" s="60"/>
    </row>
    <row r="53" spans="2:18" outlineLevel="1">
      <c r="B53" s="59" t="s">
        <v>120</v>
      </c>
      <c r="C53" s="39" t="s">
        <v>319</v>
      </c>
      <c r="D53" s="39">
        <v>4</v>
      </c>
      <c r="E53" s="41">
        <v>75</v>
      </c>
      <c r="F53" s="42">
        <v>0</v>
      </c>
      <c r="G53" s="56">
        <f t="shared" si="1"/>
        <v>75</v>
      </c>
      <c r="H53" s="43">
        <v>300</v>
      </c>
      <c r="I53" s="72">
        <v>1</v>
      </c>
      <c r="J53" s="57">
        <f t="shared" si="0"/>
        <v>90</v>
      </c>
      <c r="K53" s="46"/>
      <c r="L53" s="47"/>
      <c r="M53" s="48"/>
      <c r="N53" s="49"/>
      <c r="O53" s="47"/>
      <c r="P53" s="50"/>
      <c r="R53" s="60"/>
    </row>
    <row r="54" spans="2:18" outlineLevel="1">
      <c r="B54" s="59" t="s">
        <v>370</v>
      </c>
      <c r="C54" s="39" t="s">
        <v>319</v>
      </c>
      <c r="D54" s="39">
        <v>1</v>
      </c>
      <c r="E54" s="41">
        <v>75</v>
      </c>
      <c r="F54" s="42">
        <v>0</v>
      </c>
      <c r="G54" s="56">
        <f t="shared" si="1"/>
        <v>75</v>
      </c>
      <c r="H54" s="43">
        <v>200</v>
      </c>
      <c r="I54" s="72">
        <v>1</v>
      </c>
      <c r="J54" s="57">
        <f t="shared" si="0"/>
        <v>15</v>
      </c>
      <c r="K54" s="46"/>
      <c r="L54" s="47"/>
      <c r="M54" s="48"/>
      <c r="N54" s="49"/>
      <c r="O54" s="47"/>
      <c r="P54" s="50"/>
      <c r="R54" s="60"/>
    </row>
    <row r="55" spans="2:18" outlineLevel="1">
      <c r="B55" s="119" t="s">
        <v>371</v>
      </c>
      <c r="C55" s="39" t="s">
        <v>319</v>
      </c>
      <c r="D55" s="39">
        <v>12</v>
      </c>
      <c r="E55" s="41">
        <v>75</v>
      </c>
      <c r="F55" s="42">
        <v>0</v>
      </c>
      <c r="G55" s="56">
        <f t="shared" si="1"/>
        <v>75</v>
      </c>
      <c r="H55" s="43">
        <v>900</v>
      </c>
      <c r="I55" s="72">
        <v>1</v>
      </c>
      <c r="J55" s="57">
        <f t="shared" si="0"/>
        <v>810</v>
      </c>
      <c r="K55" s="46"/>
      <c r="L55" s="47"/>
      <c r="M55" s="48"/>
      <c r="N55" s="49"/>
      <c r="O55" s="47"/>
      <c r="P55" s="50"/>
      <c r="R55" s="60"/>
    </row>
    <row r="56" spans="2:18" outlineLevel="1">
      <c r="B56" s="119" t="s">
        <v>372</v>
      </c>
      <c r="C56" s="39" t="s">
        <v>319</v>
      </c>
      <c r="D56" s="39">
        <v>18</v>
      </c>
      <c r="E56" s="41">
        <v>75</v>
      </c>
      <c r="F56" s="42">
        <v>0</v>
      </c>
      <c r="G56" s="56">
        <f t="shared" si="1"/>
        <v>75</v>
      </c>
      <c r="H56" s="43">
        <v>900</v>
      </c>
      <c r="I56" s="72">
        <v>1</v>
      </c>
      <c r="J56" s="57">
        <f t="shared" si="0"/>
        <v>1215</v>
      </c>
      <c r="K56" s="46"/>
      <c r="L56" s="47"/>
      <c r="M56" s="48"/>
      <c r="N56" s="49"/>
      <c r="O56" s="47"/>
      <c r="P56" s="50"/>
      <c r="R56" s="60"/>
    </row>
    <row r="57" spans="2:18" ht="13.5" thickBot="1">
      <c r="B57" s="65"/>
      <c r="C57" s="66" t="s">
        <v>66</v>
      </c>
      <c r="D57" s="67">
        <f>SUM(D7:D56)</f>
        <v>194</v>
      </c>
      <c r="E57" s="68"/>
      <c r="F57" s="68"/>
      <c r="G57" s="67">
        <f>SUM(G7:G56)</f>
        <v>3954.0000000000014</v>
      </c>
      <c r="H57" s="67"/>
      <c r="I57" s="69"/>
      <c r="J57" s="70">
        <f>SUM(J7:J56)</f>
        <v>11005.36</v>
      </c>
      <c r="K57" s="79"/>
      <c r="L57" s="87">
        <f>SUM(L7:L52)</f>
        <v>0</v>
      </c>
      <c r="M57" s="67">
        <f>SUM(M7:M56)</f>
        <v>0</v>
      </c>
      <c r="N57" s="67">
        <f>SUM(N7:N56)</f>
        <v>0</v>
      </c>
      <c r="O57" s="87">
        <f>SUM(O7:O52)</f>
        <v>0</v>
      </c>
      <c r="P57" s="88">
        <f>SUM(P7:P52)</f>
        <v>0</v>
      </c>
    </row>
    <row r="58" spans="2:18">
      <c r="J58" s="5"/>
    </row>
    <row r="60" spans="2:18">
      <c r="B60" s="2" t="s">
        <v>164</v>
      </c>
      <c r="C60" s="2"/>
      <c r="D60" s="2"/>
      <c r="E60" s="2"/>
      <c r="F60" s="2"/>
      <c r="G60" s="2"/>
      <c r="H60" s="2"/>
      <c r="I60" s="2"/>
      <c r="J60" s="2">
        <v>17.399999999999999</v>
      </c>
      <c r="K60" s="1" t="s">
        <v>165</v>
      </c>
    </row>
    <row r="61" spans="2:18">
      <c r="B61" s="2" t="s">
        <v>166</v>
      </c>
      <c r="C61" s="2"/>
      <c r="D61" s="2"/>
      <c r="E61" s="2"/>
      <c r="F61" s="2"/>
      <c r="G61" s="2"/>
      <c r="H61" s="2"/>
      <c r="I61" s="2"/>
      <c r="J61" s="80">
        <f>J57/J60/1000</f>
        <v>0.63249195402298863</v>
      </c>
    </row>
    <row r="99" spans="2:2">
      <c r="B99" s="1" t="s">
        <v>307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4"/>
  <sheetViews>
    <sheetView zoomScale="85" zoomScaleNormal="85" workbookViewId="0">
      <selection activeCell="G78" sqref="G78"/>
    </sheetView>
  </sheetViews>
  <sheetFormatPr defaultColWidth="9.140625" defaultRowHeight="12.75" outlineLevelRow="1"/>
  <cols>
    <col min="1" max="1" width="17" style="1" customWidth="1"/>
    <col min="2" max="2" width="47" style="1" customWidth="1"/>
    <col min="3" max="3" width="20.140625" style="1" customWidth="1"/>
    <col min="4" max="4" width="8" style="1" customWidth="1"/>
    <col min="5" max="6" width="9.140625" style="1"/>
    <col min="7" max="7" width="11.140625" style="1" customWidth="1"/>
    <col min="8" max="8" width="12.85546875" style="1" customWidth="1"/>
    <col min="9" max="9" width="11" style="1" customWidth="1"/>
    <col min="10" max="10" width="11.28515625" style="1" customWidth="1"/>
    <col min="11" max="11" width="30.140625" style="1" customWidth="1"/>
    <col min="12" max="13" width="9.140625" style="1"/>
    <col min="14" max="14" width="11.42578125" style="1" customWidth="1"/>
    <col min="15" max="15" width="9.140625" style="1"/>
    <col min="16" max="16" width="12.5703125" style="1" customWidth="1"/>
    <col min="17" max="16384" width="9.140625" style="1"/>
  </cols>
  <sheetData>
    <row r="1" spans="1:21">
      <c r="B1" s="2"/>
      <c r="C1" s="2"/>
      <c r="D1" s="3"/>
      <c r="E1" s="3"/>
      <c r="F1" s="3"/>
      <c r="G1" s="3"/>
      <c r="H1" s="3"/>
      <c r="I1" s="4"/>
      <c r="J1" s="5"/>
      <c r="K1" s="2"/>
      <c r="L1" s="3"/>
      <c r="M1" s="2"/>
      <c r="N1" s="3"/>
      <c r="O1" s="3"/>
      <c r="P1" s="3"/>
    </row>
    <row r="2" spans="1:21" ht="13.5" thickBot="1">
      <c r="A2" s="6" t="s">
        <v>415</v>
      </c>
      <c r="G2" s="6"/>
      <c r="J2" s="7"/>
    </row>
    <row r="3" spans="1:21">
      <c r="B3" s="8" t="s">
        <v>416</v>
      </c>
      <c r="C3" s="9"/>
      <c r="D3" s="10" t="s">
        <v>2</v>
      </c>
      <c r="E3" s="11"/>
      <c r="F3" s="11"/>
      <c r="G3" s="11"/>
      <c r="H3" s="11"/>
      <c r="I3" s="11"/>
      <c r="J3" s="11"/>
      <c r="K3" s="12" t="s">
        <v>3</v>
      </c>
      <c r="L3" s="11"/>
      <c r="M3" s="11"/>
      <c r="N3" s="11"/>
      <c r="O3" s="11"/>
      <c r="P3" s="13"/>
    </row>
    <row r="4" spans="1:21" ht="51.75" customHeight="1">
      <c r="B4" s="14" t="s">
        <v>4</v>
      </c>
      <c r="C4" s="15" t="s">
        <v>5</v>
      </c>
      <c r="D4" s="16" t="s">
        <v>6</v>
      </c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7" t="s">
        <v>12</v>
      </c>
      <c r="K4" s="18" t="s">
        <v>13</v>
      </c>
      <c r="L4" s="19" t="s">
        <v>14</v>
      </c>
      <c r="M4" s="19" t="s">
        <v>15</v>
      </c>
      <c r="N4" s="19" t="s">
        <v>16</v>
      </c>
      <c r="O4" s="19" t="s">
        <v>17</v>
      </c>
      <c r="P4" s="20" t="s">
        <v>18</v>
      </c>
    </row>
    <row r="5" spans="1:21" ht="16.5" customHeight="1" thickBot="1">
      <c r="B5" s="21"/>
      <c r="C5" s="22"/>
      <c r="D5" s="23" t="s">
        <v>19</v>
      </c>
      <c r="E5" s="24" t="s">
        <v>20</v>
      </c>
      <c r="F5" s="24" t="s">
        <v>21</v>
      </c>
      <c r="G5" s="24" t="s">
        <v>20</v>
      </c>
      <c r="H5" s="23" t="s">
        <v>22</v>
      </c>
      <c r="I5" s="24" t="s">
        <v>21</v>
      </c>
      <c r="J5" s="25" t="s">
        <v>23</v>
      </c>
      <c r="K5" s="21"/>
      <c r="L5" s="23" t="s">
        <v>19</v>
      </c>
      <c r="M5" s="24" t="s">
        <v>20</v>
      </c>
      <c r="N5" s="24" t="s">
        <v>23</v>
      </c>
      <c r="O5" s="23" t="s">
        <v>23</v>
      </c>
      <c r="P5" s="26" t="s">
        <v>24</v>
      </c>
      <c r="R5" s="27"/>
    </row>
    <row r="6" spans="1:21" ht="46.5" customHeight="1" thickTop="1">
      <c r="B6" s="28" t="s">
        <v>417</v>
      </c>
      <c r="C6" s="29"/>
      <c r="D6" s="30"/>
      <c r="E6" s="31"/>
      <c r="F6" s="31"/>
      <c r="G6" s="31"/>
      <c r="H6" s="32"/>
      <c r="I6" s="32"/>
      <c r="J6" s="33"/>
      <c r="K6" s="28"/>
      <c r="L6" s="35"/>
      <c r="M6" s="31"/>
      <c r="N6" s="31"/>
      <c r="O6" s="35"/>
      <c r="P6" s="34"/>
      <c r="R6" s="36"/>
      <c r="S6" s="37"/>
      <c r="T6" s="37"/>
      <c r="U6" s="37"/>
    </row>
    <row r="7" spans="1:21" ht="14.45" customHeight="1" outlineLevel="1">
      <c r="B7" s="51" t="s">
        <v>418</v>
      </c>
      <c r="C7" s="52" t="s">
        <v>94</v>
      </c>
      <c r="D7" s="39">
        <v>10</v>
      </c>
      <c r="E7" s="41">
        <v>72</v>
      </c>
      <c r="F7" s="55">
        <v>0.15</v>
      </c>
      <c r="G7" s="54">
        <f>E7*(1+F7)</f>
        <v>82.8</v>
      </c>
      <c r="H7" s="71">
        <v>220</v>
      </c>
      <c r="I7" s="72">
        <v>1</v>
      </c>
      <c r="J7" s="57">
        <f>(G7/1000*H7)*I7*D7</f>
        <v>182.16000000000003</v>
      </c>
      <c r="K7" s="73"/>
      <c r="L7" s="74"/>
      <c r="M7" s="61"/>
      <c r="N7" s="75"/>
      <c r="O7" s="74"/>
      <c r="P7" s="76"/>
      <c r="R7" s="36"/>
      <c r="S7" s="37"/>
      <c r="T7" s="37"/>
      <c r="U7" s="37"/>
    </row>
    <row r="8" spans="1:21" ht="14.45" customHeight="1" outlineLevel="1">
      <c r="B8" s="51" t="s">
        <v>419</v>
      </c>
      <c r="C8" s="52" t="s">
        <v>94</v>
      </c>
      <c r="D8" s="39">
        <v>1</v>
      </c>
      <c r="E8" s="41">
        <v>72</v>
      </c>
      <c r="F8" s="55">
        <v>0.15</v>
      </c>
      <c r="G8" s="56">
        <f>E8*(1+F8)</f>
        <v>82.8</v>
      </c>
      <c r="H8" s="43">
        <v>50</v>
      </c>
      <c r="I8" s="44">
        <v>1</v>
      </c>
      <c r="J8" s="57">
        <f t="shared" ref="J8:J71" si="0">(G8/1000*H8)*I8*D8</f>
        <v>4.1399999999999997</v>
      </c>
      <c r="K8" s="46"/>
      <c r="L8" s="47"/>
      <c r="M8" s="48"/>
      <c r="N8" s="49"/>
      <c r="O8" s="47"/>
      <c r="P8" s="50"/>
      <c r="R8" s="36"/>
      <c r="S8" s="37"/>
      <c r="T8" s="37"/>
      <c r="U8" s="37"/>
    </row>
    <row r="9" spans="1:21" ht="14.45" customHeight="1" outlineLevel="1">
      <c r="B9" s="51" t="s">
        <v>420</v>
      </c>
      <c r="C9" s="52" t="s">
        <v>94</v>
      </c>
      <c r="D9" s="39">
        <v>2</v>
      </c>
      <c r="E9" s="41">
        <v>72</v>
      </c>
      <c r="F9" s="55">
        <v>0.15</v>
      </c>
      <c r="G9" s="56">
        <f t="shared" ref="G9:G72" si="1">E9*(1+F9)</f>
        <v>82.8</v>
      </c>
      <c r="H9" s="43">
        <v>50</v>
      </c>
      <c r="I9" s="44">
        <v>1</v>
      </c>
      <c r="J9" s="57">
        <f t="shared" si="0"/>
        <v>8.2799999999999994</v>
      </c>
      <c r="K9" s="46"/>
      <c r="L9" s="47"/>
      <c r="M9" s="48"/>
      <c r="N9" s="49"/>
      <c r="O9" s="47"/>
      <c r="P9" s="50"/>
      <c r="R9" s="36"/>
      <c r="S9" s="37"/>
      <c r="T9" s="37"/>
      <c r="U9" s="37"/>
    </row>
    <row r="10" spans="1:21" ht="14.45" customHeight="1" outlineLevel="1">
      <c r="B10" s="51" t="s">
        <v>276</v>
      </c>
      <c r="C10" s="52" t="s">
        <v>94</v>
      </c>
      <c r="D10" s="58">
        <v>10</v>
      </c>
      <c r="E10" s="41">
        <v>72</v>
      </c>
      <c r="F10" s="55">
        <v>0.15</v>
      </c>
      <c r="G10" s="56">
        <f t="shared" si="1"/>
        <v>82.8</v>
      </c>
      <c r="H10" s="43">
        <v>50</v>
      </c>
      <c r="I10" s="44">
        <v>1</v>
      </c>
      <c r="J10" s="57">
        <f t="shared" si="0"/>
        <v>41.4</v>
      </c>
      <c r="K10" s="46"/>
      <c r="L10" s="47"/>
      <c r="M10" s="48"/>
      <c r="N10" s="49"/>
      <c r="O10" s="47"/>
      <c r="P10" s="50"/>
      <c r="R10" s="36"/>
    </row>
    <row r="11" spans="1:21" ht="14.45" customHeight="1" outlineLevel="1">
      <c r="B11" s="51" t="s">
        <v>421</v>
      </c>
      <c r="C11" s="52" t="s">
        <v>94</v>
      </c>
      <c r="D11" s="58">
        <v>3</v>
      </c>
      <c r="E11" s="41">
        <v>72</v>
      </c>
      <c r="F11" s="55">
        <v>0.15</v>
      </c>
      <c r="G11" s="56">
        <f t="shared" si="1"/>
        <v>82.8</v>
      </c>
      <c r="H11" s="43">
        <v>50</v>
      </c>
      <c r="I11" s="44">
        <v>1</v>
      </c>
      <c r="J11" s="57">
        <f t="shared" si="0"/>
        <v>12.419999999999998</v>
      </c>
      <c r="K11" s="46"/>
      <c r="L11" s="47"/>
      <c r="M11" s="48"/>
      <c r="N11" s="49"/>
      <c r="O11" s="47"/>
      <c r="P11" s="50"/>
      <c r="R11" s="36"/>
    </row>
    <row r="12" spans="1:21" ht="14.45" customHeight="1" outlineLevel="1">
      <c r="B12" s="59" t="s">
        <v>422</v>
      </c>
      <c r="C12" s="52" t="s">
        <v>94</v>
      </c>
      <c r="D12" s="58">
        <v>1</v>
      </c>
      <c r="E12" s="41">
        <v>72</v>
      </c>
      <c r="F12" s="55">
        <v>0.15</v>
      </c>
      <c r="G12" s="56">
        <f t="shared" si="1"/>
        <v>82.8</v>
      </c>
      <c r="H12" s="43">
        <v>220</v>
      </c>
      <c r="I12" s="44">
        <v>1</v>
      </c>
      <c r="J12" s="57">
        <f t="shared" si="0"/>
        <v>18.216000000000001</v>
      </c>
      <c r="K12" s="46"/>
      <c r="L12" s="47"/>
      <c r="M12" s="48"/>
      <c r="N12" s="49"/>
      <c r="O12" s="47"/>
      <c r="P12" s="50"/>
      <c r="R12" s="36"/>
    </row>
    <row r="13" spans="1:21" ht="14.45" customHeight="1" outlineLevel="1">
      <c r="B13" s="59" t="s">
        <v>120</v>
      </c>
      <c r="C13" s="39" t="s">
        <v>76</v>
      </c>
      <c r="D13" s="39">
        <v>4</v>
      </c>
      <c r="E13" s="41">
        <v>60</v>
      </c>
      <c r="F13" s="55">
        <v>0</v>
      </c>
      <c r="G13" s="56">
        <f t="shared" si="1"/>
        <v>60</v>
      </c>
      <c r="H13" s="43">
        <v>220</v>
      </c>
      <c r="I13" s="44">
        <v>1</v>
      </c>
      <c r="J13" s="57">
        <f t="shared" si="0"/>
        <v>52.8</v>
      </c>
      <c r="K13" s="46"/>
      <c r="L13" s="47"/>
      <c r="M13" s="48"/>
      <c r="N13" s="49"/>
      <c r="O13" s="47"/>
      <c r="P13" s="50"/>
      <c r="R13" s="60"/>
    </row>
    <row r="14" spans="1:21" ht="14.45" customHeight="1" outlineLevel="1">
      <c r="B14" s="59" t="s">
        <v>423</v>
      </c>
      <c r="C14" s="39" t="s">
        <v>76</v>
      </c>
      <c r="D14" s="39">
        <v>1</v>
      </c>
      <c r="E14" s="41">
        <v>60</v>
      </c>
      <c r="F14" s="55">
        <v>0</v>
      </c>
      <c r="G14" s="56">
        <f t="shared" si="1"/>
        <v>60</v>
      </c>
      <c r="H14" s="43">
        <v>50</v>
      </c>
      <c r="I14" s="44">
        <v>1</v>
      </c>
      <c r="J14" s="57">
        <f t="shared" si="0"/>
        <v>3</v>
      </c>
      <c r="K14" s="46"/>
      <c r="L14" s="47"/>
      <c r="M14" s="48"/>
      <c r="N14" s="49"/>
      <c r="O14" s="47"/>
      <c r="P14" s="50"/>
      <c r="R14" s="60"/>
    </row>
    <row r="15" spans="1:21" ht="14.45" customHeight="1" outlineLevel="1">
      <c r="B15" s="59" t="s">
        <v>424</v>
      </c>
      <c r="C15" s="52" t="s">
        <v>94</v>
      </c>
      <c r="D15" s="39">
        <v>2</v>
      </c>
      <c r="E15" s="41">
        <v>72</v>
      </c>
      <c r="F15" s="55">
        <v>0.15</v>
      </c>
      <c r="G15" s="56">
        <f t="shared" si="1"/>
        <v>82.8</v>
      </c>
      <c r="H15" s="43">
        <v>50</v>
      </c>
      <c r="I15" s="44">
        <v>1</v>
      </c>
      <c r="J15" s="57">
        <f t="shared" si="0"/>
        <v>8.2799999999999994</v>
      </c>
      <c r="K15" s="46"/>
      <c r="L15" s="47"/>
      <c r="M15" s="48"/>
      <c r="N15" s="49"/>
      <c r="O15" s="47"/>
      <c r="P15" s="50"/>
      <c r="R15" s="60"/>
    </row>
    <row r="16" spans="1:21" ht="14.45" customHeight="1" outlineLevel="1">
      <c r="B16" s="59" t="s">
        <v>425</v>
      </c>
      <c r="C16" s="39" t="s">
        <v>271</v>
      </c>
      <c r="D16" s="39">
        <v>2</v>
      </c>
      <c r="E16" s="41">
        <v>100</v>
      </c>
      <c r="F16" s="55">
        <v>0</v>
      </c>
      <c r="G16" s="56">
        <f t="shared" si="1"/>
        <v>100</v>
      </c>
      <c r="H16" s="43">
        <v>0</v>
      </c>
      <c r="I16" s="44">
        <v>0</v>
      </c>
      <c r="J16" s="57">
        <f t="shared" si="0"/>
        <v>0</v>
      </c>
      <c r="K16" s="46"/>
      <c r="L16" s="47"/>
      <c r="M16" s="48"/>
      <c r="N16" s="49"/>
      <c r="O16" s="47"/>
      <c r="P16" s="50"/>
      <c r="R16" s="60"/>
    </row>
    <row r="17" spans="1:18" ht="14.45" customHeight="1" outlineLevel="1">
      <c r="B17" s="59" t="s">
        <v>426</v>
      </c>
      <c r="C17" s="39" t="s">
        <v>271</v>
      </c>
      <c r="D17" s="39">
        <v>3</v>
      </c>
      <c r="E17" s="41">
        <v>100</v>
      </c>
      <c r="F17" s="55">
        <v>0</v>
      </c>
      <c r="G17" s="56">
        <f t="shared" si="1"/>
        <v>100</v>
      </c>
      <c r="H17" s="43">
        <v>100</v>
      </c>
      <c r="I17" s="44">
        <v>1</v>
      </c>
      <c r="J17" s="57">
        <f t="shared" si="0"/>
        <v>30</v>
      </c>
      <c r="K17" s="46"/>
      <c r="L17" s="47"/>
      <c r="M17" s="48"/>
      <c r="N17" s="49"/>
      <c r="O17" s="47"/>
      <c r="P17" s="50"/>
      <c r="R17" s="60"/>
    </row>
    <row r="18" spans="1:18" ht="14.45" customHeight="1" outlineLevel="1">
      <c r="B18" s="59" t="s">
        <v>77</v>
      </c>
      <c r="C18" s="52" t="s">
        <v>94</v>
      </c>
      <c r="D18" s="39">
        <v>7</v>
      </c>
      <c r="E18" s="41">
        <v>72</v>
      </c>
      <c r="F18" s="55">
        <v>0.15</v>
      </c>
      <c r="G18" s="56">
        <f t="shared" si="1"/>
        <v>82.8</v>
      </c>
      <c r="H18" s="43">
        <v>220</v>
      </c>
      <c r="I18" s="44">
        <v>1</v>
      </c>
      <c r="J18" s="57">
        <f t="shared" si="0"/>
        <v>127.512</v>
      </c>
      <c r="K18" s="46"/>
      <c r="L18" s="47"/>
      <c r="M18" s="48"/>
      <c r="N18" s="49"/>
      <c r="O18" s="47"/>
      <c r="P18" s="50"/>
      <c r="R18" s="60"/>
    </row>
    <row r="19" spans="1:18" ht="14.45" customHeight="1" outlineLevel="1">
      <c r="B19" s="59" t="s">
        <v>322</v>
      </c>
      <c r="C19" s="52" t="s">
        <v>94</v>
      </c>
      <c r="D19" s="39">
        <v>2</v>
      </c>
      <c r="E19" s="41">
        <v>72</v>
      </c>
      <c r="F19" s="55">
        <v>0.15</v>
      </c>
      <c r="G19" s="56">
        <f t="shared" si="1"/>
        <v>82.8</v>
      </c>
      <c r="H19" s="43">
        <v>220</v>
      </c>
      <c r="I19" s="44">
        <v>1</v>
      </c>
      <c r="J19" s="57">
        <f t="shared" si="0"/>
        <v>36.432000000000002</v>
      </c>
      <c r="K19" s="46"/>
      <c r="L19" s="47"/>
      <c r="M19" s="48"/>
      <c r="N19" s="49"/>
      <c r="O19" s="47"/>
      <c r="P19" s="50"/>
      <c r="R19" s="60"/>
    </row>
    <row r="20" spans="1:18" ht="14.45" customHeight="1" outlineLevel="1">
      <c r="B20" s="59" t="s">
        <v>427</v>
      </c>
      <c r="C20" s="52" t="s">
        <v>94</v>
      </c>
      <c r="D20" s="39">
        <v>24</v>
      </c>
      <c r="E20" s="41">
        <v>72</v>
      </c>
      <c r="F20" s="55">
        <v>0.15</v>
      </c>
      <c r="G20" s="56">
        <f t="shared" si="1"/>
        <v>82.8</v>
      </c>
      <c r="H20" s="43">
        <v>880</v>
      </c>
      <c r="I20" s="44">
        <v>1</v>
      </c>
      <c r="J20" s="57">
        <f t="shared" si="0"/>
        <v>1748.7360000000001</v>
      </c>
      <c r="K20" s="46"/>
      <c r="L20" s="47"/>
      <c r="M20" s="48"/>
      <c r="N20" s="49"/>
      <c r="O20" s="47"/>
      <c r="P20" s="50"/>
      <c r="R20" s="60"/>
    </row>
    <row r="21" spans="1:18" ht="14.45" customHeight="1" outlineLevel="1">
      <c r="B21" s="59" t="s">
        <v>428</v>
      </c>
      <c r="C21" s="52" t="s">
        <v>94</v>
      </c>
      <c r="D21" s="58">
        <v>4</v>
      </c>
      <c r="E21" s="41">
        <v>72</v>
      </c>
      <c r="F21" s="55">
        <v>0.15</v>
      </c>
      <c r="G21" s="56">
        <f t="shared" si="1"/>
        <v>82.8</v>
      </c>
      <c r="H21" s="43">
        <v>50</v>
      </c>
      <c r="I21" s="44">
        <v>1</v>
      </c>
      <c r="J21" s="57">
        <f t="shared" si="0"/>
        <v>16.559999999999999</v>
      </c>
      <c r="K21" s="46"/>
      <c r="L21" s="47"/>
      <c r="M21" s="48"/>
      <c r="N21" s="49"/>
      <c r="O21" s="47"/>
      <c r="P21" s="50"/>
      <c r="R21" s="60"/>
    </row>
    <row r="22" spans="1:18" ht="14.45" customHeight="1" outlineLevel="1">
      <c r="B22" s="59" t="s">
        <v>429</v>
      </c>
      <c r="C22" s="52" t="s">
        <v>94</v>
      </c>
      <c r="D22" s="58">
        <v>7</v>
      </c>
      <c r="E22" s="41">
        <v>72</v>
      </c>
      <c r="F22" s="55">
        <v>0.15</v>
      </c>
      <c r="G22" s="56">
        <f t="shared" si="1"/>
        <v>82.8</v>
      </c>
      <c r="H22" s="43">
        <v>100</v>
      </c>
      <c r="I22" s="44">
        <v>1</v>
      </c>
      <c r="J22" s="57">
        <f t="shared" si="0"/>
        <v>57.959999999999994</v>
      </c>
      <c r="K22" s="46"/>
      <c r="L22" s="47"/>
      <c r="M22" s="48"/>
      <c r="N22" s="49"/>
      <c r="O22" s="47"/>
      <c r="P22" s="50"/>
      <c r="R22" s="60"/>
    </row>
    <row r="23" spans="1:18" ht="14.45" customHeight="1" outlineLevel="1">
      <c r="B23" s="59" t="s">
        <v>404</v>
      </c>
      <c r="C23" s="52" t="s">
        <v>94</v>
      </c>
      <c r="D23" s="58">
        <v>24</v>
      </c>
      <c r="E23" s="41">
        <v>72</v>
      </c>
      <c r="F23" s="55">
        <v>0.15</v>
      </c>
      <c r="G23" s="56">
        <f t="shared" si="1"/>
        <v>82.8</v>
      </c>
      <c r="H23" s="43">
        <v>100</v>
      </c>
      <c r="I23" s="44">
        <v>1</v>
      </c>
      <c r="J23" s="57">
        <f t="shared" si="0"/>
        <v>198.71999999999997</v>
      </c>
      <c r="K23" s="46"/>
      <c r="L23" s="47"/>
      <c r="M23" s="48"/>
      <c r="N23" s="49"/>
      <c r="O23" s="47"/>
      <c r="P23" s="50"/>
      <c r="R23" s="60"/>
    </row>
    <row r="24" spans="1:18" ht="14.45" customHeight="1" outlineLevel="1">
      <c r="B24" s="59" t="s">
        <v>430</v>
      </c>
      <c r="C24" s="52" t="s">
        <v>94</v>
      </c>
      <c r="D24" s="58">
        <v>4</v>
      </c>
      <c r="E24" s="41">
        <v>72</v>
      </c>
      <c r="F24" s="55">
        <v>0.15</v>
      </c>
      <c r="G24" s="56">
        <f t="shared" si="1"/>
        <v>82.8</v>
      </c>
      <c r="H24" s="43">
        <v>440</v>
      </c>
      <c r="I24" s="44">
        <v>1</v>
      </c>
      <c r="J24" s="57">
        <f t="shared" si="0"/>
        <v>145.72800000000001</v>
      </c>
      <c r="K24" s="46"/>
      <c r="L24" s="47"/>
      <c r="M24" s="48"/>
      <c r="N24" s="49"/>
      <c r="O24" s="47"/>
      <c r="P24" s="50"/>
      <c r="R24" s="60"/>
    </row>
    <row r="25" spans="1:18" ht="14.45" customHeight="1" outlineLevel="1">
      <c r="B25" s="59" t="s">
        <v>431</v>
      </c>
      <c r="C25" s="39" t="s">
        <v>76</v>
      </c>
      <c r="D25" s="39">
        <v>1</v>
      </c>
      <c r="E25" s="41">
        <v>60</v>
      </c>
      <c r="F25" s="55">
        <v>0</v>
      </c>
      <c r="G25" s="56">
        <f t="shared" si="1"/>
        <v>60</v>
      </c>
      <c r="H25" s="43">
        <v>220</v>
      </c>
      <c r="I25" s="44">
        <v>1</v>
      </c>
      <c r="J25" s="57">
        <f t="shared" si="0"/>
        <v>13.2</v>
      </c>
      <c r="K25" s="46"/>
      <c r="L25" s="47"/>
      <c r="M25" s="48"/>
      <c r="N25" s="49"/>
      <c r="O25" s="47"/>
      <c r="P25" s="50"/>
      <c r="R25" s="60"/>
    </row>
    <row r="26" spans="1:18" ht="14.45" customHeight="1" outlineLevel="1">
      <c r="B26" s="59" t="s">
        <v>432</v>
      </c>
      <c r="C26" s="52" t="s">
        <v>94</v>
      </c>
      <c r="D26" s="58">
        <v>5</v>
      </c>
      <c r="E26" s="41">
        <v>72</v>
      </c>
      <c r="F26" s="55">
        <v>0.15</v>
      </c>
      <c r="G26" s="56">
        <f t="shared" si="1"/>
        <v>82.8</v>
      </c>
      <c r="H26" s="43">
        <v>220</v>
      </c>
      <c r="I26" s="44">
        <v>1</v>
      </c>
      <c r="J26" s="57">
        <f t="shared" si="0"/>
        <v>91.080000000000013</v>
      </c>
      <c r="K26" s="46"/>
      <c r="L26" s="47"/>
      <c r="M26" s="48"/>
      <c r="N26" s="49"/>
      <c r="O26" s="47"/>
      <c r="P26" s="50"/>
      <c r="R26" s="60"/>
    </row>
    <row r="27" spans="1:18" ht="14.45" customHeight="1" outlineLevel="1">
      <c r="B27" s="59" t="s">
        <v>433</v>
      </c>
      <c r="C27" s="39" t="s">
        <v>76</v>
      </c>
      <c r="D27" s="39">
        <v>2</v>
      </c>
      <c r="E27" s="41">
        <v>60</v>
      </c>
      <c r="F27" s="55">
        <v>0</v>
      </c>
      <c r="G27" s="56">
        <f t="shared" si="1"/>
        <v>60</v>
      </c>
      <c r="H27" s="43">
        <v>50</v>
      </c>
      <c r="I27" s="44">
        <v>1</v>
      </c>
      <c r="J27" s="57">
        <f t="shared" si="0"/>
        <v>6</v>
      </c>
      <c r="K27" s="46"/>
      <c r="L27" s="47"/>
      <c r="M27" s="48"/>
      <c r="N27" s="49"/>
      <c r="O27" s="47"/>
      <c r="P27" s="50"/>
      <c r="R27" s="60"/>
    </row>
    <row r="28" spans="1:18" ht="14.45" customHeight="1" outlineLevel="1">
      <c r="B28" s="46" t="s">
        <v>434</v>
      </c>
      <c r="C28" s="48"/>
      <c r="D28" s="86"/>
      <c r="E28" s="49"/>
      <c r="F28" s="62"/>
      <c r="G28" s="63"/>
      <c r="H28" s="49"/>
      <c r="I28" s="64"/>
      <c r="J28" s="57">
        <f t="shared" si="0"/>
        <v>0</v>
      </c>
      <c r="K28" s="46"/>
      <c r="L28" s="47"/>
      <c r="M28" s="48"/>
      <c r="N28" s="49"/>
      <c r="O28" s="47"/>
      <c r="P28" s="50"/>
      <c r="R28" s="60"/>
    </row>
    <row r="29" spans="1:18" ht="14.45" customHeight="1" outlineLevel="1">
      <c r="A29" s="1" t="s">
        <v>69</v>
      </c>
      <c r="B29" s="51" t="s">
        <v>419</v>
      </c>
      <c r="C29" s="52" t="s">
        <v>94</v>
      </c>
      <c r="D29" s="39">
        <v>1</v>
      </c>
      <c r="E29" s="41">
        <v>72</v>
      </c>
      <c r="F29" s="55">
        <v>0.15</v>
      </c>
      <c r="G29" s="56">
        <f t="shared" si="1"/>
        <v>82.8</v>
      </c>
      <c r="H29" s="43">
        <v>10</v>
      </c>
      <c r="I29" s="44">
        <v>1</v>
      </c>
      <c r="J29" s="57">
        <f t="shared" si="0"/>
        <v>0.82799999999999996</v>
      </c>
      <c r="K29" s="46"/>
      <c r="L29" s="47"/>
      <c r="M29" s="48"/>
      <c r="N29" s="49"/>
      <c r="O29" s="47"/>
      <c r="P29" s="50"/>
      <c r="R29" s="60"/>
    </row>
    <row r="30" spans="1:18" ht="14.45" customHeight="1" outlineLevel="1">
      <c r="B30" s="51" t="s">
        <v>420</v>
      </c>
      <c r="C30" s="52" t="s">
        <v>94</v>
      </c>
      <c r="D30" s="39">
        <v>2</v>
      </c>
      <c r="E30" s="41">
        <v>72</v>
      </c>
      <c r="F30" s="55">
        <v>0.15</v>
      </c>
      <c r="G30" s="56">
        <f t="shared" si="1"/>
        <v>82.8</v>
      </c>
      <c r="H30" s="43">
        <v>50</v>
      </c>
      <c r="I30" s="44">
        <v>1</v>
      </c>
      <c r="J30" s="57">
        <f t="shared" si="0"/>
        <v>8.2799999999999994</v>
      </c>
      <c r="K30" s="46"/>
      <c r="L30" s="47"/>
      <c r="M30" s="48"/>
      <c r="N30" s="49"/>
      <c r="O30" s="47"/>
      <c r="P30" s="50"/>
      <c r="R30" s="60"/>
    </row>
    <row r="31" spans="1:18" ht="14.45" customHeight="1" outlineLevel="1">
      <c r="B31" s="59" t="s">
        <v>435</v>
      </c>
      <c r="C31" s="39" t="s">
        <v>271</v>
      </c>
      <c r="D31" s="39">
        <v>6</v>
      </c>
      <c r="E31" s="41">
        <v>100</v>
      </c>
      <c r="F31" s="55">
        <v>0</v>
      </c>
      <c r="G31" s="56">
        <f>E31*(1+F31)</f>
        <v>100</v>
      </c>
      <c r="H31" s="43">
        <v>10</v>
      </c>
      <c r="I31" s="44">
        <v>1</v>
      </c>
      <c r="J31" s="57">
        <f t="shared" si="0"/>
        <v>6</v>
      </c>
      <c r="K31" s="46"/>
      <c r="L31" s="47"/>
      <c r="M31" s="48"/>
      <c r="N31" s="49"/>
      <c r="O31" s="47"/>
      <c r="P31" s="50"/>
      <c r="R31" s="60"/>
    </row>
    <row r="32" spans="1:18" ht="14.45" customHeight="1" outlineLevel="1">
      <c r="B32" s="59" t="s">
        <v>436</v>
      </c>
      <c r="C32" s="52" t="s">
        <v>94</v>
      </c>
      <c r="D32" s="39">
        <v>2</v>
      </c>
      <c r="E32" s="41">
        <v>72</v>
      </c>
      <c r="F32" s="55">
        <v>0.15</v>
      </c>
      <c r="G32" s="56">
        <f t="shared" si="1"/>
        <v>82.8</v>
      </c>
      <c r="H32" s="43">
        <v>100</v>
      </c>
      <c r="I32" s="44">
        <v>1</v>
      </c>
      <c r="J32" s="57">
        <f t="shared" si="0"/>
        <v>16.559999999999999</v>
      </c>
      <c r="K32" s="46"/>
      <c r="L32" s="47"/>
      <c r="M32" s="48"/>
      <c r="N32" s="49"/>
      <c r="O32" s="47"/>
      <c r="P32" s="50"/>
      <c r="R32" s="60"/>
    </row>
    <row r="33" spans="2:18" ht="14.45" customHeight="1" outlineLevel="1">
      <c r="B33" s="59" t="s">
        <v>437</v>
      </c>
      <c r="C33" s="52" t="s">
        <v>94</v>
      </c>
      <c r="D33" s="39">
        <v>1</v>
      </c>
      <c r="E33" s="41">
        <v>72</v>
      </c>
      <c r="F33" s="55">
        <v>0.15</v>
      </c>
      <c r="G33" s="56">
        <f t="shared" si="1"/>
        <v>82.8</v>
      </c>
      <c r="H33" s="43">
        <v>10</v>
      </c>
      <c r="I33" s="44">
        <v>1</v>
      </c>
      <c r="J33" s="57">
        <f t="shared" si="0"/>
        <v>0.82799999999999996</v>
      </c>
      <c r="K33" s="46"/>
      <c r="L33" s="47"/>
      <c r="M33" s="48"/>
      <c r="N33" s="49"/>
      <c r="O33" s="47"/>
      <c r="P33" s="50"/>
      <c r="R33" s="60"/>
    </row>
    <row r="34" spans="2:18" ht="14.45" customHeight="1" outlineLevel="1">
      <c r="B34" s="59" t="s">
        <v>438</v>
      </c>
      <c r="C34" s="52" t="s">
        <v>94</v>
      </c>
      <c r="D34" s="39">
        <v>32</v>
      </c>
      <c r="E34" s="41">
        <v>72</v>
      </c>
      <c r="F34" s="55">
        <v>0.15</v>
      </c>
      <c r="G34" s="56">
        <f t="shared" si="1"/>
        <v>82.8</v>
      </c>
      <c r="H34" s="43">
        <v>440</v>
      </c>
      <c r="I34" s="44">
        <v>1</v>
      </c>
      <c r="J34" s="57">
        <f t="shared" si="0"/>
        <v>1165.8240000000001</v>
      </c>
      <c r="K34" s="46"/>
      <c r="L34" s="47"/>
      <c r="M34" s="48"/>
      <c r="N34" s="49"/>
      <c r="O34" s="47"/>
      <c r="P34" s="50"/>
      <c r="R34" s="60"/>
    </row>
    <row r="35" spans="2:18" ht="14.45" customHeight="1" outlineLevel="1">
      <c r="B35" s="59" t="s">
        <v>439</v>
      </c>
      <c r="C35" s="52" t="s">
        <v>94</v>
      </c>
      <c r="D35" s="39">
        <v>3</v>
      </c>
      <c r="E35" s="41">
        <v>72</v>
      </c>
      <c r="F35" s="55">
        <v>0.15</v>
      </c>
      <c r="G35" s="56">
        <f t="shared" si="1"/>
        <v>82.8</v>
      </c>
      <c r="H35" s="43">
        <v>220</v>
      </c>
      <c r="I35" s="44">
        <v>1</v>
      </c>
      <c r="J35" s="57">
        <f t="shared" si="0"/>
        <v>54.648000000000003</v>
      </c>
      <c r="K35" s="46"/>
      <c r="L35" s="47"/>
      <c r="M35" s="48"/>
      <c r="N35" s="49"/>
      <c r="O35" s="47"/>
      <c r="P35" s="50"/>
      <c r="R35" s="60"/>
    </row>
    <row r="36" spans="2:18" ht="14.45" customHeight="1" outlineLevel="1">
      <c r="B36" s="59" t="s">
        <v>440</v>
      </c>
      <c r="C36" s="39" t="s">
        <v>76</v>
      </c>
      <c r="D36" s="39">
        <v>1</v>
      </c>
      <c r="E36" s="41">
        <v>60</v>
      </c>
      <c r="F36" s="55">
        <v>0</v>
      </c>
      <c r="G36" s="56">
        <f t="shared" si="1"/>
        <v>60</v>
      </c>
      <c r="H36" s="43">
        <v>10</v>
      </c>
      <c r="I36" s="44">
        <v>1</v>
      </c>
      <c r="J36" s="57">
        <f t="shared" si="0"/>
        <v>0.6</v>
      </c>
      <c r="K36" s="46"/>
      <c r="L36" s="47"/>
      <c r="M36" s="48"/>
      <c r="N36" s="49"/>
      <c r="O36" s="47"/>
      <c r="P36" s="50"/>
      <c r="R36" s="60"/>
    </row>
    <row r="37" spans="2:18" ht="14.45" customHeight="1" outlineLevel="1">
      <c r="B37" s="59" t="s">
        <v>441</v>
      </c>
      <c r="C37" s="52" t="s">
        <v>94</v>
      </c>
      <c r="D37" s="39">
        <v>1</v>
      </c>
      <c r="E37" s="41">
        <v>72</v>
      </c>
      <c r="F37" s="55">
        <v>0.15</v>
      </c>
      <c r="G37" s="56">
        <f t="shared" si="1"/>
        <v>82.8</v>
      </c>
      <c r="H37" s="43">
        <v>220</v>
      </c>
      <c r="I37" s="44">
        <v>1</v>
      </c>
      <c r="J37" s="57">
        <f t="shared" si="0"/>
        <v>18.216000000000001</v>
      </c>
      <c r="K37" s="46"/>
      <c r="L37" s="47"/>
      <c r="M37" s="48"/>
      <c r="N37" s="49"/>
      <c r="O37" s="47"/>
      <c r="P37" s="50"/>
      <c r="R37" s="60"/>
    </row>
    <row r="38" spans="2:18" ht="14.45" customHeight="1" outlineLevel="1">
      <c r="B38" s="59" t="s">
        <v>441</v>
      </c>
      <c r="C38" s="39" t="s">
        <v>76</v>
      </c>
      <c r="D38" s="39">
        <v>1</v>
      </c>
      <c r="E38" s="41">
        <v>60</v>
      </c>
      <c r="F38" s="55">
        <v>0</v>
      </c>
      <c r="G38" s="56">
        <f t="shared" si="1"/>
        <v>60</v>
      </c>
      <c r="H38" s="43">
        <v>220</v>
      </c>
      <c r="I38" s="44">
        <v>0.5</v>
      </c>
      <c r="J38" s="57">
        <f t="shared" si="0"/>
        <v>6.6</v>
      </c>
      <c r="K38" s="46"/>
      <c r="L38" s="47"/>
      <c r="M38" s="48"/>
      <c r="N38" s="49"/>
      <c r="O38" s="47"/>
      <c r="P38" s="50"/>
      <c r="R38" s="60"/>
    </row>
    <row r="39" spans="2:18" ht="14.45" customHeight="1" outlineLevel="1">
      <c r="B39" s="51" t="s">
        <v>442</v>
      </c>
      <c r="C39" s="52" t="s">
        <v>94</v>
      </c>
      <c r="D39" s="39">
        <v>2</v>
      </c>
      <c r="E39" s="41">
        <v>72</v>
      </c>
      <c r="F39" s="55">
        <v>0.15</v>
      </c>
      <c r="G39" s="56">
        <f t="shared" si="1"/>
        <v>82.8</v>
      </c>
      <c r="H39" s="43">
        <v>10</v>
      </c>
      <c r="I39" s="44">
        <v>1</v>
      </c>
      <c r="J39" s="57">
        <f t="shared" si="0"/>
        <v>1.6559999999999999</v>
      </c>
      <c r="K39" s="46"/>
      <c r="L39" s="47"/>
      <c r="M39" s="48"/>
      <c r="N39" s="49"/>
      <c r="O39" s="47"/>
      <c r="P39" s="50"/>
      <c r="R39" s="60"/>
    </row>
    <row r="40" spans="2:18" ht="14.45" customHeight="1" outlineLevel="1">
      <c r="B40" s="59" t="s">
        <v>443</v>
      </c>
      <c r="C40" s="52" t="s">
        <v>94</v>
      </c>
      <c r="D40" s="39">
        <v>2</v>
      </c>
      <c r="E40" s="41">
        <v>72</v>
      </c>
      <c r="F40" s="55">
        <v>0.15</v>
      </c>
      <c r="G40" s="56">
        <f t="shared" si="1"/>
        <v>82.8</v>
      </c>
      <c r="H40" s="43">
        <v>220</v>
      </c>
      <c r="I40" s="44">
        <v>1</v>
      </c>
      <c r="J40" s="57">
        <f t="shared" si="0"/>
        <v>36.432000000000002</v>
      </c>
      <c r="K40" s="46"/>
      <c r="L40" s="47"/>
      <c r="M40" s="48"/>
      <c r="N40" s="49"/>
      <c r="O40" s="47"/>
      <c r="P40" s="50"/>
      <c r="R40" s="60"/>
    </row>
    <row r="41" spans="2:18" ht="14.45" customHeight="1" outlineLevel="1">
      <c r="B41" s="59" t="s">
        <v>444</v>
      </c>
      <c r="C41" s="52" t="s">
        <v>94</v>
      </c>
      <c r="D41" s="39">
        <v>6</v>
      </c>
      <c r="E41" s="41">
        <v>72</v>
      </c>
      <c r="F41" s="55">
        <v>0.15</v>
      </c>
      <c r="G41" s="56">
        <f t="shared" si="1"/>
        <v>82.8</v>
      </c>
      <c r="H41" s="43">
        <v>220</v>
      </c>
      <c r="I41" s="44">
        <v>0.5</v>
      </c>
      <c r="J41" s="57">
        <f t="shared" si="0"/>
        <v>54.648000000000003</v>
      </c>
      <c r="K41" s="46"/>
      <c r="L41" s="47"/>
      <c r="M41" s="48"/>
      <c r="N41" s="49"/>
      <c r="O41" s="47"/>
      <c r="P41" s="50"/>
      <c r="R41" s="60"/>
    </row>
    <row r="42" spans="2:18" ht="14.45" customHeight="1" outlineLevel="1">
      <c r="B42" s="59" t="s">
        <v>440</v>
      </c>
      <c r="C42" s="39" t="s">
        <v>76</v>
      </c>
      <c r="D42" s="39">
        <v>1</v>
      </c>
      <c r="E42" s="41">
        <v>60</v>
      </c>
      <c r="F42" s="55">
        <v>0</v>
      </c>
      <c r="G42" s="56">
        <f t="shared" si="1"/>
        <v>60</v>
      </c>
      <c r="H42" s="43">
        <v>10</v>
      </c>
      <c r="I42" s="44">
        <v>1</v>
      </c>
      <c r="J42" s="57">
        <f t="shared" si="0"/>
        <v>0.6</v>
      </c>
      <c r="K42" s="46"/>
      <c r="L42" s="47"/>
      <c r="M42" s="48"/>
      <c r="N42" s="49"/>
      <c r="O42" s="47"/>
      <c r="P42" s="50"/>
      <c r="R42" s="60"/>
    </row>
    <row r="43" spans="2:18" ht="14.45" customHeight="1" outlineLevel="1">
      <c r="B43" s="59" t="s">
        <v>445</v>
      </c>
      <c r="C43" s="52" t="s">
        <v>94</v>
      </c>
      <c r="D43" s="39">
        <v>4</v>
      </c>
      <c r="E43" s="41">
        <v>72</v>
      </c>
      <c r="F43" s="55">
        <v>0.15</v>
      </c>
      <c r="G43" s="56">
        <f t="shared" si="1"/>
        <v>82.8</v>
      </c>
      <c r="H43" s="43">
        <v>440</v>
      </c>
      <c r="I43" s="44">
        <v>1</v>
      </c>
      <c r="J43" s="57">
        <f t="shared" si="0"/>
        <v>145.72800000000001</v>
      </c>
      <c r="K43" s="46"/>
      <c r="L43" s="47"/>
      <c r="M43" s="48"/>
      <c r="N43" s="49"/>
      <c r="O43" s="47"/>
      <c r="P43" s="50"/>
      <c r="R43" s="60"/>
    </row>
    <row r="44" spans="2:18" ht="14.45" customHeight="1" outlineLevel="1">
      <c r="B44" s="59" t="s">
        <v>446</v>
      </c>
      <c r="C44" s="39" t="s">
        <v>76</v>
      </c>
      <c r="D44" s="39">
        <v>1</v>
      </c>
      <c r="E44" s="41">
        <v>60</v>
      </c>
      <c r="F44" s="55">
        <v>0</v>
      </c>
      <c r="G44" s="56">
        <f t="shared" si="1"/>
        <v>60</v>
      </c>
      <c r="H44" s="43">
        <v>220</v>
      </c>
      <c r="I44" s="44">
        <v>1</v>
      </c>
      <c r="J44" s="57">
        <f t="shared" si="0"/>
        <v>13.2</v>
      </c>
      <c r="K44" s="46"/>
      <c r="L44" s="47"/>
      <c r="M44" s="48"/>
      <c r="N44" s="49"/>
      <c r="O44" s="47"/>
      <c r="P44" s="50"/>
      <c r="R44" s="60"/>
    </row>
    <row r="45" spans="2:18" ht="14.45" customHeight="1" outlineLevel="1">
      <c r="B45" s="59" t="s">
        <v>446</v>
      </c>
      <c r="C45" s="52" t="s">
        <v>94</v>
      </c>
      <c r="D45" s="39">
        <v>9</v>
      </c>
      <c r="E45" s="41">
        <v>72</v>
      </c>
      <c r="F45" s="55">
        <v>0.15</v>
      </c>
      <c r="G45" s="56">
        <f t="shared" si="1"/>
        <v>82.8</v>
      </c>
      <c r="H45" s="43">
        <v>220</v>
      </c>
      <c r="I45" s="44">
        <v>0.7</v>
      </c>
      <c r="J45" s="57">
        <f t="shared" si="0"/>
        <v>114.7608</v>
      </c>
      <c r="K45" s="46"/>
      <c r="L45" s="47"/>
      <c r="M45" s="48"/>
      <c r="N45" s="49"/>
      <c r="O45" s="47"/>
      <c r="P45" s="50"/>
      <c r="R45" s="60"/>
    </row>
    <row r="46" spans="2:18" ht="14.45" customHeight="1" outlineLevel="1">
      <c r="B46" s="59" t="s">
        <v>447</v>
      </c>
      <c r="C46" s="52" t="s">
        <v>448</v>
      </c>
      <c r="D46" s="39">
        <v>3</v>
      </c>
      <c r="E46" s="41">
        <v>54</v>
      </c>
      <c r="F46" s="55">
        <v>0</v>
      </c>
      <c r="G46" s="56">
        <f t="shared" si="1"/>
        <v>54</v>
      </c>
      <c r="H46" s="43">
        <v>660</v>
      </c>
      <c r="I46" s="44">
        <v>0.7</v>
      </c>
      <c r="J46" s="57">
        <f t="shared" si="0"/>
        <v>74.843999999999994</v>
      </c>
      <c r="K46" s="46"/>
      <c r="L46" s="47"/>
      <c r="M46" s="48"/>
      <c r="N46" s="49"/>
      <c r="O46" s="47"/>
      <c r="P46" s="50"/>
      <c r="R46" s="60"/>
    </row>
    <row r="47" spans="2:18" ht="14.45" customHeight="1" outlineLevel="1">
      <c r="B47" s="59" t="s">
        <v>449</v>
      </c>
      <c r="C47" s="52" t="s">
        <v>448</v>
      </c>
      <c r="D47" s="39">
        <v>4</v>
      </c>
      <c r="E47" s="41">
        <v>54</v>
      </c>
      <c r="F47" s="55">
        <v>0</v>
      </c>
      <c r="G47" s="56">
        <f t="shared" si="1"/>
        <v>54</v>
      </c>
      <c r="H47" s="43">
        <v>1100</v>
      </c>
      <c r="I47" s="44">
        <v>0.7</v>
      </c>
      <c r="J47" s="57">
        <f t="shared" si="0"/>
        <v>166.32</v>
      </c>
      <c r="K47" s="46"/>
      <c r="L47" s="47"/>
      <c r="M47" s="48"/>
      <c r="N47" s="49"/>
      <c r="O47" s="47"/>
      <c r="P47" s="50"/>
      <c r="R47" s="60"/>
    </row>
    <row r="48" spans="2:18" ht="14.45" customHeight="1" outlineLevel="1">
      <c r="B48" s="59" t="s">
        <v>449</v>
      </c>
      <c r="C48" s="39" t="s">
        <v>76</v>
      </c>
      <c r="D48" s="39">
        <v>1</v>
      </c>
      <c r="E48" s="41">
        <v>60</v>
      </c>
      <c r="F48" s="55">
        <v>0</v>
      </c>
      <c r="G48" s="56">
        <f t="shared" si="1"/>
        <v>60</v>
      </c>
      <c r="H48" s="43">
        <v>0</v>
      </c>
      <c r="I48" s="44">
        <v>0</v>
      </c>
      <c r="J48" s="57">
        <f t="shared" si="0"/>
        <v>0</v>
      </c>
      <c r="K48" s="46"/>
      <c r="L48" s="47"/>
      <c r="M48" s="48"/>
      <c r="N48" s="49"/>
      <c r="O48" s="47"/>
      <c r="P48" s="50"/>
      <c r="R48" s="60"/>
    </row>
    <row r="49" spans="2:18" ht="14.45" customHeight="1" outlineLevel="1">
      <c r="B49" s="59" t="s">
        <v>450</v>
      </c>
      <c r="C49" s="52" t="s">
        <v>448</v>
      </c>
      <c r="D49" s="39">
        <v>4</v>
      </c>
      <c r="E49" s="189">
        <f>3*18</f>
        <v>54</v>
      </c>
      <c r="F49" s="188">
        <v>0</v>
      </c>
      <c r="G49" s="56">
        <f t="shared" si="1"/>
        <v>54</v>
      </c>
      <c r="H49" s="43">
        <v>1100</v>
      </c>
      <c r="I49" s="44">
        <v>0.7</v>
      </c>
      <c r="J49" s="57">
        <f t="shared" si="0"/>
        <v>166.32</v>
      </c>
      <c r="K49" s="46"/>
      <c r="L49" s="47"/>
      <c r="M49" s="48"/>
      <c r="N49" s="49"/>
      <c r="O49" s="47"/>
      <c r="P49" s="50"/>
      <c r="R49" s="60"/>
    </row>
    <row r="50" spans="2:18" ht="14.45" customHeight="1" outlineLevel="1">
      <c r="B50" s="59" t="s">
        <v>451</v>
      </c>
      <c r="C50" s="52" t="s">
        <v>94</v>
      </c>
      <c r="D50" s="39">
        <v>1</v>
      </c>
      <c r="E50" s="41">
        <v>72</v>
      </c>
      <c r="F50" s="55">
        <v>0.15</v>
      </c>
      <c r="G50" s="56">
        <f t="shared" si="1"/>
        <v>82.8</v>
      </c>
      <c r="H50" s="43">
        <v>10</v>
      </c>
      <c r="I50" s="44">
        <v>1</v>
      </c>
      <c r="J50" s="57">
        <f t="shared" si="0"/>
        <v>0.82799999999999996</v>
      </c>
      <c r="K50" s="46"/>
      <c r="L50" s="47"/>
      <c r="M50" s="48"/>
      <c r="N50" s="49"/>
      <c r="O50" s="47"/>
      <c r="P50" s="50"/>
      <c r="R50" s="60"/>
    </row>
    <row r="51" spans="2:18" ht="14.45" customHeight="1" outlineLevel="1">
      <c r="B51" s="59" t="s">
        <v>440</v>
      </c>
      <c r="C51" s="52" t="s">
        <v>94</v>
      </c>
      <c r="D51" s="39">
        <v>2</v>
      </c>
      <c r="E51" s="41">
        <v>72</v>
      </c>
      <c r="F51" s="55">
        <v>0.15</v>
      </c>
      <c r="G51" s="56">
        <f t="shared" si="1"/>
        <v>82.8</v>
      </c>
      <c r="H51" s="43">
        <v>10</v>
      </c>
      <c r="I51" s="44">
        <v>1</v>
      </c>
      <c r="J51" s="57">
        <f t="shared" si="0"/>
        <v>1.6559999999999999</v>
      </c>
      <c r="K51" s="46"/>
      <c r="L51" s="47"/>
      <c r="M51" s="48"/>
      <c r="N51" s="49"/>
      <c r="O51" s="47"/>
      <c r="P51" s="50"/>
      <c r="R51" s="60"/>
    </row>
    <row r="52" spans="2:18" ht="14.45" customHeight="1" outlineLevel="1">
      <c r="B52" s="59" t="s">
        <v>452</v>
      </c>
      <c r="C52" s="39" t="s">
        <v>76</v>
      </c>
      <c r="D52" s="39">
        <v>2</v>
      </c>
      <c r="E52" s="41">
        <v>60</v>
      </c>
      <c r="F52" s="55">
        <v>0</v>
      </c>
      <c r="G52" s="56">
        <f t="shared" si="1"/>
        <v>60</v>
      </c>
      <c r="H52" s="43">
        <v>880</v>
      </c>
      <c r="I52" s="44">
        <v>1</v>
      </c>
      <c r="J52" s="57">
        <f t="shared" si="0"/>
        <v>105.6</v>
      </c>
      <c r="K52" s="46"/>
      <c r="L52" s="47"/>
      <c r="M52" s="48"/>
      <c r="N52" s="49"/>
      <c r="O52" s="47"/>
      <c r="P52" s="50"/>
      <c r="R52" s="60"/>
    </row>
    <row r="53" spans="2:18" ht="14.45" customHeight="1" outlineLevel="1">
      <c r="B53" s="59" t="s">
        <v>453</v>
      </c>
      <c r="C53" s="52" t="s">
        <v>94</v>
      </c>
      <c r="D53" s="39">
        <v>4</v>
      </c>
      <c r="E53" s="41">
        <v>72</v>
      </c>
      <c r="F53" s="55">
        <v>0.15</v>
      </c>
      <c r="G53" s="56">
        <f t="shared" si="1"/>
        <v>82.8</v>
      </c>
      <c r="H53" s="43">
        <v>100</v>
      </c>
      <c r="I53" s="44">
        <v>1</v>
      </c>
      <c r="J53" s="57">
        <f t="shared" si="0"/>
        <v>33.119999999999997</v>
      </c>
      <c r="K53" s="46"/>
      <c r="L53" s="47"/>
      <c r="M53" s="48"/>
      <c r="N53" s="49"/>
      <c r="O53" s="47"/>
      <c r="P53" s="50"/>
      <c r="R53" s="60"/>
    </row>
    <row r="54" spans="2:18" ht="14.45" customHeight="1" outlineLevel="1">
      <c r="B54" s="59" t="s">
        <v>77</v>
      </c>
      <c r="C54" s="52" t="s">
        <v>94</v>
      </c>
      <c r="D54" s="39">
        <v>23</v>
      </c>
      <c r="E54" s="41">
        <v>72</v>
      </c>
      <c r="F54" s="55">
        <v>0.15</v>
      </c>
      <c r="G54" s="56">
        <f t="shared" si="1"/>
        <v>82.8</v>
      </c>
      <c r="H54" s="43">
        <v>660</v>
      </c>
      <c r="I54" s="44">
        <v>0.5</v>
      </c>
      <c r="J54" s="57">
        <f t="shared" si="0"/>
        <v>628.452</v>
      </c>
      <c r="K54" s="46"/>
      <c r="L54" s="47"/>
      <c r="M54" s="48"/>
      <c r="N54" s="49"/>
      <c r="O54" s="47"/>
      <c r="P54" s="50"/>
      <c r="R54" s="60"/>
    </row>
    <row r="55" spans="2:18" ht="14.45" customHeight="1" outlineLevel="1">
      <c r="B55" s="59" t="s">
        <v>454</v>
      </c>
      <c r="C55" s="52" t="s">
        <v>94</v>
      </c>
      <c r="D55" s="58">
        <v>15</v>
      </c>
      <c r="E55" s="41">
        <v>72</v>
      </c>
      <c r="F55" s="55">
        <v>0.15</v>
      </c>
      <c r="G55" s="56">
        <f t="shared" si="1"/>
        <v>82.8</v>
      </c>
      <c r="H55" s="43">
        <v>880</v>
      </c>
      <c r="I55" s="44">
        <v>0.7</v>
      </c>
      <c r="J55" s="57">
        <f t="shared" si="0"/>
        <v>765.072</v>
      </c>
      <c r="K55" s="46"/>
      <c r="L55" s="47"/>
      <c r="M55" s="48"/>
      <c r="N55" s="49"/>
      <c r="O55" s="47"/>
      <c r="P55" s="50"/>
      <c r="R55" s="60"/>
    </row>
    <row r="56" spans="2:18" ht="14.45" customHeight="1" outlineLevel="1">
      <c r="B56" s="59" t="s">
        <v>455</v>
      </c>
      <c r="C56" s="52" t="s">
        <v>94</v>
      </c>
      <c r="D56" s="58">
        <v>18</v>
      </c>
      <c r="E56" s="41">
        <v>72</v>
      </c>
      <c r="F56" s="55">
        <v>0.15</v>
      </c>
      <c r="G56" s="56">
        <f t="shared" si="1"/>
        <v>82.8</v>
      </c>
      <c r="H56" s="43">
        <v>880</v>
      </c>
      <c r="I56" s="44">
        <v>0.7</v>
      </c>
      <c r="J56" s="57">
        <f t="shared" si="0"/>
        <v>918.08640000000003</v>
      </c>
      <c r="K56" s="46"/>
      <c r="L56" s="47"/>
      <c r="M56" s="48"/>
      <c r="N56" s="49"/>
      <c r="O56" s="47"/>
      <c r="P56" s="50"/>
      <c r="R56" s="60"/>
    </row>
    <row r="57" spans="2:18" ht="14.45" customHeight="1" outlineLevel="1">
      <c r="B57" s="59" t="s">
        <v>456</v>
      </c>
      <c r="C57" s="52" t="s">
        <v>94</v>
      </c>
      <c r="D57" s="58">
        <v>15</v>
      </c>
      <c r="E57" s="41">
        <v>72</v>
      </c>
      <c r="F57" s="55">
        <v>0.15</v>
      </c>
      <c r="G57" s="56">
        <f t="shared" si="1"/>
        <v>82.8</v>
      </c>
      <c r="H57" s="43">
        <v>880</v>
      </c>
      <c r="I57" s="44">
        <v>0.7</v>
      </c>
      <c r="J57" s="57">
        <f t="shared" si="0"/>
        <v>765.072</v>
      </c>
      <c r="K57" s="46"/>
      <c r="L57" s="47"/>
      <c r="M57" s="48"/>
      <c r="N57" s="49"/>
      <c r="O57" s="47"/>
      <c r="P57" s="50"/>
      <c r="R57" s="60"/>
    </row>
    <row r="58" spans="2:18" outlineLevel="1">
      <c r="B58" s="59" t="s">
        <v>457</v>
      </c>
      <c r="C58" s="52" t="s">
        <v>94</v>
      </c>
      <c r="D58" s="58">
        <v>15</v>
      </c>
      <c r="E58" s="41">
        <v>72</v>
      </c>
      <c r="F58" s="55">
        <v>0.15</v>
      </c>
      <c r="G58" s="56">
        <f t="shared" si="1"/>
        <v>82.8</v>
      </c>
      <c r="H58" s="43">
        <v>880</v>
      </c>
      <c r="I58" s="44">
        <v>0.7</v>
      </c>
      <c r="J58" s="57">
        <f t="shared" si="0"/>
        <v>765.072</v>
      </c>
      <c r="K58" s="46"/>
      <c r="L58" s="47"/>
      <c r="M58" s="48"/>
      <c r="N58" s="49"/>
      <c r="O58" s="47"/>
      <c r="P58" s="50"/>
      <c r="R58" s="60"/>
    </row>
    <row r="59" spans="2:18" outlineLevel="1">
      <c r="B59" s="59" t="s">
        <v>458</v>
      </c>
      <c r="C59" s="52" t="s">
        <v>94</v>
      </c>
      <c r="D59" s="58">
        <v>15</v>
      </c>
      <c r="E59" s="41">
        <v>72</v>
      </c>
      <c r="F59" s="55">
        <v>0.15</v>
      </c>
      <c r="G59" s="56">
        <f t="shared" si="1"/>
        <v>82.8</v>
      </c>
      <c r="H59" s="43">
        <v>440</v>
      </c>
      <c r="I59" s="44">
        <v>0.5</v>
      </c>
      <c r="J59" s="57">
        <f t="shared" si="0"/>
        <v>273.24</v>
      </c>
      <c r="K59" s="46"/>
      <c r="L59" s="47"/>
      <c r="M59" s="48"/>
      <c r="N59" s="49"/>
      <c r="O59" s="47"/>
      <c r="P59" s="50"/>
      <c r="R59" s="60"/>
    </row>
    <row r="60" spans="2:18" outlineLevel="1">
      <c r="B60" s="59" t="s">
        <v>459</v>
      </c>
      <c r="C60" s="52" t="s">
        <v>94</v>
      </c>
      <c r="D60" s="58">
        <v>16</v>
      </c>
      <c r="E60" s="41">
        <v>72</v>
      </c>
      <c r="F60" s="55">
        <v>0.15</v>
      </c>
      <c r="G60" s="56">
        <f t="shared" si="1"/>
        <v>82.8</v>
      </c>
      <c r="H60" s="43">
        <v>100</v>
      </c>
      <c r="I60" s="44">
        <v>1</v>
      </c>
      <c r="J60" s="57">
        <f t="shared" si="0"/>
        <v>132.47999999999999</v>
      </c>
      <c r="K60" s="46"/>
      <c r="L60" s="47"/>
      <c r="M60" s="48"/>
      <c r="N60" s="49"/>
      <c r="O60" s="47"/>
      <c r="P60" s="50"/>
      <c r="R60" s="60"/>
    </row>
    <row r="61" spans="2:18" outlineLevel="1">
      <c r="B61" s="59" t="s">
        <v>460</v>
      </c>
      <c r="C61" s="52" t="s">
        <v>94</v>
      </c>
      <c r="D61" s="58">
        <v>3</v>
      </c>
      <c r="E61" s="41">
        <v>72</v>
      </c>
      <c r="F61" s="55">
        <v>0.15</v>
      </c>
      <c r="G61" s="56">
        <f t="shared" si="1"/>
        <v>82.8</v>
      </c>
      <c r="H61" s="43">
        <v>50</v>
      </c>
      <c r="I61" s="44">
        <v>1</v>
      </c>
      <c r="J61" s="57">
        <f t="shared" si="0"/>
        <v>12.419999999999998</v>
      </c>
      <c r="K61" s="46"/>
      <c r="L61" s="47"/>
      <c r="M61" s="48"/>
      <c r="N61" s="49"/>
      <c r="O61" s="47"/>
      <c r="P61" s="50"/>
      <c r="R61" s="60"/>
    </row>
    <row r="62" spans="2:18" outlineLevel="1">
      <c r="B62" s="59" t="s">
        <v>461</v>
      </c>
      <c r="C62" s="52" t="s">
        <v>94</v>
      </c>
      <c r="D62" s="58">
        <v>9</v>
      </c>
      <c r="E62" s="41">
        <v>72</v>
      </c>
      <c r="F62" s="55">
        <v>0.15</v>
      </c>
      <c r="G62" s="56">
        <f t="shared" si="1"/>
        <v>82.8</v>
      </c>
      <c r="H62" s="43">
        <v>660</v>
      </c>
      <c r="I62" s="44">
        <v>1</v>
      </c>
      <c r="J62" s="57">
        <f t="shared" si="0"/>
        <v>491.83199999999999</v>
      </c>
      <c r="K62" s="46"/>
      <c r="L62" s="47"/>
      <c r="M62" s="48"/>
      <c r="N62" s="49"/>
      <c r="O62" s="47"/>
      <c r="P62" s="50"/>
      <c r="R62" s="60"/>
    </row>
    <row r="63" spans="2:18" outlineLevel="1">
      <c r="B63" s="59" t="s">
        <v>405</v>
      </c>
      <c r="C63" s="52" t="s">
        <v>94</v>
      </c>
      <c r="D63" s="58">
        <v>3</v>
      </c>
      <c r="E63" s="41">
        <v>72</v>
      </c>
      <c r="F63" s="55">
        <v>0.15</v>
      </c>
      <c r="G63" s="56">
        <f t="shared" si="1"/>
        <v>82.8</v>
      </c>
      <c r="H63" s="43">
        <v>50</v>
      </c>
      <c r="I63" s="44">
        <v>1</v>
      </c>
      <c r="J63" s="57">
        <f t="shared" si="0"/>
        <v>12.419999999999998</v>
      </c>
      <c r="K63" s="46"/>
      <c r="L63" s="47"/>
      <c r="M63" s="48"/>
      <c r="N63" s="49"/>
      <c r="O63" s="47"/>
      <c r="P63" s="50"/>
      <c r="R63" s="60"/>
    </row>
    <row r="64" spans="2:18" outlineLevel="1">
      <c r="B64" s="59" t="s">
        <v>462</v>
      </c>
      <c r="C64" s="52" t="s">
        <v>94</v>
      </c>
      <c r="D64" s="58">
        <v>3</v>
      </c>
      <c r="E64" s="41">
        <v>72</v>
      </c>
      <c r="F64" s="55">
        <v>0.15</v>
      </c>
      <c r="G64" s="56">
        <f t="shared" si="1"/>
        <v>82.8</v>
      </c>
      <c r="H64" s="43">
        <v>30</v>
      </c>
      <c r="I64" s="44">
        <v>1</v>
      </c>
      <c r="J64" s="57">
        <f t="shared" si="0"/>
        <v>7.452</v>
      </c>
      <c r="K64" s="46"/>
      <c r="L64" s="47"/>
      <c r="M64" s="48"/>
      <c r="N64" s="49"/>
      <c r="O64" s="47"/>
      <c r="P64" s="50"/>
      <c r="R64" s="60"/>
    </row>
    <row r="65" spans="1:18" outlineLevel="1">
      <c r="B65" s="59" t="s">
        <v>106</v>
      </c>
      <c r="C65" s="52" t="s">
        <v>94</v>
      </c>
      <c r="D65" s="58">
        <v>6</v>
      </c>
      <c r="E65" s="41">
        <v>72</v>
      </c>
      <c r="F65" s="55">
        <v>0.15</v>
      </c>
      <c r="G65" s="56">
        <f t="shared" si="1"/>
        <v>82.8</v>
      </c>
      <c r="H65" s="43">
        <v>220</v>
      </c>
      <c r="I65" s="44">
        <v>1</v>
      </c>
      <c r="J65" s="57">
        <f t="shared" si="0"/>
        <v>109.29600000000001</v>
      </c>
      <c r="K65" s="46"/>
      <c r="L65" s="47"/>
      <c r="M65" s="48"/>
      <c r="N65" s="49"/>
      <c r="O65" s="47"/>
      <c r="P65" s="50"/>
      <c r="R65" s="60"/>
    </row>
    <row r="66" spans="1:18" outlineLevel="1">
      <c r="B66" s="59" t="s">
        <v>106</v>
      </c>
      <c r="C66" s="39" t="s">
        <v>76</v>
      </c>
      <c r="D66" s="39">
        <v>9</v>
      </c>
      <c r="E66" s="41">
        <v>60</v>
      </c>
      <c r="F66" s="55">
        <v>0</v>
      </c>
      <c r="G66" s="56">
        <f t="shared" si="1"/>
        <v>60</v>
      </c>
      <c r="H66" s="43">
        <v>220</v>
      </c>
      <c r="I66" s="44">
        <v>1</v>
      </c>
      <c r="J66" s="57">
        <f t="shared" si="0"/>
        <v>118.8</v>
      </c>
      <c r="K66" s="46"/>
      <c r="L66" s="47"/>
      <c r="M66" s="48"/>
      <c r="N66" s="49"/>
      <c r="O66" s="47"/>
      <c r="P66" s="50"/>
      <c r="R66" s="60"/>
    </row>
    <row r="67" spans="1:18" outlineLevel="1">
      <c r="B67" s="59" t="s">
        <v>440</v>
      </c>
      <c r="C67" s="52" t="s">
        <v>92</v>
      </c>
      <c r="D67" s="58">
        <v>2</v>
      </c>
      <c r="E67" s="41">
        <v>36</v>
      </c>
      <c r="F67" s="55">
        <v>0.15</v>
      </c>
      <c r="G67" s="56">
        <f t="shared" si="1"/>
        <v>41.4</v>
      </c>
      <c r="H67" s="43">
        <v>220</v>
      </c>
      <c r="I67" s="44">
        <v>1</v>
      </c>
      <c r="J67" s="57">
        <f t="shared" si="0"/>
        <v>18.216000000000001</v>
      </c>
      <c r="K67" s="46"/>
      <c r="L67" s="47"/>
      <c r="M67" s="48"/>
      <c r="N67" s="49"/>
      <c r="O67" s="47"/>
      <c r="P67" s="50"/>
      <c r="R67" s="60"/>
    </row>
    <row r="68" spans="1:18" outlineLevel="1">
      <c r="A68" s="1" t="s">
        <v>95</v>
      </c>
      <c r="B68" s="59" t="s">
        <v>77</v>
      </c>
      <c r="C68" s="52" t="s">
        <v>94</v>
      </c>
      <c r="D68" s="58">
        <v>16</v>
      </c>
      <c r="E68" s="41">
        <v>72</v>
      </c>
      <c r="F68" s="55">
        <v>0.15</v>
      </c>
      <c r="G68" s="56">
        <f t="shared" si="1"/>
        <v>82.8</v>
      </c>
      <c r="H68" s="43">
        <v>660</v>
      </c>
      <c r="I68" s="44">
        <v>0.5</v>
      </c>
      <c r="J68" s="57">
        <f t="shared" si="0"/>
        <v>437.18399999999997</v>
      </c>
      <c r="K68" s="46"/>
      <c r="L68" s="47"/>
      <c r="M68" s="48"/>
      <c r="N68" s="49"/>
      <c r="O68" s="47"/>
      <c r="P68" s="50"/>
      <c r="R68" s="60"/>
    </row>
    <row r="69" spans="1:18" outlineLevel="1">
      <c r="B69" s="59" t="s">
        <v>463</v>
      </c>
      <c r="C69" s="52" t="s">
        <v>94</v>
      </c>
      <c r="D69" s="58">
        <v>15</v>
      </c>
      <c r="E69" s="41">
        <v>72</v>
      </c>
      <c r="F69" s="55">
        <v>0.15</v>
      </c>
      <c r="G69" s="56">
        <f t="shared" si="1"/>
        <v>82.8</v>
      </c>
      <c r="H69" s="43">
        <v>880</v>
      </c>
      <c r="I69" s="44">
        <v>0.7</v>
      </c>
      <c r="J69" s="57">
        <f t="shared" si="0"/>
        <v>765.072</v>
      </c>
      <c r="K69" s="46"/>
      <c r="L69" s="47"/>
      <c r="M69" s="48"/>
      <c r="N69" s="49"/>
      <c r="O69" s="47"/>
      <c r="P69" s="50"/>
      <c r="R69" s="60"/>
    </row>
    <row r="70" spans="1:18" outlineLevel="1">
      <c r="B70" s="59" t="s">
        <v>464</v>
      </c>
      <c r="C70" s="52" t="s">
        <v>94</v>
      </c>
      <c r="D70" s="58">
        <v>15</v>
      </c>
      <c r="E70" s="41">
        <v>72</v>
      </c>
      <c r="F70" s="55">
        <v>0.15</v>
      </c>
      <c r="G70" s="56">
        <f t="shared" si="1"/>
        <v>82.8</v>
      </c>
      <c r="H70" s="43">
        <v>440</v>
      </c>
      <c r="I70" s="44">
        <v>0.56000000000000005</v>
      </c>
      <c r="J70" s="57">
        <f t="shared" si="0"/>
        <v>306.02880000000005</v>
      </c>
      <c r="K70" s="46"/>
      <c r="L70" s="47"/>
      <c r="M70" s="48"/>
      <c r="N70" s="49"/>
      <c r="O70" s="47"/>
      <c r="P70" s="50"/>
      <c r="R70" s="60"/>
    </row>
    <row r="71" spans="1:18" outlineLevel="1">
      <c r="B71" s="59" t="s">
        <v>465</v>
      </c>
      <c r="C71" s="52" t="s">
        <v>94</v>
      </c>
      <c r="D71" s="58">
        <v>15</v>
      </c>
      <c r="E71" s="41">
        <v>72</v>
      </c>
      <c r="F71" s="55">
        <v>0.15</v>
      </c>
      <c r="G71" s="56">
        <f t="shared" si="1"/>
        <v>82.8</v>
      </c>
      <c r="H71" s="43">
        <v>440</v>
      </c>
      <c r="I71" s="44">
        <v>0.5</v>
      </c>
      <c r="J71" s="57">
        <f t="shared" si="0"/>
        <v>273.24</v>
      </c>
      <c r="K71" s="46"/>
      <c r="L71" s="47"/>
      <c r="M71" s="48"/>
      <c r="N71" s="49"/>
      <c r="O71" s="47"/>
      <c r="P71" s="50"/>
      <c r="R71" s="60"/>
    </row>
    <row r="72" spans="1:18" outlineLevel="1">
      <c r="B72" s="59" t="s">
        <v>466</v>
      </c>
      <c r="C72" s="52" t="s">
        <v>94</v>
      </c>
      <c r="D72" s="58">
        <v>15</v>
      </c>
      <c r="E72" s="41">
        <v>72</v>
      </c>
      <c r="F72" s="55">
        <v>0.15</v>
      </c>
      <c r="G72" s="56">
        <f t="shared" si="1"/>
        <v>82.8</v>
      </c>
      <c r="H72" s="43">
        <v>880</v>
      </c>
      <c r="I72" s="44">
        <v>0.7</v>
      </c>
      <c r="J72" s="57">
        <f t="shared" ref="J72:J109" si="2">(G72/1000*H72)*I72*D72</f>
        <v>765.072</v>
      </c>
      <c r="K72" s="46"/>
      <c r="L72" s="47"/>
      <c r="M72" s="48"/>
      <c r="N72" s="49"/>
      <c r="O72" s="47"/>
      <c r="P72" s="50"/>
      <c r="R72" s="60"/>
    </row>
    <row r="73" spans="1:18" outlineLevel="1">
      <c r="B73" s="59" t="s">
        <v>467</v>
      </c>
      <c r="C73" s="52" t="s">
        <v>94</v>
      </c>
      <c r="D73" s="39">
        <v>16</v>
      </c>
      <c r="E73" s="41">
        <v>72</v>
      </c>
      <c r="F73" s="55">
        <v>0.15</v>
      </c>
      <c r="G73" s="56">
        <f t="shared" ref="G73:G106" si="3">E73*(1+F73)</f>
        <v>82.8</v>
      </c>
      <c r="H73" s="43">
        <v>660</v>
      </c>
      <c r="I73" s="44">
        <v>1</v>
      </c>
      <c r="J73" s="57">
        <f t="shared" si="2"/>
        <v>874.36799999999994</v>
      </c>
      <c r="K73" s="46"/>
      <c r="L73" s="47"/>
      <c r="M73" s="48"/>
      <c r="N73" s="49"/>
      <c r="O73" s="47"/>
      <c r="P73" s="50"/>
      <c r="R73" s="60"/>
    </row>
    <row r="74" spans="1:18" outlineLevel="1">
      <c r="B74" s="59" t="s">
        <v>468</v>
      </c>
      <c r="C74" s="52" t="s">
        <v>94</v>
      </c>
      <c r="D74" s="58">
        <v>15</v>
      </c>
      <c r="E74" s="41">
        <v>72</v>
      </c>
      <c r="F74" s="55">
        <v>0.15</v>
      </c>
      <c r="G74" s="56">
        <f t="shared" si="3"/>
        <v>82.8</v>
      </c>
      <c r="H74" s="43">
        <v>880</v>
      </c>
      <c r="I74" s="44">
        <v>1</v>
      </c>
      <c r="J74" s="57">
        <f t="shared" si="2"/>
        <v>1092.96</v>
      </c>
      <c r="K74" s="46"/>
      <c r="L74" s="47"/>
      <c r="M74" s="48"/>
      <c r="N74" s="49"/>
      <c r="O74" s="47"/>
      <c r="P74" s="50"/>
      <c r="R74" s="60"/>
    </row>
    <row r="75" spans="1:18" outlineLevel="1">
      <c r="B75" s="59" t="s">
        <v>469</v>
      </c>
      <c r="C75" s="52" t="s">
        <v>94</v>
      </c>
      <c r="D75" s="39">
        <v>20</v>
      </c>
      <c r="E75" s="41">
        <v>72</v>
      </c>
      <c r="F75" s="55">
        <v>0.15</v>
      </c>
      <c r="G75" s="56">
        <f t="shared" si="3"/>
        <v>82.8</v>
      </c>
      <c r="H75" s="43">
        <v>220</v>
      </c>
      <c r="I75" s="44">
        <v>0.5</v>
      </c>
      <c r="J75" s="57">
        <f t="shared" si="2"/>
        <v>182.16000000000003</v>
      </c>
      <c r="K75" s="46"/>
      <c r="L75" s="47"/>
      <c r="M75" s="48"/>
      <c r="N75" s="49"/>
      <c r="O75" s="47"/>
      <c r="P75" s="50"/>
      <c r="R75" s="60"/>
    </row>
    <row r="76" spans="1:18" outlineLevel="1">
      <c r="B76" s="59" t="s">
        <v>470</v>
      </c>
      <c r="C76" s="52" t="s">
        <v>94</v>
      </c>
      <c r="D76" s="39">
        <v>18</v>
      </c>
      <c r="E76" s="41">
        <v>72</v>
      </c>
      <c r="F76" s="55">
        <v>0.15</v>
      </c>
      <c r="G76" s="56">
        <f t="shared" si="3"/>
        <v>82.8</v>
      </c>
      <c r="H76" s="43">
        <v>880</v>
      </c>
      <c r="I76" s="44">
        <v>1</v>
      </c>
      <c r="J76" s="57">
        <f t="shared" si="2"/>
        <v>1311.5520000000001</v>
      </c>
      <c r="K76" s="46"/>
      <c r="L76" s="47"/>
      <c r="M76" s="48"/>
      <c r="N76" s="49"/>
      <c r="O76" s="47"/>
      <c r="P76" s="50"/>
      <c r="R76" s="60"/>
    </row>
    <row r="77" spans="1:18" outlineLevel="1">
      <c r="B77" s="59" t="s">
        <v>106</v>
      </c>
      <c r="C77" s="52" t="s">
        <v>94</v>
      </c>
      <c r="D77" s="58">
        <v>7</v>
      </c>
      <c r="E77" s="41">
        <v>72</v>
      </c>
      <c r="F77" s="55">
        <v>0.15</v>
      </c>
      <c r="G77" s="56">
        <f t="shared" si="3"/>
        <v>82.8</v>
      </c>
      <c r="H77" s="43">
        <v>220</v>
      </c>
      <c r="I77" s="44">
        <v>1</v>
      </c>
      <c r="J77" s="57">
        <f t="shared" si="2"/>
        <v>127.512</v>
      </c>
      <c r="K77" s="46"/>
      <c r="L77" s="47"/>
      <c r="M77" s="48"/>
      <c r="N77" s="49"/>
      <c r="O77" s="47"/>
      <c r="P77" s="50"/>
      <c r="R77" s="60"/>
    </row>
    <row r="78" spans="1:18" outlineLevel="1">
      <c r="B78" s="59" t="s">
        <v>106</v>
      </c>
      <c r="C78" s="39" t="s">
        <v>76</v>
      </c>
      <c r="D78" s="39">
        <v>4</v>
      </c>
      <c r="E78" s="41">
        <v>60</v>
      </c>
      <c r="F78" s="55">
        <v>0</v>
      </c>
      <c r="G78" s="195">
        <f>E78*(1+F78)</f>
        <v>60</v>
      </c>
      <c r="H78" s="43">
        <v>220</v>
      </c>
      <c r="I78" s="44">
        <v>1</v>
      </c>
      <c r="J78" s="57">
        <f>(G78/1000*H78)*I78*D78</f>
        <v>52.8</v>
      </c>
      <c r="K78" s="46"/>
      <c r="L78" s="47"/>
      <c r="M78" s="48"/>
      <c r="N78" s="49"/>
      <c r="O78" s="47"/>
      <c r="P78" s="50"/>
      <c r="R78" s="60"/>
    </row>
    <row r="79" spans="1:18" outlineLevel="1">
      <c r="B79" s="59" t="s">
        <v>440</v>
      </c>
      <c r="C79" s="52" t="s">
        <v>94</v>
      </c>
      <c r="D79" s="39">
        <v>1</v>
      </c>
      <c r="E79" s="41">
        <v>72</v>
      </c>
      <c r="F79" s="55">
        <v>0.15</v>
      </c>
      <c r="G79" s="56">
        <f t="shared" si="3"/>
        <v>82.8</v>
      </c>
      <c r="H79" s="43">
        <v>220</v>
      </c>
      <c r="I79" s="44">
        <v>1</v>
      </c>
      <c r="J79" s="57">
        <f t="shared" si="2"/>
        <v>18.216000000000001</v>
      </c>
      <c r="K79" s="46"/>
      <c r="L79" s="47"/>
      <c r="M79" s="48"/>
      <c r="N79" s="49"/>
      <c r="O79" s="47"/>
      <c r="P79" s="50"/>
      <c r="R79" s="60"/>
    </row>
    <row r="80" spans="1:18" outlineLevel="1">
      <c r="B80" s="46" t="s">
        <v>471</v>
      </c>
      <c r="C80" s="48"/>
      <c r="D80" s="48"/>
      <c r="E80" s="49"/>
      <c r="F80" s="92"/>
      <c r="G80" s="63"/>
      <c r="H80" s="49"/>
      <c r="I80" s="64"/>
      <c r="J80" s="57">
        <f t="shared" si="2"/>
        <v>0</v>
      </c>
      <c r="K80" s="46"/>
      <c r="L80" s="47"/>
      <c r="M80" s="48"/>
      <c r="N80" s="49"/>
      <c r="O80" s="47"/>
      <c r="P80" s="50"/>
      <c r="R80" s="60"/>
    </row>
    <row r="81" spans="1:18" outlineLevel="1">
      <c r="A81" s="1" t="s">
        <v>69</v>
      </c>
      <c r="B81" s="59" t="s">
        <v>472</v>
      </c>
      <c r="C81" s="52" t="s">
        <v>94</v>
      </c>
      <c r="D81" s="39">
        <v>8</v>
      </c>
      <c r="E81" s="41">
        <v>72</v>
      </c>
      <c r="F81" s="55">
        <v>0.15</v>
      </c>
      <c r="G81" s="56">
        <f t="shared" si="3"/>
        <v>82.8</v>
      </c>
      <c r="H81" s="43">
        <v>10</v>
      </c>
      <c r="I81" s="44">
        <v>1</v>
      </c>
      <c r="J81" s="57">
        <f t="shared" si="2"/>
        <v>6.6239999999999997</v>
      </c>
      <c r="K81" s="46"/>
      <c r="L81" s="47"/>
      <c r="M81" s="48"/>
      <c r="N81" s="49"/>
      <c r="O81" s="47"/>
      <c r="P81" s="50"/>
      <c r="R81" s="60"/>
    </row>
    <row r="82" spans="1:18" outlineLevel="1">
      <c r="B82" s="59" t="s">
        <v>106</v>
      </c>
      <c r="C82" s="52" t="s">
        <v>293</v>
      </c>
      <c r="D82" s="39">
        <v>3</v>
      </c>
      <c r="E82" s="41">
        <v>18</v>
      </c>
      <c r="F82" s="42">
        <v>0</v>
      </c>
      <c r="G82" s="56">
        <f t="shared" si="3"/>
        <v>18</v>
      </c>
      <c r="H82" s="43">
        <v>220</v>
      </c>
      <c r="I82" s="44">
        <v>1</v>
      </c>
      <c r="J82" s="57">
        <f t="shared" si="2"/>
        <v>11.879999999999999</v>
      </c>
      <c r="K82" s="46"/>
      <c r="L82" s="47"/>
      <c r="M82" s="48"/>
      <c r="N82" s="49"/>
      <c r="O82" s="47"/>
      <c r="P82" s="50"/>
      <c r="R82" s="60"/>
    </row>
    <row r="83" spans="1:18" outlineLevel="1">
      <c r="B83" s="59" t="s">
        <v>106</v>
      </c>
      <c r="C83" s="39" t="s">
        <v>473</v>
      </c>
      <c r="D83" s="39">
        <v>8</v>
      </c>
      <c r="E83" s="41">
        <v>120</v>
      </c>
      <c r="F83" s="55">
        <v>0</v>
      </c>
      <c r="G83" s="56">
        <f t="shared" si="3"/>
        <v>120</v>
      </c>
      <c r="H83" s="43">
        <v>220</v>
      </c>
      <c r="I83" s="44">
        <v>1</v>
      </c>
      <c r="J83" s="57">
        <f t="shared" si="2"/>
        <v>211.2</v>
      </c>
      <c r="K83" s="46"/>
      <c r="L83" s="47"/>
      <c r="M83" s="48"/>
      <c r="N83" s="49"/>
      <c r="O83" s="47"/>
      <c r="P83" s="50"/>
      <c r="R83" s="60"/>
    </row>
    <row r="84" spans="1:18" outlineLevel="1">
      <c r="B84" s="59" t="s">
        <v>474</v>
      </c>
      <c r="C84" s="52" t="s">
        <v>94</v>
      </c>
      <c r="D84" s="39">
        <v>3</v>
      </c>
      <c r="E84" s="41">
        <v>72</v>
      </c>
      <c r="F84" s="55">
        <v>0.15</v>
      </c>
      <c r="G84" s="56">
        <f t="shared" si="3"/>
        <v>82.8</v>
      </c>
      <c r="H84" s="43">
        <v>220</v>
      </c>
      <c r="I84" s="44">
        <v>1</v>
      </c>
      <c r="J84" s="57">
        <f t="shared" si="2"/>
        <v>54.648000000000003</v>
      </c>
      <c r="K84" s="46"/>
      <c r="L84" s="47"/>
      <c r="M84" s="48"/>
      <c r="N84" s="49"/>
      <c r="O84" s="47"/>
      <c r="P84" s="50"/>
      <c r="R84" s="60"/>
    </row>
    <row r="85" spans="1:18" outlineLevel="1">
      <c r="B85" s="59" t="s">
        <v>475</v>
      </c>
      <c r="C85" s="52" t="s">
        <v>94</v>
      </c>
      <c r="D85" s="39">
        <v>6</v>
      </c>
      <c r="E85" s="41">
        <v>72</v>
      </c>
      <c r="F85" s="55">
        <v>0.15</v>
      </c>
      <c r="G85" s="56">
        <f t="shared" si="3"/>
        <v>82.8</v>
      </c>
      <c r="H85" s="43">
        <v>440</v>
      </c>
      <c r="I85" s="44">
        <v>0.7</v>
      </c>
      <c r="J85" s="57">
        <f t="shared" si="2"/>
        <v>153.01440000000002</v>
      </c>
      <c r="K85" s="46"/>
      <c r="L85" s="47"/>
      <c r="M85" s="48"/>
      <c r="N85" s="49"/>
      <c r="O85" s="47"/>
      <c r="P85" s="50"/>
      <c r="R85" s="60"/>
    </row>
    <row r="86" spans="1:18" outlineLevel="1">
      <c r="B86" s="59" t="s">
        <v>476</v>
      </c>
      <c r="C86" s="52" t="s">
        <v>94</v>
      </c>
      <c r="D86" s="39">
        <v>24</v>
      </c>
      <c r="E86" s="41">
        <v>72</v>
      </c>
      <c r="F86" s="55">
        <v>0.15</v>
      </c>
      <c r="G86" s="56">
        <f t="shared" si="3"/>
        <v>82.8</v>
      </c>
      <c r="H86" s="43">
        <v>880</v>
      </c>
      <c r="I86" s="44">
        <v>1</v>
      </c>
      <c r="J86" s="57">
        <f t="shared" si="2"/>
        <v>1748.7360000000001</v>
      </c>
      <c r="K86" s="46"/>
      <c r="L86" s="47"/>
      <c r="M86" s="48"/>
      <c r="N86" s="49"/>
      <c r="O86" s="47"/>
      <c r="P86" s="50"/>
      <c r="R86" s="60"/>
    </row>
    <row r="87" spans="1:18" outlineLevel="1">
      <c r="B87" s="59" t="s">
        <v>477</v>
      </c>
      <c r="C87" s="52" t="s">
        <v>94</v>
      </c>
      <c r="D87" s="39">
        <v>8</v>
      </c>
      <c r="E87" s="41">
        <v>72</v>
      </c>
      <c r="F87" s="55">
        <v>0.15</v>
      </c>
      <c r="G87" s="56">
        <f t="shared" si="3"/>
        <v>82.8</v>
      </c>
      <c r="H87" s="43">
        <v>220</v>
      </c>
      <c r="I87" s="44">
        <v>1</v>
      </c>
      <c r="J87" s="57">
        <f t="shared" si="2"/>
        <v>145.72800000000001</v>
      </c>
      <c r="K87" s="46"/>
      <c r="L87" s="47"/>
      <c r="M87" s="48"/>
      <c r="N87" s="49"/>
      <c r="O87" s="47"/>
      <c r="P87" s="50"/>
      <c r="R87" s="60"/>
    </row>
    <row r="88" spans="1:18" outlineLevel="1">
      <c r="B88" s="59" t="s">
        <v>478</v>
      </c>
      <c r="C88" s="52" t="s">
        <v>94</v>
      </c>
      <c r="D88" s="39">
        <v>4</v>
      </c>
      <c r="E88" s="41">
        <v>72</v>
      </c>
      <c r="F88" s="55">
        <v>0.15</v>
      </c>
      <c r="G88" s="56">
        <f t="shared" si="3"/>
        <v>82.8</v>
      </c>
      <c r="H88" s="43">
        <v>220</v>
      </c>
      <c r="I88" s="44">
        <v>1</v>
      </c>
      <c r="J88" s="57">
        <f t="shared" si="2"/>
        <v>72.864000000000004</v>
      </c>
      <c r="K88" s="46"/>
      <c r="L88" s="47"/>
      <c r="M88" s="48"/>
      <c r="N88" s="49"/>
      <c r="O88" s="47"/>
      <c r="P88" s="50"/>
      <c r="R88" s="60"/>
    </row>
    <row r="89" spans="1:18" ht="13.5" outlineLevel="1" thickBot="1">
      <c r="B89" s="176" t="s">
        <v>322</v>
      </c>
      <c r="C89" s="190" t="s">
        <v>94</v>
      </c>
      <c r="D89" s="190">
        <v>10</v>
      </c>
      <c r="E89" s="179">
        <v>72</v>
      </c>
      <c r="F89" s="185">
        <v>0.15</v>
      </c>
      <c r="G89" s="191">
        <f t="shared" si="3"/>
        <v>82.8</v>
      </c>
      <c r="H89" s="182">
        <v>660</v>
      </c>
      <c r="I89" s="183">
        <v>0.7</v>
      </c>
      <c r="J89" s="192">
        <f t="shared" si="2"/>
        <v>382.53599999999994</v>
      </c>
      <c r="K89" s="79"/>
      <c r="L89" s="87"/>
      <c r="M89" s="193"/>
      <c r="N89" s="194"/>
      <c r="O89" s="87"/>
      <c r="P89" s="88"/>
      <c r="R89" s="60"/>
    </row>
    <row r="90" spans="1:18" outlineLevel="1">
      <c r="A90" s="1" t="s">
        <v>95</v>
      </c>
      <c r="B90" s="51" t="s">
        <v>479</v>
      </c>
      <c r="C90" s="52" t="s">
        <v>94</v>
      </c>
      <c r="D90" s="52">
        <v>8</v>
      </c>
      <c r="E90" s="54">
        <v>72</v>
      </c>
      <c r="F90" s="55">
        <v>0.15</v>
      </c>
      <c r="G90" s="56">
        <f t="shared" si="3"/>
        <v>82.8</v>
      </c>
      <c r="H90" s="71">
        <v>660</v>
      </c>
      <c r="I90" s="72">
        <v>0.7</v>
      </c>
      <c r="J90" s="57">
        <f t="shared" si="2"/>
        <v>306.02879999999993</v>
      </c>
      <c r="K90" s="73"/>
      <c r="L90" s="74"/>
      <c r="M90" s="61"/>
      <c r="N90" s="75"/>
      <c r="O90" s="74"/>
      <c r="P90" s="76"/>
      <c r="R90" s="60"/>
    </row>
    <row r="91" spans="1:18" outlineLevel="1">
      <c r="B91" s="59" t="s">
        <v>106</v>
      </c>
      <c r="C91" s="52" t="s">
        <v>293</v>
      </c>
      <c r="D91" s="39">
        <v>3</v>
      </c>
      <c r="E91" s="41">
        <v>18</v>
      </c>
      <c r="F91" s="42">
        <v>0</v>
      </c>
      <c r="G91" s="56">
        <f t="shared" si="3"/>
        <v>18</v>
      </c>
      <c r="H91" s="43">
        <v>220</v>
      </c>
      <c r="I91" s="44">
        <v>1</v>
      </c>
      <c r="J91" s="57">
        <f t="shared" si="2"/>
        <v>11.879999999999999</v>
      </c>
      <c r="K91" s="46"/>
      <c r="L91" s="47"/>
      <c r="M91" s="48"/>
      <c r="N91" s="49"/>
      <c r="O91" s="47"/>
      <c r="P91" s="50"/>
      <c r="R91" s="60"/>
    </row>
    <row r="92" spans="1:18" outlineLevel="1">
      <c r="B92" s="59" t="s">
        <v>106</v>
      </c>
      <c r="C92" s="39" t="s">
        <v>473</v>
      </c>
      <c r="D92" s="39">
        <v>8</v>
      </c>
      <c r="E92" s="41">
        <v>120</v>
      </c>
      <c r="F92" s="55">
        <v>0</v>
      </c>
      <c r="G92" s="56">
        <f t="shared" si="3"/>
        <v>120</v>
      </c>
      <c r="H92" s="43">
        <v>220</v>
      </c>
      <c r="I92" s="44">
        <v>1</v>
      </c>
      <c r="J92" s="57">
        <f t="shared" si="2"/>
        <v>211.2</v>
      </c>
      <c r="K92" s="46"/>
      <c r="L92" s="47"/>
      <c r="M92" s="48"/>
      <c r="N92" s="49"/>
      <c r="O92" s="47"/>
      <c r="P92" s="50"/>
      <c r="R92" s="60"/>
    </row>
    <row r="93" spans="1:18" outlineLevel="1">
      <c r="B93" s="59" t="s">
        <v>480</v>
      </c>
      <c r="C93" s="52" t="s">
        <v>94</v>
      </c>
      <c r="D93" s="39">
        <v>4</v>
      </c>
      <c r="E93" s="41">
        <v>72</v>
      </c>
      <c r="F93" s="55">
        <v>0.15</v>
      </c>
      <c r="G93" s="56">
        <f t="shared" si="3"/>
        <v>82.8</v>
      </c>
      <c r="H93" s="43">
        <v>440</v>
      </c>
      <c r="I93" s="44">
        <v>1</v>
      </c>
      <c r="J93" s="57">
        <f t="shared" si="2"/>
        <v>145.72800000000001</v>
      </c>
      <c r="K93" s="46"/>
      <c r="L93" s="47"/>
      <c r="M93" s="48"/>
      <c r="N93" s="49"/>
      <c r="O93" s="47"/>
      <c r="P93" s="50"/>
      <c r="R93" s="60"/>
    </row>
    <row r="94" spans="1:18" outlineLevel="1">
      <c r="B94" s="59" t="s">
        <v>481</v>
      </c>
      <c r="C94" s="139" t="s">
        <v>862</v>
      </c>
      <c r="D94" s="39"/>
      <c r="E94" s="41"/>
      <c r="F94" s="55"/>
      <c r="G94" s="56">
        <f>E94*(1+F94)</f>
        <v>0</v>
      </c>
      <c r="H94" s="43">
        <v>660</v>
      </c>
      <c r="I94" s="44">
        <v>0.7</v>
      </c>
      <c r="J94" s="57">
        <f t="shared" si="2"/>
        <v>0</v>
      </c>
      <c r="K94" s="46"/>
      <c r="L94" s="47"/>
      <c r="M94" s="48"/>
      <c r="N94" s="49"/>
      <c r="O94" s="47"/>
      <c r="P94" s="50"/>
      <c r="R94" s="60"/>
    </row>
    <row r="95" spans="1:18" outlineLevel="1">
      <c r="B95" s="59" t="s">
        <v>482</v>
      </c>
      <c r="C95" s="52" t="s">
        <v>94</v>
      </c>
      <c r="D95" s="39">
        <v>20</v>
      </c>
      <c r="E95" s="41">
        <v>72</v>
      </c>
      <c r="F95" s="55">
        <v>0.15</v>
      </c>
      <c r="G95" s="56">
        <f t="shared" si="3"/>
        <v>82.8</v>
      </c>
      <c r="H95" s="43">
        <v>660</v>
      </c>
      <c r="I95" s="44">
        <v>0.7</v>
      </c>
      <c r="J95" s="57">
        <f t="shared" si="2"/>
        <v>765.07199999999989</v>
      </c>
      <c r="K95" s="46"/>
      <c r="L95" s="47"/>
      <c r="M95" s="48"/>
      <c r="N95" s="49"/>
      <c r="O95" s="47"/>
      <c r="P95" s="50"/>
      <c r="R95" s="60"/>
    </row>
    <row r="96" spans="1:18" outlineLevel="1">
      <c r="B96" s="59" t="s">
        <v>483</v>
      </c>
      <c r="C96" s="139" t="s">
        <v>862</v>
      </c>
      <c r="D96" s="39"/>
      <c r="E96" s="41"/>
      <c r="F96" s="55"/>
      <c r="G96" s="56">
        <f t="shared" si="3"/>
        <v>0</v>
      </c>
      <c r="H96" s="43">
        <v>660</v>
      </c>
      <c r="I96" s="44">
        <v>0.5</v>
      </c>
      <c r="J96" s="57">
        <f t="shared" si="2"/>
        <v>0</v>
      </c>
      <c r="K96" s="46"/>
      <c r="L96" s="47"/>
      <c r="M96" s="48"/>
      <c r="N96" s="49"/>
      <c r="O96" s="47"/>
      <c r="P96" s="50"/>
      <c r="R96" s="60"/>
    </row>
    <row r="97" spans="2:18" outlineLevel="1">
      <c r="B97" s="59" t="s">
        <v>484</v>
      </c>
      <c r="C97" s="52" t="s">
        <v>94</v>
      </c>
      <c r="D97" s="39">
        <v>4</v>
      </c>
      <c r="E97" s="41">
        <v>72</v>
      </c>
      <c r="F97" s="55">
        <v>0.15</v>
      </c>
      <c r="G97" s="56">
        <f t="shared" si="3"/>
        <v>82.8</v>
      </c>
      <c r="H97" s="43">
        <v>440</v>
      </c>
      <c r="I97" s="44">
        <v>1</v>
      </c>
      <c r="J97" s="57">
        <f t="shared" si="2"/>
        <v>145.72800000000001</v>
      </c>
      <c r="K97" s="46"/>
      <c r="L97" s="47"/>
      <c r="M97" s="48"/>
      <c r="N97" s="49"/>
      <c r="O97" s="47"/>
      <c r="P97" s="50"/>
      <c r="R97" s="60"/>
    </row>
    <row r="98" spans="2:18" outlineLevel="1">
      <c r="B98" s="59" t="s">
        <v>77</v>
      </c>
      <c r="C98" s="139" t="s">
        <v>862</v>
      </c>
      <c r="D98" s="39"/>
      <c r="E98" s="41"/>
      <c r="F98" s="55"/>
      <c r="G98" s="56">
        <f t="shared" si="3"/>
        <v>0</v>
      </c>
      <c r="H98" s="43">
        <v>990</v>
      </c>
      <c r="I98" s="44">
        <v>0.5</v>
      </c>
      <c r="J98" s="57">
        <f t="shared" si="2"/>
        <v>0</v>
      </c>
      <c r="K98" s="46"/>
      <c r="L98" s="47"/>
      <c r="M98" s="48"/>
      <c r="N98" s="49"/>
      <c r="O98" s="47"/>
      <c r="P98" s="50"/>
      <c r="R98" s="60"/>
    </row>
    <row r="99" spans="2:18" outlineLevel="1">
      <c r="B99" s="59" t="s">
        <v>485</v>
      </c>
      <c r="C99" s="139" t="s">
        <v>862</v>
      </c>
      <c r="D99" s="39"/>
      <c r="E99" s="41"/>
      <c r="F99" s="55"/>
      <c r="G99" s="56">
        <f t="shared" si="3"/>
        <v>0</v>
      </c>
      <c r="H99" s="43">
        <v>220</v>
      </c>
      <c r="I99" s="44">
        <v>1</v>
      </c>
      <c r="J99" s="57">
        <f t="shared" si="2"/>
        <v>0</v>
      </c>
      <c r="K99" s="46"/>
      <c r="L99" s="47"/>
      <c r="M99" s="48"/>
      <c r="N99" s="49"/>
      <c r="O99" s="47"/>
      <c r="P99" s="50"/>
      <c r="R99" s="60"/>
    </row>
    <row r="100" spans="2:18" outlineLevel="1">
      <c r="B100" s="59" t="s">
        <v>406</v>
      </c>
      <c r="C100" s="52" t="s">
        <v>94</v>
      </c>
      <c r="D100" s="39">
        <v>6</v>
      </c>
      <c r="E100" s="41">
        <v>72</v>
      </c>
      <c r="F100" s="55">
        <v>0.15</v>
      </c>
      <c r="G100" s="56">
        <f t="shared" si="3"/>
        <v>82.8</v>
      </c>
      <c r="H100" s="43">
        <v>220</v>
      </c>
      <c r="I100" s="44">
        <v>1</v>
      </c>
      <c r="J100" s="57">
        <f t="shared" si="2"/>
        <v>109.29600000000001</v>
      </c>
      <c r="K100" s="46"/>
      <c r="L100" s="47"/>
      <c r="M100" s="48"/>
      <c r="N100" s="49"/>
      <c r="O100" s="47"/>
      <c r="P100" s="50"/>
      <c r="R100" s="60"/>
    </row>
    <row r="101" spans="2:18" outlineLevel="1">
      <c r="B101" s="59" t="s">
        <v>486</v>
      </c>
      <c r="C101" s="39" t="s">
        <v>271</v>
      </c>
      <c r="D101" s="39">
        <v>3</v>
      </c>
      <c r="E101" s="41">
        <v>100</v>
      </c>
      <c r="F101" s="55">
        <v>0</v>
      </c>
      <c r="G101" s="56">
        <f t="shared" si="3"/>
        <v>100</v>
      </c>
      <c r="H101" s="43">
        <v>0</v>
      </c>
      <c r="I101" s="44">
        <v>0</v>
      </c>
      <c r="J101" s="57">
        <f t="shared" si="2"/>
        <v>0</v>
      </c>
      <c r="K101" s="46"/>
      <c r="L101" s="47"/>
      <c r="M101" s="48"/>
      <c r="N101" s="49"/>
      <c r="O101" s="47"/>
      <c r="P101" s="50"/>
      <c r="R101" s="60"/>
    </row>
    <row r="102" spans="2:18" outlineLevel="1">
      <c r="B102" s="59" t="s">
        <v>486</v>
      </c>
      <c r="C102" s="39" t="s">
        <v>76</v>
      </c>
      <c r="D102" s="39">
        <v>6</v>
      </c>
      <c r="E102" s="41">
        <v>60</v>
      </c>
      <c r="F102" s="42">
        <v>0</v>
      </c>
      <c r="G102" s="56">
        <f t="shared" si="3"/>
        <v>60</v>
      </c>
      <c r="H102" s="43">
        <v>0</v>
      </c>
      <c r="I102" s="44">
        <v>0</v>
      </c>
      <c r="J102" s="57">
        <f t="shared" si="2"/>
        <v>0</v>
      </c>
      <c r="K102" s="46"/>
      <c r="L102" s="47"/>
      <c r="M102" s="48"/>
      <c r="N102" s="49"/>
      <c r="O102" s="47"/>
      <c r="P102" s="50"/>
      <c r="R102" s="60"/>
    </row>
    <row r="103" spans="2:18" outlineLevel="1">
      <c r="B103" s="59" t="s">
        <v>487</v>
      </c>
      <c r="C103" s="139" t="s">
        <v>862</v>
      </c>
      <c r="D103" s="39"/>
      <c r="E103" s="41"/>
      <c r="F103" s="55"/>
      <c r="G103" s="56">
        <f t="shared" si="3"/>
        <v>0</v>
      </c>
      <c r="H103" s="43">
        <v>220</v>
      </c>
      <c r="I103" s="44">
        <v>1</v>
      </c>
      <c r="J103" s="57">
        <f t="shared" si="2"/>
        <v>0</v>
      </c>
      <c r="K103" s="46"/>
      <c r="L103" s="47"/>
      <c r="M103" s="48"/>
      <c r="N103" s="49"/>
      <c r="O103" s="47"/>
      <c r="P103" s="50"/>
      <c r="R103" s="60"/>
    </row>
    <row r="104" spans="2:18" outlineLevel="1">
      <c r="B104" s="59" t="s">
        <v>488</v>
      </c>
      <c r="C104" s="139" t="s">
        <v>862</v>
      </c>
      <c r="D104" s="39"/>
      <c r="E104" s="41"/>
      <c r="F104" s="55"/>
      <c r="G104" s="56">
        <f t="shared" si="3"/>
        <v>0</v>
      </c>
      <c r="H104" s="43">
        <v>220</v>
      </c>
      <c r="I104" s="44">
        <v>1</v>
      </c>
      <c r="J104" s="57">
        <f t="shared" si="2"/>
        <v>0</v>
      </c>
      <c r="K104" s="46"/>
      <c r="L104" s="47"/>
      <c r="M104" s="48"/>
      <c r="N104" s="49"/>
      <c r="O104" s="47"/>
      <c r="P104" s="50"/>
      <c r="R104" s="60"/>
    </row>
    <row r="105" spans="2:18" outlineLevel="1">
      <c r="B105" s="59" t="s">
        <v>488</v>
      </c>
      <c r="C105" s="138" t="s">
        <v>863</v>
      </c>
      <c r="D105" s="39"/>
      <c r="E105" s="41"/>
      <c r="F105" s="42"/>
      <c r="G105" s="56">
        <f t="shared" si="3"/>
        <v>0</v>
      </c>
      <c r="H105" s="43">
        <v>220</v>
      </c>
      <c r="I105" s="44">
        <v>1</v>
      </c>
      <c r="J105" s="57">
        <f t="shared" si="2"/>
        <v>0</v>
      </c>
      <c r="K105" s="46"/>
      <c r="L105" s="47"/>
      <c r="M105" s="48"/>
      <c r="N105" s="49"/>
      <c r="O105" s="47"/>
      <c r="P105" s="50"/>
      <c r="R105" s="60"/>
    </row>
    <row r="106" spans="2:18" outlineLevel="1">
      <c r="B106" s="59" t="s">
        <v>489</v>
      </c>
      <c r="C106" s="52" t="s">
        <v>490</v>
      </c>
      <c r="D106" s="39">
        <v>18</v>
      </c>
      <c r="E106" s="41">
        <v>144</v>
      </c>
      <c r="F106" s="42">
        <v>0.15</v>
      </c>
      <c r="G106" s="56">
        <f t="shared" si="3"/>
        <v>165.6</v>
      </c>
      <c r="H106" s="43">
        <v>100</v>
      </c>
      <c r="I106" s="44">
        <v>1</v>
      </c>
      <c r="J106" s="57">
        <f t="shared" si="2"/>
        <v>298.08</v>
      </c>
      <c r="K106" s="46"/>
      <c r="L106" s="47"/>
      <c r="M106" s="48"/>
      <c r="N106" s="49"/>
      <c r="O106" s="47"/>
      <c r="P106" s="50"/>
      <c r="R106" s="60"/>
    </row>
    <row r="107" spans="2:18" outlineLevel="1">
      <c r="B107" s="59" t="s">
        <v>491</v>
      </c>
      <c r="C107" s="52" t="s">
        <v>94</v>
      </c>
      <c r="D107" s="39">
        <v>1</v>
      </c>
      <c r="E107" s="41">
        <v>72</v>
      </c>
      <c r="F107" s="55">
        <v>0.15</v>
      </c>
      <c r="G107" s="56">
        <f>E107*(1+F107)</f>
        <v>82.8</v>
      </c>
      <c r="H107" s="43">
        <v>0</v>
      </c>
      <c r="I107" s="44">
        <v>0</v>
      </c>
      <c r="J107" s="57">
        <f t="shared" si="2"/>
        <v>0</v>
      </c>
      <c r="K107" s="46"/>
      <c r="L107" s="47"/>
      <c r="M107" s="48"/>
      <c r="N107" s="49"/>
      <c r="O107" s="47"/>
      <c r="P107" s="50"/>
      <c r="R107" s="60"/>
    </row>
    <row r="108" spans="2:18" outlineLevel="1">
      <c r="B108" s="59" t="s">
        <v>492</v>
      </c>
      <c r="C108" s="52" t="s">
        <v>94</v>
      </c>
      <c r="D108" s="39">
        <v>2</v>
      </c>
      <c r="E108" s="41">
        <v>72</v>
      </c>
      <c r="F108" s="55">
        <v>0.15</v>
      </c>
      <c r="G108" s="56">
        <f>E108*(1+F108)</f>
        <v>82.8</v>
      </c>
      <c r="H108" s="43">
        <v>10</v>
      </c>
      <c r="I108" s="44">
        <v>1</v>
      </c>
      <c r="J108" s="57">
        <f t="shared" si="2"/>
        <v>1.6559999999999999</v>
      </c>
      <c r="K108" s="46"/>
      <c r="L108" s="47"/>
      <c r="M108" s="48"/>
      <c r="N108" s="49"/>
      <c r="O108" s="47"/>
      <c r="P108" s="50"/>
      <c r="R108" s="60"/>
    </row>
    <row r="109" spans="2:18" outlineLevel="1">
      <c r="B109" s="59" t="s">
        <v>429</v>
      </c>
      <c r="C109" s="52" t="s">
        <v>94</v>
      </c>
      <c r="D109" s="39">
        <v>7</v>
      </c>
      <c r="E109" s="41">
        <v>72</v>
      </c>
      <c r="F109" s="55">
        <v>0.15</v>
      </c>
      <c r="G109" s="56">
        <f t="shared" ref="G109" si="4">E109*(1+F109)</f>
        <v>82.8</v>
      </c>
      <c r="H109" s="43">
        <v>10</v>
      </c>
      <c r="I109" s="44">
        <v>1</v>
      </c>
      <c r="J109" s="57">
        <f t="shared" si="2"/>
        <v>5.7959999999999994</v>
      </c>
      <c r="K109" s="46"/>
      <c r="L109" s="47"/>
      <c r="M109" s="48"/>
      <c r="N109" s="49"/>
      <c r="O109" s="47"/>
      <c r="P109" s="50"/>
      <c r="R109" s="60"/>
    </row>
    <row r="110" spans="2:18" ht="13.5" thickBot="1">
      <c r="B110" s="65"/>
      <c r="C110" s="66" t="s">
        <v>66</v>
      </c>
      <c r="D110" s="67">
        <f>SUM(D7:D109)</f>
        <v>688</v>
      </c>
      <c r="E110" s="68"/>
      <c r="F110" s="68"/>
      <c r="G110" s="67">
        <f>SUM(G7:G109)</f>
        <v>7455.4000000000078</v>
      </c>
      <c r="H110" s="67"/>
      <c r="I110" s="69"/>
      <c r="J110" s="111">
        <f>SUM(J7:J109)</f>
        <v>21008.4912</v>
      </c>
      <c r="K110" s="79"/>
      <c r="L110" s="67">
        <f>SUM(L7:L109)</f>
        <v>0</v>
      </c>
      <c r="M110" s="67">
        <f>SUM(M7:M109)</f>
        <v>0</v>
      </c>
      <c r="N110" s="67">
        <f>SUM(N7:N109)</f>
        <v>0</v>
      </c>
      <c r="O110" s="67">
        <f>SUM(O7:O109)</f>
        <v>0</v>
      </c>
      <c r="P110" s="112">
        <f>SUM(P7:P109)</f>
        <v>0</v>
      </c>
    </row>
    <row r="113" spans="2:10">
      <c r="B113" s="2" t="s">
        <v>164</v>
      </c>
      <c r="C113" s="2"/>
      <c r="D113" s="2"/>
      <c r="E113" s="2"/>
      <c r="F113" s="2"/>
      <c r="G113" s="2"/>
      <c r="H113" s="2"/>
      <c r="I113" s="2"/>
      <c r="J113" s="2">
        <v>47.24</v>
      </c>
    </row>
    <row r="114" spans="2:10">
      <c r="B114" s="2" t="s">
        <v>166</v>
      </c>
      <c r="C114" s="2"/>
      <c r="D114" s="2"/>
      <c r="E114" s="2"/>
      <c r="F114" s="2"/>
      <c r="G114" s="2"/>
      <c r="H114" s="2"/>
      <c r="I114" s="2"/>
      <c r="J114" s="80">
        <f>J110/1000/J113</f>
        <v>0.4447182726502964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99"/>
  <sheetViews>
    <sheetView topLeftCell="A19" zoomScale="85" zoomScaleNormal="85" workbookViewId="0">
      <selection activeCell="C14" sqref="C14"/>
    </sheetView>
  </sheetViews>
  <sheetFormatPr defaultColWidth="9.140625" defaultRowHeight="12.75" outlineLevelRow="1"/>
  <cols>
    <col min="1" max="1" width="12" style="1" customWidth="1"/>
    <col min="2" max="2" width="47" style="1" customWidth="1"/>
    <col min="3" max="3" width="20.140625" style="1" customWidth="1"/>
    <col min="4" max="4" width="8" style="1" customWidth="1"/>
    <col min="5" max="6" width="9.140625" style="1"/>
    <col min="7" max="7" width="11.140625" style="1" customWidth="1"/>
    <col min="8" max="8" width="12.85546875" style="1" customWidth="1"/>
    <col min="9" max="9" width="11" style="1" customWidth="1"/>
    <col min="10" max="10" width="11.28515625" style="1" customWidth="1"/>
    <col min="11" max="11" width="30.140625" style="1" customWidth="1"/>
    <col min="12" max="13" width="9.140625" style="1"/>
    <col min="14" max="14" width="11.42578125" style="1" customWidth="1"/>
    <col min="15" max="15" width="9.140625" style="1"/>
    <col min="16" max="16" width="12.5703125" style="1" customWidth="1"/>
    <col min="17" max="16384" width="9.140625" style="1"/>
  </cols>
  <sheetData>
    <row r="1" spans="1:21">
      <c r="B1" s="2"/>
      <c r="C1" s="2"/>
      <c r="D1" s="3"/>
      <c r="E1" s="3"/>
      <c r="F1" s="3"/>
      <c r="G1" s="3"/>
      <c r="H1" s="3"/>
      <c r="I1" s="4"/>
      <c r="J1" s="5"/>
      <c r="K1" s="2"/>
      <c r="L1" s="3"/>
      <c r="M1" s="2"/>
      <c r="N1" s="3"/>
      <c r="O1" s="3"/>
      <c r="P1" s="3"/>
    </row>
    <row r="2" spans="1:21" ht="13.5" thickBot="1">
      <c r="A2" s="6" t="s">
        <v>265</v>
      </c>
      <c r="G2" s="6"/>
      <c r="J2" s="7"/>
    </row>
    <row r="3" spans="1:21">
      <c r="B3" s="8" t="s">
        <v>266</v>
      </c>
      <c r="C3" s="9"/>
      <c r="D3" s="10" t="s">
        <v>2</v>
      </c>
      <c r="E3" s="11"/>
      <c r="F3" s="11"/>
      <c r="G3" s="11"/>
      <c r="H3" s="11"/>
      <c r="I3" s="11"/>
      <c r="J3" s="85"/>
      <c r="K3" s="12" t="s">
        <v>3</v>
      </c>
      <c r="L3" s="11"/>
      <c r="M3" s="11"/>
      <c r="N3" s="11"/>
      <c r="O3" s="11"/>
      <c r="P3" s="13"/>
    </row>
    <row r="4" spans="1:21" ht="51.75" customHeight="1">
      <c r="B4" s="14" t="s">
        <v>4</v>
      </c>
      <c r="C4" s="15" t="s">
        <v>5</v>
      </c>
      <c r="D4" s="16" t="s">
        <v>6</v>
      </c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7" t="s">
        <v>12</v>
      </c>
      <c r="K4" s="18" t="s">
        <v>13</v>
      </c>
      <c r="L4" s="19" t="s">
        <v>14</v>
      </c>
      <c r="M4" s="19" t="s">
        <v>15</v>
      </c>
      <c r="N4" s="19" t="s">
        <v>16</v>
      </c>
      <c r="O4" s="19" t="s">
        <v>17</v>
      </c>
      <c r="P4" s="20" t="s">
        <v>18</v>
      </c>
    </row>
    <row r="5" spans="1:21" ht="16.5" customHeight="1" thickBot="1">
      <c r="B5" s="21"/>
      <c r="C5" s="22"/>
      <c r="D5" s="23" t="s">
        <v>19</v>
      </c>
      <c r="E5" s="24" t="s">
        <v>20</v>
      </c>
      <c r="F5" s="24" t="s">
        <v>21</v>
      </c>
      <c r="G5" s="24" t="s">
        <v>20</v>
      </c>
      <c r="H5" s="23" t="s">
        <v>22</v>
      </c>
      <c r="I5" s="24" t="s">
        <v>21</v>
      </c>
      <c r="J5" s="25" t="s">
        <v>23</v>
      </c>
      <c r="K5" s="21"/>
      <c r="L5" s="23" t="s">
        <v>19</v>
      </c>
      <c r="M5" s="24" t="s">
        <v>20</v>
      </c>
      <c r="N5" s="24" t="s">
        <v>23</v>
      </c>
      <c r="O5" s="23" t="s">
        <v>23</v>
      </c>
      <c r="P5" s="26" t="s">
        <v>24</v>
      </c>
      <c r="R5" s="27"/>
    </row>
    <row r="6" spans="1:21" ht="38.25" customHeight="1" thickTop="1">
      <c r="B6" s="28" t="s">
        <v>267</v>
      </c>
      <c r="C6" s="29"/>
      <c r="D6" s="30"/>
      <c r="E6" s="31"/>
      <c r="F6" s="31"/>
      <c r="G6" s="31"/>
      <c r="H6" s="32"/>
      <c r="I6" s="32"/>
      <c r="J6" s="33"/>
      <c r="K6" s="28"/>
      <c r="L6" s="35"/>
      <c r="M6" s="31"/>
      <c r="N6" s="31"/>
      <c r="O6" s="35"/>
      <c r="P6" s="34"/>
      <c r="R6" s="36"/>
      <c r="S6" s="37"/>
      <c r="T6" s="37"/>
      <c r="U6" s="37"/>
    </row>
    <row r="7" spans="1:21" ht="14.45" customHeight="1" outlineLevel="1">
      <c r="B7" s="51" t="s">
        <v>268</v>
      </c>
      <c r="C7" s="150" t="s">
        <v>94</v>
      </c>
      <c r="D7" s="140">
        <v>11</v>
      </c>
      <c r="E7" s="141">
        <v>72</v>
      </c>
      <c r="F7" s="142">
        <v>0.15</v>
      </c>
      <c r="G7" s="54">
        <f>E7*(1+F7)</f>
        <v>82.8</v>
      </c>
      <c r="H7" s="71">
        <v>1645</v>
      </c>
      <c r="I7" s="72">
        <v>0.9</v>
      </c>
      <c r="J7" s="57">
        <f>(G7/1000*H7)*I7*D7</f>
        <v>1348.4394</v>
      </c>
      <c r="K7" s="73"/>
      <c r="L7" s="74"/>
      <c r="M7" s="61"/>
      <c r="N7" s="75"/>
      <c r="O7" s="74"/>
      <c r="P7" s="76"/>
      <c r="R7" s="36"/>
      <c r="S7" s="37"/>
      <c r="T7" s="37"/>
      <c r="U7" s="37"/>
    </row>
    <row r="8" spans="1:21" ht="14.45" customHeight="1" outlineLevel="1">
      <c r="B8" s="51" t="s">
        <v>268</v>
      </c>
      <c r="C8" s="151" t="s">
        <v>76</v>
      </c>
      <c r="D8" s="143">
        <v>5</v>
      </c>
      <c r="E8" s="144">
        <v>60</v>
      </c>
      <c r="F8" s="142">
        <v>0</v>
      </c>
      <c r="G8" s="56">
        <f>E8*(1+F8)</f>
        <v>60</v>
      </c>
      <c r="H8" s="43">
        <v>1945</v>
      </c>
      <c r="I8" s="44">
        <v>0.7</v>
      </c>
      <c r="J8" s="57">
        <f t="shared" ref="J8:J69" si="0">(G8/1000*H8)*I8*D8</f>
        <v>408.44999999999993</v>
      </c>
      <c r="K8" s="46"/>
      <c r="L8" s="47"/>
      <c r="M8" s="48"/>
      <c r="N8" s="49"/>
      <c r="O8" s="47"/>
      <c r="P8" s="50"/>
      <c r="R8" s="36"/>
      <c r="S8" s="37"/>
      <c r="T8" s="37"/>
      <c r="U8" s="37"/>
    </row>
    <row r="9" spans="1:21" ht="14.45" customHeight="1" outlineLevel="1">
      <c r="B9" s="73" t="s">
        <v>269</v>
      </c>
      <c r="C9" s="145"/>
      <c r="D9" s="146"/>
      <c r="E9" s="147"/>
      <c r="F9" s="148"/>
      <c r="G9" s="63"/>
      <c r="H9" s="49"/>
      <c r="I9" s="64"/>
      <c r="J9" s="57">
        <f t="shared" si="0"/>
        <v>0</v>
      </c>
      <c r="K9" s="46"/>
      <c r="L9" s="47"/>
      <c r="M9" s="48"/>
      <c r="N9" s="49"/>
      <c r="O9" s="47"/>
      <c r="P9" s="50"/>
      <c r="R9" s="36"/>
      <c r="S9" s="37"/>
      <c r="T9" s="37"/>
      <c r="U9" s="37"/>
    </row>
    <row r="10" spans="1:21" ht="14.45" customHeight="1" outlineLevel="1">
      <c r="A10" s="1" t="s">
        <v>69</v>
      </c>
      <c r="B10" s="51" t="s">
        <v>270</v>
      </c>
      <c r="C10" s="151" t="s">
        <v>271</v>
      </c>
      <c r="D10" s="149">
        <v>1</v>
      </c>
      <c r="E10" s="144">
        <v>100</v>
      </c>
      <c r="F10" s="142">
        <v>0</v>
      </c>
      <c r="G10" s="56">
        <f t="shared" ref="G10:G69" si="1">E10*(1+F10)</f>
        <v>100</v>
      </c>
      <c r="H10" s="43">
        <v>0</v>
      </c>
      <c r="I10" s="44">
        <v>0</v>
      </c>
      <c r="J10" s="57">
        <f t="shared" si="0"/>
        <v>0</v>
      </c>
      <c r="K10" s="46"/>
      <c r="L10" s="47"/>
      <c r="M10" s="48"/>
      <c r="N10" s="49"/>
      <c r="O10" s="47"/>
      <c r="P10" s="50"/>
      <c r="R10" s="36"/>
    </row>
    <row r="11" spans="1:21" ht="14.45" customHeight="1" outlineLevel="1">
      <c r="B11" s="51" t="s">
        <v>272</v>
      </c>
      <c r="C11" s="151" t="s">
        <v>76</v>
      </c>
      <c r="D11" s="149">
        <v>1</v>
      </c>
      <c r="E11" s="144">
        <v>60</v>
      </c>
      <c r="F11" s="142">
        <v>0</v>
      </c>
      <c r="G11" s="56">
        <f t="shared" si="1"/>
        <v>60</v>
      </c>
      <c r="H11" s="43">
        <v>940</v>
      </c>
      <c r="I11" s="44">
        <v>1</v>
      </c>
      <c r="J11" s="57">
        <f t="shared" si="0"/>
        <v>56.4</v>
      </c>
      <c r="K11" s="46"/>
      <c r="L11" s="47"/>
      <c r="M11" s="48"/>
      <c r="N11" s="49"/>
      <c r="O11" s="47"/>
      <c r="P11" s="50"/>
      <c r="R11" s="36"/>
    </row>
    <row r="12" spans="1:21" ht="14.45" customHeight="1" outlineLevel="1">
      <c r="B12" s="59" t="s">
        <v>273</v>
      </c>
      <c r="C12" s="150" t="s">
        <v>94</v>
      </c>
      <c r="D12" s="149">
        <v>4</v>
      </c>
      <c r="E12" s="144">
        <v>72</v>
      </c>
      <c r="F12" s="142">
        <v>0.15</v>
      </c>
      <c r="G12" s="56">
        <f t="shared" si="1"/>
        <v>82.8</v>
      </c>
      <c r="H12" s="43">
        <v>940</v>
      </c>
      <c r="I12" s="44">
        <v>1</v>
      </c>
      <c r="J12" s="57">
        <f t="shared" si="0"/>
        <v>311.32799999999997</v>
      </c>
      <c r="K12" s="46"/>
      <c r="L12" s="47"/>
      <c r="M12" s="48"/>
      <c r="N12" s="49"/>
      <c r="O12" s="47"/>
      <c r="P12" s="50"/>
      <c r="R12" s="36"/>
    </row>
    <row r="13" spans="1:21" ht="14.45" customHeight="1" outlineLevel="1">
      <c r="B13" s="59" t="s">
        <v>274</v>
      </c>
      <c r="C13" s="150" t="s">
        <v>94</v>
      </c>
      <c r="D13" s="149">
        <v>2</v>
      </c>
      <c r="E13" s="144">
        <v>72</v>
      </c>
      <c r="F13" s="142">
        <v>0.15</v>
      </c>
      <c r="G13" s="56">
        <f t="shared" si="1"/>
        <v>82.8</v>
      </c>
      <c r="H13" s="43">
        <v>235</v>
      </c>
      <c r="I13" s="44">
        <v>1</v>
      </c>
      <c r="J13" s="57">
        <f t="shared" si="0"/>
        <v>38.915999999999997</v>
      </c>
      <c r="K13" s="46"/>
      <c r="L13" s="47"/>
      <c r="M13" s="48"/>
      <c r="N13" s="49"/>
      <c r="O13" s="47"/>
      <c r="P13" s="50"/>
      <c r="R13" s="60"/>
    </row>
    <row r="14" spans="1:21" ht="14.45" customHeight="1" outlineLevel="1">
      <c r="B14" s="59" t="s">
        <v>275</v>
      </c>
      <c r="C14" s="150" t="s">
        <v>94</v>
      </c>
      <c r="D14" s="149">
        <v>2</v>
      </c>
      <c r="E14" s="144">
        <v>72</v>
      </c>
      <c r="F14" s="142">
        <v>0.15</v>
      </c>
      <c r="G14" s="56">
        <f t="shared" si="1"/>
        <v>82.8</v>
      </c>
      <c r="H14" s="43">
        <v>940</v>
      </c>
      <c r="I14" s="44">
        <v>1</v>
      </c>
      <c r="J14" s="57">
        <f t="shared" si="0"/>
        <v>155.66399999999999</v>
      </c>
      <c r="K14" s="46"/>
      <c r="L14" s="47"/>
      <c r="M14" s="48"/>
      <c r="N14" s="49"/>
      <c r="O14" s="47"/>
      <c r="P14" s="50"/>
      <c r="R14" s="60"/>
    </row>
    <row r="15" spans="1:21" ht="14.45" customHeight="1" outlineLevel="1">
      <c r="B15" s="59" t="s">
        <v>106</v>
      </c>
      <c r="C15" s="151" t="s">
        <v>76</v>
      </c>
      <c r="D15" s="149">
        <v>3</v>
      </c>
      <c r="E15" s="144">
        <v>60</v>
      </c>
      <c r="F15" s="142">
        <v>0</v>
      </c>
      <c r="G15" s="56">
        <f t="shared" si="1"/>
        <v>60</v>
      </c>
      <c r="H15" s="43">
        <v>705</v>
      </c>
      <c r="I15" s="44">
        <v>1</v>
      </c>
      <c r="J15" s="57">
        <f t="shared" si="0"/>
        <v>126.89999999999999</v>
      </c>
      <c r="K15" s="46"/>
      <c r="L15" s="47"/>
      <c r="M15" s="48"/>
      <c r="N15" s="49"/>
      <c r="O15" s="47"/>
      <c r="P15" s="50"/>
      <c r="R15" s="60"/>
    </row>
    <row r="16" spans="1:21" ht="14.45" customHeight="1" outlineLevel="1">
      <c r="B16" s="59" t="s">
        <v>276</v>
      </c>
      <c r="C16" s="150" t="s">
        <v>94</v>
      </c>
      <c r="D16" s="149">
        <v>8</v>
      </c>
      <c r="E16" s="144">
        <v>72</v>
      </c>
      <c r="F16" s="142">
        <v>0.15</v>
      </c>
      <c r="G16" s="56">
        <f>E16*(1+F16)</f>
        <v>82.8</v>
      </c>
      <c r="H16" s="43">
        <v>235</v>
      </c>
      <c r="I16" s="44">
        <v>1</v>
      </c>
      <c r="J16" s="57">
        <f t="shared" si="0"/>
        <v>155.66399999999999</v>
      </c>
      <c r="K16" s="46"/>
      <c r="L16" s="47"/>
      <c r="M16" s="48"/>
      <c r="N16" s="49"/>
      <c r="O16" s="47"/>
      <c r="P16" s="50"/>
      <c r="R16" s="60"/>
    </row>
    <row r="17" spans="1:18" ht="14.45" customHeight="1" outlineLevel="1">
      <c r="B17" s="59" t="s">
        <v>123</v>
      </c>
      <c r="C17" s="150" t="s">
        <v>277</v>
      </c>
      <c r="D17" s="149">
        <v>6</v>
      </c>
      <c r="E17" s="144">
        <v>40</v>
      </c>
      <c r="F17" s="142">
        <v>0</v>
      </c>
      <c r="G17" s="56">
        <f t="shared" si="1"/>
        <v>40</v>
      </c>
      <c r="H17" s="43">
        <v>2350</v>
      </c>
      <c r="I17" s="44">
        <v>1</v>
      </c>
      <c r="J17" s="57">
        <f t="shared" si="0"/>
        <v>564</v>
      </c>
      <c r="K17" s="46"/>
      <c r="L17" s="47"/>
      <c r="M17" s="48"/>
      <c r="N17" s="49"/>
      <c r="O17" s="47"/>
      <c r="P17" s="50"/>
      <c r="R17" s="60"/>
    </row>
    <row r="18" spans="1:18" ht="14.45" customHeight="1" outlineLevel="1">
      <c r="B18" s="59" t="s">
        <v>278</v>
      </c>
      <c r="C18" s="151" t="s">
        <v>76</v>
      </c>
      <c r="D18" s="149">
        <v>2</v>
      </c>
      <c r="E18" s="144">
        <v>60</v>
      </c>
      <c r="F18" s="142">
        <v>0</v>
      </c>
      <c r="G18" s="56">
        <f t="shared" si="1"/>
        <v>60</v>
      </c>
      <c r="H18" s="43">
        <v>235</v>
      </c>
      <c r="I18" s="44">
        <v>1</v>
      </c>
      <c r="J18" s="57">
        <f t="shared" si="0"/>
        <v>28.2</v>
      </c>
      <c r="K18" s="46"/>
      <c r="L18" s="47"/>
      <c r="M18" s="48"/>
      <c r="N18" s="49"/>
      <c r="O18" s="47"/>
      <c r="P18" s="50"/>
      <c r="R18" s="60"/>
    </row>
    <row r="19" spans="1:18" ht="14.45" customHeight="1" outlineLevel="1">
      <c r="B19" s="59" t="s">
        <v>279</v>
      </c>
      <c r="C19" s="150" t="s">
        <v>94</v>
      </c>
      <c r="D19" s="149">
        <v>1</v>
      </c>
      <c r="E19" s="144">
        <v>72</v>
      </c>
      <c r="F19" s="142">
        <v>0.15</v>
      </c>
      <c r="G19" s="56">
        <f t="shared" si="1"/>
        <v>82.8</v>
      </c>
      <c r="H19" s="43">
        <v>940</v>
      </c>
      <c r="I19" s="44">
        <v>1</v>
      </c>
      <c r="J19" s="57">
        <f t="shared" si="0"/>
        <v>77.831999999999994</v>
      </c>
      <c r="K19" s="46"/>
      <c r="L19" s="47"/>
      <c r="M19" s="48"/>
      <c r="N19" s="49"/>
      <c r="O19" s="47"/>
      <c r="P19" s="50"/>
      <c r="R19" s="60"/>
    </row>
    <row r="20" spans="1:18" ht="14.45" customHeight="1" outlineLevel="1">
      <c r="B20" s="59" t="s">
        <v>280</v>
      </c>
      <c r="C20" s="150" t="s">
        <v>94</v>
      </c>
      <c r="D20" s="149">
        <v>1</v>
      </c>
      <c r="E20" s="144">
        <v>72</v>
      </c>
      <c r="F20" s="142">
        <v>0.15</v>
      </c>
      <c r="G20" s="56">
        <f t="shared" si="1"/>
        <v>82.8</v>
      </c>
      <c r="H20" s="43">
        <v>940</v>
      </c>
      <c r="I20" s="44">
        <v>1</v>
      </c>
      <c r="J20" s="57">
        <f t="shared" si="0"/>
        <v>77.831999999999994</v>
      </c>
      <c r="K20" s="46"/>
      <c r="L20" s="47"/>
      <c r="M20" s="48"/>
      <c r="N20" s="49"/>
      <c r="O20" s="47"/>
      <c r="P20" s="50"/>
      <c r="R20" s="60"/>
    </row>
    <row r="21" spans="1:18" ht="14.45" customHeight="1" outlineLevel="1">
      <c r="B21" s="59" t="s">
        <v>281</v>
      </c>
      <c r="C21" s="150" t="s">
        <v>94</v>
      </c>
      <c r="D21" s="149">
        <v>4</v>
      </c>
      <c r="E21" s="144">
        <v>72</v>
      </c>
      <c r="F21" s="142">
        <v>0.15</v>
      </c>
      <c r="G21" s="56">
        <f t="shared" si="1"/>
        <v>82.8</v>
      </c>
      <c r="H21" s="43">
        <v>235</v>
      </c>
      <c r="I21" s="44">
        <v>1</v>
      </c>
      <c r="J21" s="57">
        <f t="shared" si="0"/>
        <v>77.831999999999994</v>
      </c>
      <c r="K21" s="46"/>
      <c r="L21" s="47"/>
      <c r="M21" s="48"/>
      <c r="N21" s="49"/>
      <c r="O21" s="47"/>
      <c r="P21" s="50"/>
      <c r="R21" s="60"/>
    </row>
    <row r="22" spans="1:18" ht="14.45" customHeight="1" outlineLevel="1">
      <c r="B22" s="59" t="s">
        <v>282</v>
      </c>
      <c r="C22" s="150" t="s">
        <v>92</v>
      </c>
      <c r="D22" s="149">
        <v>6</v>
      </c>
      <c r="E22" s="144">
        <v>36</v>
      </c>
      <c r="F22" s="142">
        <v>0.15</v>
      </c>
      <c r="G22" s="56">
        <f t="shared" si="1"/>
        <v>41.4</v>
      </c>
      <c r="H22" s="43">
        <v>940</v>
      </c>
      <c r="I22" s="44">
        <v>1</v>
      </c>
      <c r="J22" s="57">
        <f t="shared" si="0"/>
        <v>233.49599999999998</v>
      </c>
      <c r="K22" s="46"/>
      <c r="L22" s="47"/>
      <c r="M22" s="48"/>
      <c r="N22" s="49"/>
      <c r="O22" s="47"/>
      <c r="P22" s="50"/>
      <c r="R22" s="60"/>
    </row>
    <row r="23" spans="1:18" ht="14.45" customHeight="1" outlineLevel="1">
      <c r="B23" s="59" t="s">
        <v>283</v>
      </c>
      <c r="C23" s="150" t="s">
        <v>92</v>
      </c>
      <c r="D23" s="149">
        <v>3</v>
      </c>
      <c r="E23" s="144">
        <v>36</v>
      </c>
      <c r="F23" s="142">
        <v>0.15</v>
      </c>
      <c r="G23" s="56">
        <f t="shared" si="1"/>
        <v>41.4</v>
      </c>
      <c r="H23" s="43">
        <v>235</v>
      </c>
      <c r="I23" s="44">
        <v>1</v>
      </c>
      <c r="J23" s="57">
        <f t="shared" si="0"/>
        <v>29.186999999999998</v>
      </c>
      <c r="K23" s="46"/>
      <c r="L23" s="47"/>
      <c r="M23" s="48"/>
      <c r="N23" s="49"/>
      <c r="O23" s="47"/>
      <c r="P23" s="50"/>
      <c r="R23" s="60"/>
    </row>
    <row r="24" spans="1:18" ht="14.45" customHeight="1" outlineLevel="1">
      <c r="B24" s="59" t="s">
        <v>284</v>
      </c>
      <c r="C24" s="150" t="s">
        <v>92</v>
      </c>
      <c r="D24" s="149">
        <v>1</v>
      </c>
      <c r="E24" s="144">
        <v>36</v>
      </c>
      <c r="F24" s="142">
        <v>0.15</v>
      </c>
      <c r="G24" s="56">
        <f t="shared" si="1"/>
        <v>41.4</v>
      </c>
      <c r="H24" s="43">
        <v>235</v>
      </c>
      <c r="I24" s="44">
        <v>1</v>
      </c>
      <c r="J24" s="57">
        <f t="shared" si="0"/>
        <v>9.7289999999999992</v>
      </c>
      <c r="K24" s="46"/>
      <c r="L24" s="47"/>
      <c r="M24" s="48"/>
      <c r="N24" s="49"/>
      <c r="O24" s="47"/>
      <c r="P24" s="50"/>
      <c r="R24" s="60"/>
    </row>
    <row r="25" spans="1:18" ht="14.45" customHeight="1" outlineLevel="1">
      <c r="A25" s="1" t="s">
        <v>285</v>
      </c>
      <c r="B25" s="59" t="s">
        <v>286</v>
      </c>
      <c r="C25" s="150" t="s">
        <v>287</v>
      </c>
      <c r="D25" s="149">
        <v>6</v>
      </c>
      <c r="E25" s="144">
        <v>36</v>
      </c>
      <c r="F25" s="142">
        <v>0.15</v>
      </c>
      <c r="G25" s="56">
        <f t="shared" si="1"/>
        <v>41.4</v>
      </c>
      <c r="H25" s="43">
        <v>1175</v>
      </c>
      <c r="I25" s="44">
        <v>1</v>
      </c>
      <c r="J25" s="57">
        <f t="shared" si="0"/>
        <v>291.87</v>
      </c>
      <c r="K25" s="46"/>
      <c r="L25" s="47"/>
      <c r="M25" s="48"/>
      <c r="N25" s="49"/>
      <c r="O25" s="47"/>
      <c r="P25" s="50"/>
      <c r="R25" s="60"/>
    </row>
    <row r="26" spans="1:18" ht="14.45" customHeight="1" outlineLevel="1">
      <c r="B26" s="59" t="s">
        <v>288</v>
      </c>
      <c r="C26" s="150" t="s">
        <v>92</v>
      </c>
      <c r="D26" s="149">
        <v>1</v>
      </c>
      <c r="E26" s="144">
        <v>36</v>
      </c>
      <c r="F26" s="142">
        <v>0.15</v>
      </c>
      <c r="G26" s="56">
        <f t="shared" si="1"/>
        <v>41.4</v>
      </c>
      <c r="H26" s="43">
        <v>945</v>
      </c>
      <c r="I26" s="44">
        <v>1</v>
      </c>
      <c r="J26" s="57">
        <f t="shared" si="0"/>
        <v>39.122999999999998</v>
      </c>
      <c r="K26" s="46"/>
      <c r="L26" s="47"/>
      <c r="M26" s="48"/>
      <c r="N26" s="49"/>
      <c r="O26" s="47"/>
      <c r="P26" s="50"/>
      <c r="R26" s="60"/>
    </row>
    <row r="27" spans="1:18" ht="14.45" customHeight="1" outlineLevel="1">
      <c r="B27" s="59" t="s">
        <v>288</v>
      </c>
      <c r="C27" s="150" t="s">
        <v>94</v>
      </c>
      <c r="D27" s="149">
        <v>4</v>
      </c>
      <c r="E27" s="144">
        <v>72</v>
      </c>
      <c r="F27" s="142">
        <v>0.15</v>
      </c>
      <c r="G27" s="56">
        <f t="shared" si="1"/>
        <v>82.8</v>
      </c>
      <c r="H27" s="43">
        <v>945</v>
      </c>
      <c r="I27" s="44">
        <v>1</v>
      </c>
      <c r="J27" s="57">
        <f t="shared" si="0"/>
        <v>312.98399999999998</v>
      </c>
      <c r="K27" s="46"/>
      <c r="L27" s="47"/>
      <c r="M27" s="48"/>
      <c r="N27" s="49"/>
      <c r="O27" s="47"/>
      <c r="P27" s="50"/>
      <c r="R27" s="60"/>
    </row>
    <row r="28" spans="1:18" ht="14.45" customHeight="1" outlineLevel="1">
      <c r="B28" s="59" t="s">
        <v>289</v>
      </c>
      <c r="C28" s="150" t="s">
        <v>94</v>
      </c>
      <c r="D28" s="149">
        <v>1</v>
      </c>
      <c r="E28" s="144">
        <v>72</v>
      </c>
      <c r="F28" s="142">
        <v>0.15</v>
      </c>
      <c r="G28" s="56">
        <f t="shared" si="1"/>
        <v>82.8</v>
      </c>
      <c r="H28" s="43">
        <v>235</v>
      </c>
      <c r="I28" s="44">
        <v>1</v>
      </c>
      <c r="J28" s="57">
        <f t="shared" si="0"/>
        <v>19.457999999999998</v>
      </c>
      <c r="K28" s="46"/>
      <c r="L28" s="47"/>
      <c r="M28" s="48"/>
      <c r="N28" s="49"/>
      <c r="O28" s="47"/>
      <c r="P28" s="50"/>
      <c r="R28" s="60"/>
    </row>
    <row r="29" spans="1:18" ht="14.45" customHeight="1" outlineLevel="1">
      <c r="B29" s="59" t="s">
        <v>290</v>
      </c>
      <c r="C29" s="151" t="s">
        <v>76</v>
      </c>
      <c r="D29" s="149">
        <v>1</v>
      </c>
      <c r="E29" s="144">
        <v>60</v>
      </c>
      <c r="F29" s="142">
        <v>0</v>
      </c>
      <c r="G29" s="56">
        <f t="shared" si="1"/>
        <v>60</v>
      </c>
      <c r="H29" s="43">
        <v>235</v>
      </c>
      <c r="I29" s="44">
        <v>1</v>
      </c>
      <c r="J29" s="57">
        <f t="shared" si="0"/>
        <v>14.1</v>
      </c>
      <c r="K29" s="46"/>
      <c r="L29" s="47"/>
      <c r="M29" s="48"/>
      <c r="N29" s="49"/>
      <c r="O29" s="47"/>
      <c r="P29" s="50"/>
      <c r="R29" s="60"/>
    </row>
    <row r="30" spans="1:18" ht="14.45" customHeight="1" outlineLevel="1">
      <c r="B30" s="59" t="s">
        <v>291</v>
      </c>
      <c r="C30" s="151" t="s">
        <v>76</v>
      </c>
      <c r="D30" s="149">
        <v>1</v>
      </c>
      <c r="E30" s="144">
        <v>60</v>
      </c>
      <c r="F30" s="142">
        <v>0</v>
      </c>
      <c r="G30" s="56">
        <f t="shared" si="1"/>
        <v>60</v>
      </c>
      <c r="H30" s="43">
        <v>705</v>
      </c>
      <c r="I30" s="44">
        <v>1</v>
      </c>
      <c r="J30" s="57">
        <f t="shared" si="0"/>
        <v>42.3</v>
      </c>
      <c r="K30" s="46"/>
      <c r="L30" s="47"/>
      <c r="M30" s="48"/>
      <c r="N30" s="49"/>
      <c r="O30" s="47"/>
      <c r="P30" s="50"/>
      <c r="R30" s="60"/>
    </row>
    <row r="31" spans="1:18" ht="14.45" customHeight="1" outlineLevel="1">
      <c r="B31" s="59" t="s">
        <v>292</v>
      </c>
      <c r="C31" s="150" t="s">
        <v>293</v>
      </c>
      <c r="D31" s="149">
        <v>24</v>
      </c>
      <c r="E31" s="144">
        <v>18</v>
      </c>
      <c r="F31" s="142">
        <v>0</v>
      </c>
      <c r="G31" s="56">
        <f t="shared" si="1"/>
        <v>18</v>
      </c>
      <c r="H31" s="43">
        <v>1410</v>
      </c>
      <c r="I31" s="44">
        <v>0.8</v>
      </c>
      <c r="J31" s="57">
        <f t="shared" si="0"/>
        <v>487.29600000000005</v>
      </c>
      <c r="K31" s="46"/>
      <c r="L31" s="47"/>
      <c r="M31" s="48"/>
      <c r="N31" s="49"/>
      <c r="O31" s="47"/>
      <c r="P31" s="50"/>
      <c r="R31" s="60"/>
    </row>
    <row r="32" spans="1:18" ht="14.45" customHeight="1" outlineLevel="1">
      <c r="B32" s="59" t="s">
        <v>294</v>
      </c>
      <c r="C32" s="150" t="s">
        <v>293</v>
      </c>
      <c r="D32" s="149">
        <v>6</v>
      </c>
      <c r="E32" s="144">
        <v>18</v>
      </c>
      <c r="F32" s="142">
        <v>0</v>
      </c>
      <c r="G32" s="56">
        <f t="shared" si="1"/>
        <v>18</v>
      </c>
      <c r="H32" s="43">
        <v>1410</v>
      </c>
      <c r="I32" s="44">
        <v>0.8</v>
      </c>
      <c r="J32" s="57">
        <f t="shared" si="0"/>
        <v>121.82400000000001</v>
      </c>
      <c r="K32" s="46"/>
      <c r="L32" s="47"/>
      <c r="M32" s="48"/>
      <c r="N32" s="49"/>
      <c r="O32" s="47"/>
      <c r="P32" s="50"/>
      <c r="R32" s="60"/>
    </row>
    <row r="33" spans="1:18" ht="14.45" customHeight="1" outlineLevel="1">
      <c r="B33" s="59" t="s">
        <v>295</v>
      </c>
      <c r="C33" s="150" t="s">
        <v>293</v>
      </c>
      <c r="D33" s="149">
        <v>1</v>
      </c>
      <c r="E33" s="144">
        <v>18</v>
      </c>
      <c r="F33" s="142">
        <v>0</v>
      </c>
      <c r="G33" s="56">
        <f t="shared" si="1"/>
        <v>18</v>
      </c>
      <c r="H33" s="43">
        <v>235</v>
      </c>
      <c r="I33" s="44">
        <v>1</v>
      </c>
      <c r="J33" s="57">
        <f t="shared" si="0"/>
        <v>4.2299999999999995</v>
      </c>
      <c r="K33" s="46"/>
      <c r="L33" s="47"/>
      <c r="M33" s="48"/>
      <c r="N33" s="49"/>
      <c r="O33" s="47"/>
      <c r="P33" s="50"/>
      <c r="R33" s="60"/>
    </row>
    <row r="34" spans="1:18" ht="14.45" customHeight="1" outlineLevel="1">
      <c r="B34" s="59" t="s">
        <v>296</v>
      </c>
      <c r="C34" s="150" t="s">
        <v>293</v>
      </c>
      <c r="D34" s="149">
        <v>1</v>
      </c>
      <c r="E34" s="144">
        <v>18</v>
      </c>
      <c r="F34" s="142">
        <v>0</v>
      </c>
      <c r="G34" s="56">
        <f t="shared" si="1"/>
        <v>18</v>
      </c>
      <c r="H34" s="43">
        <v>1410</v>
      </c>
      <c r="I34" s="44">
        <v>1</v>
      </c>
      <c r="J34" s="57">
        <f t="shared" si="0"/>
        <v>25.38</v>
      </c>
      <c r="K34" s="46"/>
      <c r="L34" s="47"/>
      <c r="M34" s="48"/>
      <c r="N34" s="49"/>
      <c r="O34" s="47"/>
      <c r="P34" s="50"/>
      <c r="R34" s="60"/>
    </row>
    <row r="35" spans="1:18" ht="14.45" customHeight="1" outlineLevel="1">
      <c r="B35" s="59" t="s">
        <v>296</v>
      </c>
      <c r="C35" s="150" t="s">
        <v>293</v>
      </c>
      <c r="D35" s="149">
        <v>3</v>
      </c>
      <c r="E35" s="144">
        <v>18</v>
      </c>
      <c r="F35" s="142">
        <v>0</v>
      </c>
      <c r="G35" s="56">
        <f t="shared" si="1"/>
        <v>18</v>
      </c>
      <c r="H35" s="43">
        <v>1410</v>
      </c>
      <c r="I35" s="44">
        <v>1</v>
      </c>
      <c r="J35" s="57">
        <f t="shared" si="0"/>
        <v>76.14</v>
      </c>
      <c r="K35" s="46"/>
      <c r="L35" s="47"/>
      <c r="M35" s="48"/>
      <c r="N35" s="49"/>
      <c r="O35" s="47"/>
      <c r="P35" s="50"/>
      <c r="R35" s="60"/>
    </row>
    <row r="36" spans="1:18" ht="14.45" customHeight="1" outlineLevel="1">
      <c r="B36" s="59" t="s">
        <v>297</v>
      </c>
      <c r="C36" s="150" t="s">
        <v>293</v>
      </c>
      <c r="D36" s="149">
        <v>3</v>
      </c>
      <c r="E36" s="144">
        <v>18</v>
      </c>
      <c r="F36" s="142">
        <v>0</v>
      </c>
      <c r="G36" s="56">
        <f t="shared" si="1"/>
        <v>18</v>
      </c>
      <c r="H36" s="43">
        <v>235</v>
      </c>
      <c r="I36" s="44">
        <v>1</v>
      </c>
      <c r="J36" s="57">
        <f t="shared" si="0"/>
        <v>12.689999999999998</v>
      </c>
      <c r="K36" s="46"/>
      <c r="L36" s="47"/>
      <c r="M36" s="48"/>
      <c r="N36" s="49"/>
      <c r="O36" s="47"/>
      <c r="P36" s="50"/>
      <c r="R36" s="60"/>
    </row>
    <row r="37" spans="1:18" ht="14.45" customHeight="1" outlineLevel="1">
      <c r="B37" s="59" t="s">
        <v>298</v>
      </c>
      <c r="C37" s="150" t="s">
        <v>293</v>
      </c>
      <c r="D37" s="149">
        <v>1</v>
      </c>
      <c r="E37" s="144">
        <v>18</v>
      </c>
      <c r="F37" s="142">
        <v>0</v>
      </c>
      <c r="G37" s="56">
        <f t="shared" si="1"/>
        <v>18</v>
      </c>
      <c r="H37" s="43">
        <v>705</v>
      </c>
      <c r="I37" s="44">
        <v>1</v>
      </c>
      <c r="J37" s="57">
        <f t="shared" si="0"/>
        <v>12.69</v>
      </c>
      <c r="K37" s="46"/>
      <c r="L37" s="47"/>
      <c r="M37" s="48"/>
      <c r="N37" s="49"/>
      <c r="O37" s="47"/>
      <c r="P37" s="50"/>
      <c r="R37" s="60"/>
    </row>
    <row r="38" spans="1:18" ht="14.45" customHeight="1" outlineLevel="1">
      <c r="B38" s="59" t="s">
        <v>298</v>
      </c>
      <c r="C38" s="150" t="s">
        <v>293</v>
      </c>
      <c r="D38" s="149">
        <v>2</v>
      </c>
      <c r="E38" s="144">
        <v>18</v>
      </c>
      <c r="F38" s="142">
        <v>0</v>
      </c>
      <c r="G38" s="56">
        <f t="shared" si="1"/>
        <v>18</v>
      </c>
      <c r="H38" s="43">
        <v>705</v>
      </c>
      <c r="I38" s="44">
        <v>1</v>
      </c>
      <c r="J38" s="57">
        <f t="shared" si="0"/>
        <v>25.38</v>
      </c>
      <c r="K38" s="46"/>
      <c r="L38" s="47"/>
      <c r="M38" s="48"/>
      <c r="N38" s="49"/>
      <c r="O38" s="47"/>
      <c r="P38" s="50"/>
      <c r="R38" s="60"/>
    </row>
    <row r="39" spans="1:18" ht="14.45" customHeight="1" outlineLevel="1">
      <c r="A39" s="1" t="s">
        <v>95</v>
      </c>
      <c r="B39" s="59" t="s">
        <v>286</v>
      </c>
      <c r="C39" s="150" t="s">
        <v>293</v>
      </c>
      <c r="D39" s="149">
        <v>6</v>
      </c>
      <c r="E39" s="144">
        <v>18</v>
      </c>
      <c r="F39" s="142">
        <v>0</v>
      </c>
      <c r="G39" s="56">
        <f t="shared" si="1"/>
        <v>18</v>
      </c>
      <c r="H39" s="43">
        <v>1175</v>
      </c>
      <c r="I39" s="44">
        <v>1</v>
      </c>
      <c r="J39" s="57">
        <f t="shared" si="0"/>
        <v>126.89999999999999</v>
      </c>
      <c r="K39" s="46"/>
      <c r="L39" s="47"/>
      <c r="M39" s="48"/>
      <c r="N39" s="49"/>
      <c r="O39" s="47"/>
      <c r="P39" s="50"/>
      <c r="R39" s="60"/>
    </row>
    <row r="40" spans="1:18" ht="14.45" customHeight="1" outlineLevel="1">
      <c r="B40" s="59" t="s">
        <v>290</v>
      </c>
      <c r="C40" s="150" t="s">
        <v>293</v>
      </c>
      <c r="D40" s="149">
        <v>1</v>
      </c>
      <c r="E40" s="144">
        <v>18</v>
      </c>
      <c r="F40" s="142">
        <v>0</v>
      </c>
      <c r="G40" s="56">
        <f t="shared" si="1"/>
        <v>18</v>
      </c>
      <c r="H40" s="43">
        <v>235</v>
      </c>
      <c r="I40" s="44">
        <v>1</v>
      </c>
      <c r="J40" s="57">
        <f t="shared" si="0"/>
        <v>4.2299999999999995</v>
      </c>
      <c r="K40" s="46"/>
      <c r="L40" s="47"/>
      <c r="M40" s="48"/>
      <c r="N40" s="49"/>
      <c r="O40" s="47"/>
      <c r="P40" s="50"/>
      <c r="R40" s="60"/>
    </row>
    <row r="41" spans="1:18" ht="14.45" customHeight="1" outlineLevel="1">
      <c r="B41" s="59" t="s">
        <v>289</v>
      </c>
      <c r="C41" s="150" t="s">
        <v>293</v>
      </c>
      <c r="D41" s="149">
        <v>1</v>
      </c>
      <c r="E41" s="144">
        <v>18</v>
      </c>
      <c r="F41" s="142">
        <v>0</v>
      </c>
      <c r="G41" s="56">
        <f t="shared" si="1"/>
        <v>18</v>
      </c>
      <c r="H41" s="43">
        <v>235</v>
      </c>
      <c r="I41" s="44">
        <v>1</v>
      </c>
      <c r="J41" s="57">
        <f t="shared" si="0"/>
        <v>4.2299999999999995</v>
      </c>
      <c r="K41" s="46"/>
      <c r="L41" s="47"/>
      <c r="M41" s="48"/>
      <c r="N41" s="49"/>
      <c r="O41" s="47"/>
      <c r="P41" s="50"/>
      <c r="R41" s="60"/>
    </row>
    <row r="42" spans="1:18" ht="14.45" customHeight="1" outlineLevel="1">
      <c r="B42" s="59" t="s">
        <v>291</v>
      </c>
      <c r="C42" s="150" t="s">
        <v>293</v>
      </c>
      <c r="D42" s="149">
        <v>1</v>
      </c>
      <c r="E42" s="144">
        <v>18</v>
      </c>
      <c r="F42" s="142">
        <v>0</v>
      </c>
      <c r="G42" s="56">
        <f t="shared" si="1"/>
        <v>18</v>
      </c>
      <c r="H42" s="43">
        <v>705</v>
      </c>
      <c r="I42" s="44">
        <v>1</v>
      </c>
      <c r="J42" s="57">
        <f t="shared" si="0"/>
        <v>12.69</v>
      </c>
      <c r="K42" s="46"/>
      <c r="L42" s="47"/>
      <c r="M42" s="48"/>
      <c r="N42" s="49"/>
      <c r="O42" s="47"/>
      <c r="P42" s="50"/>
      <c r="R42" s="60"/>
    </row>
    <row r="43" spans="1:18" ht="14.45" customHeight="1" outlineLevel="1">
      <c r="B43" s="59" t="s">
        <v>299</v>
      </c>
      <c r="C43" s="150" t="s">
        <v>293</v>
      </c>
      <c r="D43" s="149">
        <v>24</v>
      </c>
      <c r="E43" s="144">
        <v>18</v>
      </c>
      <c r="F43" s="142">
        <v>0</v>
      </c>
      <c r="G43" s="56">
        <f t="shared" si="1"/>
        <v>18</v>
      </c>
      <c r="H43" s="43">
        <v>1410</v>
      </c>
      <c r="I43" s="44">
        <v>0.8</v>
      </c>
      <c r="J43" s="57">
        <f t="shared" si="0"/>
        <v>487.29600000000005</v>
      </c>
      <c r="K43" s="46"/>
      <c r="L43" s="47"/>
      <c r="M43" s="48"/>
      <c r="N43" s="49"/>
      <c r="O43" s="47"/>
      <c r="P43" s="50"/>
      <c r="R43" s="60"/>
    </row>
    <row r="44" spans="1:18" ht="14.45" customHeight="1" outlineLevel="1">
      <c r="B44" s="59" t="s">
        <v>294</v>
      </c>
      <c r="C44" s="150" t="s">
        <v>293</v>
      </c>
      <c r="D44" s="149">
        <v>3</v>
      </c>
      <c r="E44" s="144">
        <v>18</v>
      </c>
      <c r="F44" s="142">
        <v>0</v>
      </c>
      <c r="G44" s="56">
        <f t="shared" si="1"/>
        <v>18</v>
      </c>
      <c r="H44" s="43">
        <v>1410</v>
      </c>
      <c r="I44" s="44">
        <v>0.8</v>
      </c>
      <c r="J44" s="57">
        <f t="shared" si="0"/>
        <v>60.912000000000006</v>
      </c>
      <c r="K44" s="46"/>
      <c r="L44" s="47"/>
      <c r="M44" s="48"/>
      <c r="N44" s="49"/>
      <c r="O44" s="47"/>
      <c r="P44" s="50"/>
      <c r="R44" s="60"/>
    </row>
    <row r="45" spans="1:18" ht="14.45" customHeight="1" outlineLevel="1">
      <c r="B45" s="59" t="s">
        <v>295</v>
      </c>
      <c r="C45" s="150" t="s">
        <v>293</v>
      </c>
      <c r="D45" s="149">
        <v>1</v>
      </c>
      <c r="E45" s="144">
        <v>18</v>
      </c>
      <c r="F45" s="142">
        <v>0</v>
      </c>
      <c r="G45" s="56">
        <f t="shared" si="1"/>
        <v>18</v>
      </c>
      <c r="H45" s="43">
        <v>235</v>
      </c>
      <c r="I45" s="44">
        <v>1</v>
      </c>
      <c r="J45" s="57">
        <f t="shared" si="0"/>
        <v>4.2299999999999995</v>
      </c>
      <c r="K45" s="46"/>
      <c r="L45" s="47"/>
      <c r="M45" s="48"/>
      <c r="N45" s="49"/>
      <c r="O45" s="47"/>
      <c r="P45" s="50"/>
      <c r="R45" s="60"/>
    </row>
    <row r="46" spans="1:18" ht="14.45" customHeight="1" outlineLevel="1">
      <c r="B46" s="59" t="s">
        <v>296</v>
      </c>
      <c r="C46" s="150" t="s">
        <v>293</v>
      </c>
      <c r="D46" s="149">
        <v>3</v>
      </c>
      <c r="E46" s="144">
        <v>18</v>
      </c>
      <c r="F46" s="142">
        <v>0</v>
      </c>
      <c r="G46" s="56">
        <f t="shared" si="1"/>
        <v>18</v>
      </c>
      <c r="H46" s="43">
        <v>1410</v>
      </c>
      <c r="I46" s="44">
        <v>1</v>
      </c>
      <c r="J46" s="57">
        <f t="shared" si="0"/>
        <v>76.14</v>
      </c>
      <c r="K46" s="46"/>
      <c r="L46" s="47"/>
      <c r="M46" s="48"/>
      <c r="N46" s="49"/>
      <c r="O46" s="47"/>
      <c r="P46" s="50"/>
      <c r="R46" s="60"/>
    </row>
    <row r="47" spans="1:18" ht="14.45" customHeight="1" outlineLevel="1">
      <c r="B47" s="59" t="s">
        <v>296</v>
      </c>
      <c r="C47" s="150" t="s">
        <v>293</v>
      </c>
      <c r="D47" s="149">
        <v>1</v>
      </c>
      <c r="E47" s="144">
        <v>18</v>
      </c>
      <c r="F47" s="142">
        <v>0</v>
      </c>
      <c r="G47" s="56">
        <f t="shared" si="1"/>
        <v>18</v>
      </c>
      <c r="H47" s="43">
        <v>1410</v>
      </c>
      <c r="I47" s="44">
        <v>1</v>
      </c>
      <c r="J47" s="57">
        <f t="shared" si="0"/>
        <v>25.38</v>
      </c>
      <c r="K47" s="46"/>
      <c r="L47" s="47"/>
      <c r="M47" s="48"/>
      <c r="N47" s="49"/>
      <c r="O47" s="47"/>
      <c r="P47" s="50"/>
      <c r="R47" s="60"/>
    </row>
    <row r="48" spans="1:18" ht="14.45" customHeight="1" outlineLevel="1">
      <c r="B48" s="59" t="s">
        <v>300</v>
      </c>
      <c r="C48" s="150" t="s">
        <v>293</v>
      </c>
      <c r="D48" s="149">
        <v>2</v>
      </c>
      <c r="E48" s="144">
        <v>18</v>
      </c>
      <c r="F48" s="142">
        <v>0</v>
      </c>
      <c r="G48" s="56">
        <f t="shared" si="1"/>
        <v>18</v>
      </c>
      <c r="H48" s="43">
        <v>235</v>
      </c>
      <c r="I48" s="44">
        <v>1</v>
      </c>
      <c r="J48" s="57">
        <f t="shared" si="0"/>
        <v>8.4599999999999991</v>
      </c>
      <c r="K48" s="46"/>
      <c r="L48" s="47"/>
      <c r="M48" s="48"/>
      <c r="N48" s="49"/>
      <c r="O48" s="47"/>
      <c r="P48" s="50"/>
      <c r="R48" s="60"/>
    </row>
    <row r="49" spans="1:18" ht="14.45" customHeight="1" outlineLevel="1">
      <c r="B49" s="59" t="s">
        <v>301</v>
      </c>
      <c r="C49" s="150" t="s">
        <v>293</v>
      </c>
      <c r="D49" s="149">
        <v>1</v>
      </c>
      <c r="E49" s="144">
        <v>18</v>
      </c>
      <c r="F49" s="142">
        <v>0</v>
      </c>
      <c r="G49" s="56">
        <f t="shared" si="1"/>
        <v>18</v>
      </c>
      <c r="H49" s="43">
        <v>235</v>
      </c>
      <c r="I49" s="44">
        <v>1</v>
      </c>
      <c r="J49" s="57">
        <f t="shared" si="0"/>
        <v>4.2299999999999995</v>
      </c>
      <c r="K49" s="46"/>
      <c r="L49" s="47"/>
      <c r="M49" s="48"/>
      <c r="N49" s="49"/>
      <c r="O49" s="47"/>
      <c r="P49" s="50"/>
      <c r="R49" s="60"/>
    </row>
    <row r="50" spans="1:18" ht="14.45" customHeight="1" outlineLevel="1">
      <c r="B50" s="59" t="s">
        <v>298</v>
      </c>
      <c r="C50" s="150" t="s">
        <v>293</v>
      </c>
      <c r="D50" s="149">
        <v>2</v>
      </c>
      <c r="E50" s="144">
        <v>18</v>
      </c>
      <c r="F50" s="142">
        <v>0</v>
      </c>
      <c r="G50" s="56">
        <f t="shared" si="1"/>
        <v>18</v>
      </c>
      <c r="H50" s="43">
        <v>705</v>
      </c>
      <c r="I50" s="44">
        <v>1</v>
      </c>
      <c r="J50" s="57">
        <f t="shared" si="0"/>
        <v>25.38</v>
      </c>
      <c r="K50" s="46"/>
      <c r="L50" s="47"/>
      <c r="M50" s="48"/>
      <c r="N50" s="49"/>
      <c r="O50" s="47"/>
      <c r="P50" s="50"/>
      <c r="R50" s="60"/>
    </row>
    <row r="51" spans="1:18" ht="14.45" customHeight="1" outlineLevel="1">
      <c r="B51" s="59" t="s">
        <v>298</v>
      </c>
      <c r="C51" s="150" t="s">
        <v>293</v>
      </c>
      <c r="D51" s="149">
        <v>1</v>
      </c>
      <c r="E51" s="144">
        <v>18</v>
      </c>
      <c r="F51" s="142">
        <v>0</v>
      </c>
      <c r="G51" s="56">
        <f t="shared" si="1"/>
        <v>18</v>
      </c>
      <c r="H51" s="43">
        <v>705</v>
      </c>
      <c r="I51" s="44">
        <v>1</v>
      </c>
      <c r="J51" s="57">
        <f t="shared" si="0"/>
        <v>12.69</v>
      </c>
      <c r="K51" s="46"/>
      <c r="L51" s="47"/>
      <c r="M51" s="48"/>
      <c r="N51" s="49"/>
      <c r="O51" s="47"/>
      <c r="P51" s="50"/>
      <c r="R51" s="60"/>
    </row>
    <row r="52" spans="1:18" ht="14.45" customHeight="1" outlineLevel="1">
      <c r="B52" s="59" t="s">
        <v>296</v>
      </c>
      <c r="C52" s="150" t="s">
        <v>293</v>
      </c>
      <c r="D52" s="149">
        <v>2</v>
      </c>
      <c r="E52" s="144">
        <v>18</v>
      </c>
      <c r="F52" s="142">
        <v>0</v>
      </c>
      <c r="G52" s="56">
        <f t="shared" si="1"/>
        <v>18</v>
      </c>
      <c r="H52" s="43">
        <v>1410</v>
      </c>
      <c r="I52" s="44">
        <v>1</v>
      </c>
      <c r="J52" s="57">
        <f t="shared" si="0"/>
        <v>50.76</v>
      </c>
      <c r="K52" s="46"/>
      <c r="L52" s="47"/>
      <c r="M52" s="48"/>
      <c r="N52" s="49"/>
      <c r="O52" s="47"/>
      <c r="P52" s="50"/>
      <c r="R52" s="60"/>
    </row>
    <row r="53" spans="1:18" ht="14.45" customHeight="1" outlineLevel="1">
      <c r="B53" s="59" t="s">
        <v>302</v>
      </c>
      <c r="C53" s="150" t="s">
        <v>293</v>
      </c>
      <c r="D53" s="149">
        <v>1</v>
      </c>
      <c r="E53" s="144">
        <v>18</v>
      </c>
      <c r="F53" s="142">
        <v>0</v>
      </c>
      <c r="G53" s="56">
        <f t="shared" si="1"/>
        <v>18</v>
      </c>
      <c r="H53" s="43">
        <v>1410</v>
      </c>
      <c r="I53" s="44">
        <v>1</v>
      </c>
      <c r="J53" s="57">
        <f t="shared" si="0"/>
        <v>25.38</v>
      </c>
      <c r="K53" s="46"/>
      <c r="L53" s="47"/>
      <c r="M53" s="48"/>
      <c r="N53" s="49"/>
      <c r="O53" s="47"/>
      <c r="P53" s="50"/>
      <c r="R53" s="60"/>
    </row>
    <row r="54" spans="1:18" outlineLevel="1">
      <c r="A54" s="1" t="s">
        <v>303</v>
      </c>
      <c r="B54" s="59" t="s">
        <v>304</v>
      </c>
      <c r="C54" s="151" t="s">
        <v>271</v>
      </c>
      <c r="D54" s="149">
        <v>1</v>
      </c>
      <c r="E54" s="144">
        <v>100</v>
      </c>
      <c r="F54" s="142">
        <v>0</v>
      </c>
      <c r="G54" s="56">
        <f t="shared" si="1"/>
        <v>100</v>
      </c>
      <c r="H54" s="43">
        <v>235</v>
      </c>
      <c r="I54" s="44">
        <v>1</v>
      </c>
      <c r="J54" s="57">
        <f t="shared" si="0"/>
        <v>23.5</v>
      </c>
      <c r="K54" s="46"/>
      <c r="L54" s="47"/>
      <c r="M54" s="48"/>
      <c r="N54" s="49"/>
      <c r="O54" s="47"/>
      <c r="P54" s="50"/>
      <c r="R54" s="60"/>
    </row>
    <row r="55" spans="1:18" outlineLevel="1">
      <c r="B55" s="59" t="s">
        <v>305</v>
      </c>
      <c r="C55" s="150" t="s">
        <v>92</v>
      </c>
      <c r="D55" s="149">
        <v>2</v>
      </c>
      <c r="E55" s="144">
        <v>36</v>
      </c>
      <c r="F55" s="142">
        <v>0.15</v>
      </c>
      <c r="G55" s="56">
        <f t="shared" si="1"/>
        <v>41.4</v>
      </c>
      <c r="H55" s="43">
        <v>940</v>
      </c>
      <c r="I55" s="44">
        <v>1</v>
      </c>
      <c r="J55" s="57">
        <f t="shared" si="0"/>
        <v>77.831999999999994</v>
      </c>
      <c r="K55" s="46"/>
      <c r="L55" s="47"/>
      <c r="M55" s="48"/>
      <c r="N55" s="49"/>
      <c r="O55" s="47"/>
      <c r="P55" s="50"/>
      <c r="R55" s="60"/>
    </row>
    <row r="56" spans="1:18" outlineLevel="1">
      <c r="B56" s="59" t="s">
        <v>286</v>
      </c>
      <c r="C56" s="150" t="s">
        <v>92</v>
      </c>
      <c r="D56" s="149">
        <v>6</v>
      </c>
      <c r="E56" s="144">
        <v>36</v>
      </c>
      <c r="F56" s="142">
        <v>0.15</v>
      </c>
      <c r="G56" s="56">
        <f t="shared" si="1"/>
        <v>41.4</v>
      </c>
      <c r="H56" s="43">
        <v>940</v>
      </c>
      <c r="I56" s="44">
        <v>1</v>
      </c>
      <c r="J56" s="57">
        <f t="shared" si="0"/>
        <v>233.49599999999998</v>
      </c>
      <c r="K56" s="46"/>
      <c r="L56" s="47"/>
      <c r="M56" s="48"/>
      <c r="N56" s="49"/>
      <c r="O56" s="47"/>
      <c r="P56" s="50"/>
      <c r="R56" s="60"/>
    </row>
    <row r="57" spans="1:18" outlineLevel="1">
      <c r="B57" s="59" t="s">
        <v>290</v>
      </c>
      <c r="C57" s="151" t="s">
        <v>76</v>
      </c>
      <c r="D57" s="149">
        <v>1</v>
      </c>
      <c r="E57" s="144">
        <v>60</v>
      </c>
      <c r="F57" s="142">
        <v>0</v>
      </c>
      <c r="G57" s="56">
        <f t="shared" si="1"/>
        <v>60</v>
      </c>
      <c r="H57" s="43">
        <v>1175</v>
      </c>
      <c r="I57" s="44">
        <v>1</v>
      </c>
      <c r="J57" s="57">
        <f t="shared" si="0"/>
        <v>70.5</v>
      </c>
      <c r="K57" s="46"/>
      <c r="L57" s="47"/>
      <c r="M57" s="48"/>
      <c r="N57" s="49"/>
      <c r="O57" s="47"/>
      <c r="P57" s="50"/>
      <c r="R57" s="60"/>
    </row>
    <row r="58" spans="1:18" outlineLevel="1">
      <c r="B58" s="59" t="s">
        <v>289</v>
      </c>
      <c r="C58" s="150" t="s">
        <v>94</v>
      </c>
      <c r="D58" s="149">
        <v>1</v>
      </c>
      <c r="E58" s="144">
        <v>72</v>
      </c>
      <c r="F58" s="142">
        <v>0.15</v>
      </c>
      <c r="G58" s="56">
        <f t="shared" si="1"/>
        <v>82.8</v>
      </c>
      <c r="H58" s="43">
        <v>235</v>
      </c>
      <c r="I58" s="44">
        <v>1</v>
      </c>
      <c r="J58" s="57">
        <f t="shared" si="0"/>
        <v>19.457999999999998</v>
      </c>
      <c r="K58" s="46"/>
      <c r="L58" s="47"/>
      <c r="M58" s="48"/>
      <c r="N58" s="49"/>
      <c r="O58" s="47"/>
      <c r="P58" s="50"/>
      <c r="R58" s="60"/>
    </row>
    <row r="59" spans="1:18">
      <c r="B59" s="59" t="s">
        <v>291</v>
      </c>
      <c r="C59" s="151" t="s">
        <v>76</v>
      </c>
      <c r="D59" s="149">
        <v>1</v>
      </c>
      <c r="E59" s="144">
        <v>60</v>
      </c>
      <c r="F59" s="142">
        <v>0</v>
      </c>
      <c r="G59" s="56">
        <f t="shared" si="1"/>
        <v>60</v>
      </c>
      <c r="H59" s="43">
        <v>235</v>
      </c>
      <c r="I59" s="44">
        <v>1</v>
      </c>
      <c r="J59" s="57">
        <f t="shared" si="0"/>
        <v>14.1</v>
      </c>
      <c r="K59" s="46"/>
      <c r="L59" s="47"/>
      <c r="M59" s="48"/>
      <c r="N59" s="49"/>
      <c r="O59" s="47"/>
      <c r="P59" s="50"/>
    </row>
    <row r="60" spans="1:18">
      <c r="B60" s="59" t="s">
        <v>296</v>
      </c>
      <c r="C60" s="150" t="s">
        <v>92</v>
      </c>
      <c r="D60" s="149">
        <v>4</v>
      </c>
      <c r="E60" s="144">
        <v>36</v>
      </c>
      <c r="F60" s="142">
        <v>0.15</v>
      </c>
      <c r="G60" s="56">
        <f t="shared" si="1"/>
        <v>41.4</v>
      </c>
      <c r="H60" s="43">
        <v>705</v>
      </c>
      <c r="I60" s="44">
        <v>1</v>
      </c>
      <c r="J60" s="57">
        <f t="shared" si="0"/>
        <v>116.748</v>
      </c>
      <c r="K60" s="46"/>
      <c r="L60" s="47"/>
      <c r="M60" s="48"/>
      <c r="N60" s="49"/>
      <c r="O60" s="47"/>
      <c r="P60" s="50"/>
    </row>
    <row r="61" spans="1:18">
      <c r="B61" s="59" t="s">
        <v>306</v>
      </c>
      <c r="C61" s="150" t="s">
        <v>92</v>
      </c>
      <c r="D61" s="149">
        <v>15</v>
      </c>
      <c r="E61" s="144">
        <v>36</v>
      </c>
      <c r="F61" s="142">
        <v>0.15</v>
      </c>
      <c r="G61" s="56">
        <f t="shared" si="1"/>
        <v>41.4</v>
      </c>
      <c r="H61" s="43">
        <v>1410</v>
      </c>
      <c r="I61" s="44">
        <v>1</v>
      </c>
      <c r="J61" s="57">
        <f t="shared" si="0"/>
        <v>875.61</v>
      </c>
      <c r="K61" s="46"/>
      <c r="L61" s="47"/>
      <c r="M61" s="48"/>
      <c r="N61" s="49"/>
      <c r="O61" s="47"/>
      <c r="P61" s="50"/>
    </row>
    <row r="62" spans="1:18">
      <c r="B62" s="59" t="s">
        <v>294</v>
      </c>
      <c r="C62" s="150" t="s">
        <v>92</v>
      </c>
      <c r="D62" s="149">
        <v>9</v>
      </c>
      <c r="E62" s="144">
        <v>36</v>
      </c>
      <c r="F62" s="142">
        <v>0.15</v>
      </c>
      <c r="G62" s="56">
        <f t="shared" si="1"/>
        <v>41.4</v>
      </c>
      <c r="H62" s="43">
        <v>1410</v>
      </c>
      <c r="I62" s="44">
        <v>0.8</v>
      </c>
      <c r="J62" s="57">
        <f t="shared" si="0"/>
        <v>420.29280000000006</v>
      </c>
      <c r="K62" s="46"/>
      <c r="L62" s="47"/>
      <c r="M62" s="48"/>
      <c r="N62" s="49"/>
      <c r="O62" s="47"/>
      <c r="P62" s="50"/>
    </row>
    <row r="63" spans="1:18">
      <c r="B63" s="59" t="s">
        <v>295</v>
      </c>
      <c r="C63" s="150" t="s">
        <v>94</v>
      </c>
      <c r="D63" s="149">
        <v>1</v>
      </c>
      <c r="E63" s="144">
        <v>72</v>
      </c>
      <c r="F63" s="142">
        <v>0.15</v>
      </c>
      <c r="G63" s="56">
        <f t="shared" si="1"/>
        <v>82.8</v>
      </c>
      <c r="H63" s="43">
        <v>235</v>
      </c>
      <c r="I63" s="44">
        <v>1</v>
      </c>
      <c r="J63" s="57">
        <f t="shared" si="0"/>
        <v>19.457999999999998</v>
      </c>
      <c r="K63" s="46"/>
      <c r="L63" s="47"/>
      <c r="M63" s="48"/>
      <c r="N63" s="49"/>
      <c r="O63" s="47"/>
      <c r="P63" s="50"/>
    </row>
    <row r="64" spans="1:18">
      <c r="B64" s="59" t="s">
        <v>297</v>
      </c>
      <c r="C64" s="150" t="s">
        <v>92</v>
      </c>
      <c r="D64" s="149">
        <v>2</v>
      </c>
      <c r="E64" s="144">
        <v>36</v>
      </c>
      <c r="F64" s="142">
        <v>0.15</v>
      </c>
      <c r="G64" s="56">
        <f t="shared" si="1"/>
        <v>41.4</v>
      </c>
      <c r="H64" s="43">
        <v>705</v>
      </c>
      <c r="I64" s="44">
        <v>1</v>
      </c>
      <c r="J64" s="57">
        <f t="shared" si="0"/>
        <v>58.374000000000002</v>
      </c>
      <c r="K64" s="46"/>
      <c r="L64" s="47"/>
      <c r="M64" s="48"/>
      <c r="N64" s="49"/>
      <c r="O64" s="47"/>
      <c r="P64" s="50"/>
    </row>
    <row r="65" spans="2:16">
      <c r="B65" s="59" t="s">
        <v>298</v>
      </c>
      <c r="C65" s="150" t="s">
        <v>94</v>
      </c>
      <c r="D65" s="149">
        <v>2</v>
      </c>
      <c r="E65" s="144">
        <v>72</v>
      </c>
      <c r="F65" s="142">
        <v>0.15</v>
      </c>
      <c r="G65" s="56">
        <f t="shared" si="1"/>
        <v>82.8</v>
      </c>
      <c r="H65" s="43">
        <v>705</v>
      </c>
      <c r="I65" s="44">
        <v>1</v>
      </c>
      <c r="J65" s="57">
        <f t="shared" si="0"/>
        <v>116.748</v>
      </c>
      <c r="K65" s="46"/>
      <c r="L65" s="47"/>
      <c r="M65" s="48"/>
      <c r="N65" s="49"/>
      <c r="O65" s="47"/>
      <c r="P65" s="50"/>
    </row>
    <row r="66" spans="2:16">
      <c r="B66" s="59" t="s">
        <v>298</v>
      </c>
      <c r="C66" s="151" t="s">
        <v>76</v>
      </c>
      <c r="D66" s="149">
        <v>1</v>
      </c>
      <c r="E66" s="144">
        <v>60</v>
      </c>
      <c r="F66" s="142">
        <v>0</v>
      </c>
      <c r="G66" s="56">
        <f t="shared" si="1"/>
        <v>60</v>
      </c>
      <c r="H66" s="43">
        <v>705</v>
      </c>
      <c r="I66" s="44">
        <v>1</v>
      </c>
      <c r="J66" s="57">
        <f t="shared" si="0"/>
        <v>42.3</v>
      </c>
      <c r="K66" s="46"/>
      <c r="L66" s="47"/>
      <c r="M66" s="48"/>
      <c r="N66" s="49"/>
      <c r="O66" s="47"/>
      <c r="P66" s="50"/>
    </row>
    <row r="67" spans="2:16">
      <c r="B67" s="59" t="s">
        <v>296</v>
      </c>
      <c r="C67" s="150" t="s">
        <v>94</v>
      </c>
      <c r="D67" s="149">
        <v>2</v>
      </c>
      <c r="E67" s="144">
        <v>72</v>
      </c>
      <c r="F67" s="142">
        <v>0.15</v>
      </c>
      <c r="G67" s="56">
        <f t="shared" si="1"/>
        <v>82.8</v>
      </c>
      <c r="H67" s="43">
        <v>1410</v>
      </c>
      <c r="I67" s="44">
        <v>1</v>
      </c>
      <c r="J67" s="57">
        <f t="shared" si="0"/>
        <v>233.49600000000001</v>
      </c>
      <c r="K67" s="46"/>
      <c r="L67" s="47"/>
      <c r="M67" s="48"/>
      <c r="N67" s="49"/>
      <c r="O67" s="47"/>
      <c r="P67" s="50"/>
    </row>
    <row r="68" spans="2:16">
      <c r="B68" s="59" t="s">
        <v>302</v>
      </c>
      <c r="C68" s="150" t="s">
        <v>94</v>
      </c>
      <c r="D68" s="149">
        <v>2</v>
      </c>
      <c r="E68" s="144">
        <v>72</v>
      </c>
      <c r="F68" s="142">
        <v>0.15</v>
      </c>
      <c r="G68" s="56">
        <f t="shared" si="1"/>
        <v>82.8</v>
      </c>
      <c r="H68" s="43">
        <v>235</v>
      </c>
      <c r="I68" s="44">
        <v>1</v>
      </c>
      <c r="J68" s="57">
        <f t="shared" si="0"/>
        <v>38.915999999999997</v>
      </c>
      <c r="K68" s="46"/>
      <c r="L68" s="47"/>
      <c r="M68" s="48"/>
      <c r="N68" s="49"/>
      <c r="O68" s="47"/>
      <c r="P68" s="50"/>
    </row>
    <row r="69" spans="2:16">
      <c r="B69" s="59" t="s">
        <v>296</v>
      </c>
      <c r="C69" s="150" t="s">
        <v>92</v>
      </c>
      <c r="D69" s="149">
        <v>1</v>
      </c>
      <c r="E69" s="144">
        <v>36</v>
      </c>
      <c r="F69" s="142">
        <v>0.15</v>
      </c>
      <c r="G69" s="56">
        <f t="shared" si="1"/>
        <v>41.4</v>
      </c>
      <c r="H69" s="43">
        <v>1410</v>
      </c>
      <c r="I69" s="44">
        <v>1</v>
      </c>
      <c r="J69" s="57">
        <f t="shared" si="0"/>
        <v>58.374000000000002</v>
      </c>
      <c r="K69" s="46"/>
      <c r="L69" s="47"/>
      <c r="M69" s="48"/>
      <c r="N69" s="49"/>
      <c r="O69" s="47"/>
      <c r="P69" s="50"/>
    </row>
    <row r="70" spans="2:16" ht="13.5" thickBot="1">
      <c r="B70" s="65"/>
      <c r="C70" s="66" t="s">
        <v>66</v>
      </c>
      <c r="D70" s="67">
        <f>SUM(D7:D69)</f>
        <v>217</v>
      </c>
      <c r="E70" s="68"/>
      <c r="F70" s="68"/>
      <c r="G70" s="68"/>
      <c r="H70" s="67"/>
      <c r="I70" s="69"/>
      <c r="J70" s="70">
        <f>SUM(J7:J69)</f>
        <v>8533.4451999999947</v>
      </c>
      <c r="K70" s="79"/>
      <c r="L70" s="67">
        <f>SUM(L7:L69)</f>
        <v>0</v>
      </c>
      <c r="M70" s="67">
        <f>SUM(M7:M69)</f>
        <v>0</v>
      </c>
      <c r="N70" s="67">
        <f>SUM(N7:N69)</f>
        <v>0</v>
      </c>
      <c r="O70" s="67">
        <f>SUM(O7:O69)</f>
        <v>0</v>
      </c>
      <c r="P70" s="110">
        <f>SUM(P7:P69)</f>
        <v>0</v>
      </c>
    </row>
    <row r="73" spans="2:16">
      <c r="B73" s="2" t="s">
        <v>164</v>
      </c>
      <c r="C73" s="2"/>
      <c r="D73" s="2"/>
      <c r="E73" s="2"/>
      <c r="F73" s="2"/>
      <c r="G73" s="2"/>
      <c r="H73" s="2"/>
      <c r="I73" s="2"/>
      <c r="J73" s="2">
        <v>12.86</v>
      </c>
    </row>
    <row r="74" spans="2:16">
      <c r="B74" s="2" t="s">
        <v>166</v>
      </c>
      <c r="C74" s="2"/>
      <c r="D74" s="2"/>
      <c r="E74" s="2"/>
      <c r="F74" s="2"/>
      <c r="G74" s="2"/>
      <c r="H74" s="2"/>
      <c r="I74" s="2"/>
      <c r="J74" s="80">
        <f>J70/1000/J73</f>
        <v>0.66356494556765122</v>
      </c>
    </row>
    <row r="99" spans="2:2">
      <c r="B99" s="1" t="s">
        <v>307</v>
      </c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14"/>
  <sheetViews>
    <sheetView topLeftCell="A25" zoomScale="85" zoomScaleNormal="85" workbookViewId="0">
      <selection activeCell="H10" sqref="H10"/>
    </sheetView>
  </sheetViews>
  <sheetFormatPr defaultColWidth="9.140625" defaultRowHeight="12.75" outlineLevelRow="1"/>
  <cols>
    <col min="1" max="1" width="12" style="1" customWidth="1"/>
    <col min="2" max="2" width="47" style="1" customWidth="1"/>
    <col min="3" max="3" width="20.140625" style="1" customWidth="1"/>
    <col min="4" max="4" width="8" style="1" customWidth="1"/>
    <col min="5" max="6" width="9.140625" style="1"/>
    <col min="7" max="7" width="11.140625" style="1" customWidth="1"/>
    <col min="8" max="8" width="12.85546875" style="1" customWidth="1"/>
    <col min="9" max="9" width="11" style="1" customWidth="1"/>
    <col min="10" max="10" width="11.28515625" style="1" customWidth="1"/>
    <col min="11" max="11" width="30.140625" style="1" customWidth="1"/>
    <col min="12" max="13" width="9.140625" style="1"/>
    <col min="14" max="14" width="11.42578125" style="1" customWidth="1"/>
    <col min="15" max="15" width="9.140625" style="1"/>
    <col min="16" max="16" width="12.5703125" style="1" customWidth="1"/>
    <col min="17" max="16384" width="9.140625" style="1"/>
  </cols>
  <sheetData>
    <row r="1" spans="1:21">
      <c r="B1" s="2"/>
      <c r="C1" s="2"/>
      <c r="D1" s="3"/>
      <c r="E1" s="3"/>
      <c r="F1" s="3"/>
      <c r="G1" s="3"/>
      <c r="H1" s="3"/>
      <c r="I1" s="4"/>
      <c r="J1" s="5"/>
      <c r="K1" s="2"/>
      <c r="L1" s="3"/>
      <c r="M1" s="2"/>
      <c r="N1" s="3"/>
      <c r="O1" s="3"/>
      <c r="P1" s="3"/>
    </row>
    <row r="2" spans="1:21" ht="13.5" thickBot="1">
      <c r="A2" s="6" t="s">
        <v>373</v>
      </c>
      <c r="G2" s="6"/>
      <c r="J2" s="7"/>
    </row>
    <row r="3" spans="1:21">
      <c r="B3" s="8" t="s">
        <v>374</v>
      </c>
      <c r="C3" s="9"/>
      <c r="D3" s="10" t="s">
        <v>2</v>
      </c>
      <c r="E3" s="11"/>
      <c r="F3" s="11"/>
      <c r="G3" s="11"/>
      <c r="H3" s="11"/>
      <c r="I3" s="11"/>
      <c r="J3" s="85"/>
      <c r="K3" s="12" t="s">
        <v>3</v>
      </c>
      <c r="L3" s="11"/>
      <c r="M3" s="11"/>
      <c r="N3" s="11"/>
      <c r="O3" s="11"/>
      <c r="P3" s="13"/>
    </row>
    <row r="4" spans="1:21" ht="51.75" customHeight="1">
      <c r="B4" s="14" t="s">
        <v>4</v>
      </c>
      <c r="C4" s="15" t="s">
        <v>5</v>
      </c>
      <c r="D4" s="16" t="s">
        <v>6</v>
      </c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7" t="s">
        <v>12</v>
      </c>
      <c r="K4" s="18" t="s">
        <v>13</v>
      </c>
      <c r="L4" s="19" t="s">
        <v>14</v>
      </c>
      <c r="M4" s="19" t="s">
        <v>15</v>
      </c>
      <c r="N4" s="19" t="s">
        <v>16</v>
      </c>
      <c r="O4" s="19" t="s">
        <v>17</v>
      </c>
      <c r="P4" s="20" t="s">
        <v>18</v>
      </c>
    </row>
    <row r="5" spans="1:21" ht="16.5" customHeight="1" thickBot="1">
      <c r="B5" s="21"/>
      <c r="C5" s="22"/>
      <c r="D5" s="23" t="s">
        <v>19</v>
      </c>
      <c r="E5" s="24" t="s">
        <v>20</v>
      </c>
      <c r="F5" s="24" t="s">
        <v>21</v>
      </c>
      <c r="G5" s="24" t="s">
        <v>20</v>
      </c>
      <c r="H5" s="23" t="s">
        <v>22</v>
      </c>
      <c r="I5" s="24" t="s">
        <v>21</v>
      </c>
      <c r="J5" s="25" t="s">
        <v>23</v>
      </c>
      <c r="K5" s="21"/>
      <c r="L5" s="23" t="s">
        <v>19</v>
      </c>
      <c r="M5" s="24" t="s">
        <v>20</v>
      </c>
      <c r="N5" s="24" t="s">
        <v>23</v>
      </c>
      <c r="O5" s="23" t="s">
        <v>23</v>
      </c>
      <c r="P5" s="26" t="s">
        <v>24</v>
      </c>
      <c r="R5" s="27"/>
    </row>
    <row r="6" spans="1:21" ht="39.75" customHeight="1" thickTop="1">
      <c r="B6" s="28" t="s">
        <v>375</v>
      </c>
      <c r="C6" s="29"/>
      <c r="D6" s="30"/>
      <c r="E6" s="31"/>
      <c r="F6" s="31"/>
      <c r="G6" s="31"/>
      <c r="H6" s="32"/>
      <c r="I6" s="32"/>
      <c r="J6" s="33"/>
      <c r="K6" s="28"/>
      <c r="L6" s="35"/>
      <c r="M6" s="31"/>
      <c r="N6" s="31"/>
      <c r="O6" s="35"/>
      <c r="P6" s="34"/>
      <c r="R6" s="36"/>
      <c r="S6" s="37"/>
      <c r="T6" s="37"/>
      <c r="U6" s="37"/>
    </row>
    <row r="7" spans="1:21" ht="14.45" customHeight="1" outlineLevel="1">
      <c r="A7" s="1" t="s">
        <v>69</v>
      </c>
      <c r="B7" s="51" t="s">
        <v>376</v>
      </c>
      <c r="C7" s="52" t="s">
        <v>377</v>
      </c>
      <c r="D7" s="53">
        <v>6</v>
      </c>
      <c r="E7" s="54">
        <v>108</v>
      </c>
      <c r="F7" s="55">
        <v>0.15</v>
      </c>
      <c r="G7" s="54">
        <f>E7*(1+F7)</f>
        <v>124.19999999999999</v>
      </c>
      <c r="H7" s="71">
        <v>480</v>
      </c>
      <c r="I7" s="72">
        <v>1</v>
      </c>
      <c r="J7" s="57">
        <f>(G7/1000*H7)*I7*D7</f>
        <v>357.69599999999997</v>
      </c>
      <c r="K7" s="73"/>
      <c r="L7" s="74"/>
      <c r="M7" s="61"/>
      <c r="N7" s="75"/>
      <c r="O7" s="74"/>
      <c r="P7" s="76"/>
      <c r="R7" s="36"/>
      <c r="S7" s="37"/>
      <c r="T7" s="37"/>
      <c r="U7" s="37"/>
    </row>
    <row r="8" spans="1:21" ht="14.45" customHeight="1" outlineLevel="1">
      <c r="B8" s="51" t="s">
        <v>378</v>
      </c>
      <c r="C8" s="39" t="s">
        <v>76</v>
      </c>
      <c r="D8" s="40">
        <v>7</v>
      </c>
      <c r="E8" s="41">
        <v>60</v>
      </c>
      <c r="F8" s="55">
        <v>0</v>
      </c>
      <c r="G8" s="56">
        <f>E8*(1+F8)</f>
        <v>60</v>
      </c>
      <c r="H8" s="43">
        <v>100</v>
      </c>
      <c r="I8" s="44">
        <v>0.7</v>
      </c>
      <c r="J8" s="57">
        <f t="shared" ref="J8:J71" si="0">(G8/1000*H8)*I8*D8</f>
        <v>29.399999999999995</v>
      </c>
      <c r="K8" s="46"/>
      <c r="L8" s="47"/>
      <c r="M8" s="48"/>
      <c r="N8" s="49"/>
      <c r="O8" s="47"/>
      <c r="P8" s="50"/>
      <c r="R8" s="36"/>
      <c r="S8" s="37"/>
      <c r="T8" s="37"/>
      <c r="U8" s="37"/>
    </row>
    <row r="9" spans="1:21" ht="14.45" customHeight="1" outlineLevel="1">
      <c r="B9" s="51" t="s">
        <v>84</v>
      </c>
      <c r="C9" s="39" t="s">
        <v>76</v>
      </c>
      <c r="D9" s="58">
        <v>9</v>
      </c>
      <c r="E9" s="41">
        <v>60</v>
      </c>
      <c r="F9" s="55">
        <v>0</v>
      </c>
      <c r="G9" s="56">
        <f t="shared" ref="G9:G71" si="1">E9*(1+F9)</f>
        <v>60</v>
      </c>
      <c r="H9" s="43">
        <v>100</v>
      </c>
      <c r="I9" s="44">
        <v>0.7</v>
      </c>
      <c r="J9" s="57">
        <f t="shared" si="0"/>
        <v>37.799999999999997</v>
      </c>
      <c r="K9" s="46"/>
      <c r="L9" s="47"/>
      <c r="M9" s="48"/>
      <c r="N9" s="49"/>
      <c r="O9" s="47"/>
      <c r="P9" s="50"/>
      <c r="R9" s="36"/>
      <c r="S9" s="37"/>
      <c r="T9" s="37"/>
      <c r="U9" s="37"/>
    </row>
    <row r="10" spans="1:21" ht="14.45" customHeight="1" outlineLevel="1">
      <c r="B10" s="51" t="s">
        <v>379</v>
      </c>
      <c r="C10" s="52" t="s">
        <v>380</v>
      </c>
      <c r="D10" s="58">
        <v>2</v>
      </c>
      <c r="E10" s="41">
        <v>80</v>
      </c>
      <c r="F10" s="55">
        <v>0.15</v>
      </c>
      <c r="G10" s="56">
        <f t="shared" si="1"/>
        <v>92</v>
      </c>
      <c r="H10" s="43">
        <v>1</v>
      </c>
      <c r="I10" s="44">
        <v>1</v>
      </c>
      <c r="J10" s="57">
        <f t="shared" si="0"/>
        <v>0.184</v>
      </c>
      <c r="K10" s="46"/>
      <c r="L10" s="47"/>
      <c r="M10" s="48"/>
      <c r="N10" s="49"/>
      <c r="O10" s="47"/>
      <c r="P10" s="50"/>
      <c r="R10" s="36"/>
    </row>
    <row r="11" spans="1:21" ht="14.45" customHeight="1" outlineLevel="1">
      <c r="B11" s="51" t="s">
        <v>381</v>
      </c>
      <c r="C11" s="52" t="s">
        <v>380</v>
      </c>
      <c r="D11" s="58">
        <v>6</v>
      </c>
      <c r="E11" s="41">
        <v>80</v>
      </c>
      <c r="F11" s="55">
        <v>0.15</v>
      </c>
      <c r="G11" s="56">
        <f t="shared" si="1"/>
        <v>92</v>
      </c>
      <c r="H11" s="43">
        <v>1</v>
      </c>
      <c r="I11" s="44">
        <v>1</v>
      </c>
      <c r="J11" s="57">
        <f t="shared" si="0"/>
        <v>0.55200000000000005</v>
      </c>
      <c r="K11" s="46"/>
      <c r="L11" s="47"/>
      <c r="M11" s="48"/>
      <c r="N11" s="49"/>
      <c r="O11" s="47"/>
      <c r="P11" s="50"/>
      <c r="R11" s="36"/>
    </row>
    <row r="12" spans="1:21" ht="14.45" customHeight="1" outlineLevel="1">
      <c r="B12" s="59" t="s">
        <v>382</v>
      </c>
      <c r="C12" s="52" t="s">
        <v>380</v>
      </c>
      <c r="D12" s="58">
        <v>2</v>
      </c>
      <c r="E12" s="41">
        <v>80</v>
      </c>
      <c r="F12" s="55">
        <v>0.15</v>
      </c>
      <c r="G12" s="56">
        <f t="shared" si="1"/>
        <v>92</v>
      </c>
      <c r="H12" s="43">
        <v>3</v>
      </c>
      <c r="I12" s="44">
        <v>1</v>
      </c>
      <c r="J12" s="57">
        <f t="shared" si="0"/>
        <v>0.55200000000000005</v>
      </c>
      <c r="K12" s="46"/>
      <c r="L12" s="47"/>
      <c r="M12" s="48"/>
      <c r="N12" s="49"/>
      <c r="O12" s="47"/>
      <c r="P12" s="50"/>
      <c r="R12" s="36"/>
    </row>
    <row r="13" spans="1:21" ht="14.45" customHeight="1" outlineLevel="1">
      <c r="B13" s="59" t="s">
        <v>383</v>
      </c>
      <c r="C13" s="52" t="s">
        <v>380</v>
      </c>
      <c r="D13" s="58">
        <v>3</v>
      </c>
      <c r="E13" s="41">
        <v>80</v>
      </c>
      <c r="F13" s="55">
        <v>0.15</v>
      </c>
      <c r="G13" s="56">
        <f t="shared" si="1"/>
        <v>92</v>
      </c>
      <c r="H13" s="43">
        <v>2</v>
      </c>
      <c r="I13" s="44">
        <v>1</v>
      </c>
      <c r="J13" s="57">
        <f t="shared" si="0"/>
        <v>0.55200000000000005</v>
      </c>
      <c r="K13" s="46"/>
      <c r="L13" s="47"/>
      <c r="M13" s="48"/>
      <c r="N13" s="49"/>
      <c r="O13" s="47"/>
      <c r="P13" s="50"/>
      <c r="R13" s="60"/>
    </row>
    <row r="14" spans="1:21" ht="14.45" customHeight="1" outlineLevel="1">
      <c r="B14" s="59" t="s">
        <v>322</v>
      </c>
      <c r="C14" s="52" t="s">
        <v>380</v>
      </c>
      <c r="D14" s="58">
        <v>4</v>
      </c>
      <c r="E14" s="41">
        <v>80</v>
      </c>
      <c r="F14" s="55">
        <v>0.15</v>
      </c>
      <c r="G14" s="56">
        <f t="shared" si="1"/>
        <v>92</v>
      </c>
      <c r="H14" s="43">
        <v>1</v>
      </c>
      <c r="I14" s="44">
        <v>1</v>
      </c>
      <c r="J14" s="57">
        <f t="shared" si="0"/>
        <v>0.36799999999999999</v>
      </c>
      <c r="K14" s="46"/>
      <c r="L14" s="47"/>
      <c r="M14" s="48"/>
      <c r="N14" s="49"/>
      <c r="O14" s="47"/>
      <c r="P14" s="50"/>
      <c r="R14" s="60"/>
    </row>
    <row r="15" spans="1:21" ht="14.45" customHeight="1" outlineLevel="1">
      <c r="A15" s="1" t="s">
        <v>95</v>
      </c>
      <c r="B15" s="59" t="s">
        <v>384</v>
      </c>
      <c r="C15" s="52" t="s">
        <v>94</v>
      </c>
      <c r="D15" s="58">
        <v>10</v>
      </c>
      <c r="E15" s="41">
        <v>72</v>
      </c>
      <c r="F15" s="55">
        <v>0.15</v>
      </c>
      <c r="G15" s="56">
        <f t="shared" si="1"/>
        <v>82.8</v>
      </c>
      <c r="H15" s="43">
        <v>980</v>
      </c>
      <c r="I15" s="44">
        <v>1</v>
      </c>
      <c r="J15" s="57">
        <f t="shared" si="0"/>
        <v>811.44</v>
      </c>
      <c r="K15" s="46"/>
      <c r="L15" s="47"/>
      <c r="M15" s="48"/>
      <c r="N15" s="49"/>
      <c r="O15" s="47"/>
      <c r="P15" s="50"/>
      <c r="R15" s="60"/>
    </row>
    <row r="16" spans="1:21" ht="14.45" customHeight="1" outlineLevel="1">
      <c r="B16" s="59" t="s">
        <v>384</v>
      </c>
      <c r="C16" s="52" t="s">
        <v>377</v>
      </c>
      <c r="D16" s="58">
        <v>54</v>
      </c>
      <c r="E16" s="41">
        <v>108</v>
      </c>
      <c r="F16" s="55">
        <v>0.15</v>
      </c>
      <c r="G16" s="56">
        <f t="shared" si="1"/>
        <v>124.19999999999999</v>
      </c>
      <c r="H16" s="43">
        <v>980</v>
      </c>
      <c r="I16" s="44">
        <v>0.4</v>
      </c>
      <c r="J16" s="57">
        <f t="shared" si="0"/>
        <v>2629.0655999999999</v>
      </c>
      <c r="K16" s="46"/>
      <c r="L16" s="47"/>
      <c r="M16" s="48"/>
      <c r="N16" s="49"/>
      <c r="O16" s="47"/>
      <c r="P16" s="50"/>
      <c r="R16" s="60"/>
    </row>
    <row r="17" spans="1:18" ht="14.45" customHeight="1" outlineLevel="1">
      <c r="B17" s="59" t="s">
        <v>385</v>
      </c>
      <c r="C17" s="52" t="s">
        <v>71</v>
      </c>
      <c r="D17" s="58">
        <v>1</v>
      </c>
      <c r="E17" s="41">
        <v>76</v>
      </c>
      <c r="F17" s="55">
        <v>0.15</v>
      </c>
      <c r="G17" s="56">
        <f t="shared" si="1"/>
        <v>87.399999999999991</v>
      </c>
      <c r="H17" s="43">
        <v>60</v>
      </c>
      <c r="I17" s="44">
        <v>1</v>
      </c>
      <c r="J17" s="57">
        <f t="shared" si="0"/>
        <v>5.2439999999999998</v>
      </c>
      <c r="K17" s="46"/>
      <c r="L17" s="47"/>
      <c r="M17" s="48"/>
      <c r="N17" s="49"/>
      <c r="O17" s="47"/>
      <c r="P17" s="50"/>
      <c r="R17" s="60"/>
    </row>
    <row r="18" spans="1:18" ht="14.45" customHeight="1" outlineLevel="1">
      <c r="B18" s="59" t="s">
        <v>376</v>
      </c>
      <c r="C18" s="52" t="s">
        <v>94</v>
      </c>
      <c r="D18" s="58">
        <v>18</v>
      </c>
      <c r="E18" s="41">
        <v>72</v>
      </c>
      <c r="F18" s="55">
        <v>0.15</v>
      </c>
      <c r="G18" s="56">
        <f t="shared" si="1"/>
        <v>82.8</v>
      </c>
      <c r="H18" s="43">
        <v>840</v>
      </c>
      <c r="I18" s="44">
        <v>0.75</v>
      </c>
      <c r="J18" s="57">
        <f t="shared" si="0"/>
        <v>938.95199999999988</v>
      </c>
      <c r="K18" s="46"/>
      <c r="L18" s="47"/>
      <c r="M18" s="48"/>
      <c r="N18" s="49"/>
      <c r="O18" s="47"/>
      <c r="P18" s="50"/>
      <c r="R18" s="60"/>
    </row>
    <row r="19" spans="1:18" ht="14.45" customHeight="1" outlineLevel="1">
      <c r="B19" s="59" t="s">
        <v>376</v>
      </c>
      <c r="C19" s="52" t="s">
        <v>386</v>
      </c>
      <c r="D19" s="58">
        <v>0</v>
      </c>
      <c r="E19" s="41">
        <v>8</v>
      </c>
      <c r="F19" s="55">
        <v>0.15</v>
      </c>
      <c r="G19" s="56">
        <f>E19*(1+F19)</f>
        <v>9.1999999999999993</v>
      </c>
      <c r="H19" s="43"/>
      <c r="I19" s="44"/>
      <c r="J19" s="57">
        <f t="shared" si="0"/>
        <v>0</v>
      </c>
      <c r="K19" s="46"/>
      <c r="L19" s="47"/>
      <c r="M19" s="48"/>
      <c r="N19" s="49"/>
      <c r="O19" s="47"/>
      <c r="P19" s="50"/>
      <c r="R19" s="60"/>
    </row>
    <row r="20" spans="1:18" ht="14.45" customHeight="1" outlineLevel="1">
      <c r="B20" s="59" t="s">
        <v>387</v>
      </c>
      <c r="C20" s="52" t="s">
        <v>94</v>
      </c>
      <c r="D20" s="58">
        <v>4</v>
      </c>
      <c r="E20" s="41">
        <v>72</v>
      </c>
      <c r="F20" s="55">
        <v>0.15</v>
      </c>
      <c r="G20" s="56">
        <f t="shared" si="1"/>
        <v>82.8</v>
      </c>
      <c r="H20" s="43">
        <v>1880</v>
      </c>
      <c r="I20" s="44">
        <v>0.5</v>
      </c>
      <c r="J20" s="57">
        <f t="shared" si="0"/>
        <v>311.32799999999997</v>
      </c>
      <c r="K20" s="46"/>
      <c r="L20" s="47"/>
      <c r="M20" s="48"/>
      <c r="N20" s="49"/>
      <c r="O20" s="47"/>
      <c r="P20" s="50"/>
      <c r="R20" s="60"/>
    </row>
    <row r="21" spans="1:18" ht="14.45" customHeight="1" outlineLevel="1">
      <c r="B21" s="59" t="s">
        <v>388</v>
      </c>
      <c r="C21" s="52" t="s">
        <v>94</v>
      </c>
      <c r="D21" s="58">
        <v>3</v>
      </c>
      <c r="E21" s="41">
        <v>72</v>
      </c>
      <c r="F21" s="55">
        <v>0.15</v>
      </c>
      <c r="G21" s="56">
        <f t="shared" si="1"/>
        <v>82.8</v>
      </c>
      <c r="H21" s="43">
        <v>1500</v>
      </c>
      <c r="I21" s="44">
        <v>0.66</v>
      </c>
      <c r="J21" s="57">
        <f t="shared" si="0"/>
        <v>245.91600000000003</v>
      </c>
      <c r="K21" s="46"/>
      <c r="L21" s="47"/>
      <c r="M21" s="48"/>
      <c r="N21" s="49"/>
      <c r="O21" s="47"/>
      <c r="P21" s="50"/>
      <c r="R21" s="60"/>
    </row>
    <row r="22" spans="1:18" ht="14.45" customHeight="1" outlineLevel="1">
      <c r="B22" s="59" t="s">
        <v>389</v>
      </c>
      <c r="C22" s="52" t="s">
        <v>94</v>
      </c>
      <c r="D22" s="58">
        <v>5</v>
      </c>
      <c r="E22" s="41">
        <v>72</v>
      </c>
      <c r="F22" s="55">
        <v>0.15</v>
      </c>
      <c r="G22" s="56">
        <f t="shared" si="1"/>
        <v>82.8</v>
      </c>
      <c r="H22" s="43">
        <v>1500</v>
      </c>
      <c r="I22" s="44">
        <v>0.5</v>
      </c>
      <c r="J22" s="57">
        <f t="shared" si="0"/>
        <v>310.5</v>
      </c>
      <c r="K22" s="46"/>
      <c r="L22" s="47"/>
      <c r="M22" s="48"/>
      <c r="N22" s="49"/>
      <c r="O22" s="47"/>
      <c r="P22" s="50"/>
      <c r="R22" s="60"/>
    </row>
    <row r="23" spans="1:18" ht="14.45" customHeight="1" outlineLevel="1">
      <c r="B23" s="59" t="s">
        <v>304</v>
      </c>
      <c r="C23" s="52" t="s">
        <v>71</v>
      </c>
      <c r="D23" s="58">
        <v>2</v>
      </c>
      <c r="E23" s="41">
        <v>76</v>
      </c>
      <c r="F23" s="55">
        <v>0.15</v>
      </c>
      <c r="G23" s="56">
        <f t="shared" si="1"/>
        <v>87.399999999999991</v>
      </c>
      <c r="H23" s="43">
        <v>452</v>
      </c>
      <c r="I23" s="44">
        <v>1</v>
      </c>
      <c r="J23" s="57">
        <f t="shared" si="0"/>
        <v>79.009599999999992</v>
      </c>
      <c r="K23" s="46"/>
      <c r="L23" s="47"/>
      <c r="M23" s="48"/>
      <c r="N23" s="49"/>
      <c r="O23" s="47"/>
      <c r="P23" s="50"/>
      <c r="R23" s="60"/>
    </row>
    <row r="24" spans="1:18" ht="14.45" customHeight="1" outlineLevel="1">
      <c r="B24" s="59" t="s">
        <v>390</v>
      </c>
      <c r="C24" s="52" t="s">
        <v>94</v>
      </c>
      <c r="D24" s="58">
        <v>6</v>
      </c>
      <c r="E24" s="41">
        <v>72</v>
      </c>
      <c r="F24" s="55">
        <v>0.15</v>
      </c>
      <c r="G24" s="56">
        <f t="shared" si="1"/>
        <v>82.8</v>
      </c>
      <c r="H24" s="43">
        <v>226</v>
      </c>
      <c r="I24" s="44">
        <v>1</v>
      </c>
      <c r="J24" s="57">
        <f t="shared" si="0"/>
        <v>112.27680000000001</v>
      </c>
      <c r="K24" s="46"/>
      <c r="L24" s="47"/>
      <c r="M24" s="48"/>
      <c r="N24" s="49"/>
      <c r="O24" s="47"/>
      <c r="P24" s="50"/>
      <c r="R24" s="60"/>
    </row>
    <row r="25" spans="1:18" ht="14.45" customHeight="1" outlineLevel="1">
      <c r="B25" s="59" t="s">
        <v>352</v>
      </c>
      <c r="C25" s="52" t="s">
        <v>377</v>
      </c>
      <c r="D25" s="58">
        <v>2</v>
      </c>
      <c r="E25" s="41">
        <v>108</v>
      </c>
      <c r="F25" s="55">
        <v>0.15</v>
      </c>
      <c r="G25" s="56">
        <f t="shared" si="1"/>
        <v>124.19999999999999</v>
      </c>
      <c r="H25" s="43">
        <v>492</v>
      </c>
      <c r="I25" s="44">
        <v>1</v>
      </c>
      <c r="J25" s="57">
        <f t="shared" si="0"/>
        <v>122.21279999999999</v>
      </c>
      <c r="K25" s="46"/>
      <c r="L25" s="47"/>
      <c r="M25" s="48"/>
      <c r="N25" s="49"/>
      <c r="O25" s="47"/>
      <c r="P25" s="50"/>
      <c r="R25" s="60"/>
    </row>
    <row r="26" spans="1:18" ht="14.45" customHeight="1" outlineLevel="1">
      <c r="B26" s="46" t="s">
        <v>391</v>
      </c>
      <c r="C26" s="89"/>
      <c r="D26" s="90"/>
      <c r="E26" s="91"/>
      <c r="F26" s="62"/>
      <c r="G26" s="63"/>
      <c r="H26" s="49"/>
      <c r="I26" s="64"/>
      <c r="J26" s="57">
        <f t="shared" si="0"/>
        <v>0</v>
      </c>
      <c r="K26" s="46"/>
      <c r="L26" s="47"/>
      <c r="M26" s="48"/>
      <c r="N26" s="49"/>
      <c r="O26" s="47"/>
      <c r="P26" s="50"/>
      <c r="R26" s="60"/>
    </row>
    <row r="27" spans="1:18" ht="14.45" customHeight="1" outlineLevel="1">
      <c r="A27" s="1" t="s">
        <v>262</v>
      </c>
      <c r="B27" s="59" t="s">
        <v>392</v>
      </c>
      <c r="C27" s="52" t="s">
        <v>94</v>
      </c>
      <c r="D27" s="39">
        <v>2</v>
      </c>
      <c r="E27" s="41">
        <v>72</v>
      </c>
      <c r="F27" s="55">
        <v>0.15</v>
      </c>
      <c r="G27" s="56">
        <f t="shared" si="1"/>
        <v>82.8</v>
      </c>
      <c r="H27" s="43">
        <v>1</v>
      </c>
      <c r="I27" s="44">
        <v>1</v>
      </c>
      <c r="J27" s="57">
        <f t="shared" si="0"/>
        <v>0.1656</v>
      </c>
      <c r="K27" s="46"/>
      <c r="L27" s="47"/>
      <c r="M27" s="48"/>
      <c r="N27" s="49"/>
      <c r="O27" s="47"/>
      <c r="P27" s="50"/>
      <c r="R27" s="60"/>
    </row>
    <row r="28" spans="1:18" ht="14.45" customHeight="1" outlineLevel="1">
      <c r="B28" s="59" t="s">
        <v>276</v>
      </c>
      <c r="C28" s="52" t="s">
        <v>94</v>
      </c>
      <c r="D28" s="39">
        <v>22</v>
      </c>
      <c r="E28" s="41">
        <v>72</v>
      </c>
      <c r="F28" s="55">
        <v>0.15</v>
      </c>
      <c r="G28" s="56">
        <f t="shared" si="1"/>
        <v>82.8</v>
      </c>
      <c r="H28" s="43">
        <v>800</v>
      </c>
      <c r="I28" s="44">
        <v>0.2</v>
      </c>
      <c r="J28" s="57">
        <f t="shared" si="0"/>
        <v>291.45599999999996</v>
      </c>
      <c r="K28" s="46"/>
      <c r="L28" s="47"/>
      <c r="M28" s="48"/>
      <c r="N28" s="49"/>
      <c r="O28" s="47"/>
      <c r="P28" s="50"/>
      <c r="R28" s="60"/>
    </row>
    <row r="29" spans="1:18" ht="14.45" customHeight="1" outlineLevel="1">
      <c r="B29" s="59" t="s">
        <v>276</v>
      </c>
      <c r="C29" s="39" t="s">
        <v>271</v>
      </c>
      <c r="D29" s="39">
        <v>9</v>
      </c>
      <c r="E29" s="41">
        <v>100</v>
      </c>
      <c r="F29" s="55">
        <v>0</v>
      </c>
      <c r="G29" s="56">
        <f t="shared" si="1"/>
        <v>100</v>
      </c>
      <c r="H29" s="43">
        <v>700</v>
      </c>
      <c r="I29" s="44">
        <v>0.2</v>
      </c>
      <c r="J29" s="57">
        <f t="shared" si="0"/>
        <v>126</v>
      </c>
      <c r="K29" s="46"/>
      <c r="L29" s="47"/>
      <c r="M29" s="48"/>
      <c r="N29" s="49"/>
      <c r="O29" s="47"/>
      <c r="P29" s="50"/>
      <c r="R29" s="60"/>
    </row>
    <row r="30" spans="1:18" ht="14.45" customHeight="1" outlineLevel="1">
      <c r="B30" s="59"/>
      <c r="C30" s="52"/>
      <c r="D30" s="39"/>
      <c r="E30" s="41"/>
      <c r="F30" s="55">
        <v>0.15</v>
      </c>
      <c r="G30" s="56">
        <f t="shared" si="1"/>
        <v>0</v>
      </c>
      <c r="H30" s="43"/>
      <c r="I30" s="44"/>
      <c r="J30" s="57">
        <f t="shared" si="0"/>
        <v>0</v>
      </c>
      <c r="K30" s="46"/>
      <c r="L30" s="47"/>
      <c r="M30" s="48"/>
      <c r="N30" s="49"/>
      <c r="O30" s="47"/>
      <c r="P30" s="50"/>
      <c r="R30" s="60"/>
    </row>
    <row r="31" spans="1:18" ht="14.45" customHeight="1" outlineLevel="1">
      <c r="B31" s="59" t="s">
        <v>393</v>
      </c>
      <c r="C31" s="52" t="s">
        <v>94</v>
      </c>
      <c r="D31" s="39">
        <v>5</v>
      </c>
      <c r="E31" s="41">
        <v>72</v>
      </c>
      <c r="F31" s="55">
        <v>0.15</v>
      </c>
      <c r="G31" s="56">
        <f t="shared" si="1"/>
        <v>82.8</v>
      </c>
      <c r="H31" s="43">
        <v>100</v>
      </c>
      <c r="I31" s="44">
        <v>1</v>
      </c>
      <c r="J31" s="57">
        <f t="shared" si="0"/>
        <v>41.4</v>
      </c>
      <c r="K31" s="46"/>
      <c r="L31" s="47"/>
      <c r="M31" s="48"/>
      <c r="N31" s="49"/>
      <c r="O31" s="47"/>
      <c r="P31" s="50"/>
      <c r="R31" s="60"/>
    </row>
    <row r="32" spans="1:18" ht="14.45" customHeight="1" outlineLevel="1">
      <c r="B32" s="59" t="s">
        <v>106</v>
      </c>
      <c r="C32" s="39" t="s">
        <v>76</v>
      </c>
      <c r="D32" s="39">
        <v>2</v>
      </c>
      <c r="E32" s="41">
        <v>60</v>
      </c>
      <c r="F32" s="55">
        <v>0</v>
      </c>
      <c r="G32" s="56">
        <f t="shared" si="1"/>
        <v>60</v>
      </c>
      <c r="H32" s="43">
        <v>30</v>
      </c>
      <c r="I32" s="44">
        <v>1</v>
      </c>
      <c r="J32" s="57">
        <f t="shared" si="0"/>
        <v>3.5999999999999996</v>
      </c>
      <c r="K32" s="46"/>
      <c r="L32" s="47"/>
      <c r="M32" s="48"/>
      <c r="N32" s="49"/>
      <c r="O32" s="47"/>
      <c r="P32" s="50"/>
      <c r="R32" s="60"/>
    </row>
    <row r="33" spans="1:18" ht="14.45" customHeight="1" outlineLevel="1">
      <c r="B33" s="59" t="s">
        <v>394</v>
      </c>
      <c r="C33" s="52" t="s">
        <v>94</v>
      </c>
      <c r="D33" s="39">
        <v>0</v>
      </c>
      <c r="E33" s="41">
        <v>72</v>
      </c>
      <c r="F33" s="55">
        <v>0.15</v>
      </c>
      <c r="G33" s="56">
        <f t="shared" si="1"/>
        <v>82.8</v>
      </c>
      <c r="H33" s="43"/>
      <c r="I33" s="44"/>
      <c r="J33" s="57">
        <f t="shared" si="0"/>
        <v>0</v>
      </c>
      <c r="K33" s="46"/>
      <c r="L33" s="47"/>
      <c r="M33" s="48"/>
      <c r="N33" s="49"/>
      <c r="O33" s="47"/>
      <c r="P33" s="50"/>
      <c r="R33" s="60"/>
    </row>
    <row r="34" spans="1:18" ht="14.45" customHeight="1" outlineLevel="1">
      <c r="B34" s="59" t="s">
        <v>395</v>
      </c>
      <c r="C34" s="39" t="s">
        <v>76</v>
      </c>
      <c r="D34" s="39">
        <v>1</v>
      </c>
      <c r="E34" s="41">
        <v>60</v>
      </c>
      <c r="F34" s="55">
        <v>0</v>
      </c>
      <c r="G34" s="56">
        <f t="shared" si="1"/>
        <v>60</v>
      </c>
      <c r="H34" s="43">
        <v>110</v>
      </c>
      <c r="I34" s="44">
        <v>1</v>
      </c>
      <c r="J34" s="57">
        <f t="shared" si="0"/>
        <v>6.6</v>
      </c>
      <c r="K34" s="46"/>
      <c r="L34" s="47"/>
      <c r="M34" s="48"/>
      <c r="N34" s="49"/>
      <c r="O34" s="47"/>
      <c r="P34" s="50"/>
      <c r="R34" s="60"/>
    </row>
    <row r="35" spans="1:18" ht="14.45" customHeight="1" outlineLevel="1">
      <c r="B35" s="59" t="s">
        <v>77</v>
      </c>
      <c r="C35" s="52" t="s">
        <v>94</v>
      </c>
      <c r="D35" s="39">
        <v>8</v>
      </c>
      <c r="E35" s="41">
        <v>72</v>
      </c>
      <c r="F35" s="55">
        <v>0.15</v>
      </c>
      <c r="G35" s="56">
        <f t="shared" si="1"/>
        <v>82.8</v>
      </c>
      <c r="H35" s="43">
        <v>500</v>
      </c>
      <c r="I35" s="44">
        <v>1</v>
      </c>
      <c r="J35" s="57">
        <f t="shared" si="0"/>
        <v>331.2</v>
      </c>
      <c r="K35" s="46"/>
      <c r="L35" s="47"/>
      <c r="M35" s="48"/>
      <c r="N35" s="49"/>
      <c r="O35" s="47"/>
      <c r="P35" s="50"/>
      <c r="R35" s="60"/>
    </row>
    <row r="36" spans="1:18" ht="14.45" customHeight="1" outlineLevel="1">
      <c r="B36" s="59" t="s">
        <v>396</v>
      </c>
      <c r="C36" s="52" t="s">
        <v>94</v>
      </c>
      <c r="D36" s="39">
        <v>4</v>
      </c>
      <c r="E36" s="41">
        <v>72</v>
      </c>
      <c r="F36" s="55">
        <v>0.15</v>
      </c>
      <c r="G36" s="56">
        <f t="shared" si="1"/>
        <v>82.8</v>
      </c>
      <c r="H36" s="43">
        <v>800</v>
      </c>
      <c r="I36" s="44">
        <v>1</v>
      </c>
      <c r="J36" s="57">
        <f t="shared" si="0"/>
        <v>264.95999999999998</v>
      </c>
      <c r="K36" s="46"/>
      <c r="L36" s="47"/>
      <c r="M36" s="48"/>
      <c r="N36" s="49"/>
      <c r="O36" s="47"/>
      <c r="P36" s="50"/>
      <c r="R36" s="60"/>
    </row>
    <row r="37" spans="1:18" ht="14.45" customHeight="1" outlineLevel="1">
      <c r="B37" s="59" t="s">
        <v>397</v>
      </c>
      <c r="C37" s="52" t="s">
        <v>398</v>
      </c>
      <c r="D37" s="39">
        <v>4</v>
      </c>
      <c r="E37" s="41">
        <v>116</v>
      </c>
      <c r="F37" s="55">
        <v>0.15</v>
      </c>
      <c r="G37" s="56">
        <f t="shared" si="1"/>
        <v>133.39999999999998</v>
      </c>
      <c r="H37" s="43">
        <v>100</v>
      </c>
      <c r="I37" s="44">
        <v>1</v>
      </c>
      <c r="J37" s="57">
        <f t="shared" si="0"/>
        <v>53.36</v>
      </c>
      <c r="K37" s="46"/>
      <c r="L37" s="47"/>
      <c r="M37" s="48"/>
      <c r="N37" s="49"/>
      <c r="O37" s="47"/>
      <c r="P37" s="50"/>
      <c r="R37" s="60"/>
    </row>
    <row r="38" spans="1:18" ht="14.45" customHeight="1" outlineLevel="1">
      <c r="B38" s="59" t="s">
        <v>399</v>
      </c>
      <c r="C38" s="52" t="s">
        <v>94</v>
      </c>
      <c r="D38" s="39">
        <v>3</v>
      </c>
      <c r="E38" s="41">
        <v>72</v>
      </c>
      <c r="F38" s="55">
        <v>0.15</v>
      </c>
      <c r="G38" s="56">
        <f t="shared" si="1"/>
        <v>82.8</v>
      </c>
      <c r="H38" s="43">
        <v>20</v>
      </c>
      <c r="I38" s="44">
        <v>1</v>
      </c>
      <c r="J38" s="57">
        <f t="shared" si="0"/>
        <v>4.968</v>
      </c>
      <c r="K38" s="46"/>
      <c r="L38" s="47"/>
      <c r="M38" s="48"/>
      <c r="N38" s="49"/>
      <c r="O38" s="47"/>
      <c r="P38" s="50"/>
      <c r="R38" s="60"/>
    </row>
    <row r="39" spans="1:18" ht="14.45" customHeight="1" outlineLevel="1">
      <c r="B39" s="59" t="s">
        <v>399</v>
      </c>
      <c r="C39" s="39" t="s">
        <v>400</v>
      </c>
      <c r="D39" s="39">
        <v>1</v>
      </c>
      <c r="E39" s="41">
        <v>100</v>
      </c>
      <c r="F39" s="55">
        <v>0</v>
      </c>
      <c r="G39" s="56">
        <f t="shared" si="1"/>
        <v>100</v>
      </c>
      <c r="H39" s="43">
        <v>20</v>
      </c>
      <c r="I39" s="44">
        <v>0.5</v>
      </c>
      <c r="J39" s="57">
        <f t="shared" si="0"/>
        <v>1</v>
      </c>
      <c r="K39" s="46"/>
      <c r="L39" s="47"/>
      <c r="M39" s="48"/>
      <c r="N39" s="49"/>
      <c r="O39" s="47"/>
      <c r="P39" s="50"/>
      <c r="R39" s="60"/>
    </row>
    <row r="40" spans="1:18" ht="14.45" customHeight="1" outlineLevel="1">
      <c r="B40" s="59" t="s">
        <v>401</v>
      </c>
      <c r="C40" s="39" t="s">
        <v>271</v>
      </c>
      <c r="D40" s="39">
        <v>3</v>
      </c>
      <c r="E40" s="41">
        <v>100</v>
      </c>
      <c r="F40" s="55">
        <v>0</v>
      </c>
      <c r="G40" s="56">
        <f t="shared" si="1"/>
        <v>100</v>
      </c>
      <c r="H40" s="43">
        <v>300</v>
      </c>
      <c r="I40" s="44">
        <v>0.5</v>
      </c>
      <c r="J40" s="57">
        <f t="shared" si="0"/>
        <v>45</v>
      </c>
      <c r="K40" s="46"/>
      <c r="L40" s="47"/>
      <c r="M40" s="48"/>
      <c r="N40" s="49"/>
      <c r="O40" s="47"/>
      <c r="P40" s="50"/>
      <c r="R40" s="60"/>
    </row>
    <row r="41" spans="1:18" ht="14.45" customHeight="1" outlineLevel="1">
      <c r="B41" s="59" t="s">
        <v>401</v>
      </c>
      <c r="C41" s="39" t="s">
        <v>76</v>
      </c>
      <c r="D41" s="39">
        <v>4</v>
      </c>
      <c r="E41" s="41">
        <v>60</v>
      </c>
      <c r="F41" s="55">
        <v>0</v>
      </c>
      <c r="G41" s="56">
        <f t="shared" si="1"/>
        <v>60</v>
      </c>
      <c r="H41" s="43">
        <v>280</v>
      </c>
      <c r="I41" s="44">
        <v>0.5</v>
      </c>
      <c r="J41" s="57">
        <f t="shared" si="0"/>
        <v>33.6</v>
      </c>
      <c r="K41" s="46"/>
      <c r="L41" s="47"/>
      <c r="M41" s="48"/>
      <c r="N41" s="49"/>
      <c r="O41" s="47"/>
      <c r="P41" s="50"/>
      <c r="R41" s="60"/>
    </row>
    <row r="42" spans="1:18" ht="14.45" customHeight="1" outlineLevel="1">
      <c r="A42" s="1" t="s">
        <v>69</v>
      </c>
      <c r="B42" s="59" t="s">
        <v>77</v>
      </c>
      <c r="C42" s="52" t="s">
        <v>94</v>
      </c>
      <c r="D42" s="39">
        <v>10</v>
      </c>
      <c r="E42" s="41">
        <v>72</v>
      </c>
      <c r="F42" s="55">
        <v>0.15</v>
      </c>
      <c r="G42" s="56">
        <f t="shared" si="1"/>
        <v>82.8</v>
      </c>
      <c r="H42" s="43">
        <v>400</v>
      </c>
      <c r="I42" s="44">
        <v>1</v>
      </c>
      <c r="J42" s="57">
        <f t="shared" si="0"/>
        <v>331.2</v>
      </c>
      <c r="K42" s="46"/>
      <c r="L42" s="47"/>
      <c r="M42" s="48"/>
      <c r="N42" s="49"/>
      <c r="O42" s="47"/>
      <c r="P42" s="50"/>
      <c r="R42" s="60"/>
    </row>
    <row r="43" spans="1:18" ht="14.45" customHeight="1" outlineLevel="1">
      <c r="B43" s="59" t="s">
        <v>352</v>
      </c>
      <c r="C43" s="52" t="s">
        <v>94</v>
      </c>
      <c r="D43" s="39">
        <v>6</v>
      </c>
      <c r="E43" s="41">
        <v>72</v>
      </c>
      <c r="F43" s="55">
        <v>0.15</v>
      </c>
      <c r="G43" s="56">
        <f t="shared" si="1"/>
        <v>82.8</v>
      </c>
      <c r="H43" s="43">
        <v>400</v>
      </c>
      <c r="I43" s="44">
        <v>1</v>
      </c>
      <c r="J43" s="57">
        <f t="shared" si="0"/>
        <v>198.71999999999997</v>
      </c>
      <c r="K43" s="46"/>
      <c r="L43" s="47"/>
      <c r="M43" s="48"/>
      <c r="N43" s="49"/>
      <c r="O43" s="47"/>
      <c r="P43" s="50"/>
      <c r="R43" s="60"/>
    </row>
    <row r="44" spans="1:18" ht="14.45" customHeight="1" outlineLevel="1">
      <c r="B44" s="59" t="s">
        <v>352</v>
      </c>
      <c r="C44" s="52" t="s">
        <v>92</v>
      </c>
      <c r="D44" s="58">
        <v>2</v>
      </c>
      <c r="E44" s="41">
        <v>36</v>
      </c>
      <c r="F44" s="55">
        <v>0.15</v>
      </c>
      <c r="G44" s="56">
        <f t="shared" si="1"/>
        <v>41.4</v>
      </c>
      <c r="H44" s="43">
        <v>400</v>
      </c>
      <c r="I44" s="44">
        <v>1</v>
      </c>
      <c r="J44" s="57">
        <f t="shared" si="0"/>
        <v>33.119999999999997</v>
      </c>
      <c r="K44" s="46"/>
      <c r="L44" s="47"/>
      <c r="M44" s="48"/>
      <c r="N44" s="49"/>
      <c r="O44" s="47"/>
      <c r="P44" s="50"/>
      <c r="R44" s="60"/>
    </row>
    <row r="45" spans="1:18" ht="14.45" customHeight="1" outlineLevel="1">
      <c r="B45" s="59" t="s">
        <v>276</v>
      </c>
      <c r="C45" s="52" t="s">
        <v>94</v>
      </c>
      <c r="D45" s="58">
        <v>6</v>
      </c>
      <c r="E45" s="41">
        <v>72</v>
      </c>
      <c r="F45" s="55">
        <v>0.15</v>
      </c>
      <c r="G45" s="56">
        <f t="shared" si="1"/>
        <v>82.8</v>
      </c>
      <c r="H45" s="43">
        <v>20</v>
      </c>
      <c r="I45" s="44">
        <v>1</v>
      </c>
      <c r="J45" s="57">
        <f t="shared" si="0"/>
        <v>9.9359999999999999</v>
      </c>
      <c r="K45" s="46"/>
      <c r="L45" s="47"/>
      <c r="M45" s="48"/>
      <c r="N45" s="49"/>
      <c r="O45" s="47"/>
      <c r="P45" s="50"/>
      <c r="R45" s="60"/>
    </row>
    <row r="46" spans="1:18" ht="14.45" customHeight="1" outlineLevel="1">
      <c r="B46" s="59" t="s">
        <v>276</v>
      </c>
      <c r="C46" s="39" t="s">
        <v>76</v>
      </c>
      <c r="D46" s="58">
        <v>1</v>
      </c>
      <c r="E46" s="41">
        <v>60</v>
      </c>
      <c r="F46" s="55">
        <v>0.15</v>
      </c>
      <c r="G46" s="56">
        <f t="shared" si="1"/>
        <v>69</v>
      </c>
      <c r="H46" s="43">
        <v>50</v>
      </c>
      <c r="I46" s="44">
        <v>0.3</v>
      </c>
      <c r="J46" s="57">
        <f t="shared" si="0"/>
        <v>1.0349999999999999</v>
      </c>
      <c r="K46" s="46"/>
      <c r="L46" s="47"/>
      <c r="M46" s="48"/>
      <c r="N46" s="49"/>
      <c r="O46" s="47"/>
      <c r="P46" s="50"/>
      <c r="R46" s="60"/>
    </row>
    <row r="47" spans="1:18" ht="14.45" customHeight="1" outlineLevel="1">
      <c r="B47" s="59" t="s">
        <v>357</v>
      </c>
      <c r="C47" s="52" t="s">
        <v>398</v>
      </c>
      <c r="D47" s="58">
        <v>6</v>
      </c>
      <c r="E47" s="41">
        <v>116</v>
      </c>
      <c r="F47" s="55">
        <v>0.15</v>
      </c>
      <c r="G47" s="56">
        <f t="shared" si="1"/>
        <v>133.39999999999998</v>
      </c>
      <c r="H47" s="43">
        <v>20</v>
      </c>
      <c r="I47" s="44">
        <v>1</v>
      </c>
      <c r="J47" s="57">
        <f t="shared" si="0"/>
        <v>16.007999999999999</v>
      </c>
      <c r="K47" s="46"/>
      <c r="L47" s="47"/>
      <c r="M47" s="48"/>
      <c r="N47" s="49"/>
      <c r="O47" s="47"/>
      <c r="P47" s="50"/>
      <c r="R47" s="60"/>
    </row>
    <row r="48" spans="1:18" ht="14.45" customHeight="1" outlineLevel="1">
      <c r="B48" s="59" t="s">
        <v>281</v>
      </c>
      <c r="C48" s="52" t="s">
        <v>398</v>
      </c>
      <c r="D48" s="58">
        <v>5</v>
      </c>
      <c r="E48" s="41">
        <v>116</v>
      </c>
      <c r="F48" s="55">
        <v>0.15</v>
      </c>
      <c r="G48" s="56">
        <f t="shared" si="1"/>
        <v>133.39999999999998</v>
      </c>
      <c r="H48" s="43">
        <v>150</v>
      </c>
      <c r="I48" s="44">
        <v>1</v>
      </c>
      <c r="J48" s="57">
        <f t="shared" si="0"/>
        <v>100.04999999999998</v>
      </c>
      <c r="K48" s="46"/>
      <c r="L48" s="47"/>
      <c r="M48" s="48"/>
      <c r="N48" s="49"/>
      <c r="O48" s="47"/>
      <c r="P48" s="50"/>
      <c r="R48" s="60"/>
    </row>
    <row r="49" spans="1:18" ht="14.45" customHeight="1" outlineLevel="1">
      <c r="B49" s="59" t="s">
        <v>120</v>
      </c>
      <c r="C49" s="52" t="s">
        <v>94</v>
      </c>
      <c r="D49" s="58">
        <v>1</v>
      </c>
      <c r="E49" s="41">
        <v>72</v>
      </c>
      <c r="F49" s="55">
        <v>0.15</v>
      </c>
      <c r="G49" s="56">
        <f t="shared" si="1"/>
        <v>82.8</v>
      </c>
      <c r="H49" s="43">
        <v>1</v>
      </c>
      <c r="I49" s="44">
        <v>1</v>
      </c>
      <c r="J49" s="57">
        <f t="shared" si="0"/>
        <v>8.2799999999999999E-2</v>
      </c>
      <c r="K49" s="46"/>
      <c r="L49" s="47"/>
      <c r="M49" s="48"/>
      <c r="N49" s="49"/>
      <c r="O49" s="47"/>
      <c r="P49" s="50"/>
      <c r="R49" s="60"/>
    </row>
    <row r="50" spans="1:18" ht="14.45" customHeight="1" outlineLevel="1">
      <c r="B50" s="59" t="s">
        <v>402</v>
      </c>
      <c r="C50" s="52" t="s">
        <v>398</v>
      </c>
      <c r="D50" s="58">
        <v>2</v>
      </c>
      <c r="E50" s="41">
        <v>116</v>
      </c>
      <c r="F50" s="55">
        <v>0.15</v>
      </c>
      <c r="G50" s="56">
        <f t="shared" si="1"/>
        <v>133.39999999999998</v>
      </c>
      <c r="H50" s="43">
        <v>150</v>
      </c>
      <c r="I50" s="44">
        <v>1</v>
      </c>
      <c r="J50" s="57">
        <f t="shared" si="0"/>
        <v>40.019999999999996</v>
      </c>
      <c r="K50" s="46"/>
      <c r="L50" s="47"/>
      <c r="M50" s="48"/>
      <c r="N50" s="49"/>
      <c r="O50" s="47"/>
      <c r="P50" s="50"/>
      <c r="R50" s="60"/>
    </row>
    <row r="51" spans="1:18" ht="14.45" customHeight="1" outlineLevel="1">
      <c r="B51" s="59" t="s">
        <v>403</v>
      </c>
      <c r="C51" s="52" t="s">
        <v>398</v>
      </c>
      <c r="D51" s="58">
        <v>5</v>
      </c>
      <c r="E51" s="41">
        <v>116</v>
      </c>
      <c r="F51" s="55">
        <v>0.15</v>
      </c>
      <c r="G51" s="56">
        <f t="shared" si="1"/>
        <v>133.39999999999998</v>
      </c>
      <c r="H51" s="43">
        <v>150</v>
      </c>
      <c r="I51" s="44">
        <v>1</v>
      </c>
      <c r="J51" s="57">
        <f t="shared" si="0"/>
        <v>100.04999999999998</v>
      </c>
      <c r="K51" s="46"/>
      <c r="L51" s="47"/>
      <c r="M51" s="48"/>
      <c r="N51" s="49"/>
      <c r="O51" s="47"/>
      <c r="P51" s="50"/>
      <c r="R51" s="60"/>
    </row>
    <row r="52" spans="1:18" ht="14.45" customHeight="1" outlineLevel="1">
      <c r="B52" s="59" t="s">
        <v>404</v>
      </c>
      <c r="C52" s="52" t="s">
        <v>398</v>
      </c>
      <c r="D52" s="58">
        <v>12</v>
      </c>
      <c r="E52" s="41">
        <v>116</v>
      </c>
      <c r="F52" s="55">
        <v>0.15</v>
      </c>
      <c r="G52" s="56">
        <f t="shared" si="1"/>
        <v>133.39999999999998</v>
      </c>
      <c r="H52" s="43">
        <v>40</v>
      </c>
      <c r="I52" s="44">
        <v>1</v>
      </c>
      <c r="J52" s="57">
        <f t="shared" si="0"/>
        <v>64.031999999999996</v>
      </c>
      <c r="K52" s="46"/>
      <c r="L52" s="47"/>
      <c r="M52" s="48"/>
      <c r="N52" s="49"/>
      <c r="O52" s="47"/>
      <c r="P52" s="50"/>
      <c r="R52" s="60"/>
    </row>
    <row r="53" spans="1:18" ht="14.45" customHeight="1" outlineLevel="1">
      <c r="B53" s="59" t="s">
        <v>405</v>
      </c>
      <c r="C53" s="52" t="s">
        <v>94</v>
      </c>
      <c r="D53" s="58">
        <v>3</v>
      </c>
      <c r="E53" s="41">
        <v>72</v>
      </c>
      <c r="F53" s="55">
        <v>0.15</v>
      </c>
      <c r="G53" s="56">
        <f t="shared" si="1"/>
        <v>82.8</v>
      </c>
      <c r="H53" s="43">
        <v>10</v>
      </c>
      <c r="I53" s="44">
        <v>1</v>
      </c>
      <c r="J53" s="57">
        <f t="shared" si="0"/>
        <v>2.484</v>
      </c>
      <c r="K53" s="46"/>
      <c r="L53" s="47"/>
      <c r="M53" s="48"/>
      <c r="N53" s="49"/>
      <c r="O53" s="47"/>
      <c r="P53" s="50"/>
      <c r="R53" s="60"/>
    </row>
    <row r="54" spans="1:18" outlineLevel="1">
      <c r="B54" s="59" t="s">
        <v>106</v>
      </c>
      <c r="C54" s="39" t="s">
        <v>271</v>
      </c>
      <c r="D54" s="39">
        <v>1</v>
      </c>
      <c r="E54" s="41">
        <v>100</v>
      </c>
      <c r="F54" s="42">
        <v>0</v>
      </c>
      <c r="G54" s="56">
        <f t="shared" si="1"/>
        <v>100</v>
      </c>
      <c r="H54" s="43">
        <v>5</v>
      </c>
      <c r="I54" s="44">
        <v>1</v>
      </c>
      <c r="J54" s="57">
        <f t="shared" si="0"/>
        <v>0.5</v>
      </c>
      <c r="K54" s="46"/>
      <c r="L54" s="47"/>
      <c r="M54" s="48"/>
      <c r="N54" s="49"/>
      <c r="O54" s="47"/>
      <c r="P54" s="50"/>
      <c r="R54" s="60"/>
    </row>
    <row r="55" spans="1:18" outlineLevel="1">
      <c r="B55" s="59" t="s">
        <v>106</v>
      </c>
      <c r="C55" s="39" t="s">
        <v>76</v>
      </c>
      <c r="D55" s="39">
        <v>3</v>
      </c>
      <c r="E55" s="41">
        <v>60</v>
      </c>
      <c r="F55" s="42">
        <v>0</v>
      </c>
      <c r="G55" s="56">
        <f t="shared" si="1"/>
        <v>60</v>
      </c>
      <c r="H55" s="43">
        <v>5</v>
      </c>
      <c r="I55" s="44">
        <v>1</v>
      </c>
      <c r="J55" s="57">
        <f t="shared" si="0"/>
        <v>0.89999999999999991</v>
      </c>
      <c r="K55" s="46"/>
      <c r="L55" s="47"/>
      <c r="M55" s="48"/>
      <c r="N55" s="49"/>
      <c r="O55" s="47"/>
      <c r="P55" s="50"/>
      <c r="R55" s="60"/>
    </row>
    <row r="56" spans="1:18" outlineLevel="1">
      <c r="B56" s="59" t="s">
        <v>406</v>
      </c>
      <c r="C56" s="52" t="s">
        <v>94</v>
      </c>
      <c r="D56" s="39">
        <v>4</v>
      </c>
      <c r="E56" s="41">
        <v>72</v>
      </c>
      <c r="F56" s="42">
        <v>0.15</v>
      </c>
      <c r="G56" s="56">
        <f t="shared" si="1"/>
        <v>82.8</v>
      </c>
      <c r="H56" s="43">
        <v>150</v>
      </c>
      <c r="I56" s="44">
        <v>1</v>
      </c>
      <c r="J56" s="57">
        <f t="shared" si="0"/>
        <v>49.68</v>
      </c>
      <c r="K56" s="46"/>
      <c r="L56" s="47"/>
      <c r="M56" s="48"/>
      <c r="N56" s="49"/>
      <c r="O56" s="47"/>
      <c r="P56" s="50"/>
      <c r="R56" s="60"/>
    </row>
    <row r="57" spans="1:18" outlineLevel="1">
      <c r="B57" s="59" t="s">
        <v>407</v>
      </c>
      <c r="C57" s="52" t="s">
        <v>94</v>
      </c>
      <c r="D57" s="39">
        <v>2</v>
      </c>
      <c r="E57" s="41">
        <v>72</v>
      </c>
      <c r="F57" s="42">
        <v>0.15</v>
      </c>
      <c r="G57" s="56">
        <f t="shared" si="1"/>
        <v>82.8</v>
      </c>
      <c r="H57" s="43">
        <v>70</v>
      </c>
      <c r="I57" s="44">
        <v>1</v>
      </c>
      <c r="J57" s="57">
        <f t="shared" si="0"/>
        <v>11.592000000000001</v>
      </c>
      <c r="K57" s="46"/>
      <c r="L57" s="47"/>
      <c r="M57" s="48"/>
      <c r="N57" s="49"/>
      <c r="O57" s="47"/>
      <c r="P57" s="50"/>
      <c r="R57" s="60"/>
    </row>
    <row r="58" spans="1:18" outlineLevel="1">
      <c r="B58" s="59" t="s">
        <v>408</v>
      </c>
      <c r="C58" s="52" t="s">
        <v>94</v>
      </c>
      <c r="D58" s="39">
        <v>9</v>
      </c>
      <c r="E58" s="41">
        <v>72</v>
      </c>
      <c r="F58" s="42">
        <v>0.15</v>
      </c>
      <c r="G58" s="56">
        <f t="shared" si="1"/>
        <v>82.8</v>
      </c>
      <c r="H58" s="43">
        <v>10</v>
      </c>
      <c r="I58" s="44">
        <v>1</v>
      </c>
      <c r="J58" s="57">
        <f t="shared" si="0"/>
        <v>7.452</v>
      </c>
      <c r="K58" s="46"/>
      <c r="L58" s="47"/>
      <c r="M58" s="48"/>
      <c r="N58" s="49"/>
      <c r="O58" s="47"/>
      <c r="P58" s="50"/>
      <c r="R58" s="60"/>
    </row>
    <row r="59" spans="1:18" outlineLevel="1">
      <c r="A59" s="1" t="s">
        <v>95</v>
      </c>
      <c r="B59" s="59" t="s">
        <v>409</v>
      </c>
      <c r="C59" s="52" t="s">
        <v>92</v>
      </c>
      <c r="D59" s="39">
        <v>3</v>
      </c>
      <c r="E59" s="41">
        <v>36</v>
      </c>
      <c r="F59" s="42">
        <v>0.15</v>
      </c>
      <c r="G59" s="56">
        <f t="shared" si="1"/>
        <v>41.4</v>
      </c>
      <c r="H59" s="43">
        <v>500</v>
      </c>
      <c r="I59" s="44">
        <v>1</v>
      </c>
      <c r="J59" s="57">
        <f t="shared" si="0"/>
        <v>62.099999999999994</v>
      </c>
      <c r="K59" s="46"/>
      <c r="L59" s="47"/>
      <c r="M59" s="48"/>
      <c r="N59" s="49"/>
      <c r="O59" s="47"/>
      <c r="P59" s="50"/>
      <c r="R59" s="60"/>
    </row>
    <row r="60" spans="1:18" outlineLevel="1">
      <c r="B60" s="59" t="s">
        <v>409</v>
      </c>
      <c r="C60" s="52" t="s">
        <v>94</v>
      </c>
      <c r="D60" s="39">
        <v>8</v>
      </c>
      <c r="E60" s="41">
        <v>72</v>
      </c>
      <c r="F60" s="42">
        <v>0.15</v>
      </c>
      <c r="G60" s="56">
        <f t="shared" si="1"/>
        <v>82.8</v>
      </c>
      <c r="H60" s="43">
        <v>500</v>
      </c>
      <c r="I60" s="44">
        <v>1</v>
      </c>
      <c r="J60" s="57">
        <f t="shared" si="0"/>
        <v>331.2</v>
      </c>
      <c r="K60" s="46"/>
      <c r="L60" s="47"/>
      <c r="M60" s="48"/>
      <c r="N60" s="49"/>
      <c r="O60" s="47"/>
      <c r="P60" s="50"/>
      <c r="R60" s="60"/>
    </row>
    <row r="61" spans="1:18" outlineLevel="1">
      <c r="B61" s="59" t="s">
        <v>290</v>
      </c>
      <c r="C61" s="39" t="s">
        <v>76</v>
      </c>
      <c r="D61" s="39">
        <v>1</v>
      </c>
      <c r="E61" s="41">
        <v>60</v>
      </c>
      <c r="F61" s="42">
        <v>0</v>
      </c>
      <c r="G61" s="56">
        <f t="shared" si="1"/>
        <v>60</v>
      </c>
      <c r="H61" s="43">
        <v>10</v>
      </c>
      <c r="I61" s="44">
        <v>1</v>
      </c>
      <c r="J61" s="57">
        <f t="shared" si="0"/>
        <v>0.6</v>
      </c>
      <c r="K61" s="46"/>
      <c r="L61" s="47"/>
      <c r="M61" s="48"/>
      <c r="N61" s="49"/>
      <c r="O61" s="47"/>
      <c r="P61" s="50"/>
      <c r="R61" s="60"/>
    </row>
    <row r="62" spans="1:18" outlineLevel="1">
      <c r="B62" s="59" t="s">
        <v>106</v>
      </c>
      <c r="C62" s="39" t="s">
        <v>271</v>
      </c>
      <c r="D62" s="39">
        <v>2</v>
      </c>
      <c r="E62" s="41">
        <v>100</v>
      </c>
      <c r="F62" s="42">
        <v>0</v>
      </c>
      <c r="G62" s="56">
        <f t="shared" si="1"/>
        <v>100</v>
      </c>
      <c r="H62" s="43">
        <v>140</v>
      </c>
      <c r="I62" s="44">
        <v>1</v>
      </c>
      <c r="J62" s="57">
        <f t="shared" si="0"/>
        <v>28</v>
      </c>
      <c r="K62" s="46"/>
      <c r="L62" s="47"/>
      <c r="M62" s="48"/>
      <c r="N62" s="49"/>
      <c r="O62" s="47"/>
      <c r="P62" s="50"/>
      <c r="R62" s="60"/>
    </row>
    <row r="63" spans="1:18" outlineLevel="1">
      <c r="B63" s="59" t="s">
        <v>106</v>
      </c>
      <c r="C63" s="39" t="s">
        <v>76</v>
      </c>
      <c r="D63" s="39">
        <v>2</v>
      </c>
      <c r="E63" s="41">
        <v>60</v>
      </c>
      <c r="F63" s="42">
        <v>0</v>
      </c>
      <c r="G63" s="56">
        <f t="shared" si="1"/>
        <v>60</v>
      </c>
      <c r="H63" s="43">
        <v>140</v>
      </c>
      <c r="I63" s="44">
        <v>1</v>
      </c>
      <c r="J63" s="57">
        <f t="shared" si="0"/>
        <v>16.8</v>
      </c>
      <c r="K63" s="46"/>
      <c r="L63" s="47"/>
      <c r="M63" s="48"/>
      <c r="N63" s="49"/>
      <c r="O63" s="47"/>
      <c r="P63" s="50"/>
      <c r="R63" s="60"/>
    </row>
    <row r="64" spans="1:18" outlineLevel="1">
      <c r="B64" s="59" t="s">
        <v>394</v>
      </c>
      <c r="C64" s="52" t="s">
        <v>94</v>
      </c>
      <c r="D64" s="39">
        <v>6</v>
      </c>
      <c r="E64" s="41">
        <v>72</v>
      </c>
      <c r="F64" s="42">
        <v>0.15</v>
      </c>
      <c r="G64" s="56">
        <f t="shared" si="1"/>
        <v>82.8</v>
      </c>
      <c r="H64" s="43">
        <v>420</v>
      </c>
      <c r="I64" s="44">
        <v>1</v>
      </c>
      <c r="J64" s="57">
        <f t="shared" si="0"/>
        <v>208.65599999999998</v>
      </c>
      <c r="K64" s="46"/>
      <c r="L64" s="47"/>
      <c r="M64" s="48"/>
      <c r="N64" s="49"/>
      <c r="O64" s="47"/>
      <c r="P64" s="50"/>
      <c r="R64" s="60"/>
    </row>
    <row r="65" spans="2:18" outlineLevel="1">
      <c r="B65" s="59" t="s">
        <v>410</v>
      </c>
      <c r="C65" s="52" t="s">
        <v>94</v>
      </c>
      <c r="D65" s="39">
        <v>3</v>
      </c>
      <c r="E65" s="41">
        <v>72</v>
      </c>
      <c r="F65" s="42">
        <v>0.15</v>
      </c>
      <c r="G65" s="56">
        <f t="shared" si="1"/>
        <v>82.8</v>
      </c>
      <c r="H65" s="43">
        <v>400</v>
      </c>
      <c r="I65" s="44">
        <v>1</v>
      </c>
      <c r="J65" s="57">
        <f t="shared" si="0"/>
        <v>99.359999999999985</v>
      </c>
      <c r="K65" s="46"/>
      <c r="L65" s="47"/>
      <c r="M65" s="48"/>
      <c r="N65" s="49"/>
      <c r="O65" s="47"/>
      <c r="P65" s="50"/>
      <c r="R65" s="60"/>
    </row>
    <row r="66" spans="2:18" outlineLevel="1">
      <c r="B66" s="59" t="s">
        <v>411</v>
      </c>
      <c r="C66" s="52" t="s">
        <v>94</v>
      </c>
      <c r="D66" s="39">
        <v>3</v>
      </c>
      <c r="E66" s="41">
        <v>72</v>
      </c>
      <c r="F66" s="42">
        <v>0.15</v>
      </c>
      <c r="G66" s="56">
        <f t="shared" si="1"/>
        <v>82.8</v>
      </c>
      <c r="H66" s="43">
        <v>400</v>
      </c>
      <c r="I66" s="44">
        <v>1</v>
      </c>
      <c r="J66" s="57">
        <f t="shared" si="0"/>
        <v>99.359999999999985</v>
      </c>
      <c r="K66" s="46"/>
      <c r="L66" s="47"/>
      <c r="M66" s="48"/>
      <c r="N66" s="49"/>
      <c r="O66" s="47"/>
      <c r="P66" s="50"/>
      <c r="R66" s="60"/>
    </row>
    <row r="67" spans="2:18" outlineLevel="1">
      <c r="B67" s="59" t="s">
        <v>412</v>
      </c>
      <c r="C67" s="52" t="s">
        <v>94</v>
      </c>
      <c r="D67" s="39">
        <v>48</v>
      </c>
      <c r="E67" s="41">
        <v>72</v>
      </c>
      <c r="F67" s="42">
        <v>0.15</v>
      </c>
      <c r="G67" s="56">
        <f t="shared" si="1"/>
        <v>82.8</v>
      </c>
      <c r="H67" s="43">
        <v>1880</v>
      </c>
      <c r="I67" s="44">
        <v>1</v>
      </c>
      <c r="J67" s="57">
        <f t="shared" si="0"/>
        <v>7471.8719999999994</v>
      </c>
      <c r="K67" s="46"/>
      <c r="L67" s="47"/>
      <c r="M67" s="48"/>
      <c r="N67" s="49"/>
      <c r="O67" s="47"/>
      <c r="P67" s="50"/>
      <c r="R67" s="60"/>
    </row>
    <row r="68" spans="2:18" outlineLevel="1">
      <c r="B68" s="59" t="s">
        <v>412</v>
      </c>
      <c r="C68" s="52" t="s">
        <v>79</v>
      </c>
      <c r="D68" s="39">
        <v>8</v>
      </c>
      <c r="E68" s="41">
        <v>36</v>
      </c>
      <c r="F68" s="42">
        <v>0.15</v>
      </c>
      <c r="G68" s="56">
        <f t="shared" si="1"/>
        <v>41.4</v>
      </c>
      <c r="H68" s="43">
        <v>1880</v>
      </c>
      <c r="I68" s="44">
        <v>1</v>
      </c>
      <c r="J68" s="57">
        <f t="shared" si="0"/>
        <v>622.65599999999995</v>
      </c>
      <c r="K68" s="46"/>
      <c r="L68" s="47"/>
      <c r="M68" s="48"/>
      <c r="N68" s="49"/>
      <c r="O68" s="47"/>
      <c r="P68" s="50"/>
      <c r="R68" s="60"/>
    </row>
    <row r="69" spans="2:18" outlineLevel="1">
      <c r="B69" s="59" t="s">
        <v>413</v>
      </c>
      <c r="C69" s="52" t="s">
        <v>94</v>
      </c>
      <c r="D69" s="39">
        <v>7</v>
      </c>
      <c r="E69" s="41">
        <v>72</v>
      </c>
      <c r="F69" s="42">
        <v>0.15</v>
      </c>
      <c r="G69" s="56">
        <f t="shared" si="1"/>
        <v>82.8</v>
      </c>
      <c r="H69" s="43">
        <v>1175</v>
      </c>
      <c r="I69" s="44">
        <v>1</v>
      </c>
      <c r="J69" s="57">
        <f t="shared" si="0"/>
        <v>681.03</v>
      </c>
      <c r="K69" s="46"/>
      <c r="L69" s="47"/>
      <c r="M69" s="48"/>
      <c r="N69" s="49"/>
      <c r="O69" s="47"/>
      <c r="P69" s="50"/>
      <c r="R69" s="60"/>
    </row>
    <row r="70" spans="2:18" outlineLevel="1">
      <c r="B70" s="59" t="s">
        <v>414</v>
      </c>
      <c r="C70" s="52" t="s">
        <v>94</v>
      </c>
      <c r="D70" s="39">
        <v>9</v>
      </c>
      <c r="E70" s="41">
        <v>72</v>
      </c>
      <c r="F70" s="42">
        <v>0.15</v>
      </c>
      <c r="G70" s="56">
        <f t="shared" si="1"/>
        <v>82.8</v>
      </c>
      <c r="H70" s="43">
        <v>1175</v>
      </c>
      <c r="I70" s="44">
        <v>1</v>
      </c>
      <c r="J70" s="57">
        <f t="shared" si="0"/>
        <v>875.6099999999999</v>
      </c>
      <c r="K70" s="46"/>
      <c r="L70" s="47"/>
      <c r="M70" s="48"/>
      <c r="N70" s="49"/>
      <c r="O70" s="47"/>
      <c r="P70" s="50"/>
      <c r="R70" s="60"/>
    </row>
    <row r="71" spans="2:18" outlineLevel="1">
      <c r="B71" s="59" t="s">
        <v>414</v>
      </c>
      <c r="C71" s="52" t="s">
        <v>94</v>
      </c>
      <c r="D71" s="39">
        <v>4</v>
      </c>
      <c r="E71" s="41">
        <v>72</v>
      </c>
      <c r="F71" s="42">
        <v>0.15</v>
      </c>
      <c r="G71" s="56">
        <f t="shared" si="1"/>
        <v>82.8</v>
      </c>
      <c r="H71" s="43">
        <v>1175</v>
      </c>
      <c r="I71" s="44">
        <v>1</v>
      </c>
      <c r="J71" s="57">
        <f t="shared" si="0"/>
        <v>389.15999999999997</v>
      </c>
      <c r="K71" s="46"/>
      <c r="L71" s="47"/>
      <c r="M71" s="48"/>
      <c r="N71" s="49"/>
      <c r="O71" s="47"/>
      <c r="P71" s="50"/>
      <c r="R71" s="60"/>
    </row>
    <row r="72" spans="2:18" ht="13.5" thickBot="1">
      <c r="B72" s="65"/>
      <c r="C72" s="66" t="s">
        <v>66</v>
      </c>
      <c r="D72" s="67">
        <f>SUM(D7:D71)</f>
        <v>394</v>
      </c>
      <c r="E72" s="68"/>
      <c r="F72" s="68"/>
      <c r="G72" s="67">
        <f>SUM(G7:G71)</f>
        <v>5391.4000000000033</v>
      </c>
      <c r="H72" s="67"/>
      <c r="I72" s="69"/>
      <c r="J72" s="111">
        <f>SUM(J7:J71)</f>
        <v>19049.624199999998</v>
      </c>
      <c r="K72" s="79"/>
      <c r="L72" s="67">
        <f>SUM(L7:L71)</f>
        <v>0</v>
      </c>
      <c r="M72" s="67">
        <f>SUM(M7:M71)</f>
        <v>0</v>
      </c>
      <c r="N72" s="67">
        <f>SUM(N7:N71)</f>
        <v>0</v>
      </c>
      <c r="O72" s="67">
        <f>SUM(O7:O71)</f>
        <v>0</v>
      </c>
      <c r="P72" s="94">
        <f>SUM(P7:P54)</f>
        <v>0</v>
      </c>
    </row>
    <row r="73" spans="2:18">
      <c r="J73" s="5"/>
    </row>
    <row r="75" spans="2:18">
      <c r="B75" s="2" t="s">
        <v>164</v>
      </c>
      <c r="C75" s="2"/>
      <c r="D75" s="2"/>
      <c r="E75" s="2"/>
      <c r="F75" s="2"/>
      <c r="G75" s="2"/>
      <c r="H75" s="2"/>
      <c r="I75" s="2"/>
      <c r="J75" s="2">
        <v>134</v>
      </c>
    </row>
    <row r="76" spans="2:18">
      <c r="B76" s="2" t="s">
        <v>166</v>
      </c>
      <c r="C76" s="2"/>
      <c r="D76" s="2"/>
      <c r="E76" s="2"/>
      <c r="F76" s="2"/>
      <c r="G76" s="2"/>
      <c r="H76" s="2"/>
      <c r="I76" s="2"/>
      <c r="J76" s="80">
        <f>J72/1000/J75</f>
        <v>0.14216137462686565</v>
      </c>
    </row>
    <row r="114" spans="2:2">
      <c r="B114" s="1" t="s">
        <v>307</v>
      </c>
    </row>
  </sheetData>
  <printOptions horizontalCentered="1"/>
  <pageMargins left="0.11811023622047245" right="0.11811023622047245" top="0.19685039370078741" bottom="0.19685039370078741" header="0.31496062992125984" footer="0.31496062992125984"/>
  <pageSetup paperSize="9" scale="53" fitToHeight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15"/>
  <sheetViews>
    <sheetView topLeftCell="A31" zoomScale="90" zoomScaleNormal="90" workbookViewId="0">
      <selection activeCell="U34" sqref="U34"/>
    </sheetView>
  </sheetViews>
  <sheetFormatPr defaultColWidth="9.140625" defaultRowHeight="12.75" outlineLevelRow="1"/>
  <cols>
    <col min="1" max="1" width="12" style="1" customWidth="1"/>
    <col min="2" max="2" width="47" style="1" customWidth="1"/>
    <col min="3" max="3" width="20.140625" style="1" customWidth="1"/>
    <col min="4" max="4" width="8" style="1" customWidth="1"/>
    <col min="5" max="6" width="9.140625" style="1"/>
    <col min="7" max="7" width="11.140625" style="1" customWidth="1"/>
    <col min="8" max="8" width="12.85546875" style="1" customWidth="1"/>
    <col min="9" max="9" width="11" style="1" customWidth="1"/>
    <col min="10" max="10" width="11.28515625" style="1" customWidth="1"/>
    <col min="11" max="11" width="30.140625" style="1" customWidth="1"/>
    <col min="12" max="13" width="9.140625" style="1"/>
    <col min="14" max="14" width="11.42578125" style="1" customWidth="1"/>
    <col min="15" max="15" width="9.140625" style="1"/>
    <col min="16" max="16" width="12.5703125" style="1" customWidth="1"/>
    <col min="17" max="16384" width="9.140625" style="1"/>
  </cols>
  <sheetData>
    <row r="1" spans="1:21">
      <c r="B1" s="2"/>
      <c r="C1" s="2"/>
      <c r="D1" s="3"/>
      <c r="E1" s="3"/>
      <c r="F1" s="3"/>
      <c r="G1" s="3"/>
      <c r="H1" s="3"/>
      <c r="I1" s="4"/>
      <c r="J1" s="5"/>
      <c r="K1" s="2"/>
      <c r="L1" s="3"/>
      <c r="M1" s="2"/>
      <c r="N1" s="3"/>
      <c r="O1" s="3"/>
      <c r="P1" s="3"/>
    </row>
    <row r="2" spans="1:21" ht="13.5" thickBot="1">
      <c r="A2" s="6" t="s">
        <v>373</v>
      </c>
      <c r="G2" s="6"/>
      <c r="J2" s="7"/>
    </row>
    <row r="3" spans="1:21">
      <c r="B3" s="8" t="s">
        <v>374</v>
      </c>
      <c r="C3" s="9"/>
      <c r="D3" s="10" t="s">
        <v>2</v>
      </c>
      <c r="E3" s="11"/>
      <c r="F3" s="11"/>
      <c r="G3" s="11"/>
      <c r="H3" s="11"/>
      <c r="I3" s="11"/>
      <c r="J3" s="85"/>
      <c r="K3" s="12" t="s">
        <v>3</v>
      </c>
      <c r="L3" s="11"/>
      <c r="M3" s="11"/>
      <c r="N3" s="11"/>
      <c r="O3" s="11"/>
      <c r="P3" s="13"/>
    </row>
    <row r="4" spans="1:21" ht="51.75" customHeight="1">
      <c r="B4" s="14" t="s">
        <v>4</v>
      </c>
      <c r="C4" s="15" t="s">
        <v>5</v>
      </c>
      <c r="D4" s="16" t="s">
        <v>6</v>
      </c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7" t="s">
        <v>12</v>
      </c>
      <c r="K4" s="18" t="s">
        <v>13</v>
      </c>
      <c r="L4" s="19" t="s">
        <v>14</v>
      </c>
      <c r="M4" s="19" t="s">
        <v>15</v>
      </c>
      <c r="N4" s="19" t="s">
        <v>16</v>
      </c>
      <c r="O4" s="19" t="s">
        <v>17</v>
      </c>
      <c r="P4" s="20" t="s">
        <v>18</v>
      </c>
    </row>
    <row r="5" spans="1:21" ht="16.5" customHeight="1" thickBot="1">
      <c r="B5" s="21"/>
      <c r="C5" s="22"/>
      <c r="D5" s="23" t="s">
        <v>19</v>
      </c>
      <c r="E5" s="24" t="s">
        <v>20</v>
      </c>
      <c r="F5" s="24" t="s">
        <v>21</v>
      </c>
      <c r="G5" s="24" t="s">
        <v>20</v>
      </c>
      <c r="H5" s="23" t="s">
        <v>22</v>
      </c>
      <c r="I5" s="24" t="s">
        <v>21</v>
      </c>
      <c r="J5" s="25" t="s">
        <v>23</v>
      </c>
      <c r="K5" s="21"/>
      <c r="L5" s="23" t="s">
        <v>19</v>
      </c>
      <c r="M5" s="24" t="s">
        <v>20</v>
      </c>
      <c r="N5" s="24" t="s">
        <v>23</v>
      </c>
      <c r="O5" s="23" t="s">
        <v>23</v>
      </c>
      <c r="P5" s="26" t="s">
        <v>24</v>
      </c>
      <c r="R5" s="27"/>
    </row>
    <row r="6" spans="1:21" ht="39.75" customHeight="1" thickTop="1">
      <c r="B6" s="28" t="s">
        <v>375</v>
      </c>
      <c r="C6" s="29"/>
      <c r="D6" s="30"/>
      <c r="E6" s="31"/>
      <c r="F6" s="31"/>
      <c r="G6" s="31"/>
      <c r="H6" s="32"/>
      <c r="I6" s="32"/>
      <c r="J6" s="33"/>
      <c r="K6" s="28"/>
      <c r="L6" s="35"/>
      <c r="M6" s="31"/>
      <c r="N6" s="31"/>
      <c r="O6" s="35"/>
      <c r="P6" s="34"/>
      <c r="R6" s="36"/>
      <c r="S6" s="37"/>
      <c r="T6" s="37"/>
      <c r="U6" s="37"/>
    </row>
    <row r="7" spans="1:21" ht="14.45" customHeight="1" outlineLevel="1">
      <c r="A7" s="1" t="s">
        <v>69</v>
      </c>
      <c r="B7" s="203" t="s">
        <v>376</v>
      </c>
      <c r="C7" s="52" t="s">
        <v>377</v>
      </c>
      <c r="D7" s="53">
        <v>6</v>
      </c>
      <c r="E7" s="54">
        <v>108</v>
      </c>
      <c r="F7" s="55">
        <v>0.15</v>
      </c>
      <c r="G7" s="54">
        <f>E7*(1+F7)</f>
        <v>124.19999999999999</v>
      </c>
      <c r="H7" s="71">
        <v>480</v>
      </c>
      <c r="I7" s="72">
        <v>1</v>
      </c>
      <c r="J7" s="57">
        <f>(G7/1000*H7)*I7*D7</f>
        <v>357.69599999999997</v>
      </c>
      <c r="K7" s="73"/>
      <c r="L7" s="74"/>
      <c r="M7" s="61"/>
      <c r="N7" s="75"/>
      <c r="O7" s="74"/>
      <c r="P7" s="76"/>
      <c r="R7" s="36"/>
      <c r="S7" s="37"/>
      <c r="T7" s="37"/>
      <c r="U7" s="53">
        <v>6</v>
      </c>
    </row>
    <row r="8" spans="1:21" ht="14.45" customHeight="1" outlineLevel="1">
      <c r="B8" s="51" t="s">
        <v>378</v>
      </c>
      <c r="C8" s="39" t="s">
        <v>76</v>
      </c>
      <c r="D8" s="40">
        <v>7</v>
      </c>
      <c r="E8" s="41">
        <v>60</v>
      </c>
      <c r="F8" s="55">
        <v>0</v>
      </c>
      <c r="G8" s="56">
        <f>E8*(1+F8)</f>
        <v>60</v>
      </c>
      <c r="H8" s="43">
        <v>100</v>
      </c>
      <c r="I8" s="44">
        <v>0.7</v>
      </c>
      <c r="J8" s="57">
        <f t="shared" ref="J8:J72" si="0">(G8/1000*H8)*I8*D8</f>
        <v>29.399999999999995</v>
      </c>
      <c r="K8" s="46"/>
      <c r="L8" s="47"/>
      <c r="M8" s="48"/>
      <c r="N8" s="49"/>
      <c r="O8" s="47"/>
      <c r="P8" s="50"/>
      <c r="R8" s="36"/>
      <c r="S8" s="37"/>
      <c r="T8" s="37"/>
      <c r="U8" s="58">
        <v>10</v>
      </c>
    </row>
    <row r="9" spans="1:21" ht="14.45" customHeight="1" outlineLevel="1">
      <c r="B9" s="51" t="s">
        <v>84</v>
      </c>
      <c r="C9" s="39" t="s">
        <v>76</v>
      </c>
      <c r="D9" s="58">
        <v>9</v>
      </c>
      <c r="E9" s="41">
        <v>60</v>
      </c>
      <c r="F9" s="55">
        <v>0</v>
      </c>
      <c r="G9" s="56">
        <f t="shared" ref="G9:G72" si="1">E9*(1+F9)</f>
        <v>60</v>
      </c>
      <c r="H9" s="43">
        <v>100</v>
      </c>
      <c r="I9" s="44">
        <v>0.7</v>
      </c>
      <c r="J9" s="57">
        <f t="shared" si="0"/>
        <v>37.799999999999997</v>
      </c>
      <c r="K9" s="46"/>
      <c r="L9" s="47"/>
      <c r="M9" s="48"/>
      <c r="N9" s="49"/>
      <c r="O9" s="47"/>
      <c r="P9" s="50"/>
      <c r="R9" s="36"/>
      <c r="S9" s="37"/>
      <c r="T9" s="37"/>
      <c r="U9" s="58">
        <v>54</v>
      </c>
    </row>
    <row r="10" spans="1:21" ht="14.45" customHeight="1" outlineLevel="1">
      <c r="B10" s="51" t="s">
        <v>379</v>
      </c>
      <c r="C10" s="52" t="s">
        <v>380</v>
      </c>
      <c r="D10" s="58">
        <v>2</v>
      </c>
      <c r="E10" s="41">
        <v>80</v>
      </c>
      <c r="F10" s="55">
        <v>0.15</v>
      </c>
      <c r="G10" s="56">
        <f t="shared" si="1"/>
        <v>92</v>
      </c>
      <c r="H10" s="43">
        <v>1</v>
      </c>
      <c r="I10" s="44">
        <v>1</v>
      </c>
      <c r="J10" s="57">
        <f t="shared" si="0"/>
        <v>0.184</v>
      </c>
      <c r="K10" s="46"/>
      <c r="L10" s="47"/>
      <c r="M10" s="48"/>
      <c r="N10" s="49"/>
      <c r="O10" s="47"/>
      <c r="P10" s="50"/>
      <c r="R10" s="36"/>
      <c r="U10" s="58">
        <v>16</v>
      </c>
    </row>
    <row r="11" spans="1:21" ht="14.45" customHeight="1" outlineLevel="1">
      <c r="B11" s="51" t="s">
        <v>381</v>
      </c>
      <c r="C11" s="52" t="s">
        <v>380</v>
      </c>
      <c r="D11" s="58">
        <v>6</v>
      </c>
      <c r="E11" s="41">
        <v>80</v>
      </c>
      <c r="F11" s="55">
        <v>0.15</v>
      </c>
      <c r="G11" s="56">
        <f t="shared" si="1"/>
        <v>92</v>
      </c>
      <c r="H11" s="43">
        <v>1</v>
      </c>
      <c r="I11" s="44">
        <v>1</v>
      </c>
      <c r="J11" s="57">
        <f t="shared" si="0"/>
        <v>0.55200000000000005</v>
      </c>
      <c r="K11" s="46"/>
      <c r="L11" s="47"/>
      <c r="M11" s="48"/>
      <c r="N11" s="49"/>
      <c r="O11" s="47"/>
      <c r="P11" s="50"/>
      <c r="R11" s="36"/>
      <c r="U11" s="58">
        <v>4</v>
      </c>
    </row>
    <row r="12" spans="1:21" ht="14.45" customHeight="1" outlineLevel="1">
      <c r="B12" s="59" t="s">
        <v>382</v>
      </c>
      <c r="C12" s="52" t="s">
        <v>380</v>
      </c>
      <c r="D12" s="58">
        <v>2</v>
      </c>
      <c r="E12" s="41">
        <v>80</v>
      </c>
      <c r="F12" s="55">
        <v>0.15</v>
      </c>
      <c r="G12" s="56">
        <f t="shared" si="1"/>
        <v>92</v>
      </c>
      <c r="H12" s="43">
        <v>3</v>
      </c>
      <c r="I12" s="44">
        <v>1</v>
      </c>
      <c r="J12" s="57">
        <f t="shared" si="0"/>
        <v>0.55200000000000005</v>
      </c>
      <c r="K12" s="46"/>
      <c r="L12" s="47"/>
      <c r="M12" s="48"/>
      <c r="N12" s="49"/>
      <c r="O12" s="47"/>
      <c r="P12" s="50"/>
      <c r="R12" s="36"/>
      <c r="U12" s="58">
        <v>3</v>
      </c>
    </row>
    <row r="13" spans="1:21" ht="14.45" customHeight="1" outlineLevel="1">
      <c r="B13" s="59" t="s">
        <v>383</v>
      </c>
      <c r="C13" s="52" t="s">
        <v>380</v>
      </c>
      <c r="D13" s="58">
        <v>3</v>
      </c>
      <c r="E13" s="41">
        <v>80</v>
      </c>
      <c r="F13" s="55">
        <v>0.15</v>
      </c>
      <c r="G13" s="56">
        <f t="shared" si="1"/>
        <v>92</v>
      </c>
      <c r="H13" s="43">
        <v>2</v>
      </c>
      <c r="I13" s="44">
        <v>1</v>
      </c>
      <c r="J13" s="57">
        <f t="shared" si="0"/>
        <v>0.55200000000000005</v>
      </c>
      <c r="K13" s="46"/>
      <c r="L13" s="47"/>
      <c r="M13" s="48"/>
      <c r="N13" s="49"/>
      <c r="O13" s="47"/>
      <c r="P13" s="50"/>
      <c r="R13" s="60"/>
      <c r="U13" s="58">
        <v>5</v>
      </c>
    </row>
    <row r="14" spans="1:21" ht="14.45" customHeight="1" outlineLevel="1">
      <c r="B14" s="59" t="s">
        <v>322</v>
      </c>
      <c r="C14" s="52" t="s">
        <v>380</v>
      </c>
      <c r="D14" s="58">
        <v>4</v>
      </c>
      <c r="E14" s="41">
        <v>80</v>
      </c>
      <c r="F14" s="55">
        <v>0.15</v>
      </c>
      <c r="G14" s="56">
        <f t="shared" si="1"/>
        <v>92</v>
      </c>
      <c r="H14" s="43">
        <v>1</v>
      </c>
      <c r="I14" s="44">
        <v>1</v>
      </c>
      <c r="J14" s="57">
        <f t="shared" si="0"/>
        <v>0.36799999999999999</v>
      </c>
      <c r="K14" s="46"/>
      <c r="L14" s="47"/>
      <c r="M14" s="48"/>
      <c r="N14" s="49"/>
      <c r="O14" s="47"/>
      <c r="P14" s="50"/>
      <c r="R14" s="60"/>
      <c r="U14" s="58">
        <v>2</v>
      </c>
    </row>
    <row r="15" spans="1:21" ht="14.45" customHeight="1" outlineLevel="1">
      <c r="A15" s="1" t="s">
        <v>95</v>
      </c>
      <c r="B15" s="119" t="s">
        <v>384</v>
      </c>
      <c r="C15" s="52" t="s">
        <v>94</v>
      </c>
      <c r="D15" s="58">
        <v>10</v>
      </c>
      <c r="E15" s="41">
        <v>72</v>
      </c>
      <c r="F15" s="55">
        <v>0.15</v>
      </c>
      <c r="G15" s="56">
        <f t="shared" si="1"/>
        <v>82.8</v>
      </c>
      <c r="H15" s="43">
        <v>980</v>
      </c>
      <c r="I15" s="44">
        <v>1</v>
      </c>
      <c r="J15" s="57">
        <f t="shared" si="0"/>
        <v>811.44</v>
      </c>
      <c r="K15" s="46"/>
      <c r="L15" s="47"/>
      <c r="M15" s="48"/>
      <c r="N15" s="49"/>
      <c r="O15" s="47"/>
      <c r="P15" s="50"/>
      <c r="R15" s="60"/>
      <c r="U15" s="39">
        <v>8</v>
      </c>
    </row>
    <row r="16" spans="1:21" ht="14.45" customHeight="1" outlineLevel="1">
      <c r="B16" s="119" t="s">
        <v>384</v>
      </c>
      <c r="C16" s="52" t="s">
        <v>377</v>
      </c>
      <c r="D16" s="58">
        <v>54</v>
      </c>
      <c r="E16" s="41">
        <v>108</v>
      </c>
      <c r="F16" s="55">
        <v>0.15</v>
      </c>
      <c r="G16" s="56">
        <f t="shared" si="1"/>
        <v>124.19999999999999</v>
      </c>
      <c r="H16" s="43">
        <v>980</v>
      </c>
      <c r="I16" s="44">
        <v>0.4</v>
      </c>
      <c r="J16" s="57">
        <f t="shared" si="0"/>
        <v>2629.0655999999999</v>
      </c>
      <c r="K16" s="46"/>
      <c r="L16" s="47"/>
      <c r="M16" s="48"/>
      <c r="N16" s="49"/>
      <c r="O16" s="47"/>
      <c r="P16" s="50"/>
      <c r="R16" s="60"/>
      <c r="U16" s="39">
        <v>4</v>
      </c>
    </row>
    <row r="17" spans="1:21" ht="14.45" customHeight="1" outlineLevel="1">
      <c r="B17" s="59" t="s">
        <v>385</v>
      </c>
      <c r="C17" s="52" t="s">
        <v>71</v>
      </c>
      <c r="D17" s="58">
        <v>1</v>
      </c>
      <c r="E17" s="41">
        <v>76</v>
      </c>
      <c r="F17" s="55">
        <v>0.15</v>
      </c>
      <c r="G17" s="56">
        <f t="shared" si="1"/>
        <v>87.399999999999991</v>
      </c>
      <c r="H17" s="43">
        <v>60</v>
      </c>
      <c r="I17" s="44">
        <v>1</v>
      </c>
      <c r="J17" s="57">
        <f t="shared" si="0"/>
        <v>5.2439999999999998</v>
      </c>
      <c r="K17" s="46"/>
      <c r="L17" s="47"/>
      <c r="M17" s="48"/>
      <c r="N17" s="49"/>
      <c r="O17" s="47"/>
      <c r="P17" s="50"/>
      <c r="R17" s="60"/>
      <c r="U17" s="39">
        <v>10</v>
      </c>
    </row>
    <row r="18" spans="1:21" ht="14.45" customHeight="1" outlineLevel="1">
      <c r="B18" s="119" t="s">
        <v>376</v>
      </c>
      <c r="C18" s="52" t="s">
        <v>94</v>
      </c>
      <c r="D18" s="58">
        <v>16</v>
      </c>
      <c r="E18" s="41">
        <v>72</v>
      </c>
      <c r="F18" s="55">
        <v>0.15</v>
      </c>
      <c r="G18" s="56">
        <f t="shared" si="1"/>
        <v>82.8</v>
      </c>
      <c r="H18" s="43">
        <v>840</v>
      </c>
      <c r="I18" s="44">
        <v>0.75</v>
      </c>
      <c r="J18" s="57">
        <f t="shared" si="0"/>
        <v>834.62399999999991</v>
      </c>
      <c r="K18" s="46"/>
      <c r="L18" s="47"/>
      <c r="M18" s="48"/>
      <c r="N18" s="49"/>
      <c r="O18" s="47"/>
      <c r="P18" s="50"/>
      <c r="R18" s="60"/>
      <c r="U18" s="39">
        <v>5</v>
      </c>
    </row>
    <row r="19" spans="1:21" ht="14.45" customHeight="1" outlineLevel="1">
      <c r="B19" s="59" t="s">
        <v>376</v>
      </c>
      <c r="C19" s="52" t="s">
        <v>386</v>
      </c>
      <c r="D19" s="58">
        <v>0</v>
      </c>
      <c r="E19" s="41">
        <v>8</v>
      </c>
      <c r="F19" s="55">
        <v>0.15</v>
      </c>
      <c r="G19" s="56">
        <f>E19*(1+F19)</f>
        <v>9.1999999999999993</v>
      </c>
      <c r="H19" s="43"/>
      <c r="I19" s="44"/>
      <c r="J19" s="57">
        <f t="shared" si="0"/>
        <v>0</v>
      </c>
      <c r="K19" s="46"/>
      <c r="L19" s="47"/>
      <c r="M19" s="48"/>
      <c r="N19" s="49"/>
      <c r="O19" s="47"/>
      <c r="P19" s="50"/>
      <c r="R19" s="60"/>
      <c r="U19" s="58">
        <v>2</v>
      </c>
    </row>
    <row r="20" spans="1:21" ht="14.45" customHeight="1" outlineLevel="1">
      <c r="B20" s="119" t="s">
        <v>387</v>
      </c>
      <c r="C20" s="52" t="s">
        <v>94</v>
      </c>
      <c r="D20" s="58">
        <v>4</v>
      </c>
      <c r="E20" s="41">
        <v>72</v>
      </c>
      <c r="F20" s="55">
        <v>0.15</v>
      </c>
      <c r="G20" s="56">
        <f t="shared" si="1"/>
        <v>82.8</v>
      </c>
      <c r="H20" s="43">
        <v>1880</v>
      </c>
      <c r="I20" s="44">
        <v>0.5</v>
      </c>
      <c r="J20" s="57">
        <f t="shared" si="0"/>
        <v>311.32799999999997</v>
      </c>
      <c r="K20" s="46"/>
      <c r="L20" s="47"/>
      <c r="M20" s="48"/>
      <c r="N20" s="49"/>
      <c r="O20" s="47"/>
      <c r="P20" s="50"/>
      <c r="R20" s="60"/>
      <c r="U20" s="39">
        <v>3</v>
      </c>
    </row>
    <row r="21" spans="1:21" ht="14.45" customHeight="1" outlineLevel="1">
      <c r="B21" s="119" t="s">
        <v>388</v>
      </c>
      <c r="C21" s="52" t="s">
        <v>94</v>
      </c>
      <c r="D21" s="58">
        <v>3</v>
      </c>
      <c r="E21" s="41">
        <v>72</v>
      </c>
      <c r="F21" s="55">
        <v>0.15</v>
      </c>
      <c r="G21" s="56">
        <f t="shared" si="1"/>
        <v>82.8</v>
      </c>
      <c r="H21" s="43">
        <v>1500</v>
      </c>
      <c r="I21" s="44">
        <v>0.66</v>
      </c>
      <c r="J21" s="57">
        <f t="shared" si="0"/>
        <v>245.91600000000003</v>
      </c>
      <c r="K21" s="46"/>
      <c r="L21" s="47"/>
      <c r="M21" s="48"/>
      <c r="N21" s="49"/>
      <c r="O21" s="47"/>
      <c r="P21" s="50"/>
      <c r="R21" s="60"/>
      <c r="U21" s="39">
        <v>8</v>
      </c>
    </row>
    <row r="22" spans="1:21" ht="14.45" customHeight="1" outlineLevel="1">
      <c r="B22" s="119" t="s">
        <v>389</v>
      </c>
      <c r="C22" s="52" t="s">
        <v>94</v>
      </c>
      <c r="D22" s="58">
        <v>5</v>
      </c>
      <c r="E22" s="41">
        <v>72</v>
      </c>
      <c r="F22" s="55">
        <v>0.15</v>
      </c>
      <c r="G22" s="56">
        <f t="shared" si="1"/>
        <v>82.8</v>
      </c>
      <c r="H22" s="43">
        <v>1500</v>
      </c>
      <c r="I22" s="44">
        <v>0.5</v>
      </c>
      <c r="J22" s="57">
        <f t="shared" si="0"/>
        <v>310.5</v>
      </c>
      <c r="K22" s="46"/>
      <c r="L22" s="47"/>
      <c r="M22" s="48"/>
      <c r="N22" s="49"/>
      <c r="O22" s="47"/>
      <c r="P22" s="50"/>
      <c r="R22" s="60"/>
      <c r="U22" s="39">
        <v>46</v>
      </c>
    </row>
    <row r="23" spans="1:21" ht="14.45" customHeight="1" outlineLevel="1">
      <c r="B23" s="59" t="s">
        <v>304</v>
      </c>
      <c r="C23" s="52" t="s">
        <v>71</v>
      </c>
      <c r="D23" s="58">
        <v>2</v>
      </c>
      <c r="E23" s="189">
        <f>4*18</f>
        <v>72</v>
      </c>
      <c r="F23" s="55">
        <v>0.15</v>
      </c>
      <c r="G23" s="56">
        <f t="shared" si="1"/>
        <v>82.8</v>
      </c>
      <c r="H23" s="43">
        <v>452</v>
      </c>
      <c r="I23" s="44">
        <v>1</v>
      </c>
      <c r="J23" s="57">
        <f t="shared" si="0"/>
        <v>74.851200000000006</v>
      </c>
      <c r="K23" s="46"/>
      <c r="L23" s="47"/>
      <c r="M23" s="48"/>
      <c r="N23" s="49"/>
      <c r="O23" s="47"/>
      <c r="P23" s="50"/>
      <c r="R23" s="60"/>
      <c r="U23" s="39">
        <v>7</v>
      </c>
    </row>
    <row r="24" spans="1:21" ht="14.45" customHeight="1" outlineLevel="1">
      <c r="B24" s="59" t="s">
        <v>390</v>
      </c>
      <c r="C24" s="52" t="s">
        <v>94</v>
      </c>
      <c r="D24" s="58">
        <v>6</v>
      </c>
      <c r="E24" s="41">
        <v>72</v>
      </c>
      <c r="F24" s="55">
        <v>0.15</v>
      </c>
      <c r="G24" s="56">
        <f t="shared" si="1"/>
        <v>82.8</v>
      </c>
      <c r="H24" s="43">
        <v>226</v>
      </c>
      <c r="I24" s="44">
        <v>1</v>
      </c>
      <c r="J24" s="57">
        <f t="shared" si="0"/>
        <v>112.27680000000001</v>
      </c>
      <c r="K24" s="46"/>
      <c r="L24" s="47"/>
      <c r="M24" s="48"/>
      <c r="N24" s="49"/>
      <c r="O24" s="47"/>
      <c r="P24" s="50"/>
      <c r="R24" s="60"/>
      <c r="U24" s="39">
        <v>1</v>
      </c>
    </row>
    <row r="25" spans="1:21" ht="14.45" customHeight="1" outlineLevel="1">
      <c r="B25" s="119" t="s">
        <v>352</v>
      </c>
      <c r="C25" s="52" t="s">
        <v>377</v>
      </c>
      <c r="D25" s="58">
        <v>2</v>
      </c>
      <c r="E25" s="41">
        <v>108</v>
      </c>
      <c r="F25" s="55">
        <v>0.15</v>
      </c>
      <c r="G25" s="56">
        <f t="shared" si="1"/>
        <v>124.19999999999999</v>
      </c>
      <c r="H25" s="43">
        <v>492</v>
      </c>
      <c r="I25" s="44">
        <v>1</v>
      </c>
      <c r="J25" s="57">
        <f t="shared" si="0"/>
        <v>122.21279999999999</v>
      </c>
      <c r="K25" s="46"/>
      <c r="L25" s="47"/>
      <c r="M25" s="48"/>
      <c r="N25" s="49"/>
      <c r="O25" s="47"/>
      <c r="P25" s="50"/>
      <c r="R25" s="60"/>
      <c r="U25" s="39">
        <v>7</v>
      </c>
    </row>
    <row r="26" spans="1:21" ht="14.45" customHeight="1" outlineLevel="1">
      <c r="B26" s="46" t="s">
        <v>391</v>
      </c>
      <c r="C26" s="89"/>
      <c r="D26" s="90"/>
      <c r="E26" s="91"/>
      <c r="F26" s="62"/>
      <c r="G26" s="63"/>
      <c r="H26" s="49"/>
      <c r="I26" s="64"/>
      <c r="J26" s="57">
        <f t="shared" si="0"/>
        <v>0</v>
      </c>
      <c r="K26" s="46"/>
      <c r="L26" s="47"/>
      <c r="M26" s="48"/>
      <c r="N26" s="49"/>
      <c r="O26" s="47"/>
      <c r="P26" s="50"/>
      <c r="R26" s="60"/>
      <c r="U26" s="39">
        <v>9</v>
      </c>
    </row>
    <row r="27" spans="1:21" ht="14.45" customHeight="1" outlineLevel="1">
      <c r="A27" s="1" t="s">
        <v>262</v>
      </c>
      <c r="B27" s="59" t="s">
        <v>392</v>
      </c>
      <c r="C27" s="52" t="s">
        <v>94</v>
      </c>
      <c r="D27" s="39">
        <v>2</v>
      </c>
      <c r="E27" s="41">
        <v>72</v>
      </c>
      <c r="F27" s="55">
        <v>0.15</v>
      </c>
      <c r="G27" s="56">
        <f t="shared" si="1"/>
        <v>82.8</v>
      </c>
      <c r="H27" s="43">
        <v>1</v>
      </c>
      <c r="I27" s="44">
        <v>1</v>
      </c>
      <c r="J27" s="57">
        <f t="shared" si="0"/>
        <v>0.1656</v>
      </c>
      <c r="K27" s="46"/>
      <c r="L27" s="47"/>
      <c r="M27" s="48"/>
      <c r="N27" s="49"/>
      <c r="O27" s="47"/>
      <c r="P27" s="50"/>
      <c r="R27" s="60"/>
      <c r="U27" s="39">
        <v>4</v>
      </c>
    </row>
    <row r="28" spans="1:21" ht="14.45" customHeight="1" outlineLevel="1">
      <c r="B28" s="59" t="s">
        <v>747</v>
      </c>
      <c r="C28" s="52" t="s">
        <v>94</v>
      </c>
      <c r="D28" s="39">
        <v>22</v>
      </c>
      <c r="E28" s="41">
        <v>72</v>
      </c>
      <c r="F28" s="55">
        <v>0.15</v>
      </c>
      <c r="G28" s="56">
        <f t="shared" si="1"/>
        <v>82.8</v>
      </c>
      <c r="H28" s="43">
        <v>800</v>
      </c>
      <c r="I28" s="44">
        <v>0.2</v>
      </c>
      <c r="J28" s="57">
        <f t="shared" si="0"/>
        <v>291.45599999999996</v>
      </c>
      <c r="K28" s="46"/>
      <c r="L28" s="47"/>
      <c r="M28" s="48"/>
      <c r="N28" s="49"/>
      <c r="O28" s="47"/>
      <c r="P28" s="50"/>
      <c r="R28" s="60"/>
    </row>
    <row r="29" spans="1:21" ht="14.45" customHeight="1" outlineLevel="1">
      <c r="B29" s="59" t="s">
        <v>748</v>
      </c>
      <c r="C29" s="39" t="s">
        <v>271</v>
      </c>
      <c r="D29" s="39">
        <v>9</v>
      </c>
      <c r="E29" s="41">
        <v>100</v>
      </c>
      <c r="F29" s="55">
        <v>0</v>
      </c>
      <c r="G29" s="56">
        <f t="shared" si="1"/>
        <v>100</v>
      </c>
      <c r="H29" s="43">
        <v>700</v>
      </c>
      <c r="I29" s="44">
        <v>0.2</v>
      </c>
      <c r="J29" s="57">
        <f t="shared" si="0"/>
        <v>126</v>
      </c>
      <c r="K29" s="46"/>
      <c r="L29" s="47"/>
      <c r="M29" s="48"/>
      <c r="N29" s="49"/>
      <c r="O29" s="47"/>
      <c r="P29" s="50"/>
      <c r="R29" s="60"/>
      <c r="U29" s="207">
        <f>SUM(U7:U28)</f>
        <v>214</v>
      </c>
    </row>
    <row r="30" spans="1:21" ht="14.45" customHeight="1" outlineLevel="1">
      <c r="B30" s="59"/>
      <c r="C30" s="52"/>
      <c r="D30" s="39"/>
      <c r="E30" s="41"/>
      <c r="F30" s="55">
        <v>0.15</v>
      </c>
      <c r="G30" s="56">
        <f t="shared" si="1"/>
        <v>0</v>
      </c>
      <c r="H30" s="43"/>
      <c r="I30" s="44"/>
      <c r="J30" s="57">
        <f t="shared" si="0"/>
        <v>0</v>
      </c>
      <c r="K30" s="46"/>
      <c r="L30" s="47"/>
      <c r="M30" s="48"/>
      <c r="N30" s="49"/>
      <c r="O30" s="47"/>
      <c r="P30" s="50"/>
      <c r="R30" s="60"/>
    </row>
    <row r="31" spans="1:21" ht="14.45" customHeight="1" outlineLevel="1">
      <c r="B31" s="59" t="s">
        <v>393</v>
      </c>
      <c r="C31" s="52" t="s">
        <v>94</v>
      </c>
      <c r="D31" s="39">
        <v>5</v>
      </c>
      <c r="E31" s="41">
        <v>72</v>
      </c>
      <c r="F31" s="55">
        <v>0.15</v>
      </c>
      <c r="G31" s="56">
        <f t="shared" si="1"/>
        <v>82.8</v>
      </c>
      <c r="H31" s="43">
        <v>100</v>
      </c>
      <c r="I31" s="44">
        <v>1</v>
      </c>
      <c r="J31" s="57">
        <f t="shared" si="0"/>
        <v>41.4</v>
      </c>
      <c r="K31" s="46"/>
      <c r="L31" s="47"/>
      <c r="M31" s="48"/>
      <c r="N31" s="49"/>
      <c r="O31" s="47"/>
      <c r="P31" s="50"/>
      <c r="R31" s="60"/>
    </row>
    <row r="32" spans="1:21" ht="14.45" customHeight="1" outlineLevel="1">
      <c r="B32" s="59" t="s">
        <v>106</v>
      </c>
      <c r="C32" s="39" t="s">
        <v>76</v>
      </c>
      <c r="D32" s="39">
        <v>2</v>
      </c>
      <c r="E32" s="41">
        <v>60</v>
      </c>
      <c r="F32" s="55">
        <v>0</v>
      </c>
      <c r="G32" s="56">
        <f t="shared" si="1"/>
        <v>60</v>
      </c>
      <c r="H32" s="43">
        <v>30</v>
      </c>
      <c r="I32" s="44">
        <v>1</v>
      </c>
      <c r="J32" s="57">
        <f t="shared" si="0"/>
        <v>3.5999999999999996</v>
      </c>
      <c r="K32" s="46"/>
      <c r="L32" s="47"/>
      <c r="M32" s="48"/>
      <c r="N32" s="49"/>
      <c r="O32" s="47"/>
      <c r="P32" s="50"/>
      <c r="R32" s="60"/>
    </row>
    <row r="33" spans="1:18" ht="14.45" customHeight="1" outlineLevel="1">
      <c r="B33" s="59" t="s">
        <v>394</v>
      </c>
      <c r="C33" s="52" t="s">
        <v>94</v>
      </c>
      <c r="D33" s="39">
        <v>0</v>
      </c>
      <c r="E33" s="41">
        <v>72</v>
      </c>
      <c r="F33" s="55">
        <v>0.15</v>
      </c>
      <c r="G33" s="56">
        <f t="shared" si="1"/>
        <v>82.8</v>
      </c>
      <c r="H33" s="43"/>
      <c r="I33" s="44"/>
      <c r="J33" s="57">
        <f t="shared" si="0"/>
        <v>0</v>
      </c>
      <c r="K33" s="46"/>
      <c r="L33" s="47"/>
      <c r="M33" s="48"/>
      <c r="N33" s="49"/>
      <c r="O33" s="47"/>
      <c r="P33" s="50"/>
      <c r="R33" s="60"/>
    </row>
    <row r="34" spans="1:18" ht="14.45" customHeight="1" outlineLevel="1">
      <c r="B34" s="59" t="s">
        <v>395</v>
      </c>
      <c r="C34" s="39" t="s">
        <v>76</v>
      </c>
      <c r="D34" s="39">
        <v>1</v>
      </c>
      <c r="E34" s="41">
        <v>60</v>
      </c>
      <c r="F34" s="55">
        <v>0</v>
      </c>
      <c r="G34" s="56">
        <f t="shared" si="1"/>
        <v>60</v>
      </c>
      <c r="H34" s="43">
        <v>110</v>
      </c>
      <c r="I34" s="44">
        <v>1</v>
      </c>
      <c r="J34" s="57">
        <f t="shared" si="0"/>
        <v>6.6</v>
      </c>
      <c r="K34" s="46"/>
      <c r="L34" s="47"/>
      <c r="M34" s="48"/>
      <c r="N34" s="49"/>
      <c r="O34" s="47"/>
      <c r="P34" s="50"/>
      <c r="R34" s="60"/>
    </row>
    <row r="35" spans="1:18" ht="14.45" customHeight="1" outlineLevel="1">
      <c r="B35" s="119" t="s">
        <v>77</v>
      </c>
      <c r="C35" s="52" t="s">
        <v>94</v>
      </c>
      <c r="D35" s="39">
        <v>8</v>
      </c>
      <c r="E35" s="41">
        <v>72</v>
      </c>
      <c r="F35" s="55">
        <v>0.15</v>
      </c>
      <c r="G35" s="56">
        <f t="shared" si="1"/>
        <v>82.8</v>
      </c>
      <c r="H35" s="43">
        <v>500</v>
      </c>
      <c r="I35" s="44">
        <v>1</v>
      </c>
      <c r="J35" s="57">
        <f t="shared" si="0"/>
        <v>331.2</v>
      </c>
      <c r="K35" s="46"/>
      <c r="L35" s="47"/>
      <c r="M35" s="48"/>
      <c r="N35" s="49"/>
      <c r="O35" s="47"/>
      <c r="P35" s="50"/>
      <c r="R35" s="60"/>
    </row>
    <row r="36" spans="1:18" ht="14.45" customHeight="1" outlineLevel="1">
      <c r="B36" s="119" t="s">
        <v>396</v>
      </c>
      <c r="C36" s="52" t="s">
        <v>94</v>
      </c>
      <c r="D36" s="39">
        <v>4</v>
      </c>
      <c r="E36" s="41">
        <v>72</v>
      </c>
      <c r="F36" s="55">
        <v>0.15</v>
      </c>
      <c r="G36" s="56">
        <f t="shared" si="1"/>
        <v>82.8</v>
      </c>
      <c r="H36" s="43">
        <v>800</v>
      </c>
      <c r="I36" s="44">
        <v>1</v>
      </c>
      <c r="J36" s="57">
        <f t="shared" si="0"/>
        <v>264.95999999999998</v>
      </c>
      <c r="K36" s="46"/>
      <c r="L36" s="47"/>
      <c r="M36" s="48"/>
      <c r="N36" s="49"/>
      <c r="O36" s="47"/>
      <c r="P36" s="50"/>
      <c r="R36" s="60"/>
    </row>
    <row r="37" spans="1:18" ht="14.45" customHeight="1" outlineLevel="1">
      <c r="B37" s="59" t="s">
        <v>397</v>
      </c>
      <c r="C37" s="52" t="s">
        <v>398</v>
      </c>
      <c r="D37" s="39">
        <v>4</v>
      </c>
      <c r="E37" s="41">
        <v>116</v>
      </c>
      <c r="F37" s="55">
        <v>0.15</v>
      </c>
      <c r="G37" s="56">
        <f t="shared" si="1"/>
        <v>133.39999999999998</v>
      </c>
      <c r="H37" s="43">
        <v>100</v>
      </c>
      <c r="I37" s="44">
        <v>1</v>
      </c>
      <c r="J37" s="57">
        <f t="shared" si="0"/>
        <v>53.36</v>
      </c>
      <c r="K37" s="46"/>
      <c r="L37" s="47"/>
      <c r="M37" s="48"/>
      <c r="N37" s="49"/>
      <c r="O37" s="47"/>
      <c r="P37" s="50"/>
      <c r="R37" s="60"/>
    </row>
    <row r="38" spans="1:18" ht="14.45" customHeight="1" outlineLevel="1">
      <c r="B38" s="59" t="s">
        <v>749</v>
      </c>
      <c r="C38" s="52" t="s">
        <v>94</v>
      </c>
      <c r="D38" s="39">
        <v>3</v>
      </c>
      <c r="E38" s="41">
        <v>72</v>
      </c>
      <c r="F38" s="55">
        <v>0.15</v>
      </c>
      <c r="G38" s="56">
        <f t="shared" si="1"/>
        <v>82.8</v>
      </c>
      <c r="H38" s="43">
        <v>20</v>
      </c>
      <c r="I38" s="44">
        <v>1</v>
      </c>
      <c r="J38" s="57">
        <f t="shared" si="0"/>
        <v>4.968</v>
      </c>
      <c r="K38" s="46"/>
      <c r="L38" s="47"/>
      <c r="M38" s="48"/>
      <c r="N38" s="49"/>
      <c r="O38" s="47"/>
      <c r="P38" s="50"/>
      <c r="R38" s="60"/>
    </row>
    <row r="39" spans="1:18" ht="14.45" customHeight="1" outlineLevel="1">
      <c r="B39" s="59" t="s">
        <v>399</v>
      </c>
      <c r="C39" s="39" t="s">
        <v>400</v>
      </c>
      <c r="D39" s="39">
        <v>1</v>
      </c>
      <c r="E39" s="189">
        <v>200</v>
      </c>
      <c r="F39" s="55">
        <v>0</v>
      </c>
      <c r="G39" s="56">
        <f t="shared" si="1"/>
        <v>200</v>
      </c>
      <c r="H39" s="43">
        <v>20</v>
      </c>
      <c r="I39" s="44">
        <v>0.5</v>
      </c>
      <c r="J39" s="57">
        <f t="shared" si="0"/>
        <v>2</v>
      </c>
      <c r="K39" s="46"/>
      <c r="L39" s="47"/>
      <c r="M39" s="48"/>
      <c r="N39" s="49"/>
      <c r="O39" s="47"/>
      <c r="P39" s="50"/>
      <c r="R39" s="60"/>
    </row>
    <row r="40" spans="1:18" ht="14.45" customHeight="1" outlineLevel="1">
      <c r="B40" s="59" t="s">
        <v>401</v>
      </c>
      <c r="C40" s="39" t="s">
        <v>271</v>
      </c>
      <c r="D40" s="39">
        <v>3</v>
      </c>
      <c r="E40" s="41">
        <v>100</v>
      </c>
      <c r="F40" s="55">
        <v>0</v>
      </c>
      <c r="G40" s="56">
        <f t="shared" si="1"/>
        <v>100</v>
      </c>
      <c r="H40" s="43">
        <v>300</v>
      </c>
      <c r="I40" s="44">
        <v>0.5</v>
      </c>
      <c r="J40" s="57">
        <f t="shared" si="0"/>
        <v>45</v>
      </c>
      <c r="K40" s="46"/>
      <c r="L40" s="47"/>
      <c r="M40" s="48"/>
      <c r="N40" s="49"/>
      <c r="O40" s="47"/>
      <c r="P40" s="50"/>
      <c r="R40" s="60"/>
    </row>
    <row r="41" spans="1:18" ht="14.45" customHeight="1" outlineLevel="1">
      <c r="B41" s="59" t="s">
        <v>401</v>
      </c>
      <c r="C41" s="39" t="s">
        <v>76</v>
      </c>
      <c r="D41" s="39">
        <v>4</v>
      </c>
      <c r="E41" s="41">
        <v>60</v>
      </c>
      <c r="F41" s="55">
        <v>0</v>
      </c>
      <c r="G41" s="56">
        <f t="shared" si="1"/>
        <v>60</v>
      </c>
      <c r="H41" s="43">
        <v>280</v>
      </c>
      <c r="I41" s="44">
        <v>0.5</v>
      </c>
      <c r="J41" s="57">
        <f t="shared" si="0"/>
        <v>33.6</v>
      </c>
      <c r="K41" s="46"/>
      <c r="L41" s="47"/>
      <c r="M41" s="48"/>
      <c r="N41" s="49"/>
      <c r="O41" s="47"/>
      <c r="P41" s="50"/>
      <c r="R41" s="60"/>
    </row>
    <row r="42" spans="1:18" ht="14.45" customHeight="1" outlineLevel="1">
      <c r="A42" s="1" t="s">
        <v>69</v>
      </c>
      <c r="B42" s="119" t="s">
        <v>77</v>
      </c>
      <c r="C42" s="52" t="s">
        <v>94</v>
      </c>
      <c r="D42" s="39">
        <v>10</v>
      </c>
      <c r="E42" s="41">
        <v>72</v>
      </c>
      <c r="F42" s="55">
        <v>0.15</v>
      </c>
      <c r="G42" s="56">
        <f t="shared" si="1"/>
        <v>82.8</v>
      </c>
      <c r="H42" s="43">
        <v>400</v>
      </c>
      <c r="I42" s="44">
        <v>1</v>
      </c>
      <c r="J42" s="57">
        <f t="shared" si="0"/>
        <v>331.2</v>
      </c>
      <c r="K42" s="46"/>
      <c r="L42" s="47"/>
      <c r="M42" s="48"/>
      <c r="N42" s="49"/>
      <c r="O42" s="47"/>
      <c r="P42" s="50"/>
      <c r="R42" s="60"/>
    </row>
    <row r="43" spans="1:18" ht="14.45" customHeight="1" outlineLevel="1">
      <c r="B43" s="119" t="s">
        <v>750</v>
      </c>
      <c r="C43" s="52" t="s">
        <v>94</v>
      </c>
      <c r="D43" s="39">
        <v>5</v>
      </c>
      <c r="E43" s="41">
        <v>72</v>
      </c>
      <c r="F43" s="55">
        <v>0.15</v>
      </c>
      <c r="G43" s="56">
        <f t="shared" si="1"/>
        <v>82.8</v>
      </c>
      <c r="H43" s="43">
        <v>400</v>
      </c>
      <c r="I43" s="44">
        <v>1</v>
      </c>
      <c r="J43" s="57">
        <f t="shared" si="0"/>
        <v>165.6</v>
      </c>
      <c r="K43" s="46"/>
      <c r="L43" s="47"/>
      <c r="M43" s="48"/>
      <c r="N43" s="49"/>
      <c r="O43" s="47"/>
      <c r="P43" s="50"/>
      <c r="R43" s="60"/>
    </row>
    <row r="44" spans="1:18" ht="14.45" customHeight="1" outlineLevel="1">
      <c r="B44" s="119" t="s">
        <v>352</v>
      </c>
      <c r="C44" s="52" t="s">
        <v>92</v>
      </c>
      <c r="D44" s="58">
        <v>2</v>
      </c>
      <c r="E44" s="41">
        <v>36</v>
      </c>
      <c r="F44" s="55">
        <v>0.15</v>
      </c>
      <c r="G44" s="56">
        <f t="shared" si="1"/>
        <v>41.4</v>
      </c>
      <c r="H44" s="43">
        <v>400</v>
      </c>
      <c r="I44" s="44">
        <v>1</v>
      </c>
      <c r="J44" s="57">
        <f t="shared" si="0"/>
        <v>33.119999999999997</v>
      </c>
      <c r="K44" s="46"/>
      <c r="L44" s="47"/>
      <c r="M44" s="48"/>
      <c r="N44" s="49"/>
      <c r="O44" s="47"/>
      <c r="P44" s="50"/>
      <c r="R44" s="60"/>
    </row>
    <row r="45" spans="1:18" ht="14.45" customHeight="1" outlineLevel="1">
      <c r="B45" s="59" t="s">
        <v>276</v>
      </c>
      <c r="C45" s="52" t="s">
        <v>94</v>
      </c>
      <c r="D45" s="58">
        <v>9</v>
      </c>
      <c r="E45" s="41">
        <v>72</v>
      </c>
      <c r="F45" s="55">
        <v>0.15</v>
      </c>
      <c r="G45" s="56">
        <f t="shared" si="1"/>
        <v>82.8</v>
      </c>
      <c r="H45" s="43">
        <v>20</v>
      </c>
      <c r="I45" s="44">
        <v>1</v>
      </c>
      <c r="J45" s="57">
        <f t="shared" si="0"/>
        <v>14.904</v>
      </c>
      <c r="K45" s="46"/>
      <c r="L45" s="47"/>
      <c r="M45" s="48"/>
      <c r="N45" s="49"/>
      <c r="O45" s="47"/>
      <c r="P45" s="50"/>
      <c r="R45" s="60"/>
    </row>
    <row r="46" spans="1:18" ht="14.45" customHeight="1" outlineLevel="1">
      <c r="B46" s="59" t="s">
        <v>751</v>
      </c>
      <c r="C46" s="39" t="s">
        <v>76</v>
      </c>
      <c r="D46" s="58">
        <v>3</v>
      </c>
      <c r="E46" s="41">
        <v>60</v>
      </c>
      <c r="F46" s="55">
        <v>0.15</v>
      </c>
      <c r="G46" s="56">
        <f t="shared" si="1"/>
        <v>69</v>
      </c>
      <c r="H46" s="43">
        <v>50</v>
      </c>
      <c r="I46" s="44">
        <v>0.3</v>
      </c>
      <c r="J46" s="57">
        <f t="shared" si="0"/>
        <v>3.1049999999999995</v>
      </c>
      <c r="K46" s="46"/>
      <c r="L46" s="47"/>
      <c r="M46" s="48"/>
      <c r="N46" s="49"/>
      <c r="O46" s="47"/>
      <c r="P46" s="50"/>
      <c r="R46" s="60"/>
    </row>
    <row r="47" spans="1:18" ht="14.45" customHeight="1" outlineLevel="1">
      <c r="B47" s="59" t="s">
        <v>357</v>
      </c>
      <c r="C47" s="52" t="s">
        <v>398</v>
      </c>
      <c r="D47" s="58">
        <v>6</v>
      </c>
      <c r="E47" s="41">
        <v>116</v>
      </c>
      <c r="F47" s="55">
        <v>0.15</v>
      </c>
      <c r="G47" s="56">
        <f t="shared" si="1"/>
        <v>133.39999999999998</v>
      </c>
      <c r="H47" s="43">
        <v>20</v>
      </c>
      <c r="I47" s="44">
        <v>1</v>
      </c>
      <c r="J47" s="57">
        <f t="shared" si="0"/>
        <v>16.007999999999999</v>
      </c>
      <c r="K47" s="46"/>
      <c r="L47" s="47"/>
      <c r="M47" s="48"/>
      <c r="N47" s="49"/>
      <c r="O47" s="47"/>
      <c r="P47" s="50"/>
      <c r="R47" s="60"/>
    </row>
    <row r="48" spans="1:18" ht="14.45" customHeight="1" outlineLevel="1">
      <c r="B48" s="59" t="s">
        <v>281</v>
      </c>
      <c r="C48" s="52" t="s">
        <v>398</v>
      </c>
      <c r="D48" s="58">
        <v>5</v>
      </c>
      <c r="E48" s="41">
        <v>116</v>
      </c>
      <c r="F48" s="55">
        <v>0.15</v>
      </c>
      <c r="G48" s="56">
        <f t="shared" si="1"/>
        <v>133.39999999999998</v>
      </c>
      <c r="H48" s="43">
        <v>150</v>
      </c>
      <c r="I48" s="44">
        <v>1</v>
      </c>
      <c r="J48" s="57">
        <f t="shared" si="0"/>
        <v>100.04999999999998</v>
      </c>
      <c r="K48" s="46"/>
      <c r="L48" s="47"/>
      <c r="M48" s="48"/>
      <c r="N48" s="49"/>
      <c r="O48" s="47"/>
      <c r="P48" s="50"/>
      <c r="R48" s="60"/>
    </row>
    <row r="49" spans="1:18" ht="14.45" customHeight="1" outlineLevel="1">
      <c r="B49" s="59" t="s">
        <v>120</v>
      </c>
      <c r="C49" s="52" t="s">
        <v>94</v>
      </c>
      <c r="D49" s="58">
        <v>0</v>
      </c>
      <c r="E49" s="41">
        <v>72</v>
      </c>
      <c r="F49" s="55">
        <v>0.15</v>
      </c>
      <c r="G49" s="56">
        <f t="shared" si="1"/>
        <v>82.8</v>
      </c>
      <c r="H49" s="43">
        <v>1</v>
      </c>
      <c r="I49" s="44">
        <v>1</v>
      </c>
      <c r="J49" s="57">
        <f t="shared" si="0"/>
        <v>0</v>
      </c>
      <c r="K49" s="46"/>
      <c r="L49" s="47"/>
      <c r="M49" s="48"/>
      <c r="N49" s="49"/>
      <c r="O49" s="47"/>
      <c r="P49" s="50"/>
      <c r="R49" s="60"/>
    </row>
    <row r="50" spans="1:18" ht="14.45" customHeight="1" outlineLevel="1">
      <c r="B50" s="59" t="s">
        <v>402</v>
      </c>
      <c r="C50" s="52" t="s">
        <v>398</v>
      </c>
      <c r="D50" s="58">
        <v>2</v>
      </c>
      <c r="E50" s="41">
        <v>116</v>
      </c>
      <c r="F50" s="55">
        <v>0.15</v>
      </c>
      <c r="G50" s="56">
        <f t="shared" si="1"/>
        <v>133.39999999999998</v>
      </c>
      <c r="H50" s="43">
        <v>150</v>
      </c>
      <c r="I50" s="44">
        <v>1</v>
      </c>
      <c r="J50" s="57">
        <f t="shared" si="0"/>
        <v>40.019999999999996</v>
      </c>
      <c r="K50" s="46"/>
      <c r="L50" s="47"/>
      <c r="M50" s="48"/>
      <c r="N50" s="49"/>
      <c r="O50" s="47"/>
      <c r="P50" s="50"/>
      <c r="R50" s="60"/>
    </row>
    <row r="51" spans="1:18" ht="14.45" customHeight="1" outlineLevel="1">
      <c r="B51" s="59" t="s">
        <v>403</v>
      </c>
      <c r="C51" s="52" t="s">
        <v>398</v>
      </c>
      <c r="D51" s="58">
        <v>5</v>
      </c>
      <c r="E51" s="41">
        <v>116</v>
      </c>
      <c r="F51" s="55">
        <v>0.15</v>
      </c>
      <c r="G51" s="56">
        <f t="shared" si="1"/>
        <v>133.39999999999998</v>
      </c>
      <c r="H51" s="43">
        <v>150</v>
      </c>
      <c r="I51" s="44">
        <v>1</v>
      </c>
      <c r="J51" s="57">
        <f t="shared" si="0"/>
        <v>100.04999999999998</v>
      </c>
      <c r="K51" s="46"/>
      <c r="L51" s="47"/>
      <c r="M51" s="48"/>
      <c r="N51" s="49"/>
      <c r="O51" s="47"/>
      <c r="P51" s="50"/>
      <c r="R51" s="60"/>
    </row>
    <row r="52" spans="1:18" ht="14.45" customHeight="1" outlineLevel="1">
      <c r="B52" s="59" t="s">
        <v>404</v>
      </c>
      <c r="C52" s="52" t="s">
        <v>398</v>
      </c>
      <c r="D52" s="58">
        <v>12</v>
      </c>
      <c r="E52" s="41">
        <v>116</v>
      </c>
      <c r="F52" s="55">
        <v>0.15</v>
      </c>
      <c r="G52" s="56">
        <f t="shared" si="1"/>
        <v>133.39999999999998</v>
      </c>
      <c r="H52" s="43">
        <v>40</v>
      </c>
      <c r="I52" s="44">
        <v>1</v>
      </c>
      <c r="J52" s="57">
        <f t="shared" si="0"/>
        <v>64.031999999999996</v>
      </c>
      <c r="K52" s="46"/>
      <c r="L52" s="47"/>
      <c r="M52" s="48"/>
      <c r="N52" s="49"/>
      <c r="O52" s="47"/>
      <c r="P52" s="50"/>
      <c r="R52" s="60"/>
    </row>
    <row r="53" spans="1:18" ht="14.45" customHeight="1" outlineLevel="1">
      <c r="B53" s="59" t="s">
        <v>405</v>
      </c>
      <c r="C53" s="52" t="s">
        <v>94</v>
      </c>
      <c r="D53" s="58">
        <v>3</v>
      </c>
      <c r="E53" s="41">
        <v>72</v>
      </c>
      <c r="F53" s="55">
        <v>0.15</v>
      </c>
      <c r="G53" s="56">
        <f t="shared" si="1"/>
        <v>82.8</v>
      </c>
      <c r="H53" s="43">
        <v>10</v>
      </c>
      <c r="I53" s="44">
        <v>1</v>
      </c>
      <c r="J53" s="57">
        <f t="shared" si="0"/>
        <v>2.484</v>
      </c>
      <c r="K53" s="46"/>
      <c r="L53" s="47"/>
      <c r="M53" s="48"/>
      <c r="N53" s="49"/>
      <c r="O53" s="47"/>
      <c r="P53" s="50"/>
      <c r="R53" s="60"/>
    </row>
    <row r="54" spans="1:18" outlineLevel="1">
      <c r="B54" s="59" t="s">
        <v>106</v>
      </c>
      <c r="C54" s="39" t="s">
        <v>271</v>
      </c>
      <c r="D54" s="39">
        <v>1</v>
      </c>
      <c r="E54" s="41">
        <v>100</v>
      </c>
      <c r="F54" s="42">
        <v>0</v>
      </c>
      <c r="G54" s="56">
        <f t="shared" si="1"/>
        <v>100</v>
      </c>
      <c r="H54" s="43">
        <v>5</v>
      </c>
      <c r="I54" s="44">
        <v>1</v>
      </c>
      <c r="J54" s="57">
        <f t="shared" si="0"/>
        <v>0.5</v>
      </c>
      <c r="K54" s="46"/>
      <c r="L54" s="47"/>
      <c r="M54" s="48"/>
      <c r="N54" s="49"/>
      <c r="O54" s="47"/>
      <c r="P54" s="50"/>
      <c r="R54" s="60"/>
    </row>
    <row r="55" spans="1:18" outlineLevel="1">
      <c r="B55" s="59" t="s">
        <v>106</v>
      </c>
      <c r="C55" s="39" t="s">
        <v>76</v>
      </c>
      <c r="D55" s="39">
        <v>3</v>
      </c>
      <c r="E55" s="41">
        <v>60</v>
      </c>
      <c r="F55" s="42">
        <v>0</v>
      </c>
      <c r="G55" s="56">
        <f t="shared" si="1"/>
        <v>60</v>
      </c>
      <c r="H55" s="43">
        <v>5</v>
      </c>
      <c r="I55" s="44">
        <v>1</v>
      </c>
      <c r="J55" s="57">
        <f t="shared" si="0"/>
        <v>0.89999999999999991</v>
      </c>
      <c r="K55" s="46"/>
      <c r="L55" s="47"/>
      <c r="M55" s="48"/>
      <c r="N55" s="49"/>
      <c r="O55" s="47"/>
      <c r="P55" s="50"/>
      <c r="R55" s="60"/>
    </row>
    <row r="56" spans="1:18" outlineLevel="1">
      <c r="B56" s="59" t="s">
        <v>406</v>
      </c>
      <c r="C56" s="52" t="s">
        <v>94</v>
      </c>
      <c r="D56" s="39">
        <v>4</v>
      </c>
      <c r="E56" s="41">
        <v>72</v>
      </c>
      <c r="F56" s="42">
        <v>0.15</v>
      </c>
      <c r="G56" s="56">
        <f t="shared" si="1"/>
        <v>82.8</v>
      </c>
      <c r="H56" s="43">
        <v>150</v>
      </c>
      <c r="I56" s="44">
        <v>1</v>
      </c>
      <c r="J56" s="57">
        <f t="shared" si="0"/>
        <v>49.68</v>
      </c>
      <c r="K56" s="46"/>
      <c r="L56" s="47"/>
      <c r="M56" s="48"/>
      <c r="N56" s="49"/>
      <c r="O56" s="47"/>
      <c r="P56" s="50"/>
      <c r="R56" s="60"/>
    </row>
    <row r="57" spans="1:18" outlineLevel="1">
      <c r="B57" s="59" t="s">
        <v>407</v>
      </c>
      <c r="C57" s="52" t="s">
        <v>94</v>
      </c>
      <c r="D57" s="39">
        <v>2</v>
      </c>
      <c r="E57" s="41">
        <v>72</v>
      </c>
      <c r="F57" s="42">
        <v>0.15</v>
      </c>
      <c r="G57" s="56">
        <f t="shared" si="1"/>
        <v>82.8</v>
      </c>
      <c r="H57" s="43">
        <v>70</v>
      </c>
      <c r="I57" s="44">
        <v>1</v>
      </c>
      <c r="J57" s="57">
        <f t="shared" si="0"/>
        <v>11.592000000000001</v>
      </c>
      <c r="K57" s="46"/>
      <c r="L57" s="47"/>
      <c r="M57" s="48"/>
      <c r="N57" s="49"/>
      <c r="O57" s="47"/>
      <c r="P57" s="50"/>
      <c r="R57" s="60"/>
    </row>
    <row r="58" spans="1:18" outlineLevel="1">
      <c r="B58" s="59" t="s">
        <v>408</v>
      </c>
      <c r="C58" s="52" t="s">
        <v>94</v>
      </c>
      <c r="D58" s="39">
        <v>9</v>
      </c>
      <c r="E58" s="41">
        <v>72</v>
      </c>
      <c r="F58" s="42">
        <v>0.15</v>
      </c>
      <c r="G58" s="56">
        <f t="shared" si="1"/>
        <v>82.8</v>
      </c>
      <c r="H58" s="43">
        <v>10</v>
      </c>
      <c r="I58" s="44">
        <v>1</v>
      </c>
      <c r="J58" s="57">
        <f t="shared" si="0"/>
        <v>7.452</v>
      </c>
      <c r="K58" s="46"/>
      <c r="L58" s="47"/>
      <c r="M58" s="48"/>
      <c r="N58" s="49"/>
      <c r="O58" s="47"/>
      <c r="P58" s="50"/>
      <c r="R58" s="60"/>
    </row>
    <row r="59" spans="1:18" outlineLevel="1">
      <c r="A59" s="1" t="s">
        <v>95</v>
      </c>
      <c r="B59" s="119" t="s">
        <v>409</v>
      </c>
      <c r="C59" s="52" t="s">
        <v>92</v>
      </c>
      <c r="D59" s="39">
        <v>3</v>
      </c>
      <c r="E59" s="41">
        <v>36</v>
      </c>
      <c r="F59" s="42">
        <v>0.15</v>
      </c>
      <c r="G59" s="56">
        <f t="shared" si="1"/>
        <v>41.4</v>
      </c>
      <c r="H59" s="43">
        <v>500</v>
      </c>
      <c r="I59" s="44">
        <v>1</v>
      </c>
      <c r="J59" s="57">
        <f t="shared" si="0"/>
        <v>62.099999999999994</v>
      </c>
      <c r="K59" s="46"/>
      <c r="L59" s="47"/>
      <c r="M59" s="48"/>
      <c r="N59" s="49"/>
      <c r="O59" s="47"/>
      <c r="P59" s="50"/>
      <c r="R59" s="60"/>
    </row>
    <row r="60" spans="1:18" outlineLevel="1">
      <c r="B60" s="119" t="s">
        <v>409</v>
      </c>
      <c r="C60" s="52" t="s">
        <v>94</v>
      </c>
      <c r="D60" s="39">
        <v>8</v>
      </c>
      <c r="E60" s="41">
        <v>72</v>
      </c>
      <c r="F60" s="42">
        <v>0.15</v>
      </c>
      <c r="G60" s="56">
        <f t="shared" si="1"/>
        <v>82.8</v>
      </c>
      <c r="H60" s="43">
        <v>500</v>
      </c>
      <c r="I60" s="44">
        <v>1</v>
      </c>
      <c r="J60" s="57">
        <f t="shared" si="0"/>
        <v>331.2</v>
      </c>
      <c r="K60" s="46"/>
      <c r="L60" s="47"/>
      <c r="M60" s="48"/>
      <c r="N60" s="49"/>
      <c r="O60" s="47"/>
      <c r="P60" s="50"/>
      <c r="R60" s="60"/>
    </row>
    <row r="61" spans="1:18" outlineLevel="1">
      <c r="B61" s="59" t="s">
        <v>290</v>
      </c>
      <c r="C61" s="39" t="s">
        <v>76</v>
      </c>
      <c r="D61" s="39">
        <v>1</v>
      </c>
      <c r="E61" s="41">
        <v>60</v>
      </c>
      <c r="F61" s="42">
        <v>0</v>
      </c>
      <c r="G61" s="56">
        <f t="shared" si="1"/>
        <v>60</v>
      </c>
      <c r="H61" s="43">
        <v>10</v>
      </c>
      <c r="I61" s="44">
        <v>1</v>
      </c>
      <c r="J61" s="57">
        <f t="shared" si="0"/>
        <v>0.6</v>
      </c>
      <c r="K61" s="46"/>
      <c r="L61" s="47"/>
      <c r="M61" s="48"/>
      <c r="N61" s="49"/>
      <c r="O61" s="47"/>
      <c r="P61" s="50"/>
      <c r="R61" s="60"/>
    </row>
    <row r="62" spans="1:18" outlineLevel="1">
      <c r="B62" s="59" t="s">
        <v>106</v>
      </c>
      <c r="C62" s="39" t="s">
        <v>271</v>
      </c>
      <c r="D62" s="39">
        <v>2</v>
      </c>
      <c r="E62" s="41">
        <v>100</v>
      </c>
      <c r="F62" s="42">
        <v>0</v>
      </c>
      <c r="G62" s="56">
        <f t="shared" si="1"/>
        <v>100</v>
      </c>
      <c r="H62" s="43">
        <v>140</v>
      </c>
      <c r="I62" s="44">
        <v>1</v>
      </c>
      <c r="J62" s="57">
        <f t="shared" si="0"/>
        <v>28</v>
      </c>
      <c r="K62" s="46"/>
      <c r="L62" s="47"/>
      <c r="M62" s="48"/>
      <c r="N62" s="49"/>
      <c r="O62" s="47"/>
      <c r="P62" s="50"/>
      <c r="R62" s="60"/>
    </row>
    <row r="63" spans="1:18" outlineLevel="1">
      <c r="B63" s="59" t="s">
        <v>106</v>
      </c>
      <c r="C63" s="39" t="s">
        <v>76</v>
      </c>
      <c r="D63" s="39">
        <v>2</v>
      </c>
      <c r="E63" s="41">
        <v>60</v>
      </c>
      <c r="F63" s="42">
        <v>0</v>
      </c>
      <c r="G63" s="56">
        <f t="shared" si="1"/>
        <v>60</v>
      </c>
      <c r="H63" s="43">
        <v>140</v>
      </c>
      <c r="I63" s="44">
        <v>1</v>
      </c>
      <c r="J63" s="57">
        <f t="shared" si="0"/>
        <v>16.8</v>
      </c>
      <c r="K63" s="46"/>
      <c r="L63" s="47"/>
      <c r="M63" s="48"/>
      <c r="N63" s="49"/>
      <c r="O63" s="47"/>
      <c r="P63" s="50"/>
      <c r="R63" s="60"/>
    </row>
    <row r="64" spans="1:18" outlineLevel="1">
      <c r="B64" s="59" t="s">
        <v>394</v>
      </c>
      <c r="C64" s="52" t="s">
        <v>94</v>
      </c>
      <c r="D64" s="39">
        <v>6</v>
      </c>
      <c r="E64" s="41">
        <v>72</v>
      </c>
      <c r="F64" s="42">
        <v>0.15</v>
      </c>
      <c r="G64" s="56">
        <f t="shared" si="1"/>
        <v>82.8</v>
      </c>
      <c r="H64" s="43">
        <v>420</v>
      </c>
      <c r="I64" s="44">
        <v>1</v>
      </c>
      <c r="J64" s="57">
        <f t="shared" si="0"/>
        <v>208.65599999999998</v>
      </c>
      <c r="K64" s="46"/>
      <c r="L64" s="47"/>
      <c r="M64" s="48"/>
      <c r="N64" s="49"/>
      <c r="O64" s="47"/>
      <c r="P64" s="50"/>
      <c r="R64" s="60"/>
    </row>
    <row r="65" spans="2:18" outlineLevel="1">
      <c r="B65" s="59" t="s">
        <v>410</v>
      </c>
      <c r="C65" s="52" t="s">
        <v>94</v>
      </c>
      <c r="D65" s="39">
        <v>3</v>
      </c>
      <c r="E65" s="41">
        <v>72</v>
      </c>
      <c r="F65" s="42">
        <v>0.15</v>
      </c>
      <c r="G65" s="56">
        <f t="shared" si="1"/>
        <v>82.8</v>
      </c>
      <c r="H65" s="43">
        <v>400</v>
      </c>
      <c r="I65" s="44">
        <v>1</v>
      </c>
      <c r="J65" s="57">
        <f t="shared" si="0"/>
        <v>99.359999999999985</v>
      </c>
      <c r="K65" s="46"/>
      <c r="L65" s="47"/>
      <c r="M65" s="48"/>
      <c r="N65" s="49"/>
      <c r="O65" s="47"/>
      <c r="P65" s="50"/>
      <c r="R65" s="60"/>
    </row>
    <row r="66" spans="2:18" outlineLevel="1">
      <c r="B66" s="59" t="s">
        <v>411</v>
      </c>
      <c r="C66" s="52" t="s">
        <v>94</v>
      </c>
      <c r="D66" s="39">
        <v>3</v>
      </c>
      <c r="E66" s="41">
        <v>72</v>
      </c>
      <c r="F66" s="42">
        <v>0.15</v>
      </c>
      <c r="G66" s="56">
        <f t="shared" si="1"/>
        <v>82.8</v>
      </c>
      <c r="H66" s="43">
        <v>400</v>
      </c>
      <c r="I66" s="44">
        <v>1</v>
      </c>
      <c r="J66" s="57">
        <f t="shared" si="0"/>
        <v>99.359999999999985</v>
      </c>
      <c r="K66" s="46"/>
      <c r="L66" s="47"/>
      <c r="M66" s="48"/>
      <c r="N66" s="49"/>
      <c r="O66" s="47"/>
      <c r="P66" s="50"/>
      <c r="R66" s="60"/>
    </row>
    <row r="67" spans="2:18" outlineLevel="1">
      <c r="B67" s="119" t="s">
        <v>412</v>
      </c>
      <c r="C67" s="52" t="s">
        <v>94</v>
      </c>
      <c r="D67" s="39">
        <v>46</v>
      </c>
      <c r="E67" s="41">
        <v>72</v>
      </c>
      <c r="F67" s="42">
        <v>0.15</v>
      </c>
      <c r="G67" s="56">
        <f t="shared" si="1"/>
        <v>82.8</v>
      </c>
      <c r="H67" s="43">
        <v>1880</v>
      </c>
      <c r="I67" s="44">
        <v>1</v>
      </c>
      <c r="J67" s="57">
        <f t="shared" si="0"/>
        <v>7160.5439999999999</v>
      </c>
      <c r="K67" s="46"/>
      <c r="L67" s="47"/>
      <c r="M67" s="48"/>
      <c r="N67" s="49"/>
      <c r="O67" s="47"/>
      <c r="P67" s="50"/>
      <c r="R67" s="60"/>
    </row>
    <row r="68" spans="2:18" outlineLevel="1">
      <c r="B68" s="119" t="s">
        <v>412</v>
      </c>
      <c r="C68" s="52" t="s">
        <v>79</v>
      </c>
      <c r="D68" s="39">
        <v>7</v>
      </c>
      <c r="E68" s="41">
        <v>36</v>
      </c>
      <c r="F68" s="42">
        <v>0.15</v>
      </c>
      <c r="G68" s="56">
        <f t="shared" si="1"/>
        <v>41.4</v>
      </c>
      <c r="H68" s="43">
        <v>1880</v>
      </c>
      <c r="I68" s="44">
        <v>1</v>
      </c>
      <c r="J68" s="57">
        <f t="shared" si="0"/>
        <v>544.82399999999996</v>
      </c>
      <c r="K68" s="46"/>
      <c r="L68" s="47"/>
      <c r="M68" s="48"/>
      <c r="N68" s="49"/>
      <c r="O68" s="47"/>
      <c r="P68" s="50"/>
      <c r="R68" s="60"/>
    </row>
    <row r="69" spans="2:18" outlineLevel="1">
      <c r="B69" s="119" t="s">
        <v>412</v>
      </c>
      <c r="C69" s="52" t="s">
        <v>117</v>
      </c>
      <c r="D69" s="39">
        <v>1</v>
      </c>
      <c r="E69" s="41">
        <v>18</v>
      </c>
      <c r="F69" s="42">
        <v>0.15</v>
      </c>
      <c r="G69" s="56">
        <f t="shared" si="1"/>
        <v>20.7</v>
      </c>
      <c r="H69" s="43">
        <v>1880</v>
      </c>
      <c r="I69" s="44">
        <v>1</v>
      </c>
      <c r="J69" s="57">
        <f t="shared" si="0"/>
        <v>38.915999999999997</v>
      </c>
      <c r="K69" s="46"/>
      <c r="L69" s="47"/>
      <c r="M69" s="48"/>
      <c r="N69" s="49"/>
      <c r="O69" s="47"/>
      <c r="P69" s="50"/>
      <c r="R69" s="60"/>
    </row>
    <row r="70" spans="2:18" outlineLevel="1">
      <c r="B70" s="119" t="s">
        <v>413</v>
      </c>
      <c r="C70" s="52" t="s">
        <v>94</v>
      </c>
      <c r="D70" s="39">
        <v>7</v>
      </c>
      <c r="E70" s="41">
        <v>72</v>
      </c>
      <c r="F70" s="42">
        <v>0.15</v>
      </c>
      <c r="G70" s="56">
        <f t="shared" si="1"/>
        <v>82.8</v>
      </c>
      <c r="H70" s="43">
        <v>1175</v>
      </c>
      <c r="I70" s="44">
        <v>1</v>
      </c>
      <c r="J70" s="57">
        <f t="shared" si="0"/>
        <v>681.03</v>
      </c>
      <c r="K70" s="46"/>
      <c r="L70" s="47"/>
      <c r="M70" s="48"/>
      <c r="N70" s="49"/>
      <c r="O70" s="47"/>
      <c r="P70" s="50"/>
      <c r="R70" s="60"/>
    </row>
    <row r="71" spans="2:18" outlineLevel="1">
      <c r="B71" s="119" t="s">
        <v>414</v>
      </c>
      <c r="C71" s="52" t="s">
        <v>94</v>
      </c>
      <c r="D71" s="39">
        <v>9</v>
      </c>
      <c r="E71" s="41">
        <v>72</v>
      </c>
      <c r="F71" s="42">
        <v>0.15</v>
      </c>
      <c r="G71" s="56">
        <f t="shared" si="1"/>
        <v>82.8</v>
      </c>
      <c r="H71" s="43">
        <v>1175</v>
      </c>
      <c r="I71" s="44">
        <v>1</v>
      </c>
      <c r="J71" s="57">
        <f t="shared" si="0"/>
        <v>875.6099999999999</v>
      </c>
      <c r="K71" s="46"/>
      <c r="L71" s="47"/>
      <c r="M71" s="48"/>
      <c r="N71" s="49"/>
      <c r="O71" s="47"/>
      <c r="P71" s="50"/>
      <c r="R71" s="60"/>
    </row>
    <row r="72" spans="2:18" outlineLevel="1">
      <c r="B72" s="119" t="s">
        <v>752</v>
      </c>
      <c r="C72" s="52" t="s">
        <v>94</v>
      </c>
      <c r="D72" s="39">
        <v>4</v>
      </c>
      <c r="E72" s="41">
        <v>72</v>
      </c>
      <c r="F72" s="42">
        <v>0.15</v>
      </c>
      <c r="G72" s="56">
        <f t="shared" si="1"/>
        <v>82.8</v>
      </c>
      <c r="H72" s="43">
        <v>1175</v>
      </c>
      <c r="I72" s="44">
        <v>1</v>
      </c>
      <c r="J72" s="57">
        <f t="shared" si="0"/>
        <v>389.15999999999997</v>
      </c>
      <c r="K72" s="46"/>
      <c r="L72" s="47"/>
      <c r="M72" s="48"/>
      <c r="N72" s="49"/>
      <c r="O72" s="47"/>
      <c r="P72" s="50"/>
      <c r="R72" s="60"/>
    </row>
    <row r="73" spans="2:18" ht="13.5" thickBot="1">
      <c r="B73" s="65"/>
      <c r="C73" s="66" t="s">
        <v>66</v>
      </c>
      <c r="D73" s="67">
        <f>SUM(D7:D72)</f>
        <v>393</v>
      </c>
      <c r="E73" s="68"/>
      <c r="F73" s="68"/>
      <c r="G73" s="67">
        <f>SUM(G7:G72)</f>
        <v>5507.5000000000027</v>
      </c>
      <c r="H73" s="67"/>
      <c r="I73" s="69"/>
      <c r="J73" s="111">
        <f>SUM(J7:J72)</f>
        <v>18565.729000000003</v>
      </c>
      <c r="K73" s="79"/>
      <c r="L73" s="67">
        <f>SUM(L7:L72)</f>
        <v>0</v>
      </c>
      <c r="M73" s="67">
        <f>SUM(M7:M72)</f>
        <v>0</v>
      </c>
      <c r="N73" s="67">
        <f>SUM(N7:N72)</f>
        <v>0</v>
      </c>
      <c r="O73" s="67">
        <f>SUM(O7:O72)</f>
        <v>0</v>
      </c>
      <c r="P73" s="94">
        <f>SUM(P7:P54)</f>
        <v>0</v>
      </c>
    </row>
    <row r="74" spans="2:18">
      <c r="J74" s="5"/>
    </row>
    <row r="76" spans="2:18">
      <c r="B76" s="2" t="s">
        <v>164</v>
      </c>
      <c r="C76" s="2"/>
      <c r="D76" s="2"/>
      <c r="E76" s="2"/>
      <c r="F76" s="2"/>
      <c r="G76" s="2"/>
      <c r="H76" s="2"/>
      <c r="I76" s="2"/>
      <c r="J76" s="2">
        <v>134</v>
      </c>
    </row>
    <row r="77" spans="2:18">
      <c r="B77" s="2" t="s">
        <v>166</v>
      </c>
      <c r="C77" s="2"/>
      <c r="D77" s="2"/>
      <c r="E77" s="2"/>
      <c r="F77" s="2"/>
      <c r="G77" s="2"/>
      <c r="H77" s="2"/>
      <c r="I77" s="2"/>
      <c r="J77" s="80">
        <f>J73/1000/J76</f>
        <v>0.13855021641791049</v>
      </c>
    </row>
    <row r="115" spans="2:2">
      <c r="B115" s="1" t="s">
        <v>307</v>
      </c>
    </row>
  </sheetData>
  <printOptions horizontalCentered="1"/>
  <pageMargins left="0.11811023622047245" right="0.11811023622047245" top="0.19685039370078741" bottom="0.19685039370078741" header="0.31496062992125984" footer="0.31496062992125984"/>
  <pageSetup paperSize="9" scale="62" fitToHeight="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56"/>
  <sheetViews>
    <sheetView tabSelected="1" topLeftCell="A112" zoomScale="85" zoomScaleNormal="85" workbookViewId="0">
      <selection activeCell="K163" sqref="K163"/>
    </sheetView>
  </sheetViews>
  <sheetFormatPr defaultColWidth="9.140625" defaultRowHeight="12.75" outlineLevelRow="1"/>
  <cols>
    <col min="1" max="1" width="12" style="1" customWidth="1"/>
    <col min="2" max="2" width="47" style="1" customWidth="1"/>
    <col min="3" max="3" width="20.140625" style="1" customWidth="1"/>
    <col min="4" max="4" width="8" style="1" customWidth="1"/>
    <col min="5" max="6" width="9.140625" style="1"/>
    <col min="7" max="7" width="11.140625" style="1" customWidth="1"/>
    <col min="8" max="8" width="12.85546875" style="1" customWidth="1"/>
    <col min="9" max="9" width="11" style="1" customWidth="1"/>
    <col min="10" max="10" width="11.28515625" style="1" customWidth="1"/>
    <col min="11" max="11" width="30.140625" style="1" customWidth="1"/>
    <col min="12" max="13" width="9.140625" style="1"/>
    <col min="14" max="14" width="11.42578125" style="1" customWidth="1"/>
    <col min="15" max="15" width="9.140625" style="1"/>
    <col min="16" max="16" width="12.5703125" style="1" customWidth="1"/>
    <col min="17" max="16384" width="9.140625" style="1"/>
  </cols>
  <sheetData>
    <row r="1" spans="1:21">
      <c r="B1" s="2"/>
      <c r="C1" s="2"/>
      <c r="D1" s="3"/>
      <c r="E1" s="3"/>
      <c r="F1" s="3"/>
      <c r="G1" s="3"/>
      <c r="H1" s="3"/>
      <c r="I1" s="4"/>
      <c r="J1" s="5"/>
      <c r="K1" s="2"/>
      <c r="L1" s="3"/>
      <c r="M1" s="2"/>
      <c r="N1" s="3"/>
      <c r="O1" s="3"/>
      <c r="P1" s="3"/>
    </row>
    <row r="2" spans="1:21" ht="13.5" thickBot="1">
      <c r="A2" s="6" t="s">
        <v>615</v>
      </c>
      <c r="G2" s="6"/>
      <c r="J2" s="7"/>
    </row>
    <row r="3" spans="1:21">
      <c r="B3" s="8" t="s">
        <v>616</v>
      </c>
      <c r="C3" s="9"/>
      <c r="D3" s="10" t="s">
        <v>2</v>
      </c>
      <c r="E3" s="11"/>
      <c r="F3" s="11"/>
      <c r="G3" s="11"/>
      <c r="H3" s="11"/>
      <c r="I3" s="11"/>
      <c r="J3" s="11"/>
      <c r="K3" s="12" t="s">
        <v>3</v>
      </c>
      <c r="L3" s="11"/>
      <c r="M3" s="11"/>
      <c r="N3" s="11"/>
      <c r="O3" s="11"/>
      <c r="P3" s="13"/>
    </row>
    <row r="4" spans="1:21" ht="51.75" customHeight="1">
      <c r="B4" s="14" t="s">
        <v>4</v>
      </c>
      <c r="C4" s="15" t="s">
        <v>5</v>
      </c>
      <c r="D4" s="16" t="s">
        <v>6</v>
      </c>
      <c r="E4" s="16" t="s">
        <v>7</v>
      </c>
      <c r="F4" s="16" t="s">
        <v>8</v>
      </c>
      <c r="G4" s="16" t="s">
        <v>9</v>
      </c>
      <c r="H4" s="16" t="s">
        <v>617</v>
      </c>
      <c r="I4" s="16" t="s">
        <v>11</v>
      </c>
      <c r="J4" s="17" t="s">
        <v>12</v>
      </c>
      <c r="K4" s="18" t="s">
        <v>13</v>
      </c>
      <c r="L4" s="19" t="s">
        <v>14</v>
      </c>
      <c r="M4" s="19" t="s">
        <v>15</v>
      </c>
      <c r="N4" s="19" t="s">
        <v>16</v>
      </c>
      <c r="O4" s="19" t="s">
        <v>17</v>
      </c>
      <c r="P4" s="20" t="s">
        <v>18</v>
      </c>
    </row>
    <row r="5" spans="1:21" ht="16.5" customHeight="1" thickBot="1">
      <c r="B5" s="21"/>
      <c r="C5" s="22"/>
      <c r="D5" s="23" t="s">
        <v>19</v>
      </c>
      <c r="E5" s="24" t="s">
        <v>20</v>
      </c>
      <c r="F5" s="24" t="s">
        <v>21</v>
      </c>
      <c r="G5" s="24" t="s">
        <v>20</v>
      </c>
      <c r="H5" s="23" t="s">
        <v>22</v>
      </c>
      <c r="I5" s="24" t="s">
        <v>21</v>
      </c>
      <c r="J5" s="25" t="s">
        <v>23</v>
      </c>
      <c r="K5" s="21"/>
      <c r="L5" s="23" t="s">
        <v>19</v>
      </c>
      <c r="M5" s="24" t="s">
        <v>20</v>
      </c>
      <c r="N5" s="24" t="s">
        <v>23</v>
      </c>
      <c r="O5" s="23" t="s">
        <v>23</v>
      </c>
      <c r="P5" s="26" t="s">
        <v>24</v>
      </c>
      <c r="R5" s="27"/>
    </row>
    <row r="6" spans="1:21" ht="24" customHeight="1" thickTop="1">
      <c r="B6" s="28" t="s">
        <v>618</v>
      </c>
      <c r="C6" s="29"/>
      <c r="D6" s="30"/>
      <c r="E6" s="31"/>
      <c r="F6" s="31"/>
      <c r="G6" s="31"/>
      <c r="H6" s="32"/>
      <c r="I6" s="32"/>
      <c r="J6" s="33"/>
      <c r="K6" s="28"/>
      <c r="L6" s="35"/>
      <c r="M6" s="31"/>
      <c r="N6" s="31"/>
      <c r="O6" s="35"/>
      <c r="P6" s="34"/>
      <c r="R6" s="36"/>
      <c r="S6" s="37"/>
      <c r="T6" s="37"/>
      <c r="U6" s="37"/>
    </row>
    <row r="7" spans="1:21" ht="14.45" customHeight="1" outlineLevel="1">
      <c r="B7" s="119" t="s">
        <v>339</v>
      </c>
      <c r="C7" s="52" t="s">
        <v>94</v>
      </c>
      <c r="D7" s="58">
        <v>4</v>
      </c>
      <c r="E7" s="41">
        <v>72</v>
      </c>
      <c r="F7" s="55">
        <v>0.15</v>
      </c>
      <c r="G7" s="54">
        <f>E7*(1+F7)</f>
        <v>82.8</v>
      </c>
      <c r="H7" s="71">
        <v>100</v>
      </c>
      <c r="I7" s="72">
        <v>0.5</v>
      </c>
      <c r="J7" s="57">
        <f>(G7/1000*H7)*I7*D7</f>
        <v>16.559999999999999</v>
      </c>
      <c r="K7" s="73"/>
      <c r="L7" s="74"/>
      <c r="M7" s="61"/>
      <c r="N7" s="75"/>
      <c r="O7" s="74"/>
      <c r="P7" s="76"/>
      <c r="R7" s="36"/>
      <c r="S7" s="37"/>
      <c r="T7" s="37"/>
      <c r="U7" s="58">
        <v>4</v>
      </c>
    </row>
    <row r="8" spans="1:21" ht="14.45" customHeight="1" outlineLevel="1">
      <c r="B8" s="203" t="s">
        <v>619</v>
      </c>
      <c r="C8" s="52" t="s">
        <v>94</v>
      </c>
      <c r="D8" s="58">
        <v>14</v>
      </c>
      <c r="E8" s="41">
        <v>72</v>
      </c>
      <c r="F8" s="55">
        <v>0.15</v>
      </c>
      <c r="G8" s="56">
        <f>E8*(1+F8)</f>
        <v>82.8</v>
      </c>
      <c r="H8" s="43">
        <v>1200</v>
      </c>
      <c r="I8" s="44">
        <v>0.75</v>
      </c>
      <c r="J8" s="57">
        <f t="shared" ref="J8:J71" si="0">(G8/1000*H8)*I8*D8</f>
        <v>1043.28</v>
      </c>
      <c r="K8" s="46"/>
      <c r="L8" s="47"/>
      <c r="M8" s="48"/>
      <c r="N8" s="49"/>
      <c r="O8" s="47"/>
      <c r="P8" s="50"/>
      <c r="R8" s="36"/>
      <c r="S8" s="37"/>
      <c r="T8" s="37"/>
      <c r="U8" s="58">
        <v>14</v>
      </c>
    </row>
    <row r="9" spans="1:21" ht="14.45" customHeight="1" outlineLevel="1">
      <c r="B9" s="59" t="s">
        <v>407</v>
      </c>
      <c r="C9" s="52" t="s">
        <v>94</v>
      </c>
      <c r="D9" s="58">
        <v>1</v>
      </c>
      <c r="E9" s="41">
        <v>72</v>
      </c>
      <c r="F9" s="55">
        <v>0.15</v>
      </c>
      <c r="G9" s="56">
        <f t="shared" ref="G9:G72" si="1">E9*(1+F9)</f>
        <v>82.8</v>
      </c>
      <c r="H9" s="71">
        <v>1000</v>
      </c>
      <c r="I9" s="44">
        <v>0.6</v>
      </c>
      <c r="J9" s="57">
        <f t="shared" si="0"/>
        <v>49.68</v>
      </c>
      <c r="K9" s="46"/>
      <c r="L9" s="47"/>
      <c r="M9" s="48"/>
      <c r="N9" s="49"/>
      <c r="O9" s="47"/>
      <c r="P9" s="50"/>
      <c r="R9" s="36"/>
      <c r="S9" s="37"/>
      <c r="T9" s="37"/>
      <c r="U9" s="53">
        <v>16</v>
      </c>
    </row>
    <row r="10" spans="1:21" ht="14.45" customHeight="1" outlineLevel="1">
      <c r="B10" s="73" t="s">
        <v>620</v>
      </c>
      <c r="C10" s="48"/>
      <c r="D10" s="96"/>
      <c r="E10" s="49"/>
      <c r="F10" s="62"/>
      <c r="G10" s="63"/>
      <c r="H10" s="49"/>
      <c r="I10" s="64"/>
      <c r="J10" s="57">
        <f t="shared" si="0"/>
        <v>0</v>
      </c>
      <c r="K10" s="46"/>
      <c r="L10" s="49"/>
      <c r="M10" s="48"/>
      <c r="N10" s="49"/>
      <c r="O10" s="47"/>
      <c r="P10" s="50"/>
      <c r="R10" s="36"/>
      <c r="U10" s="58">
        <v>4</v>
      </c>
    </row>
    <row r="11" spans="1:21" ht="14.45" customHeight="1" outlineLevel="1">
      <c r="B11" s="203" t="s">
        <v>621</v>
      </c>
      <c r="C11" s="52" t="s">
        <v>94</v>
      </c>
      <c r="D11" s="53">
        <v>16</v>
      </c>
      <c r="E11" s="54">
        <v>72</v>
      </c>
      <c r="F11" s="55">
        <v>0.15</v>
      </c>
      <c r="G11" s="56">
        <f t="shared" si="1"/>
        <v>82.8</v>
      </c>
      <c r="H11" s="71">
        <v>1000</v>
      </c>
      <c r="I11" s="44">
        <v>0.4</v>
      </c>
      <c r="J11" s="57">
        <f t="shared" si="0"/>
        <v>529.91999999999996</v>
      </c>
      <c r="K11" s="46"/>
      <c r="L11" s="47"/>
      <c r="M11" s="48"/>
      <c r="N11" s="49"/>
      <c r="O11" s="47"/>
      <c r="P11" s="50"/>
      <c r="R11" s="36"/>
      <c r="U11" s="58">
        <v>15</v>
      </c>
    </row>
    <row r="12" spans="1:21" ht="14.45" customHeight="1" outlineLevel="1">
      <c r="B12" s="46" t="s">
        <v>328</v>
      </c>
      <c r="C12" s="61"/>
      <c r="D12" s="86"/>
      <c r="E12" s="49"/>
      <c r="F12" s="62"/>
      <c r="G12" s="63"/>
      <c r="H12" s="49"/>
      <c r="I12" s="64"/>
      <c r="J12" s="57">
        <f t="shared" si="0"/>
        <v>0</v>
      </c>
      <c r="K12" s="46"/>
      <c r="L12" s="47"/>
      <c r="M12" s="48"/>
      <c r="N12" s="49"/>
      <c r="O12" s="47"/>
      <c r="P12" s="50"/>
      <c r="R12" s="36"/>
      <c r="U12" s="58">
        <v>15</v>
      </c>
    </row>
    <row r="13" spans="1:21" ht="14.45" customHeight="1" outlineLevel="1">
      <c r="B13" s="51" t="s">
        <v>622</v>
      </c>
      <c r="C13" s="154" t="s">
        <v>866</v>
      </c>
      <c r="D13" s="78"/>
      <c r="E13" s="118"/>
      <c r="F13" s="55"/>
      <c r="G13" s="56">
        <f t="shared" si="1"/>
        <v>0</v>
      </c>
      <c r="H13" s="71">
        <v>1000</v>
      </c>
      <c r="I13" s="44">
        <v>0.5</v>
      </c>
      <c r="J13" s="57">
        <f t="shared" si="0"/>
        <v>0</v>
      </c>
      <c r="K13" s="46"/>
      <c r="L13" s="47"/>
      <c r="M13" s="48"/>
      <c r="N13" s="49"/>
      <c r="O13" s="47"/>
      <c r="P13" s="50"/>
      <c r="R13" s="60"/>
      <c r="U13" s="58">
        <v>15</v>
      </c>
    </row>
    <row r="14" spans="1:21" ht="14.45" customHeight="1" outlineLevel="1">
      <c r="B14" s="51" t="s">
        <v>622</v>
      </c>
      <c r="C14" s="152" t="s">
        <v>867</v>
      </c>
      <c r="D14" s="78"/>
      <c r="E14" s="118"/>
      <c r="F14" s="55"/>
      <c r="G14" s="56">
        <f t="shared" si="1"/>
        <v>0</v>
      </c>
      <c r="H14" s="43">
        <v>1000</v>
      </c>
      <c r="I14" s="44">
        <v>0.5</v>
      </c>
      <c r="J14" s="57">
        <f t="shared" si="0"/>
        <v>0</v>
      </c>
      <c r="K14" s="46"/>
      <c r="L14" s="47"/>
      <c r="M14" s="48"/>
      <c r="N14" s="49"/>
      <c r="O14" s="47"/>
      <c r="P14" s="50"/>
      <c r="R14" s="60"/>
      <c r="U14" s="58">
        <v>15</v>
      </c>
    </row>
    <row r="15" spans="1:21" ht="14.45" customHeight="1" outlineLevel="1">
      <c r="A15" s="1" t="s">
        <v>623</v>
      </c>
      <c r="B15" s="51" t="s">
        <v>624</v>
      </c>
      <c r="C15" s="39" t="s">
        <v>319</v>
      </c>
      <c r="D15" s="58">
        <v>5</v>
      </c>
      <c r="E15" s="41">
        <v>75</v>
      </c>
      <c r="F15" s="55">
        <v>0</v>
      </c>
      <c r="G15" s="56">
        <f t="shared" si="1"/>
        <v>75</v>
      </c>
      <c r="H15" s="71">
        <v>700</v>
      </c>
      <c r="I15" s="44">
        <v>0.4</v>
      </c>
      <c r="J15" s="57">
        <f t="shared" si="0"/>
        <v>105</v>
      </c>
      <c r="K15" s="46"/>
      <c r="L15" s="47"/>
      <c r="M15" s="48"/>
      <c r="N15" s="49"/>
      <c r="O15" s="47"/>
      <c r="P15" s="50"/>
      <c r="R15" s="60"/>
      <c r="U15" s="53">
        <v>4</v>
      </c>
    </row>
    <row r="16" spans="1:21" ht="14.45" customHeight="1" outlineLevel="1">
      <c r="B16" s="59" t="s">
        <v>625</v>
      </c>
      <c r="C16" s="39" t="s">
        <v>319</v>
      </c>
      <c r="D16" s="58">
        <v>3</v>
      </c>
      <c r="E16" s="41">
        <v>75</v>
      </c>
      <c r="F16" s="55">
        <v>0</v>
      </c>
      <c r="G16" s="56">
        <f t="shared" si="1"/>
        <v>75</v>
      </c>
      <c r="H16" s="43">
        <v>700</v>
      </c>
      <c r="I16" s="44">
        <v>0.5</v>
      </c>
      <c r="J16" s="57">
        <f t="shared" si="0"/>
        <v>78.75</v>
      </c>
      <c r="K16" s="46"/>
      <c r="L16" s="47"/>
      <c r="M16" s="48"/>
      <c r="N16" s="49"/>
      <c r="O16" s="47"/>
      <c r="P16" s="50"/>
      <c r="R16" s="60"/>
      <c r="U16" s="58">
        <v>15</v>
      </c>
    </row>
    <row r="17" spans="1:21" ht="14.45" customHeight="1" outlineLevel="1">
      <c r="B17" s="51" t="s">
        <v>626</v>
      </c>
      <c r="C17" s="39" t="s">
        <v>319</v>
      </c>
      <c r="D17" s="40">
        <v>4</v>
      </c>
      <c r="E17" s="41">
        <v>75</v>
      </c>
      <c r="F17" s="55">
        <v>0</v>
      </c>
      <c r="G17" s="56">
        <f t="shared" si="1"/>
        <v>75</v>
      </c>
      <c r="H17" s="71">
        <v>700</v>
      </c>
      <c r="I17" s="44">
        <v>0.6</v>
      </c>
      <c r="J17" s="57">
        <f t="shared" si="0"/>
        <v>126</v>
      </c>
      <c r="K17" s="46"/>
      <c r="L17" s="47"/>
      <c r="M17" s="48"/>
      <c r="N17" s="49"/>
      <c r="O17" s="47"/>
      <c r="P17" s="50"/>
      <c r="R17" s="60"/>
      <c r="U17" s="58">
        <v>15</v>
      </c>
    </row>
    <row r="18" spans="1:21" ht="14.45" customHeight="1" outlineLevel="1">
      <c r="B18" s="51" t="s">
        <v>627</v>
      </c>
      <c r="C18" s="154" t="s">
        <v>866</v>
      </c>
      <c r="D18" s="117"/>
      <c r="E18" s="118"/>
      <c r="F18" s="55"/>
      <c r="G18" s="56">
        <f t="shared" si="1"/>
        <v>0</v>
      </c>
      <c r="H18" s="43">
        <v>1000</v>
      </c>
      <c r="I18" s="44">
        <v>0.6</v>
      </c>
      <c r="J18" s="57">
        <f t="shared" si="0"/>
        <v>0</v>
      </c>
      <c r="K18" s="46"/>
      <c r="L18" s="47"/>
      <c r="M18" s="48"/>
      <c r="N18" s="49"/>
      <c r="O18" s="47"/>
      <c r="P18" s="50"/>
      <c r="R18" s="60"/>
      <c r="U18" s="58">
        <v>15</v>
      </c>
    </row>
    <row r="19" spans="1:21" ht="14.45" customHeight="1" outlineLevel="1">
      <c r="B19" s="203" t="s">
        <v>628</v>
      </c>
      <c r="C19" s="52" t="s">
        <v>94</v>
      </c>
      <c r="D19" s="58">
        <v>4</v>
      </c>
      <c r="E19" s="41">
        <v>72</v>
      </c>
      <c r="F19" s="55">
        <v>0.15</v>
      </c>
      <c r="G19" s="56">
        <f t="shared" si="1"/>
        <v>82.8</v>
      </c>
      <c r="H19" s="71">
        <v>1000</v>
      </c>
      <c r="I19" s="44">
        <v>0.4</v>
      </c>
      <c r="J19" s="57">
        <f t="shared" si="0"/>
        <v>132.47999999999999</v>
      </c>
      <c r="K19" s="46"/>
      <c r="L19" s="47"/>
      <c r="M19" s="48"/>
      <c r="N19" s="49"/>
      <c r="O19" s="47"/>
      <c r="P19" s="50"/>
      <c r="R19" s="60"/>
      <c r="U19" s="58">
        <v>15</v>
      </c>
    </row>
    <row r="20" spans="1:21" ht="14.45" customHeight="1" outlineLevel="1">
      <c r="B20" s="203" t="s">
        <v>629</v>
      </c>
      <c r="C20" s="52" t="s">
        <v>94</v>
      </c>
      <c r="D20" s="58">
        <v>15</v>
      </c>
      <c r="E20" s="41">
        <v>72</v>
      </c>
      <c r="F20" s="55">
        <v>0.15</v>
      </c>
      <c r="G20" s="56">
        <f t="shared" si="1"/>
        <v>82.8</v>
      </c>
      <c r="H20" s="43">
        <f>4*300</f>
        <v>1200</v>
      </c>
      <c r="I20" s="44">
        <v>0.8</v>
      </c>
      <c r="J20" s="57">
        <f t="shared" si="0"/>
        <v>1192.32</v>
      </c>
      <c r="K20" s="46"/>
      <c r="L20" s="47"/>
      <c r="M20" s="48"/>
      <c r="N20" s="49"/>
      <c r="O20" s="47"/>
      <c r="P20" s="50"/>
      <c r="R20" s="60"/>
      <c r="U20" s="58">
        <v>4</v>
      </c>
    </row>
    <row r="21" spans="1:21" ht="14.45" customHeight="1" outlineLevel="1">
      <c r="B21" s="203" t="s">
        <v>630</v>
      </c>
      <c r="C21" s="52" t="s">
        <v>94</v>
      </c>
      <c r="D21" s="58">
        <v>15</v>
      </c>
      <c r="E21" s="41">
        <v>72</v>
      </c>
      <c r="F21" s="55">
        <v>0.15</v>
      </c>
      <c r="G21" s="56">
        <f t="shared" si="1"/>
        <v>82.8</v>
      </c>
      <c r="H21" s="71">
        <v>1000</v>
      </c>
      <c r="I21" s="44">
        <v>0.8</v>
      </c>
      <c r="J21" s="57">
        <f t="shared" si="0"/>
        <v>993.59999999999991</v>
      </c>
      <c r="K21" s="46"/>
      <c r="L21" s="47"/>
      <c r="M21" s="48"/>
      <c r="N21" s="49"/>
      <c r="O21" s="47"/>
      <c r="P21" s="50"/>
      <c r="R21" s="60"/>
      <c r="U21" s="58">
        <v>4</v>
      </c>
    </row>
    <row r="22" spans="1:21" ht="14.45" customHeight="1" outlineLevel="1">
      <c r="B22" s="203" t="s">
        <v>631</v>
      </c>
      <c r="C22" s="52" t="s">
        <v>94</v>
      </c>
      <c r="D22" s="58">
        <v>15</v>
      </c>
      <c r="E22" s="41">
        <v>72</v>
      </c>
      <c r="F22" s="55">
        <v>0.15</v>
      </c>
      <c r="G22" s="56">
        <f t="shared" si="1"/>
        <v>82.8</v>
      </c>
      <c r="H22" s="43">
        <v>1200</v>
      </c>
      <c r="I22" s="44">
        <v>0.8</v>
      </c>
      <c r="J22" s="57">
        <f t="shared" si="0"/>
        <v>1192.32</v>
      </c>
      <c r="K22" s="46"/>
      <c r="L22" s="47"/>
      <c r="M22" s="48"/>
      <c r="N22" s="49"/>
      <c r="O22" s="47"/>
      <c r="P22" s="50"/>
      <c r="R22" s="60"/>
      <c r="U22" s="58">
        <v>15</v>
      </c>
    </row>
    <row r="23" spans="1:21" ht="14.45" customHeight="1" outlineLevel="1">
      <c r="B23" s="203" t="s">
        <v>632</v>
      </c>
      <c r="C23" s="52" t="s">
        <v>94</v>
      </c>
      <c r="D23" s="58">
        <v>15</v>
      </c>
      <c r="E23" s="54">
        <v>72</v>
      </c>
      <c r="F23" s="55">
        <v>0.15</v>
      </c>
      <c r="G23" s="56">
        <f t="shared" si="1"/>
        <v>82.8</v>
      </c>
      <c r="H23" s="71">
        <v>1000</v>
      </c>
      <c r="I23" s="44">
        <v>0.8</v>
      </c>
      <c r="J23" s="57">
        <f t="shared" si="0"/>
        <v>993.59999999999991</v>
      </c>
      <c r="K23" s="46"/>
      <c r="L23" s="47"/>
      <c r="M23" s="48"/>
      <c r="N23" s="49"/>
      <c r="O23" s="47"/>
      <c r="P23" s="50"/>
      <c r="R23" s="60"/>
      <c r="U23" s="58">
        <v>15</v>
      </c>
    </row>
    <row r="24" spans="1:21" ht="14.45" customHeight="1" outlineLevel="1">
      <c r="A24" s="1" t="s">
        <v>633</v>
      </c>
      <c r="B24" s="59" t="s">
        <v>428</v>
      </c>
      <c r="C24" s="39" t="s">
        <v>319</v>
      </c>
      <c r="D24" s="58">
        <v>8</v>
      </c>
      <c r="E24" s="41">
        <v>75</v>
      </c>
      <c r="F24" s="55">
        <v>0</v>
      </c>
      <c r="G24" s="56">
        <f t="shared" si="1"/>
        <v>75</v>
      </c>
      <c r="H24" s="43">
        <v>700</v>
      </c>
      <c r="I24" s="44">
        <v>0.5</v>
      </c>
      <c r="J24" s="57">
        <f t="shared" si="0"/>
        <v>210</v>
      </c>
      <c r="K24" s="46"/>
      <c r="L24" s="47"/>
      <c r="M24" s="48"/>
      <c r="N24" s="49"/>
      <c r="O24" s="47"/>
      <c r="P24" s="50"/>
      <c r="R24" s="60"/>
      <c r="U24" s="58">
        <v>15</v>
      </c>
    </row>
    <row r="25" spans="1:21" ht="14.45" customHeight="1" outlineLevel="1">
      <c r="B25" s="59" t="s">
        <v>406</v>
      </c>
      <c r="C25" s="39" t="s">
        <v>319</v>
      </c>
      <c r="D25" s="58">
        <v>4</v>
      </c>
      <c r="E25" s="41">
        <v>75</v>
      </c>
      <c r="F25" s="55">
        <v>0</v>
      </c>
      <c r="G25" s="56">
        <f t="shared" si="1"/>
        <v>75</v>
      </c>
      <c r="H25" s="71">
        <v>700</v>
      </c>
      <c r="I25" s="44">
        <v>0.6</v>
      </c>
      <c r="J25" s="57">
        <f t="shared" si="0"/>
        <v>126</v>
      </c>
      <c r="K25" s="46"/>
      <c r="L25" s="47"/>
      <c r="M25" s="48"/>
      <c r="N25" s="49"/>
      <c r="O25" s="47"/>
      <c r="P25" s="50"/>
      <c r="R25" s="60"/>
      <c r="U25" s="58">
        <v>15</v>
      </c>
    </row>
    <row r="26" spans="1:21" ht="14.45" customHeight="1" outlineLevel="1">
      <c r="B26" s="203" t="s">
        <v>1</v>
      </c>
      <c r="C26" s="52" t="s">
        <v>94</v>
      </c>
      <c r="D26" s="53">
        <v>4</v>
      </c>
      <c r="E26" s="54">
        <v>72</v>
      </c>
      <c r="F26" s="55">
        <v>0.15</v>
      </c>
      <c r="G26" s="56">
        <f t="shared" si="1"/>
        <v>82.8</v>
      </c>
      <c r="H26" s="43">
        <v>1200</v>
      </c>
      <c r="I26" s="44">
        <v>0.6</v>
      </c>
      <c r="J26" s="57">
        <f t="shared" si="0"/>
        <v>238.464</v>
      </c>
      <c r="K26" s="46"/>
      <c r="L26" s="47"/>
      <c r="M26" s="48"/>
      <c r="N26" s="49"/>
      <c r="O26" s="47"/>
      <c r="P26" s="50"/>
      <c r="R26" s="60"/>
      <c r="U26" s="39">
        <v>3</v>
      </c>
    </row>
    <row r="27" spans="1:21" ht="14.45" customHeight="1" outlineLevel="1">
      <c r="B27" s="119" t="s">
        <v>634</v>
      </c>
      <c r="C27" s="52" t="s">
        <v>94</v>
      </c>
      <c r="D27" s="58">
        <v>15</v>
      </c>
      <c r="E27" s="41">
        <v>72</v>
      </c>
      <c r="F27" s="55">
        <v>0.15</v>
      </c>
      <c r="G27" s="56">
        <f t="shared" si="1"/>
        <v>82.8</v>
      </c>
      <c r="H27" s="71">
        <v>1000</v>
      </c>
      <c r="I27" s="44">
        <v>0.8</v>
      </c>
      <c r="J27" s="57">
        <f t="shared" si="0"/>
        <v>993.59999999999991</v>
      </c>
      <c r="K27" s="46"/>
      <c r="L27" s="47"/>
      <c r="M27" s="48"/>
      <c r="N27" s="49"/>
      <c r="O27" s="47"/>
      <c r="P27" s="50"/>
      <c r="R27" s="60"/>
      <c r="U27" s="39">
        <v>9</v>
      </c>
    </row>
    <row r="28" spans="1:21" ht="14.45" customHeight="1" outlineLevel="1">
      <c r="B28" s="119" t="s">
        <v>635</v>
      </c>
      <c r="C28" s="52" t="s">
        <v>94</v>
      </c>
      <c r="D28" s="58">
        <v>15</v>
      </c>
      <c r="E28" s="41">
        <v>72</v>
      </c>
      <c r="F28" s="55">
        <v>0.15</v>
      </c>
      <c r="G28" s="56">
        <f t="shared" si="1"/>
        <v>82.8</v>
      </c>
      <c r="H28" s="43">
        <v>1200</v>
      </c>
      <c r="I28" s="44">
        <v>0.8</v>
      </c>
      <c r="J28" s="57">
        <f t="shared" si="0"/>
        <v>1192.32</v>
      </c>
      <c r="K28" s="46"/>
      <c r="L28" s="47"/>
      <c r="M28" s="48"/>
      <c r="N28" s="49"/>
      <c r="O28" s="47"/>
      <c r="P28" s="50"/>
      <c r="R28" s="60"/>
      <c r="U28" s="39">
        <v>2</v>
      </c>
    </row>
    <row r="29" spans="1:21" ht="14.45" customHeight="1" outlineLevel="1">
      <c r="B29" s="119" t="s">
        <v>636</v>
      </c>
      <c r="C29" s="52" t="s">
        <v>94</v>
      </c>
      <c r="D29" s="58">
        <v>15</v>
      </c>
      <c r="E29" s="41">
        <v>72</v>
      </c>
      <c r="F29" s="55">
        <v>0.15</v>
      </c>
      <c r="G29" s="56">
        <f t="shared" si="1"/>
        <v>82.8</v>
      </c>
      <c r="H29" s="71">
        <v>1000</v>
      </c>
      <c r="I29" s="44">
        <v>0.8</v>
      </c>
      <c r="J29" s="57">
        <f t="shared" si="0"/>
        <v>993.59999999999991</v>
      </c>
      <c r="K29" s="46"/>
      <c r="L29" s="47"/>
      <c r="M29" s="48"/>
      <c r="N29" s="49"/>
      <c r="O29" s="47"/>
      <c r="P29" s="50"/>
      <c r="R29" s="60"/>
      <c r="U29" s="39">
        <v>6</v>
      </c>
    </row>
    <row r="30" spans="1:21" ht="14.45" customHeight="1" outlineLevel="1">
      <c r="B30" s="119" t="s">
        <v>637</v>
      </c>
      <c r="C30" s="52" t="s">
        <v>94</v>
      </c>
      <c r="D30" s="58">
        <v>15</v>
      </c>
      <c r="E30" s="41">
        <v>72</v>
      </c>
      <c r="F30" s="55">
        <v>0.15</v>
      </c>
      <c r="G30" s="56">
        <f t="shared" si="1"/>
        <v>82.8</v>
      </c>
      <c r="H30" s="43">
        <v>1200</v>
      </c>
      <c r="I30" s="44">
        <v>0.8</v>
      </c>
      <c r="J30" s="57">
        <f t="shared" si="0"/>
        <v>1192.32</v>
      </c>
      <c r="K30" s="46"/>
      <c r="L30" s="47"/>
      <c r="M30" s="48"/>
      <c r="N30" s="49"/>
      <c r="O30" s="47"/>
      <c r="P30" s="50"/>
      <c r="R30" s="60"/>
      <c r="U30" s="39">
        <v>12</v>
      </c>
    </row>
    <row r="31" spans="1:21" ht="14.45" customHeight="1" outlineLevel="1">
      <c r="A31" s="1" t="s">
        <v>638</v>
      </c>
      <c r="B31" s="59" t="s">
        <v>428</v>
      </c>
      <c r="C31" s="39" t="s">
        <v>319</v>
      </c>
      <c r="D31" s="58">
        <v>8</v>
      </c>
      <c r="E31" s="41">
        <v>75</v>
      </c>
      <c r="F31" s="55">
        <v>0</v>
      </c>
      <c r="G31" s="56">
        <f t="shared" si="1"/>
        <v>75</v>
      </c>
      <c r="H31" s="71">
        <v>700</v>
      </c>
      <c r="I31" s="44">
        <v>0.5</v>
      </c>
      <c r="J31" s="57">
        <f t="shared" si="0"/>
        <v>210</v>
      </c>
      <c r="K31" s="46"/>
      <c r="L31" s="47"/>
      <c r="M31" s="48"/>
      <c r="N31" s="49"/>
      <c r="O31" s="47"/>
      <c r="P31" s="50"/>
      <c r="R31" s="60"/>
      <c r="U31" s="39">
        <v>3</v>
      </c>
    </row>
    <row r="32" spans="1:21" ht="14.45" customHeight="1" outlineLevel="1">
      <c r="B32" s="119" t="s">
        <v>406</v>
      </c>
      <c r="C32" s="39" t="s">
        <v>319</v>
      </c>
      <c r="D32" s="58">
        <v>4</v>
      </c>
      <c r="E32" s="41">
        <v>75</v>
      </c>
      <c r="F32" s="55">
        <v>0</v>
      </c>
      <c r="G32" s="56">
        <f>E32*(1+F32)</f>
        <v>75</v>
      </c>
      <c r="H32" s="43">
        <v>700</v>
      </c>
      <c r="I32" s="44">
        <v>0.6</v>
      </c>
      <c r="J32" s="57">
        <f t="shared" si="0"/>
        <v>126</v>
      </c>
      <c r="K32" s="46"/>
      <c r="L32" s="47"/>
      <c r="M32" s="48"/>
      <c r="N32" s="49"/>
      <c r="O32" s="47"/>
      <c r="P32" s="50"/>
      <c r="R32" s="60"/>
      <c r="U32" s="39">
        <v>12</v>
      </c>
    </row>
    <row r="33" spans="1:21" ht="14.45" customHeight="1" outlineLevel="1">
      <c r="B33" s="119" t="s">
        <v>639</v>
      </c>
      <c r="C33" s="52" t="s">
        <v>94</v>
      </c>
      <c r="D33" s="58">
        <v>4</v>
      </c>
      <c r="E33" s="41">
        <v>72</v>
      </c>
      <c r="F33" s="55">
        <v>0.15</v>
      </c>
      <c r="G33" s="56">
        <f>E33*(1+F33)</f>
        <v>82.8</v>
      </c>
      <c r="H33" s="71">
        <v>1000</v>
      </c>
      <c r="I33" s="44">
        <v>0.8</v>
      </c>
      <c r="J33" s="57">
        <f t="shared" si="0"/>
        <v>264.95999999999998</v>
      </c>
      <c r="K33" s="46"/>
      <c r="L33" s="47"/>
      <c r="M33" s="48"/>
      <c r="N33" s="49"/>
      <c r="O33" s="47"/>
      <c r="P33" s="50"/>
      <c r="R33" s="60"/>
      <c r="U33" s="39">
        <v>2</v>
      </c>
    </row>
    <row r="34" spans="1:21" ht="14.45" customHeight="1" outlineLevel="1">
      <c r="B34" s="119" t="s">
        <v>640</v>
      </c>
      <c r="C34" s="52" t="s">
        <v>94</v>
      </c>
      <c r="D34" s="58">
        <v>15</v>
      </c>
      <c r="E34" s="41">
        <v>72</v>
      </c>
      <c r="F34" s="55">
        <v>0.15</v>
      </c>
      <c r="G34" s="56">
        <f t="shared" si="1"/>
        <v>82.8</v>
      </c>
      <c r="H34" s="43">
        <v>1200</v>
      </c>
      <c r="I34" s="44">
        <v>0.8</v>
      </c>
      <c r="J34" s="57">
        <f t="shared" si="0"/>
        <v>1192.32</v>
      </c>
      <c r="K34" s="46"/>
      <c r="L34" s="47"/>
      <c r="M34" s="48"/>
      <c r="N34" s="49"/>
      <c r="O34" s="47"/>
      <c r="P34" s="50"/>
      <c r="R34" s="60"/>
      <c r="U34" s="39">
        <v>12</v>
      </c>
    </row>
    <row r="35" spans="1:21" ht="14.45" customHeight="1" outlineLevel="1">
      <c r="B35" s="119" t="s">
        <v>641</v>
      </c>
      <c r="C35" s="52" t="s">
        <v>94</v>
      </c>
      <c r="D35" s="58">
        <v>15</v>
      </c>
      <c r="E35" s="41">
        <v>72</v>
      </c>
      <c r="F35" s="55">
        <v>0.15</v>
      </c>
      <c r="G35" s="56">
        <f t="shared" si="1"/>
        <v>82.8</v>
      </c>
      <c r="H35" s="71">
        <v>1000</v>
      </c>
      <c r="I35" s="44">
        <v>0.6</v>
      </c>
      <c r="J35" s="57">
        <f t="shared" si="0"/>
        <v>745.2</v>
      </c>
      <c r="K35" s="46"/>
      <c r="L35" s="47"/>
      <c r="M35" s="48"/>
      <c r="N35" s="49"/>
      <c r="O35" s="47"/>
      <c r="P35" s="50"/>
      <c r="R35" s="60"/>
      <c r="U35" s="58">
        <v>3</v>
      </c>
    </row>
    <row r="36" spans="1:21" ht="14.45" customHeight="1" outlineLevel="1">
      <c r="B36" s="119" t="s">
        <v>642</v>
      </c>
      <c r="C36" s="52" t="s">
        <v>94</v>
      </c>
      <c r="D36" s="58">
        <v>15</v>
      </c>
      <c r="E36" s="41">
        <v>72</v>
      </c>
      <c r="F36" s="55">
        <v>0.15</v>
      </c>
      <c r="G36" s="56">
        <f t="shared" si="1"/>
        <v>82.8</v>
      </c>
      <c r="H36" s="43">
        <v>1200</v>
      </c>
      <c r="I36" s="44">
        <v>0.8</v>
      </c>
      <c r="J36" s="57">
        <f t="shared" si="0"/>
        <v>1192.32</v>
      </c>
      <c r="K36" s="46"/>
      <c r="L36" s="47"/>
      <c r="M36" s="48"/>
      <c r="N36" s="49"/>
      <c r="O36" s="47"/>
      <c r="P36" s="50"/>
      <c r="R36" s="60"/>
      <c r="U36" s="39">
        <v>2</v>
      </c>
    </row>
    <row r="37" spans="1:21" ht="14.45" customHeight="1" outlineLevel="1">
      <c r="B37" s="119" t="s">
        <v>643</v>
      </c>
      <c r="C37" s="52" t="s">
        <v>94</v>
      </c>
      <c r="D37" s="58">
        <v>15</v>
      </c>
      <c r="E37" s="41">
        <v>72</v>
      </c>
      <c r="F37" s="55">
        <v>0.15</v>
      </c>
      <c r="G37" s="56">
        <f t="shared" si="1"/>
        <v>82.8</v>
      </c>
      <c r="H37" s="71">
        <v>1000</v>
      </c>
      <c r="I37" s="44">
        <v>0.8</v>
      </c>
      <c r="J37" s="57">
        <f t="shared" si="0"/>
        <v>993.59999999999991</v>
      </c>
      <c r="K37" s="46"/>
      <c r="L37" s="47"/>
      <c r="M37" s="48"/>
      <c r="N37" s="49"/>
      <c r="O37" s="47"/>
      <c r="P37" s="50"/>
      <c r="R37" s="60"/>
      <c r="U37" s="39">
        <v>6</v>
      </c>
    </row>
    <row r="38" spans="1:21" ht="14.45" customHeight="1" outlineLevel="1">
      <c r="A38" s="1" t="s">
        <v>644</v>
      </c>
      <c r="B38" s="119" t="s">
        <v>645</v>
      </c>
      <c r="C38" s="52" t="s">
        <v>94</v>
      </c>
      <c r="D38" s="39">
        <v>3</v>
      </c>
      <c r="E38" s="189">
        <f>2*36</f>
        <v>72</v>
      </c>
      <c r="F38" s="55">
        <v>0.15</v>
      </c>
      <c r="G38" s="56">
        <f t="shared" si="1"/>
        <v>82.8</v>
      </c>
      <c r="H38" s="43">
        <v>1200</v>
      </c>
      <c r="I38" s="44">
        <v>0.6</v>
      </c>
      <c r="J38" s="57">
        <f t="shared" si="0"/>
        <v>178.84800000000001</v>
      </c>
      <c r="K38" s="46"/>
      <c r="L38" s="47"/>
      <c r="M38" s="48"/>
      <c r="N38" s="49"/>
      <c r="O38" s="47"/>
      <c r="P38" s="50"/>
      <c r="R38" s="60"/>
      <c r="U38" s="39">
        <v>3</v>
      </c>
    </row>
    <row r="39" spans="1:21" ht="14.45" customHeight="1" outlineLevel="1">
      <c r="B39" s="119" t="s">
        <v>646</v>
      </c>
      <c r="C39" s="52" t="s">
        <v>94</v>
      </c>
      <c r="D39" s="39">
        <v>9</v>
      </c>
      <c r="E39" s="41">
        <v>72</v>
      </c>
      <c r="F39" s="55">
        <v>0.15</v>
      </c>
      <c r="G39" s="56">
        <f t="shared" si="1"/>
        <v>82.8</v>
      </c>
      <c r="H39" s="71">
        <v>1000</v>
      </c>
      <c r="I39" s="44">
        <v>0.5</v>
      </c>
      <c r="J39" s="57">
        <f t="shared" si="0"/>
        <v>372.59999999999997</v>
      </c>
      <c r="K39" s="46"/>
      <c r="L39" s="47"/>
      <c r="M39" s="48"/>
      <c r="N39" s="49"/>
      <c r="O39" s="47"/>
      <c r="P39" s="50"/>
      <c r="R39" s="60"/>
      <c r="U39" s="39">
        <v>4</v>
      </c>
    </row>
    <row r="40" spans="1:21" ht="14.45" customHeight="1" outlineLevel="1">
      <c r="B40" s="59" t="s">
        <v>106</v>
      </c>
      <c r="C40" s="39" t="s">
        <v>319</v>
      </c>
      <c r="D40" s="39">
        <v>6</v>
      </c>
      <c r="E40" s="41">
        <v>75</v>
      </c>
      <c r="F40" s="55">
        <v>0</v>
      </c>
      <c r="G40" s="56">
        <f t="shared" si="1"/>
        <v>75</v>
      </c>
      <c r="H40" s="43">
        <v>700</v>
      </c>
      <c r="I40" s="44">
        <v>0.5</v>
      </c>
      <c r="J40" s="57">
        <f t="shared" si="0"/>
        <v>157.5</v>
      </c>
      <c r="K40" s="46"/>
      <c r="L40" s="47"/>
      <c r="M40" s="48"/>
      <c r="N40" s="49"/>
      <c r="O40" s="47"/>
      <c r="P40" s="50"/>
      <c r="R40" s="60"/>
      <c r="U40" s="39">
        <v>15</v>
      </c>
    </row>
    <row r="41" spans="1:21" ht="14.45" customHeight="1" outlineLevel="1">
      <c r="B41" s="119" t="s">
        <v>647</v>
      </c>
      <c r="C41" s="52" t="s">
        <v>94</v>
      </c>
      <c r="D41" s="39">
        <v>2</v>
      </c>
      <c r="E41" s="41">
        <v>72</v>
      </c>
      <c r="F41" s="55">
        <v>0.15</v>
      </c>
      <c r="G41" s="56">
        <f t="shared" si="1"/>
        <v>82.8</v>
      </c>
      <c r="H41" s="71">
        <v>1000</v>
      </c>
      <c r="I41" s="44">
        <v>0.4</v>
      </c>
      <c r="J41" s="57">
        <f t="shared" si="0"/>
        <v>66.239999999999995</v>
      </c>
      <c r="K41" s="46"/>
      <c r="L41" s="47"/>
      <c r="M41" s="48"/>
      <c r="N41" s="49"/>
      <c r="O41" s="47"/>
      <c r="P41" s="50"/>
      <c r="R41" s="60"/>
      <c r="U41" s="39">
        <v>15</v>
      </c>
    </row>
    <row r="42" spans="1:21" ht="14.45" customHeight="1" outlineLevel="1">
      <c r="B42" s="119" t="s">
        <v>648</v>
      </c>
      <c r="C42" s="52" t="s">
        <v>94</v>
      </c>
      <c r="D42" s="39">
        <v>6</v>
      </c>
      <c r="E42" s="41">
        <v>72</v>
      </c>
      <c r="F42" s="55">
        <v>0.15</v>
      </c>
      <c r="G42" s="56">
        <f t="shared" si="1"/>
        <v>82.8</v>
      </c>
      <c r="H42" s="43">
        <v>1200</v>
      </c>
      <c r="I42" s="44">
        <v>0.6</v>
      </c>
      <c r="J42" s="57">
        <f t="shared" si="0"/>
        <v>357.69600000000003</v>
      </c>
      <c r="K42" s="46"/>
      <c r="L42" s="47"/>
      <c r="M42" s="48"/>
      <c r="N42" s="49"/>
      <c r="O42" s="47"/>
      <c r="P42" s="50"/>
      <c r="R42" s="60"/>
      <c r="U42" s="39">
        <v>15</v>
      </c>
    </row>
    <row r="43" spans="1:21" ht="14.45" customHeight="1" outlineLevel="1">
      <c r="B43" s="119" t="s">
        <v>649</v>
      </c>
      <c r="C43" s="52" t="s">
        <v>94</v>
      </c>
      <c r="D43" s="39">
        <v>12</v>
      </c>
      <c r="E43" s="41">
        <v>72</v>
      </c>
      <c r="F43" s="55">
        <v>0.15</v>
      </c>
      <c r="G43" s="56">
        <f t="shared" si="1"/>
        <v>82.8</v>
      </c>
      <c r="H43" s="71">
        <v>1000</v>
      </c>
      <c r="I43" s="44">
        <v>0.8</v>
      </c>
      <c r="J43" s="57">
        <f t="shared" si="0"/>
        <v>794.87999999999988</v>
      </c>
      <c r="K43" s="46"/>
      <c r="L43" s="47"/>
      <c r="M43" s="48"/>
      <c r="N43" s="49"/>
      <c r="O43" s="47"/>
      <c r="P43" s="50"/>
      <c r="R43" s="60"/>
      <c r="U43" s="39">
        <v>15</v>
      </c>
    </row>
    <row r="44" spans="1:21" ht="14.45" customHeight="1" outlineLevel="1">
      <c r="B44" s="59" t="s">
        <v>543</v>
      </c>
      <c r="C44" s="39" t="s">
        <v>319</v>
      </c>
      <c r="D44" s="39">
        <v>4</v>
      </c>
      <c r="E44" s="41">
        <v>75</v>
      </c>
      <c r="F44" s="55">
        <v>0</v>
      </c>
      <c r="G44" s="56">
        <f t="shared" si="1"/>
        <v>75</v>
      </c>
      <c r="H44" s="43">
        <v>700</v>
      </c>
      <c r="I44" s="44">
        <v>0.6</v>
      </c>
      <c r="J44" s="57">
        <f t="shared" si="0"/>
        <v>126</v>
      </c>
      <c r="K44" s="46"/>
      <c r="L44" s="47"/>
      <c r="M44" s="48"/>
      <c r="N44" s="49"/>
      <c r="O44" s="47"/>
      <c r="P44" s="50"/>
      <c r="R44" s="60"/>
      <c r="U44" s="39">
        <v>4</v>
      </c>
    </row>
    <row r="45" spans="1:21" ht="14.45" customHeight="1" outlineLevel="1">
      <c r="B45" s="119" t="s">
        <v>650</v>
      </c>
      <c r="C45" s="52" t="s">
        <v>94</v>
      </c>
      <c r="D45" s="39">
        <v>3</v>
      </c>
      <c r="E45" s="41">
        <v>72</v>
      </c>
      <c r="F45" s="55">
        <v>0.15</v>
      </c>
      <c r="G45" s="56">
        <f t="shared" si="1"/>
        <v>82.8</v>
      </c>
      <c r="H45" s="71">
        <v>1000</v>
      </c>
      <c r="I45" s="44">
        <v>0.6</v>
      </c>
      <c r="J45" s="57">
        <f t="shared" si="0"/>
        <v>149.04</v>
      </c>
      <c r="K45" s="46"/>
      <c r="L45" s="47"/>
      <c r="M45" s="48"/>
      <c r="N45" s="49"/>
      <c r="O45" s="47"/>
      <c r="P45" s="50"/>
      <c r="R45" s="60"/>
      <c r="U45" s="39">
        <v>15</v>
      </c>
    </row>
    <row r="46" spans="1:21" ht="14.45" customHeight="1" outlineLevel="1">
      <c r="B46" s="119" t="s">
        <v>651</v>
      </c>
      <c r="C46" s="52" t="s">
        <v>94</v>
      </c>
      <c r="D46" s="39">
        <v>12</v>
      </c>
      <c r="E46" s="41">
        <v>72</v>
      </c>
      <c r="F46" s="55">
        <v>0.15</v>
      </c>
      <c r="G46" s="56">
        <f t="shared" si="1"/>
        <v>82.8</v>
      </c>
      <c r="H46" s="43">
        <v>1200</v>
      </c>
      <c r="I46" s="44">
        <v>0.8</v>
      </c>
      <c r="J46" s="57">
        <f t="shared" si="0"/>
        <v>953.85599999999999</v>
      </c>
      <c r="K46" s="46"/>
      <c r="L46" s="47"/>
      <c r="M46" s="48"/>
      <c r="N46" s="49"/>
      <c r="O46" s="47"/>
      <c r="P46" s="50"/>
      <c r="R46" s="60"/>
      <c r="U46" s="39">
        <v>15</v>
      </c>
    </row>
    <row r="47" spans="1:21" ht="14.45" customHeight="1" outlineLevel="1">
      <c r="B47" s="119" t="s">
        <v>652</v>
      </c>
      <c r="C47" s="52" t="s">
        <v>94</v>
      </c>
      <c r="D47" s="39">
        <v>2</v>
      </c>
      <c r="E47" s="41">
        <v>72</v>
      </c>
      <c r="F47" s="55">
        <v>0.15</v>
      </c>
      <c r="G47" s="56">
        <f t="shared" si="1"/>
        <v>82.8</v>
      </c>
      <c r="H47" s="71">
        <v>1000</v>
      </c>
      <c r="I47" s="44">
        <v>0.4</v>
      </c>
      <c r="J47" s="57">
        <f t="shared" si="0"/>
        <v>66.239999999999995</v>
      </c>
      <c r="K47" s="46"/>
      <c r="L47" s="47"/>
      <c r="M47" s="48"/>
      <c r="N47" s="49"/>
      <c r="O47" s="47"/>
      <c r="P47" s="50"/>
      <c r="R47" s="60"/>
      <c r="U47" s="39">
        <v>15</v>
      </c>
    </row>
    <row r="48" spans="1:21" ht="14.45" customHeight="1" outlineLevel="1">
      <c r="B48" s="119" t="s">
        <v>653</v>
      </c>
      <c r="C48" s="52" t="s">
        <v>94</v>
      </c>
      <c r="D48" s="39">
        <v>12</v>
      </c>
      <c r="E48" s="41">
        <v>72</v>
      </c>
      <c r="F48" s="55">
        <v>0.15</v>
      </c>
      <c r="G48" s="56">
        <f t="shared" si="1"/>
        <v>82.8</v>
      </c>
      <c r="H48" s="43">
        <v>1200</v>
      </c>
      <c r="I48" s="44">
        <v>0.6</v>
      </c>
      <c r="J48" s="57">
        <f t="shared" si="0"/>
        <v>715.39200000000005</v>
      </c>
      <c r="K48" s="46"/>
      <c r="L48" s="47"/>
      <c r="M48" s="48"/>
      <c r="N48" s="49"/>
      <c r="O48" s="47"/>
      <c r="P48" s="50"/>
      <c r="R48" s="60"/>
      <c r="U48" s="39">
        <v>15</v>
      </c>
    </row>
    <row r="49" spans="1:21" ht="14.45" customHeight="1" outlineLevel="1">
      <c r="B49" s="119" t="s">
        <v>654</v>
      </c>
      <c r="C49" s="39" t="s">
        <v>319</v>
      </c>
      <c r="D49" s="58">
        <v>3</v>
      </c>
      <c r="E49" s="41">
        <v>75</v>
      </c>
      <c r="F49" s="55">
        <v>0</v>
      </c>
      <c r="G49" s="56">
        <f t="shared" si="1"/>
        <v>75</v>
      </c>
      <c r="H49" s="71">
        <v>1000</v>
      </c>
      <c r="I49" s="44">
        <v>0.4</v>
      </c>
      <c r="J49" s="57">
        <f t="shared" si="0"/>
        <v>90</v>
      </c>
      <c r="K49" s="46"/>
      <c r="L49" s="47"/>
      <c r="M49" s="48"/>
      <c r="N49" s="49"/>
      <c r="O49" s="47"/>
      <c r="P49" s="50"/>
      <c r="R49" s="60"/>
      <c r="U49" s="39">
        <v>4</v>
      </c>
    </row>
    <row r="50" spans="1:21" ht="14.45" customHeight="1" outlineLevel="1">
      <c r="B50" s="119" t="s">
        <v>655</v>
      </c>
      <c r="C50" s="52" t="s">
        <v>94</v>
      </c>
      <c r="D50" s="39">
        <v>2</v>
      </c>
      <c r="E50" s="41">
        <v>72</v>
      </c>
      <c r="F50" s="55">
        <v>0.15</v>
      </c>
      <c r="G50" s="56">
        <f t="shared" si="1"/>
        <v>82.8</v>
      </c>
      <c r="H50" s="43">
        <v>1200</v>
      </c>
      <c r="I50" s="44">
        <v>0.4</v>
      </c>
      <c r="J50" s="57">
        <f t="shared" si="0"/>
        <v>79.488</v>
      </c>
      <c r="K50" s="46"/>
      <c r="L50" s="47"/>
      <c r="M50" s="48"/>
      <c r="N50" s="49"/>
      <c r="O50" s="47"/>
      <c r="P50" s="50"/>
      <c r="R50" s="60"/>
      <c r="U50" s="39">
        <v>15</v>
      </c>
    </row>
    <row r="51" spans="1:21" ht="14.45" customHeight="1" outlineLevel="1">
      <c r="B51" s="119" t="s">
        <v>656</v>
      </c>
      <c r="C51" s="52" t="s">
        <v>94</v>
      </c>
      <c r="D51" s="39">
        <v>6</v>
      </c>
      <c r="E51" s="41">
        <v>72</v>
      </c>
      <c r="F51" s="55">
        <v>0.15</v>
      </c>
      <c r="G51" s="56">
        <f t="shared" si="1"/>
        <v>82.8</v>
      </c>
      <c r="H51" s="71">
        <v>1000</v>
      </c>
      <c r="I51" s="44">
        <v>0.6</v>
      </c>
      <c r="J51" s="57">
        <f t="shared" si="0"/>
        <v>298.08</v>
      </c>
      <c r="K51" s="46"/>
      <c r="L51" s="47"/>
      <c r="M51" s="48"/>
      <c r="N51" s="49"/>
      <c r="O51" s="47"/>
      <c r="P51" s="50"/>
      <c r="R51" s="60"/>
      <c r="U51" s="39">
        <v>15</v>
      </c>
    </row>
    <row r="52" spans="1:21" ht="14.45" customHeight="1" outlineLevel="1">
      <c r="B52" s="119" t="s">
        <v>610</v>
      </c>
      <c r="C52" s="52" t="s">
        <v>94</v>
      </c>
      <c r="D52" s="39">
        <v>3</v>
      </c>
      <c r="E52" s="41">
        <v>72</v>
      </c>
      <c r="F52" s="55">
        <v>0.15</v>
      </c>
      <c r="G52" s="56">
        <f t="shared" si="1"/>
        <v>82.8</v>
      </c>
      <c r="H52" s="43">
        <v>1200</v>
      </c>
      <c r="I52" s="44">
        <v>0.8</v>
      </c>
      <c r="J52" s="57">
        <f t="shared" si="0"/>
        <v>238.464</v>
      </c>
      <c r="K52" s="46"/>
      <c r="L52" s="47"/>
      <c r="M52" s="48"/>
      <c r="N52" s="49"/>
      <c r="O52" s="47"/>
      <c r="P52" s="50"/>
      <c r="R52" s="60"/>
      <c r="U52" s="39">
        <v>15</v>
      </c>
    </row>
    <row r="53" spans="1:21" ht="14.45" customHeight="1" outlineLevel="1" thickBot="1">
      <c r="B53" s="46" t="s">
        <v>601</v>
      </c>
      <c r="C53" s="61"/>
      <c r="D53" s="86"/>
      <c r="E53" s="49"/>
      <c r="F53" s="62"/>
      <c r="G53" s="63"/>
      <c r="H53" s="75"/>
      <c r="I53" s="64"/>
      <c r="J53" s="57">
        <f t="shared" si="0"/>
        <v>0</v>
      </c>
      <c r="K53" s="46"/>
      <c r="L53" s="47"/>
      <c r="M53" s="48"/>
      <c r="N53" s="49"/>
      <c r="O53" s="47"/>
      <c r="P53" s="50"/>
      <c r="R53" s="60"/>
      <c r="U53" s="190">
        <v>15</v>
      </c>
    </row>
    <row r="54" spans="1:21" ht="14.45" customHeight="1" outlineLevel="1">
      <c r="B54" s="59" t="s">
        <v>657</v>
      </c>
      <c r="C54" s="52" t="s">
        <v>111</v>
      </c>
      <c r="D54" s="58">
        <v>10</v>
      </c>
      <c r="E54" s="41">
        <v>12</v>
      </c>
      <c r="F54" s="55">
        <v>0</v>
      </c>
      <c r="G54" s="56">
        <f t="shared" si="1"/>
        <v>12</v>
      </c>
      <c r="H54" s="43">
        <v>1200</v>
      </c>
      <c r="I54" s="44">
        <v>0.6</v>
      </c>
      <c r="J54" s="57">
        <f t="shared" si="0"/>
        <v>86.4</v>
      </c>
      <c r="K54" s="46"/>
      <c r="L54" s="47"/>
      <c r="M54" s="48"/>
      <c r="N54" s="49"/>
      <c r="O54" s="47"/>
      <c r="P54" s="50"/>
      <c r="R54" s="60"/>
      <c r="U54" s="52">
        <v>4</v>
      </c>
    </row>
    <row r="55" spans="1:21" ht="14.45" customHeight="1" outlineLevel="1">
      <c r="B55" s="59" t="s">
        <v>657</v>
      </c>
      <c r="C55" s="52" t="s">
        <v>658</v>
      </c>
      <c r="D55" s="58">
        <v>1</v>
      </c>
      <c r="E55" s="41">
        <v>14</v>
      </c>
      <c r="F55" s="55">
        <v>0</v>
      </c>
      <c r="G55" s="56">
        <f t="shared" si="1"/>
        <v>14</v>
      </c>
      <c r="H55" s="71">
        <v>1000</v>
      </c>
      <c r="I55" s="44">
        <v>1</v>
      </c>
      <c r="J55" s="57">
        <f t="shared" si="0"/>
        <v>14</v>
      </c>
      <c r="K55" s="46"/>
      <c r="L55" s="47"/>
      <c r="M55" s="48"/>
      <c r="N55" s="49"/>
      <c r="O55" s="47"/>
      <c r="P55" s="50"/>
      <c r="R55" s="60"/>
      <c r="U55" s="39">
        <v>2</v>
      </c>
    </row>
    <row r="56" spans="1:21" ht="14.45" customHeight="1" outlineLevel="1">
      <c r="B56" s="59" t="s">
        <v>657</v>
      </c>
      <c r="C56" s="163" t="s">
        <v>868</v>
      </c>
      <c r="D56" s="78"/>
      <c r="E56" s="118"/>
      <c r="F56" s="55"/>
      <c r="G56" s="56">
        <f t="shared" si="1"/>
        <v>0</v>
      </c>
      <c r="H56" s="43">
        <v>1200</v>
      </c>
      <c r="I56" s="44">
        <v>0.6</v>
      </c>
      <c r="J56" s="57">
        <f t="shared" si="0"/>
        <v>0</v>
      </c>
      <c r="K56" s="46"/>
      <c r="L56" s="47"/>
      <c r="M56" s="48"/>
      <c r="N56" s="49"/>
      <c r="O56" s="47"/>
      <c r="P56" s="50"/>
      <c r="R56" s="60"/>
      <c r="U56" s="39">
        <v>6</v>
      </c>
    </row>
    <row r="57" spans="1:21" ht="14.45" customHeight="1" outlineLevel="1">
      <c r="B57" s="59" t="s">
        <v>659</v>
      </c>
      <c r="C57" s="153" t="s">
        <v>870</v>
      </c>
      <c r="D57" s="78"/>
      <c r="E57" s="118"/>
      <c r="F57" s="55"/>
      <c r="G57" s="56">
        <f t="shared" si="1"/>
        <v>0</v>
      </c>
      <c r="H57" s="71">
        <v>1000</v>
      </c>
      <c r="I57" s="44">
        <v>0.7</v>
      </c>
      <c r="J57" s="57">
        <f t="shared" si="0"/>
        <v>0</v>
      </c>
      <c r="K57" s="46"/>
      <c r="L57" s="47"/>
      <c r="M57" s="48"/>
      <c r="N57" s="49"/>
      <c r="O57" s="47"/>
      <c r="P57" s="50"/>
      <c r="R57" s="60"/>
      <c r="U57" s="39">
        <v>12</v>
      </c>
    </row>
    <row r="58" spans="1:21" ht="14.45" customHeight="1" outlineLevel="1">
      <c r="B58" s="59" t="s">
        <v>659</v>
      </c>
      <c r="C58" s="52" t="s">
        <v>111</v>
      </c>
      <c r="D58" s="58">
        <v>25</v>
      </c>
      <c r="E58" s="41">
        <v>12</v>
      </c>
      <c r="F58" s="188">
        <v>0</v>
      </c>
      <c r="G58" s="56">
        <f t="shared" si="1"/>
        <v>12</v>
      </c>
      <c r="H58" s="43">
        <v>1200</v>
      </c>
      <c r="I58" s="44">
        <v>0.7</v>
      </c>
      <c r="J58" s="57">
        <f t="shared" si="0"/>
        <v>252</v>
      </c>
      <c r="K58" s="46"/>
      <c r="L58" s="47"/>
      <c r="M58" s="48"/>
      <c r="N58" s="49"/>
      <c r="O58" s="47"/>
      <c r="P58" s="50"/>
      <c r="R58" s="60"/>
      <c r="U58" s="39">
        <v>8</v>
      </c>
    </row>
    <row r="59" spans="1:21" outlineLevel="1">
      <c r="A59" s="1" t="s">
        <v>660</v>
      </c>
      <c r="B59" s="59" t="s">
        <v>428</v>
      </c>
      <c r="C59" s="39" t="s">
        <v>603</v>
      </c>
      <c r="D59" s="39">
        <v>4</v>
      </c>
      <c r="E59" s="41">
        <v>40</v>
      </c>
      <c r="F59" s="42">
        <v>0</v>
      </c>
      <c r="G59" s="56">
        <f t="shared" si="1"/>
        <v>40</v>
      </c>
      <c r="H59" s="71">
        <v>700</v>
      </c>
      <c r="I59" s="44">
        <v>0.5</v>
      </c>
      <c r="J59" s="57">
        <f t="shared" si="0"/>
        <v>56</v>
      </c>
      <c r="K59" s="46"/>
      <c r="L59" s="47"/>
      <c r="M59" s="48"/>
      <c r="N59" s="49"/>
      <c r="O59" s="47"/>
      <c r="P59" s="50"/>
      <c r="R59" s="60"/>
      <c r="U59" s="39">
        <v>12</v>
      </c>
    </row>
    <row r="60" spans="1:21" outlineLevel="1">
      <c r="B60" s="59" t="s">
        <v>428</v>
      </c>
      <c r="C60" s="52" t="s">
        <v>111</v>
      </c>
      <c r="D60" s="39">
        <v>4</v>
      </c>
      <c r="E60" s="189">
        <v>12</v>
      </c>
      <c r="F60" s="42">
        <v>0</v>
      </c>
      <c r="G60" s="56">
        <f t="shared" si="1"/>
        <v>12</v>
      </c>
      <c r="H60" s="43">
        <v>700</v>
      </c>
      <c r="I60" s="44">
        <v>0.5</v>
      </c>
      <c r="J60" s="57">
        <f t="shared" si="0"/>
        <v>16.8</v>
      </c>
      <c r="K60" s="46"/>
      <c r="L60" s="47"/>
      <c r="M60" s="48"/>
      <c r="N60" s="49"/>
      <c r="O60" s="47"/>
      <c r="P60" s="50"/>
      <c r="R60" s="60"/>
      <c r="U60" s="39">
        <v>12</v>
      </c>
    </row>
    <row r="61" spans="1:21" outlineLevel="1">
      <c r="B61" s="59" t="s">
        <v>406</v>
      </c>
      <c r="C61" s="39" t="s">
        <v>319</v>
      </c>
      <c r="D61" s="39">
        <v>4</v>
      </c>
      <c r="E61" s="41">
        <v>75</v>
      </c>
      <c r="F61" s="42">
        <v>0</v>
      </c>
      <c r="G61" s="56">
        <f t="shared" si="1"/>
        <v>75</v>
      </c>
      <c r="H61" s="71">
        <v>700</v>
      </c>
      <c r="I61" s="44">
        <v>0.6</v>
      </c>
      <c r="J61" s="57">
        <f t="shared" si="0"/>
        <v>126</v>
      </c>
      <c r="K61" s="46"/>
      <c r="L61" s="47"/>
      <c r="M61" s="48"/>
      <c r="N61" s="49"/>
      <c r="O61" s="47"/>
      <c r="P61" s="50"/>
      <c r="R61" s="60"/>
      <c r="U61" s="39">
        <v>3</v>
      </c>
    </row>
    <row r="62" spans="1:21" outlineLevel="1">
      <c r="B62" s="59" t="s">
        <v>661</v>
      </c>
      <c r="C62" s="153" t="s">
        <v>869</v>
      </c>
      <c r="D62" s="116"/>
      <c r="E62" s="118"/>
      <c r="F62" s="42"/>
      <c r="G62" s="56">
        <f t="shared" si="1"/>
        <v>0</v>
      </c>
      <c r="H62" s="43">
        <v>1200</v>
      </c>
      <c r="I62" s="44">
        <v>0.6</v>
      </c>
      <c r="J62" s="57">
        <f t="shared" si="0"/>
        <v>0</v>
      </c>
      <c r="K62" s="46"/>
      <c r="L62" s="47"/>
      <c r="M62" s="48"/>
      <c r="N62" s="49"/>
      <c r="O62" s="47"/>
      <c r="P62" s="50"/>
      <c r="R62" s="60"/>
      <c r="U62" s="39">
        <v>2</v>
      </c>
    </row>
    <row r="63" spans="1:21" outlineLevel="1">
      <c r="B63" s="119" t="s">
        <v>662</v>
      </c>
      <c r="C63" s="52" t="s">
        <v>94</v>
      </c>
      <c r="D63" s="39">
        <v>4</v>
      </c>
      <c r="E63" s="41">
        <v>72</v>
      </c>
      <c r="F63" s="42">
        <v>0.15</v>
      </c>
      <c r="G63" s="56">
        <f t="shared" si="1"/>
        <v>82.8</v>
      </c>
      <c r="H63" s="71">
        <v>1000</v>
      </c>
      <c r="I63" s="44">
        <v>0.6</v>
      </c>
      <c r="J63" s="57">
        <f t="shared" si="0"/>
        <v>198.72</v>
      </c>
      <c r="K63" s="46"/>
      <c r="L63" s="47"/>
      <c r="M63" s="48"/>
      <c r="N63" s="49"/>
      <c r="O63" s="47"/>
      <c r="P63" s="50"/>
      <c r="R63" s="60"/>
      <c r="U63" s="39">
        <v>3</v>
      </c>
    </row>
    <row r="64" spans="1:21" outlineLevel="1">
      <c r="B64" s="119" t="s">
        <v>612</v>
      </c>
      <c r="C64" s="52" t="s">
        <v>94</v>
      </c>
      <c r="D64" s="39">
        <v>15</v>
      </c>
      <c r="E64" s="41">
        <v>72</v>
      </c>
      <c r="F64" s="42">
        <v>0.15</v>
      </c>
      <c r="G64" s="56">
        <f t="shared" si="1"/>
        <v>82.8</v>
      </c>
      <c r="H64" s="43">
        <v>1200</v>
      </c>
      <c r="I64" s="44">
        <v>0.8</v>
      </c>
      <c r="J64" s="57">
        <f t="shared" si="0"/>
        <v>1192.32</v>
      </c>
      <c r="K64" s="46"/>
      <c r="L64" s="47"/>
      <c r="M64" s="48"/>
      <c r="N64" s="49"/>
      <c r="O64" s="47"/>
      <c r="P64" s="50"/>
      <c r="R64" s="60"/>
      <c r="U64" s="39">
        <v>7</v>
      </c>
    </row>
    <row r="65" spans="1:21" outlineLevel="1">
      <c r="B65" s="119" t="s">
        <v>663</v>
      </c>
      <c r="C65" s="52" t="s">
        <v>94</v>
      </c>
      <c r="D65" s="39">
        <v>15</v>
      </c>
      <c r="E65" s="41">
        <v>72</v>
      </c>
      <c r="F65" s="42">
        <v>0.15</v>
      </c>
      <c r="G65" s="56">
        <f t="shared" si="1"/>
        <v>82.8</v>
      </c>
      <c r="H65" s="71">
        <v>1000</v>
      </c>
      <c r="I65" s="44">
        <v>0.8</v>
      </c>
      <c r="J65" s="57">
        <f t="shared" si="0"/>
        <v>993.59999999999991</v>
      </c>
      <c r="K65" s="46"/>
      <c r="L65" s="47"/>
      <c r="M65" s="48"/>
      <c r="N65" s="49"/>
      <c r="O65" s="47"/>
      <c r="P65" s="50"/>
      <c r="R65" s="60"/>
      <c r="U65" s="39">
        <v>5</v>
      </c>
    </row>
    <row r="66" spans="1:21" outlineLevel="1">
      <c r="B66" s="119" t="s">
        <v>613</v>
      </c>
      <c r="C66" s="52" t="s">
        <v>94</v>
      </c>
      <c r="D66" s="39">
        <v>15</v>
      </c>
      <c r="E66" s="41">
        <v>72</v>
      </c>
      <c r="F66" s="42">
        <v>0.15</v>
      </c>
      <c r="G66" s="56">
        <f t="shared" si="1"/>
        <v>82.8</v>
      </c>
      <c r="H66" s="43">
        <v>1200</v>
      </c>
      <c r="I66" s="44">
        <v>0.8</v>
      </c>
      <c r="J66" s="57">
        <f t="shared" si="0"/>
        <v>1192.32</v>
      </c>
      <c r="K66" s="46"/>
      <c r="L66" s="47"/>
      <c r="M66" s="48"/>
      <c r="N66" s="49"/>
      <c r="O66" s="47"/>
      <c r="P66" s="50"/>
      <c r="R66" s="60"/>
      <c r="U66" s="39">
        <v>29</v>
      </c>
    </row>
    <row r="67" spans="1:21" outlineLevel="1">
      <c r="B67" s="119" t="s">
        <v>614</v>
      </c>
      <c r="C67" s="52" t="s">
        <v>94</v>
      </c>
      <c r="D67" s="39">
        <v>15</v>
      </c>
      <c r="E67" s="41">
        <v>72</v>
      </c>
      <c r="F67" s="42">
        <v>0.15</v>
      </c>
      <c r="G67" s="56">
        <f t="shared" si="1"/>
        <v>82.8</v>
      </c>
      <c r="H67" s="71">
        <v>1000</v>
      </c>
      <c r="I67" s="44">
        <v>0.8</v>
      </c>
      <c r="J67" s="57">
        <f t="shared" si="0"/>
        <v>993.59999999999991</v>
      </c>
      <c r="K67" s="46"/>
      <c r="L67" s="47"/>
      <c r="M67" s="48"/>
      <c r="N67" s="49"/>
      <c r="O67" s="47"/>
      <c r="P67" s="50"/>
      <c r="R67" s="60"/>
      <c r="U67" s="39">
        <v>7</v>
      </c>
    </row>
    <row r="68" spans="1:21" outlineLevel="1">
      <c r="A68" s="1" t="s">
        <v>664</v>
      </c>
      <c r="B68" s="59" t="s">
        <v>428</v>
      </c>
      <c r="C68" s="39" t="s">
        <v>319</v>
      </c>
      <c r="D68" s="39">
        <v>8</v>
      </c>
      <c r="E68" s="41">
        <v>75</v>
      </c>
      <c r="F68" s="42">
        <v>0</v>
      </c>
      <c r="G68" s="56">
        <f t="shared" si="1"/>
        <v>75</v>
      </c>
      <c r="H68" s="43">
        <v>700</v>
      </c>
      <c r="I68" s="44">
        <v>0.5</v>
      </c>
      <c r="J68" s="57">
        <f t="shared" si="0"/>
        <v>210</v>
      </c>
      <c r="K68" s="46"/>
      <c r="L68" s="47"/>
      <c r="M68" s="48"/>
      <c r="N68" s="49"/>
      <c r="O68" s="47"/>
      <c r="P68" s="50"/>
      <c r="R68" s="60"/>
      <c r="U68" s="77">
        <v>2</v>
      </c>
    </row>
    <row r="69" spans="1:21" outlineLevel="1">
      <c r="B69" s="59" t="s">
        <v>406</v>
      </c>
      <c r="C69" s="39" t="s">
        <v>319</v>
      </c>
      <c r="D69" s="39">
        <v>4</v>
      </c>
      <c r="E69" s="41">
        <v>75</v>
      </c>
      <c r="F69" s="42">
        <v>0</v>
      </c>
      <c r="G69" s="56">
        <f t="shared" si="1"/>
        <v>75</v>
      </c>
      <c r="H69" s="71">
        <v>700</v>
      </c>
      <c r="I69" s="44">
        <v>0.6</v>
      </c>
      <c r="J69" s="57">
        <f t="shared" si="0"/>
        <v>126</v>
      </c>
      <c r="K69" s="46"/>
      <c r="L69" s="47"/>
      <c r="M69" s="48"/>
      <c r="N69" s="49"/>
      <c r="O69" s="47"/>
      <c r="P69" s="50"/>
      <c r="R69" s="60"/>
      <c r="U69" s="77">
        <v>6</v>
      </c>
    </row>
    <row r="70" spans="1:21" outlineLevel="1">
      <c r="B70" s="119" t="s">
        <v>665</v>
      </c>
      <c r="C70" s="52" t="s">
        <v>94</v>
      </c>
      <c r="D70" s="39">
        <v>4</v>
      </c>
      <c r="E70" s="41">
        <v>72</v>
      </c>
      <c r="F70" s="42">
        <v>0.15</v>
      </c>
      <c r="G70" s="56">
        <f t="shared" si="1"/>
        <v>82.8</v>
      </c>
      <c r="H70" s="43">
        <v>1200</v>
      </c>
      <c r="I70" s="44">
        <v>0.6</v>
      </c>
      <c r="J70" s="57">
        <f t="shared" si="0"/>
        <v>238.464</v>
      </c>
      <c r="K70" s="46"/>
      <c r="L70" s="47"/>
      <c r="M70" s="48"/>
      <c r="N70" s="49"/>
      <c r="O70" s="47"/>
      <c r="P70" s="50"/>
      <c r="R70" s="60"/>
      <c r="U70" s="39">
        <v>1</v>
      </c>
    </row>
    <row r="71" spans="1:21" outlineLevel="1">
      <c r="B71" s="119" t="s">
        <v>607</v>
      </c>
      <c r="C71" s="52" t="s">
        <v>94</v>
      </c>
      <c r="D71" s="39">
        <v>15</v>
      </c>
      <c r="E71" s="41">
        <v>72</v>
      </c>
      <c r="F71" s="42">
        <v>0.15</v>
      </c>
      <c r="G71" s="56">
        <f t="shared" si="1"/>
        <v>82.8</v>
      </c>
      <c r="H71" s="71">
        <v>1000</v>
      </c>
      <c r="I71" s="44">
        <v>0.8</v>
      </c>
      <c r="J71" s="57">
        <f t="shared" si="0"/>
        <v>993.59999999999991</v>
      </c>
      <c r="K71" s="46"/>
      <c r="L71" s="47"/>
      <c r="M71" s="48"/>
      <c r="N71" s="49"/>
      <c r="O71" s="47"/>
      <c r="P71" s="50"/>
      <c r="R71" s="60"/>
      <c r="U71" s="39">
        <v>1</v>
      </c>
    </row>
    <row r="72" spans="1:21" outlineLevel="1">
      <c r="B72" s="119" t="s">
        <v>608</v>
      </c>
      <c r="C72" s="52" t="s">
        <v>94</v>
      </c>
      <c r="D72" s="39">
        <v>15</v>
      </c>
      <c r="E72" s="41">
        <v>72</v>
      </c>
      <c r="F72" s="42">
        <v>0.15</v>
      </c>
      <c r="G72" s="56">
        <f t="shared" si="1"/>
        <v>82.8</v>
      </c>
      <c r="H72" s="43">
        <v>1200</v>
      </c>
      <c r="I72" s="44">
        <v>0.8</v>
      </c>
      <c r="J72" s="57">
        <f t="shared" ref="J72:J136" si="2">(G72/1000*H72)*I72*D72</f>
        <v>1192.32</v>
      </c>
      <c r="K72" s="46"/>
      <c r="L72" s="47"/>
      <c r="M72" s="48"/>
      <c r="N72" s="49"/>
      <c r="O72" s="47"/>
      <c r="P72" s="50"/>
      <c r="R72" s="60"/>
      <c r="U72" s="39">
        <v>10</v>
      </c>
    </row>
    <row r="73" spans="1:21" outlineLevel="1">
      <c r="B73" s="119" t="s">
        <v>611</v>
      </c>
      <c r="C73" s="52" t="s">
        <v>94</v>
      </c>
      <c r="D73" s="39">
        <v>15</v>
      </c>
      <c r="E73" s="41">
        <v>72</v>
      </c>
      <c r="F73" s="42">
        <v>0.15</v>
      </c>
      <c r="G73" s="56">
        <f t="shared" ref="G73:G133" si="3">E73*(1+F73)</f>
        <v>82.8</v>
      </c>
      <c r="H73" s="71">
        <v>1000</v>
      </c>
      <c r="I73" s="44">
        <v>0.8</v>
      </c>
      <c r="J73" s="57">
        <f t="shared" si="2"/>
        <v>993.59999999999991</v>
      </c>
      <c r="K73" s="46"/>
      <c r="L73" s="47"/>
      <c r="M73" s="48"/>
      <c r="N73" s="49"/>
      <c r="O73" s="47"/>
      <c r="P73" s="50"/>
      <c r="R73" s="60"/>
      <c r="U73" s="39">
        <v>3</v>
      </c>
    </row>
    <row r="74" spans="1:21" outlineLevel="1">
      <c r="B74" s="119" t="s">
        <v>666</v>
      </c>
      <c r="C74" s="52" t="s">
        <v>94</v>
      </c>
      <c r="D74" s="39">
        <v>15</v>
      </c>
      <c r="E74" s="41">
        <v>72</v>
      </c>
      <c r="F74" s="42">
        <v>0.15</v>
      </c>
      <c r="G74" s="56">
        <f t="shared" si="3"/>
        <v>82.8</v>
      </c>
      <c r="H74" s="43">
        <v>1200</v>
      </c>
      <c r="I74" s="44">
        <v>0.8</v>
      </c>
      <c r="J74" s="57">
        <f t="shared" si="2"/>
        <v>1192.32</v>
      </c>
      <c r="K74" s="46"/>
      <c r="L74" s="47"/>
      <c r="M74" s="48"/>
      <c r="N74" s="49"/>
      <c r="O74" s="47"/>
      <c r="P74" s="50"/>
      <c r="R74" s="60"/>
      <c r="U74" s="39">
        <v>4</v>
      </c>
    </row>
    <row r="75" spans="1:21" outlineLevel="1">
      <c r="A75" s="1" t="s">
        <v>667</v>
      </c>
      <c r="B75" s="59" t="s">
        <v>428</v>
      </c>
      <c r="C75" s="39" t="s">
        <v>319</v>
      </c>
      <c r="D75" s="39">
        <v>8</v>
      </c>
      <c r="E75" s="41">
        <v>75</v>
      </c>
      <c r="F75" s="42">
        <v>0</v>
      </c>
      <c r="G75" s="56">
        <f t="shared" si="3"/>
        <v>75</v>
      </c>
      <c r="H75" s="71">
        <v>700</v>
      </c>
      <c r="I75" s="44">
        <v>0.5</v>
      </c>
      <c r="J75" s="57">
        <f t="shared" si="2"/>
        <v>210</v>
      </c>
      <c r="K75" s="46"/>
      <c r="L75" s="47"/>
      <c r="M75" s="48"/>
      <c r="N75" s="49"/>
      <c r="O75" s="47"/>
      <c r="P75" s="50"/>
      <c r="R75" s="60"/>
      <c r="U75" s="39">
        <v>2</v>
      </c>
    </row>
    <row r="76" spans="1:21" outlineLevel="1">
      <c r="B76" s="59" t="s">
        <v>406</v>
      </c>
      <c r="C76" s="39" t="s">
        <v>319</v>
      </c>
      <c r="D76" s="39">
        <v>4</v>
      </c>
      <c r="E76" s="41">
        <v>75</v>
      </c>
      <c r="F76" s="42">
        <v>0</v>
      </c>
      <c r="G76" s="56">
        <f t="shared" si="3"/>
        <v>75</v>
      </c>
      <c r="H76" s="43">
        <v>700</v>
      </c>
      <c r="I76" s="44">
        <v>0.6</v>
      </c>
      <c r="J76" s="57">
        <f t="shared" si="2"/>
        <v>126</v>
      </c>
      <c r="K76" s="46"/>
      <c r="L76" s="47"/>
      <c r="M76" s="48"/>
      <c r="N76" s="49"/>
      <c r="O76" s="47"/>
      <c r="P76" s="50"/>
      <c r="R76" s="60"/>
      <c r="U76" s="39">
        <v>2</v>
      </c>
    </row>
    <row r="77" spans="1:21" outlineLevel="1">
      <c r="B77" s="59" t="s">
        <v>668</v>
      </c>
      <c r="C77" s="153" t="s">
        <v>869</v>
      </c>
      <c r="D77" s="116"/>
      <c r="E77" s="118"/>
      <c r="F77" s="42"/>
      <c r="G77" s="56">
        <f t="shared" si="3"/>
        <v>0</v>
      </c>
      <c r="H77" s="71">
        <v>1000</v>
      </c>
      <c r="I77" s="44">
        <v>0.6</v>
      </c>
      <c r="J77" s="57">
        <f t="shared" si="2"/>
        <v>0</v>
      </c>
      <c r="K77" s="46"/>
      <c r="L77" s="47"/>
      <c r="M77" s="48"/>
      <c r="N77" s="49"/>
      <c r="O77" s="47"/>
      <c r="P77" s="50"/>
      <c r="R77" s="60"/>
      <c r="U77" s="39">
        <v>5</v>
      </c>
    </row>
    <row r="78" spans="1:21" outlineLevel="1">
      <c r="B78" s="119" t="s">
        <v>669</v>
      </c>
      <c r="C78" s="52" t="s">
        <v>94</v>
      </c>
      <c r="D78" s="39">
        <v>4</v>
      </c>
      <c r="E78" s="41">
        <v>72</v>
      </c>
      <c r="F78" s="42">
        <v>0.15</v>
      </c>
      <c r="G78" s="56">
        <f t="shared" si="3"/>
        <v>82.8</v>
      </c>
      <c r="H78" s="43">
        <v>1200</v>
      </c>
      <c r="I78" s="44">
        <v>0.6</v>
      </c>
      <c r="J78" s="57">
        <f t="shared" si="2"/>
        <v>238.464</v>
      </c>
      <c r="K78" s="46"/>
      <c r="L78" s="47"/>
      <c r="M78" s="48"/>
      <c r="N78" s="49"/>
      <c r="O78" s="47"/>
      <c r="P78" s="50"/>
      <c r="R78" s="60"/>
      <c r="U78" s="39">
        <v>1</v>
      </c>
    </row>
    <row r="79" spans="1:21" outlineLevel="1">
      <c r="B79" s="119" t="s">
        <v>604</v>
      </c>
      <c r="C79" s="52" t="s">
        <v>94</v>
      </c>
      <c r="D79" s="39">
        <v>15</v>
      </c>
      <c r="E79" s="41">
        <v>72</v>
      </c>
      <c r="F79" s="42">
        <v>0.15</v>
      </c>
      <c r="G79" s="56">
        <f t="shared" si="3"/>
        <v>82.8</v>
      </c>
      <c r="H79" s="71">
        <v>1000</v>
      </c>
      <c r="I79" s="44">
        <v>0.6</v>
      </c>
      <c r="J79" s="57">
        <f t="shared" si="2"/>
        <v>745.2</v>
      </c>
      <c r="K79" s="46"/>
      <c r="L79" s="47"/>
      <c r="M79" s="48"/>
      <c r="N79" s="49"/>
      <c r="O79" s="47"/>
      <c r="P79" s="50"/>
      <c r="R79" s="60"/>
      <c r="U79" s="39">
        <v>3</v>
      </c>
    </row>
    <row r="80" spans="1:21" outlineLevel="1">
      <c r="B80" s="119" t="s">
        <v>670</v>
      </c>
      <c r="C80" s="52" t="s">
        <v>94</v>
      </c>
      <c r="D80" s="39">
        <v>15</v>
      </c>
      <c r="E80" s="41">
        <v>72</v>
      </c>
      <c r="F80" s="42">
        <v>0.15</v>
      </c>
      <c r="G80" s="56">
        <f t="shared" si="3"/>
        <v>82.8</v>
      </c>
      <c r="H80" s="43">
        <v>1200</v>
      </c>
      <c r="I80" s="44">
        <v>0.8</v>
      </c>
      <c r="J80" s="57">
        <f t="shared" si="2"/>
        <v>1192.32</v>
      </c>
      <c r="K80" s="46"/>
      <c r="L80" s="47"/>
      <c r="M80" s="48"/>
      <c r="N80" s="49"/>
      <c r="O80" s="47"/>
      <c r="P80" s="50"/>
      <c r="R80" s="60"/>
      <c r="U80" s="39">
        <v>1</v>
      </c>
    </row>
    <row r="81" spans="1:21" outlineLevel="1">
      <c r="B81" s="119" t="s">
        <v>605</v>
      </c>
      <c r="C81" s="52" t="s">
        <v>94</v>
      </c>
      <c r="D81" s="39">
        <v>15</v>
      </c>
      <c r="E81" s="41">
        <v>72</v>
      </c>
      <c r="F81" s="42">
        <v>0.15</v>
      </c>
      <c r="G81" s="56">
        <f t="shared" si="3"/>
        <v>82.8</v>
      </c>
      <c r="H81" s="71">
        <v>1000</v>
      </c>
      <c r="I81" s="44">
        <v>0.5</v>
      </c>
      <c r="J81" s="57">
        <f t="shared" si="2"/>
        <v>621</v>
      </c>
      <c r="K81" s="46"/>
      <c r="L81" s="47"/>
      <c r="M81" s="48"/>
      <c r="N81" s="49"/>
      <c r="O81" s="47"/>
      <c r="P81" s="50"/>
      <c r="R81" s="60"/>
      <c r="U81" s="39">
        <v>4</v>
      </c>
    </row>
    <row r="82" spans="1:21" ht="13.5" outlineLevel="1" thickBot="1">
      <c r="B82" s="204" t="s">
        <v>606</v>
      </c>
      <c r="C82" s="190" t="s">
        <v>94</v>
      </c>
      <c r="D82" s="190">
        <v>15</v>
      </c>
      <c r="E82" s="179">
        <v>72</v>
      </c>
      <c r="F82" s="185">
        <v>0.15</v>
      </c>
      <c r="G82" s="191">
        <f t="shared" si="3"/>
        <v>82.8</v>
      </c>
      <c r="H82" s="182">
        <v>1200</v>
      </c>
      <c r="I82" s="183">
        <v>0.8</v>
      </c>
      <c r="J82" s="184">
        <f t="shared" si="2"/>
        <v>1192.32</v>
      </c>
      <c r="K82" s="46"/>
      <c r="L82" s="47"/>
      <c r="M82" s="48"/>
      <c r="N82" s="49"/>
      <c r="O82" s="47"/>
      <c r="P82" s="50"/>
      <c r="R82" s="60"/>
      <c r="U82" s="39">
        <v>9</v>
      </c>
    </row>
    <row r="83" spans="1:21" outlineLevel="1">
      <c r="A83" s="1" t="s">
        <v>671</v>
      </c>
      <c r="B83" s="203" t="s">
        <v>672</v>
      </c>
      <c r="C83" s="52" t="s">
        <v>94</v>
      </c>
      <c r="D83" s="52">
        <v>4</v>
      </c>
      <c r="E83" s="54">
        <v>72</v>
      </c>
      <c r="F83" s="55">
        <v>0.15</v>
      </c>
      <c r="G83" s="56">
        <f t="shared" si="3"/>
        <v>82.8</v>
      </c>
      <c r="H83" s="71">
        <v>1000</v>
      </c>
      <c r="I83" s="72">
        <v>0.8</v>
      </c>
      <c r="J83" s="57">
        <f t="shared" si="2"/>
        <v>264.95999999999998</v>
      </c>
      <c r="K83" s="46"/>
      <c r="L83" s="47"/>
      <c r="M83" s="48"/>
      <c r="N83" s="49"/>
      <c r="O83" s="47"/>
      <c r="P83" s="50"/>
      <c r="R83" s="60"/>
      <c r="U83" s="39">
        <v>2</v>
      </c>
    </row>
    <row r="84" spans="1:21" outlineLevel="1">
      <c r="B84" s="119" t="s">
        <v>673</v>
      </c>
      <c r="C84" s="39" t="s">
        <v>271</v>
      </c>
      <c r="D84" s="39">
        <v>2</v>
      </c>
      <c r="E84" s="41">
        <v>100</v>
      </c>
      <c r="F84" s="42">
        <v>0</v>
      </c>
      <c r="G84" s="56">
        <f t="shared" si="3"/>
        <v>100</v>
      </c>
      <c r="H84" s="43">
        <v>1200</v>
      </c>
      <c r="I84" s="44">
        <v>0.6</v>
      </c>
      <c r="J84" s="57">
        <f t="shared" si="2"/>
        <v>144</v>
      </c>
      <c r="K84" s="46"/>
      <c r="L84" s="47"/>
      <c r="M84" s="48"/>
      <c r="N84" s="49"/>
      <c r="O84" s="47"/>
      <c r="P84" s="50"/>
      <c r="R84" s="60"/>
      <c r="U84" s="39">
        <v>9</v>
      </c>
    </row>
    <row r="85" spans="1:21" outlineLevel="1">
      <c r="B85" s="59" t="s">
        <v>674</v>
      </c>
      <c r="C85" s="52" t="s">
        <v>94</v>
      </c>
      <c r="D85" s="39">
        <v>2</v>
      </c>
      <c r="E85" s="41">
        <v>72</v>
      </c>
      <c r="F85" s="42">
        <v>0.15</v>
      </c>
      <c r="G85" s="56">
        <f t="shared" si="3"/>
        <v>82.8</v>
      </c>
      <c r="H85" s="71">
        <v>700</v>
      </c>
      <c r="I85" s="44">
        <v>0.4</v>
      </c>
      <c r="J85" s="57">
        <f t="shared" si="2"/>
        <v>46.368000000000002</v>
      </c>
      <c r="K85" s="46"/>
      <c r="L85" s="47"/>
      <c r="M85" s="48"/>
      <c r="N85" s="49"/>
      <c r="O85" s="47"/>
      <c r="P85" s="50"/>
      <c r="R85" s="60"/>
      <c r="U85" s="39">
        <v>2</v>
      </c>
    </row>
    <row r="86" spans="1:21" outlineLevel="1">
      <c r="B86" s="59" t="s">
        <v>452</v>
      </c>
      <c r="C86" s="39" t="s">
        <v>319</v>
      </c>
      <c r="D86" s="39">
        <v>6</v>
      </c>
      <c r="E86" s="41">
        <v>75</v>
      </c>
      <c r="F86" s="42">
        <v>0</v>
      </c>
      <c r="G86" s="56">
        <f t="shared" si="3"/>
        <v>75</v>
      </c>
      <c r="H86" s="43">
        <v>700</v>
      </c>
      <c r="I86" s="44">
        <v>0.4</v>
      </c>
      <c r="J86" s="57">
        <f t="shared" si="2"/>
        <v>126</v>
      </c>
      <c r="K86" s="46"/>
      <c r="L86" s="47"/>
      <c r="M86" s="48"/>
      <c r="N86" s="49"/>
      <c r="O86" s="47"/>
      <c r="P86" s="50"/>
      <c r="R86" s="60"/>
      <c r="U86" s="39">
        <v>9</v>
      </c>
    </row>
    <row r="87" spans="1:21" outlineLevel="1">
      <c r="B87" s="119" t="s">
        <v>675</v>
      </c>
      <c r="C87" s="52" t="s">
        <v>94</v>
      </c>
      <c r="D87" s="39">
        <v>6</v>
      </c>
      <c r="E87" s="41">
        <v>72</v>
      </c>
      <c r="F87" s="42">
        <v>0.15</v>
      </c>
      <c r="G87" s="56">
        <f t="shared" si="3"/>
        <v>82.8</v>
      </c>
      <c r="H87" s="71">
        <v>1000</v>
      </c>
      <c r="I87" s="44">
        <v>0.5</v>
      </c>
      <c r="J87" s="57">
        <f t="shared" si="2"/>
        <v>248.39999999999998</v>
      </c>
      <c r="K87" s="46"/>
      <c r="L87" s="47"/>
      <c r="M87" s="48"/>
      <c r="N87" s="49"/>
      <c r="O87" s="47"/>
      <c r="P87" s="50"/>
      <c r="R87" s="60"/>
      <c r="U87" s="39">
        <v>6</v>
      </c>
    </row>
    <row r="88" spans="1:21" outlineLevel="1">
      <c r="B88" s="119" t="s">
        <v>676</v>
      </c>
      <c r="C88" s="52" t="s">
        <v>94</v>
      </c>
      <c r="D88" s="39">
        <v>12</v>
      </c>
      <c r="E88" s="41">
        <v>72</v>
      </c>
      <c r="F88" s="42">
        <v>0.15</v>
      </c>
      <c r="G88" s="56">
        <f t="shared" si="3"/>
        <v>82.8</v>
      </c>
      <c r="H88" s="43">
        <v>1200</v>
      </c>
      <c r="I88" s="44">
        <v>0.8</v>
      </c>
      <c r="J88" s="57">
        <f t="shared" si="2"/>
        <v>953.85599999999999</v>
      </c>
      <c r="K88" s="46"/>
      <c r="L88" s="47"/>
      <c r="M88" s="48"/>
      <c r="N88" s="49"/>
      <c r="O88" s="47"/>
      <c r="P88" s="50"/>
      <c r="R88" s="60"/>
    </row>
    <row r="89" spans="1:21" outlineLevel="1">
      <c r="B89" s="119" t="s">
        <v>677</v>
      </c>
      <c r="C89" s="52" t="s">
        <v>94</v>
      </c>
      <c r="D89" s="39">
        <v>8</v>
      </c>
      <c r="E89" s="41">
        <v>72</v>
      </c>
      <c r="F89" s="42">
        <v>0.15</v>
      </c>
      <c r="G89" s="56">
        <f t="shared" si="3"/>
        <v>82.8</v>
      </c>
      <c r="H89" s="71">
        <v>1000</v>
      </c>
      <c r="I89" s="44">
        <v>0.8</v>
      </c>
      <c r="J89" s="57">
        <f t="shared" si="2"/>
        <v>529.91999999999996</v>
      </c>
      <c r="K89" s="46"/>
      <c r="L89" s="47"/>
      <c r="M89" s="48"/>
      <c r="N89" s="49"/>
      <c r="O89" s="47"/>
      <c r="P89" s="50"/>
      <c r="R89" s="60"/>
      <c r="U89" s="207">
        <f>SUM(U7:U88)</f>
        <v>691</v>
      </c>
    </row>
    <row r="90" spans="1:21" outlineLevel="1">
      <c r="B90" s="119" t="s">
        <v>678</v>
      </c>
      <c r="C90" s="52" t="s">
        <v>94</v>
      </c>
      <c r="D90" s="39">
        <v>12</v>
      </c>
      <c r="E90" s="41">
        <v>72</v>
      </c>
      <c r="F90" s="42">
        <v>0.15</v>
      </c>
      <c r="G90" s="56">
        <f t="shared" si="3"/>
        <v>82.8</v>
      </c>
      <c r="H90" s="43">
        <v>1200</v>
      </c>
      <c r="I90" s="44">
        <v>0.8</v>
      </c>
      <c r="J90" s="57">
        <f t="shared" si="2"/>
        <v>953.85599999999999</v>
      </c>
      <c r="K90" s="46"/>
      <c r="L90" s="47"/>
      <c r="M90" s="48"/>
      <c r="N90" s="49"/>
      <c r="O90" s="47"/>
      <c r="P90" s="50"/>
      <c r="R90" s="60"/>
    </row>
    <row r="91" spans="1:21" outlineLevel="1">
      <c r="B91" s="119" t="s">
        <v>679</v>
      </c>
      <c r="C91" s="52" t="s">
        <v>94</v>
      </c>
      <c r="D91" s="39">
        <v>12</v>
      </c>
      <c r="E91" s="41">
        <v>72</v>
      </c>
      <c r="F91" s="42">
        <v>0.15</v>
      </c>
      <c r="G91" s="56">
        <f t="shared" si="3"/>
        <v>82.8</v>
      </c>
      <c r="H91" s="71">
        <v>1000</v>
      </c>
      <c r="I91" s="44">
        <v>0.8</v>
      </c>
      <c r="J91" s="57">
        <f t="shared" si="2"/>
        <v>794.87999999999988</v>
      </c>
      <c r="K91" s="46"/>
      <c r="L91" s="47"/>
      <c r="M91" s="48"/>
      <c r="N91" s="49"/>
      <c r="O91" s="47"/>
      <c r="P91" s="50"/>
      <c r="R91" s="60"/>
    </row>
    <row r="92" spans="1:21" outlineLevel="1">
      <c r="B92" s="119" t="s">
        <v>680</v>
      </c>
      <c r="C92" s="52" t="s">
        <v>94</v>
      </c>
      <c r="D92" s="39">
        <v>3</v>
      </c>
      <c r="E92" s="41">
        <v>72</v>
      </c>
      <c r="F92" s="42">
        <v>0.15</v>
      </c>
      <c r="G92" s="56">
        <f t="shared" si="3"/>
        <v>82.8</v>
      </c>
      <c r="H92" s="43">
        <v>1200</v>
      </c>
      <c r="I92" s="44">
        <v>0.8</v>
      </c>
      <c r="J92" s="57">
        <f t="shared" si="2"/>
        <v>238.464</v>
      </c>
      <c r="K92" s="46"/>
      <c r="L92" s="47"/>
      <c r="M92" s="48"/>
      <c r="N92" s="49"/>
      <c r="O92" s="47"/>
      <c r="P92" s="50"/>
      <c r="R92" s="60"/>
    </row>
    <row r="93" spans="1:21" outlineLevel="1">
      <c r="B93" s="119" t="s">
        <v>681</v>
      </c>
      <c r="C93" s="52" t="s">
        <v>94</v>
      </c>
      <c r="D93" s="39">
        <v>2</v>
      </c>
      <c r="E93" s="41">
        <v>72</v>
      </c>
      <c r="F93" s="42">
        <v>0.15</v>
      </c>
      <c r="G93" s="56">
        <f t="shared" si="3"/>
        <v>82.8</v>
      </c>
      <c r="H93" s="71">
        <v>1000</v>
      </c>
      <c r="I93" s="44">
        <v>0.8</v>
      </c>
      <c r="J93" s="57">
        <f t="shared" si="2"/>
        <v>132.47999999999999</v>
      </c>
      <c r="K93" s="46"/>
      <c r="L93" s="47"/>
      <c r="M93" s="48"/>
      <c r="N93" s="49"/>
      <c r="O93" s="47"/>
      <c r="P93" s="50"/>
      <c r="R93" s="60"/>
    </row>
    <row r="94" spans="1:21" outlineLevel="1">
      <c r="B94" s="119" t="s">
        <v>682</v>
      </c>
      <c r="C94" s="52" t="s">
        <v>94</v>
      </c>
      <c r="D94" s="39">
        <v>3</v>
      </c>
      <c r="E94" s="41">
        <v>72</v>
      </c>
      <c r="F94" s="42">
        <v>0.15</v>
      </c>
      <c r="G94" s="56">
        <f t="shared" si="3"/>
        <v>82.8</v>
      </c>
      <c r="H94" s="43">
        <v>1200</v>
      </c>
      <c r="I94" s="44">
        <v>0.8</v>
      </c>
      <c r="J94" s="57">
        <f t="shared" si="2"/>
        <v>238.464</v>
      </c>
      <c r="K94" s="46"/>
      <c r="L94" s="47"/>
      <c r="M94" s="48"/>
      <c r="N94" s="49"/>
      <c r="O94" s="47"/>
      <c r="P94" s="50"/>
      <c r="R94" s="60"/>
    </row>
    <row r="95" spans="1:21" outlineLevel="1">
      <c r="B95" s="119" t="s">
        <v>683</v>
      </c>
      <c r="C95" s="52" t="s">
        <v>94</v>
      </c>
      <c r="D95" s="39">
        <v>7</v>
      </c>
      <c r="E95" s="41">
        <v>72</v>
      </c>
      <c r="F95" s="42">
        <v>0.15</v>
      </c>
      <c r="G95" s="56">
        <f t="shared" si="3"/>
        <v>82.8</v>
      </c>
      <c r="H95" s="71">
        <v>1000</v>
      </c>
      <c r="I95" s="44">
        <v>0.8</v>
      </c>
      <c r="J95" s="57">
        <f t="shared" si="2"/>
        <v>463.67999999999995</v>
      </c>
      <c r="K95" s="46"/>
      <c r="L95" s="47"/>
      <c r="M95" s="48"/>
      <c r="N95" s="49"/>
      <c r="O95" s="47"/>
      <c r="P95" s="50"/>
      <c r="R95" s="60"/>
    </row>
    <row r="96" spans="1:21" outlineLevel="1">
      <c r="B96" s="59" t="s">
        <v>602</v>
      </c>
      <c r="C96" s="52" t="s">
        <v>94</v>
      </c>
      <c r="D96" s="39">
        <v>1</v>
      </c>
      <c r="E96" s="41">
        <v>72</v>
      </c>
      <c r="F96" s="42">
        <v>0.15</v>
      </c>
      <c r="G96" s="56">
        <f t="shared" si="3"/>
        <v>82.8</v>
      </c>
      <c r="H96" s="43">
        <v>1200</v>
      </c>
      <c r="I96" s="44">
        <v>1</v>
      </c>
      <c r="J96" s="57">
        <f t="shared" si="2"/>
        <v>99.36</v>
      </c>
      <c r="K96" s="46"/>
      <c r="L96" s="47"/>
      <c r="M96" s="48"/>
      <c r="N96" s="49"/>
      <c r="O96" s="47"/>
      <c r="P96" s="50"/>
      <c r="R96" s="60"/>
    </row>
    <row r="97" spans="2:18" outlineLevel="1">
      <c r="B97" s="119" t="s">
        <v>270</v>
      </c>
      <c r="C97" s="52" t="s">
        <v>684</v>
      </c>
      <c r="D97" s="39">
        <v>5</v>
      </c>
      <c r="E97" s="41">
        <v>150</v>
      </c>
      <c r="F97" s="42">
        <v>0.2</v>
      </c>
      <c r="G97" s="56">
        <f t="shared" si="3"/>
        <v>180</v>
      </c>
      <c r="H97" s="71">
        <v>1000</v>
      </c>
      <c r="I97" s="44">
        <v>0.5</v>
      </c>
      <c r="J97" s="57">
        <f t="shared" si="2"/>
        <v>450</v>
      </c>
      <c r="K97" s="46"/>
      <c r="L97" s="47"/>
      <c r="M97" s="48"/>
      <c r="N97" s="49"/>
      <c r="O97" s="47"/>
      <c r="P97" s="50"/>
      <c r="R97" s="60"/>
    </row>
    <row r="98" spans="2:18" outlineLevel="1">
      <c r="B98" s="59" t="s">
        <v>270</v>
      </c>
      <c r="C98" s="39" t="s">
        <v>76</v>
      </c>
      <c r="D98" s="39">
        <v>2</v>
      </c>
      <c r="E98" s="41">
        <v>60</v>
      </c>
      <c r="F98" s="42">
        <v>0</v>
      </c>
      <c r="G98" s="56">
        <f t="shared" si="3"/>
        <v>60</v>
      </c>
      <c r="H98" s="43">
        <v>1200</v>
      </c>
      <c r="I98" s="44">
        <v>0.5</v>
      </c>
      <c r="J98" s="57">
        <f t="shared" si="2"/>
        <v>72</v>
      </c>
      <c r="K98" s="46"/>
      <c r="L98" s="47"/>
      <c r="M98" s="48"/>
      <c r="N98" s="49"/>
      <c r="O98" s="47"/>
      <c r="P98" s="50"/>
      <c r="R98" s="60"/>
    </row>
    <row r="99" spans="2:18" outlineLevel="1">
      <c r="B99" s="59" t="s">
        <v>270</v>
      </c>
      <c r="C99" s="39" t="s">
        <v>658</v>
      </c>
      <c r="D99" s="39">
        <v>1</v>
      </c>
      <c r="E99" s="41">
        <v>14</v>
      </c>
      <c r="F99" s="42">
        <v>0</v>
      </c>
      <c r="G99" s="56">
        <f t="shared" si="3"/>
        <v>14</v>
      </c>
      <c r="H99" s="71">
        <v>1000</v>
      </c>
      <c r="I99" s="44">
        <v>1</v>
      </c>
      <c r="J99" s="57">
        <f t="shared" si="2"/>
        <v>14</v>
      </c>
      <c r="K99" s="46"/>
      <c r="L99" s="47"/>
      <c r="M99" s="48"/>
      <c r="N99" s="49"/>
      <c r="O99" s="47"/>
      <c r="P99" s="50"/>
      <c r="R99" s="60"/>
    </row>
    <row r="100" spans="2:18" outlineLevel="1">
      <c r="B100" s="59" t="s">
        <v>270</v>
      </c>
      <c r="C100" s="52" t="s">
        <v>685</v>
      </c>
      <c r="D100" s="39">
        <v>2</v>
      </c>
      <c r="E100" s="41">
        <v>30</v>
      </c>
      <c r="F100" s="42">
        <v>0</v>
      </c>
      <c r="G100" s="56">
        <f t="shared" si="3"/>
        <v>30</v>
      </c>
      <c r="H100" s="43">
        <v>1200</v>
      </c>
      <c r="I100" s="44">
        <v>0.5</v>
      </c>
      <c r="J100" s="57">
        <f t="shared" si="2"/>
        <v>36</v>
      </c>
      <c r="K100" s="46"/>
      <c r="L100" s="47"/>
      <c r="M100" s="48"/>
      <c r="N100" s="49"/>
      <c r="O100" s="47"/>
      <c r="P100" s="50"/>
      <c r="R100" s="60"/>
    </row>
    <row r="101" spans="2:18" outlineLevel="1">
      <c r="B101" s="59" t="s">
        <v>270</v>
      </c>
      <c r="C101" s="52" t="s">
        <v>686</v>
      </c>
      <c r="D101" s="39">
        <v>5</v>
      </c>
      <c r="E101" s="41">
        <v>10</v>
      </c>
      <c r="F101" s="42">
        <v>0</v>
      </c>
      <c r="G101" s="56">
        <f t="shared" si="3"/>
        <v>10</v>
      </c>
      <c r="H101" s="71">
        <v>1000</v>
      </c>
      <c r="I101" s="44">
        <v>0.5</v>
      </c>
      <c r="J101" s="57">
        <f t="shared" si="2"/>
        <v>25</v>
      </c>
      <c r="K101" s="46"/>
      <c r="L101" s="47"/>
      <c r="M101" s="48"/>
      <c r="N101" s="49"/>
      <c r="O101" s="47"/>
      <c r="P101" s="50"/>
      <c r="R101" s="60"/>
    </row>
    <row r="102" spans="2:18" outlineLevel="1">
      <c r="B102" s="46" t="s">
        <v>609</v>
      </c>
      <c r="C102" s="61"/>
      <c r="D102" s="48"/>
      <c r="E102" s="49"/>
      <c r="F102" s="92"/>
      <c r="G102" s="63"/>
      <c r="H102" s="49"/>
      <c r="I102" s="64"/>
      <c r="J102" s="57"/>
      <c r="K102" s="46"/>
      <c r="L102" s="47"/>
      <c r="M102" s="48"/>
      <c r="N102" s="49"/>
      <c r="O102" s="47"/>
      <c r="P102" s="50"/>
      <c r="R102" s="60"/>
    </row>
    <row r="103" spans="2:18" outlineLevel="1">
      <c r="B103" s="59" t="s">
        <v>428</v>
      </c>
      <c r="C103" s="39" t="s">
        <v>319</v>
      </c>
      <c r="D103" s="39">
        <v>9</v>
      </c>
      <c r="E103" s="41">
        <v>75</v>
      </c>
      <c r="F103" s="42">
        <v>0</v>
      </c>
      <c r="G103" s="56">
        <f t="shared" si="3"/>
        <v>75</v>
      </c>
      <c r="H103" s="71">
        <v>700</v>
      </c>
      <c r="I103" s="44">
        <v>0.6</v>
      </c>
      <c r="J103" s="57">
        <f t="shared" si="2"/>
        <v>283.5</v>
      </c>
      <c r="K103" s="46"/>
      <c r="L103" s="47"/>
      <c r="M103" s="48"/>
      <c r="N103" s="49"/>
      <c r="O103" s="47"/>
      <c r="P103" s="50"/>
      <c r="R103" s="60"/>
    </row>
    <row r="104" spans="2:18" outlineLevel="1">
      <c r="B104" s="119" t="s">
        <v>404</v>
      </c>
      <c r="C104" s="52" t="s">
        <v>94</v>
      </c>
      <c r="D104" s="39">
        <v>29</v>
      </c>
      <c r="E104" s="41">
        <v>72</v>
      </c>
      <c r="F104" s="42">
        <v>0.15</v>
      </c>
      <c r="G104" s="56">
        <f t="shared" si="3"/>
        <v>82.8</v>
      </c>
      <c r="H104" s="43">
        <v>1200</v>
      </c>
      <c r="I104" s="44">
        <v>0.6</v>
      </c>
      <c r="J104" s="57">
        <f t="shared" si="2"/>
        <v>1728.864</v>
      </c>
      <c r="K104" s="46"/>
      <c r="L104" s="47"/>
      <c r="M104" s="48"/>
      <c r="N104" s="49"/>
      <c r="O104" s="47"/>
      <c r="P104" s="50"/>
      <c r="R104" s="60"/>
    </row>
    <row r="105" spans="2:18" outlineLevel="1">
      <c r="B105" s="59" t="s">
        <v>687</v>
      </c>
      <c r="C105" s="39" t="s">
        <v>319</v>
      </c>
      <c r="D105" s="39">
        <v>1</v>
      </c>
      <c r="E105" s="41">
        <v>75</v>
      </c>
      <c r="F105" s="42">
        <v>0</v>
      </c>
      <c r="G105" s="56">
        <f t="shared" si="3"/>
        <v>75</v>
      </c>
      <c r="H105" s="71">
        <v>1000</v>
      </c>
      <c r="I105" s="44">
        <v>1</v>
      </c>
      <c r="J105" s="57">
        <f t="shared" si="2"/>
        <v>75</v>
      </c>
      <c r="K105" s="46"/>
      <c r="L105" s="47"/>
      <c r="M105" s="48"/>
      <c r="N105" s="49"/>
      <c r="O105" s="47"/>
      <c r="P105" s="50"/>
      <c r="R105" s="60"/>
    </row>
    <row r="106" spans="2:18" outlineLevel="1">
      <c r="B106" s="59" t="s">
        <v>687</v>
      </c>
      <c r="C106" s="52" t="s">
        <v>94</v>
      </c>
      <c r="D106" s="39">
        <v>1</v>
      </c>
      <c r="E106" s="41">
        <v>72</v>
      </c>
      <c r="F106" s="42">
        <v>0.15</v>
      </c>
      <c r="G106" s="56">
        <f t="shared" si="3"/>
        <v>82.8</v>
      </c>
      <c r="H106" s="43">
        <v>1200</v>
      </c>
      <c r="I106" s="44">
        <v>1</v>
      </c>
      <c r="J106" s="57">
        <f t="shared" si="2"/>
        <v>99.36</v>
      </c>
      <c r="K106" s="46"/>
      <c r="L106" s="47"/>
      <c r="M106" s="48"/>
      <c r="N106" s="49"/>
      <c r="O106" s="47"/>
      <c r="P106" s="50"/>
      <c r="R106" s="60"/>
    </row>
    <row r="107" spans="2:18" outlineLevel="1">
      <c r="B107" s="155" t="s">
        <v>489</v>
      </c>
      <c r="C107" s="139" t="s">
        <v>852</v>
      </c>
      <c r="D107" s="138">
        <v>17</v>
      </c>
      <c r="E107" s="156"/>
      <c r="F107" s="157"/>
      <c r="G107" s="158">
        <f t="shared" si="3"/>
        <v>0</v>
      </c>
      <c r="H107" s="159">
        <v>1400</v>
      </c>
      <c r="I107" s="160">
        <v>1</v>
      </c>
      <c r="J107" s="161">
        <f t="shared" si="2"/>
        <v>0</v>
      </c>
      <c r="K107" s="46"/>
      <c r="L107" s="47"/>
      <c r="M107" s="48"/>
      <c r="N107" s="49"/>
      <c r="O107" s="47"/>
      <c r="P107" s="50"/>
      <c r="R107" s="60"/>
    </row>
    <row r="108" spans="2:18" outlineLevel="1">
      <c r="B108" s="119" t="s">
        <v>489</v>
      </c>
      <c r="C108" s="52" t="s">
        <v>688</v>
      </c>
      <c r="D108" s="39">
        <v>7</v>
      </c>
      <c r="E108" s="41">
        <v>350</v>
      </c>
      <c r="F108" s="42">
        <v>0.2</v>
      </c>
      <c r="G108" s="56">
        <f t="shared" ref="G108" si="4">E108*(1+F108)</f>
        <v>420</v>
      </c>
      <c r="H108" s="71">
        <v>1400</v>
      </c>
      <c r="I108" s="44">
        <v>1</v>
      </c>
      <c r="J108" s="57">
        <f t="shared" ref="J108" si="5">(G108/1000*H108)*I108*D108</f>
        <v>4116</v>
      </c>
      <c r="K108" s="46"/>
      <c r="L108" s="47"/>
      <c r="M108" s="48"/>
      <c r="N108" s="49"/>
      <c r="O108" s="47"/>
      <c r="P108" s="50"/>
      <c r="R108" s="60"/>
    </row>
    <row r="109" spans="2:18" outlineLevel="1">
      <c r="B109" s="119" t="s">
        <v>489</v>
      </c>
      <c r="C109" s="121" t="s">
        <v>689</v>
      </c>
      <c r="D109" s="77">
        <v>2</v>
      </c>
      <c r="E109" s="162">
        <v>300</v>
      </c>
      <c r="F109" s="42">
        <v>0</v>
      </c>
      <c r="G109" s="56">
        <f t="shared" si="3"/>
        <v>300</v>
      </c>
      <c r="H109" s="43">
        <v>1400</v>
      </c>
      <c r="I109" s="44">
        <v>1</v>
      </c>
      <c r="J109" s="57">
        <f t="shared" si="2"/>
        <v>840</v>
      </c>
      <c r="K109" s="46"/>
      <c r="L109" s="47"/>
      <c r="M109" s="48"/>
      <c r="N109" s="49"/>
      <c r="O109" s="47"/>
      <c r="P109" s="50"/>
      <c r="R109" s="60"/>
    </row>
    <row r="110" spans="2:18" outlineLevel="1">
      <c r="B110" s="119" t="s">
        <v>489</v>
      </c>
      <c r="C110" s="77" t="s">
        <v>271</v>
      </c>
      <c r="D110" s="77">
        <v>6</v>
      </c>
      <c r="E110" s="162">
        <v>100</v>
      </c>
      <c r="F110" s="42">
        <v>0</v>
      </c>
      <c r="G110" s="56">
        <f t="shared" si="3"/>
        <v>100</v>
      </c>
      <c r="H110" s="71">
        <v>1400</v>
      </c>
      <c r="I110" s="44">
        <v>1</v>
      </c>
      <c r="J110" s="57">
        <f t="shared" si="2"/>
        <v>840</v>
      </c>
      <c r="K110" s="46"/>
      <c r="L110" s="47"/>
      <c r="M110" s="48"/>
      <c r="N110" s="49"/>
      <c r="O110" s="47"/>
      <c r="P110" s="50"/>
      <c r="R110" s="60"/>
    </row>
    <row r="111" spans="2:18" outlineLevel="1">
      <c r="B111" s="119" t="s">
        <v>560</v>
      </c>
      <c r="C111" s="39" t="s">
        <v>319</v>
      </c>
      <c r="D111" s="39">
        <v>1</v>
      </c>
      <c r="E111" s="41">
        <v>75</v>
      </c>
      <c r="F111" s="42">
        <v>0</v>
      </c>
      <c r="G111" s="56">
        <f t="shared" si="3"/>
        <v>75</v>
      </c>
      <c r="H111" s="43">
        <v>1200</v>
      </c>
      <c r="I111" s="44">
        <v>1</v>
      </c>
      <c r="J111" s="57">
        <f t="shared" si="2"/>
        <v>90</v>
      </c>
      <c r="K111" s="46"/>
      <c r="L111" s="47"/>
      <c r="M111" s="48"/>
      <c r="N111" s="49"/>
      <c r="O111" s="47"/>
      <c r="P111" s="50"/>
      <c r="R111" s="60"/>
    </row>
    <row r="112" spans="2:18" outlineLevel="1">
      <c r="B112" s="59" t="s">
        <v>690</v>
      </c>
      <c r="C112" s="39" t="s">
        <v>271</v>
      </c>
      <c r="D112" s="39">
        <v>3</v>
      </c>
      <c r="E112" s="41">
        <v>100</v>
      </c>
      <c r="F112" s="42">
        <v>0</v>
      </c>
      <c r="G112" s="56">
        <f t="shared" si="3"/>
        <v>100</v>
      </c>
      <c r="H112" s="71">
        <v>1000</v>
      </c>
      <c r="I112" s="44">
        <v>0.5</v>
      </c>
      <c r="J112" s="57">
        <f t="shared" si="2"/>
        <v>150</v>
      </c>
      <c r="K112" s="46"/>
      <c r="L112" s="47"/>
      <c r="M112" s="48"/>
      <c r="N112" s="49"/>
      <c r="O112" s="47"/>
      <c r="P112" s="50"/>
      <c r="R112" s="60"/>
    </row>
    <row r="113" spans="1:16">
      <c r="B113" s="59" t="s">
        <v>691</v>
      </c>
      <c r="C113" s="39" t="s">
        <v>271</v>
      </c>
      <c r="D113" s="39">
        <v>10</v>
      </c>
      <c r="E113" s="41">
        <v>100</v>
      </c>
      <c r="F113" s="42">
        <v>0</v>
      </c>
      <c r="G113" s="56">
        <f t="shared" si="3"/>
        <v>100</v>
      </c>
      <c r="H113" s="43">
        <v>1200</v>
      </c>
      <c r="I113" s="44">
        <v>0.5</v>
      </c>
      <c r="J113" s="57">
        <f t="shared" si="2"/>
        <v>600</v>
      </c>
      <c r="K113" s="46"/>
      <c r="L113" s="47"/>
      <c r="M113" s="48"/>
      <c r="N113" s="49"/>
      <c r="O113" s="47"/>
      <c r="P113" s="50"/>
    </row>
    <row r="114" spans="1:16">
      <c r="B114" s="119" t="s">
        <v>692</v>
      </c>
      <c r="C114" s="39" t="s">
        <v>319</v>
      </c>
      <c r="D114" s="39">
        <v>1</v>
      </c>
      <c r="E114" s="41">
        <v>75</v>
      </c>
      <c r="F114" s="42">
        <v>0</v>
      </c>
      <c r="G114" s="56">
        <f t="shared" si="3"/>
        <v>75</v>
      </c>
      <c r="H114" s="71">
        <v>1000</v>
      </c>
      <c r="I114" s="44">
        <v>1</v>
      </c>
      <c r="J114" s="57">
        <f t="shared" si="2"/>
        <v>75</v>
      </c>
      <c r="K114" s="46"/>
      <c r="L114" s="47"/>
      <c r="M114" s="48"/>
      <c r="N114" s="49"/>
      <c r="O114" s="47"/>
      <c r="P114" s="50"/>
    </row>
    <row r="115" spans="1:16">
      <c r="B115" s="59" t="s">
        <v>693</v>
      </c>
      <c r="C115" s="52" t="s">
        <v>694</v>
      </c>
      <c r="D115" s="39">
        <v>2</v>
      </c>
      <c r="E115" s="41">
        <v>18</v>
      </c>
      <c r="F115" s="42">
        <v>0</v>
      </c>
      <c r="G115" s="56">
        <f t="shared" si="3"/>
        <v>18</v>
      </c>
      <c r="H115" s="43">
        <v>1200</v>
      </c>
      <c r="I115" s="44">
        <v>0.4</v>
      </c>
      <c r="J115" s="57">
        <f t="shared" si="2"/>
        <v>17.279999999999998</v>
      </c>
      <c r="K115" s="46"/>
      <c r="L115" s="47"/>
      <c r="M115" s="48"/>
      <c r="N115" s="49"/>
      <c r="O115" s="47"/>
      <c r="P115" s="50"/>
    </row>
    <row r="116" spans="1:16">
      <c r="B116" s="59" t="s">
        <v>695</v>
      </c>
      <c r="C116" s="52" t="s">
        <v>658</v>
      </c>
      <c r="D116" s="39">
        <v>4</v>
      </c>
      <c r="E116" s="41">
        <v>14</v>
      </c>
      <c r="F116" s="42">
        <v>0</v>
      </c>
      <c r="G116" s="56">
        <f t="shared" si="3"/>
        <v>14</v>
      </c>
      <c r="H116" s="71">
        <v>1000</v>
      </c>
      <c r="I116" s="44">
        <v>0.4</v>
      </c>
      <c r="J116" s="57">
        <f t="shared" si="2"/>
        <v>22.400000000000002</v>
      </c>
      <c r="K116" s="46"/>
      <c r="L116" s="47"/>
      <c r="M116" s="48"/>
      <c r="N116" s="49"/>
      <c r="O116" s="47"/>
      <c r="P116" s="50"/>
    </row>
    <row r="117" spans="1:16">
      <c r="B117" s="119" t="s">
        <v>696</v>
      </c>
      <c r="C117" s="52" t="s">
        <v>94</v>
      </c>
      <c r="D117" s="39">
        <v>10</v>
      </c>
      <c r="E117" s="41">
        <v>72</v>
      </c>
      <c r="F117" s="42">
        <v>0.15</v>
      </c>
      <c r="G117" s="56">
        <f t="shared" si="3"/>
        <v>82.8</v>
      </c>
      <c r="H117" s="43">
        <v>700</v>
      </c>
      <c r="I117" s="44">
        <v>0.8</v>
      </c>
      <c r="J117" s="57">
        <f t="shared" si="2"/>
        <v>463.68</v>
      </c>
      <c r="K117" s="46"/>
      <c r="L117" s="47"/>
      <c r="M117" s="48"/>
      <c r="N117" s="49"/>
      <c r="O117" s="47"/>
      <c r="P117" s="50"/>
    </row>
    <row r="118" spans="1:16">
      <c r="B118" s="59" t="s">
        <v>696</v>
      </c>
      <c r="C118" s="39" t="s">
        <v>271</v>
      </c>
      <c r="D118" s="39">
        <v>2</v>
      </c>
      <c r="E118" s="41">
        <v>100</v>
      </c>
      <c r="F118" s="42">
        <v>0</v>
      </c>
      <c r="G118" s="56">
        <f t="shared" si="3"/>
        <v>100</v>
      </c>
      <c r="H118" s="71">
        <v>700</v>
      </c>
      <c r="I118" s="44">
        <v>0.8</v>
      </c>
      <c r="J118" s="57">
        <f t="shared" si="2"/>
        <v>112</v>
      </c>
      <c r="K118" s="46"/>
      <c r="L118" s="47"/>
      <c r="M118" s="48"/>
      <c r="N118" s="49"/>
      <c r="O118" s="47"/>
      <c r="P118" s="50"/>
    </row>
    <row r="119" spans="1:16">
      <c r="B119" s="59" t="s">
        <v>696</v>
      </c>
      <c r="C119" s="52" t="s">
        <v>658</v>
      </c>
      <c r="D119" s="39">
        <v>4</v>
      </c>
      <c r="E119" s="41">
        <v>14</v>
      </c>
      <c r="F119" s="42">
        <v>0</v>
      </c>
      <c r="G119" s="56">
        <f t="shared" si="3"/>
        <v>14</v>
      </c>
      <c r="H119" s="43">
        <v>700</v>
      </c>
      <c r="I119" s="44">
        <v>0.8</v>
      </c>
      <c r="J119" s="57">
        <f t="shared" si="2"/>
        <v>31.360000000000003</v>
      </c>
      <c r="K119" s="46"/>
      <c r="L119" s="47"/>
      <c r="M119" s="48"/>
      <c r="N119" s="49"/>
      <c r="O119" s="47"/>
      <c r="P119" s="50"/>
    </row>
    <row r="120" spans="1:16">
      <c r="A120" s="1" t="s">
        <v>353</v>
      </c>
      <c r="B120" s="119" t="s">
        <v>697</v>
      </c>
      <c r="C120" s="52" t="s">
        <v>94</v>
      </c>
      <c r="D120" s="39">
        <v>3</v>
      </c>
      <c r="E120" s="41">
        <v>72</v>
      </c>
      <c r="F120" s="42">
        <v>0.15</v>
      </c>
      <c r="G120" s="56">
        <f t="shared" si="3"/>
        <v>82.8</v>
      </c>
      <c r="H120" s="71">
        <v>1000</v>
      </c>
      <c r="I120" s="44">
        <v>0.6</v>
      </c>
      <c r="J120" s="57">
        <f t="shared" si="2"/>
        <v>149.04</v>
      </c>
      <c r="K120" s="46"/>
      <c r="L120" s="47"/>
      <c r="M120" s="48"/>
      <c r="N120" s="49"/>
      <c r="O120" s="47"/>
      <c r="P120" s="50"/>
    </row>
    <row r="121" spans="1:16">
      <c r="B121" s="59" t="s">
        <v>697</v>
      </c>
      <c r="C121" s="52" t="s">
        <v>694</v>
      </c>
      <c r="D121" s="39">
        <v>2</v>
      </c>
      <c r="E121" s="41">
        <v>18</v>
      </c>
      <c r="F121" s="42">
        <v>0</v>
      </c>
      <c r="G121" s="56">
        <f t="shared" si="3"/>
        <v>18</v>
      </c>
      <c r="H121" s="43">
        <v>1200</v>
      </c>
      <c r="I121" s="44">
        <v>0.6</v>
      </c>
      <c r="J121" s="57">
        <f t="shared" si="2"/>
        <v>25.919999999999998</v>
      </c>
      <c r="K121" s="46"/>
      <c r="L121" s="47"/>
      <c r="M121" s="48"/>
      <c r="N121" s="49"/>
      <c r="O121" s="47"/>
      <c r="P121" s="50"/>
    </row>
    <row r="122" spans="1:16">
      <c r="B122" s="59" t="s">
        <v>321</v>
      </c>
      <c r="C122" s="52" t="s">
        <v>94</v>
      </c>
      <c r="D122" s="39">
        <v>3</v>
      </c>
      <c r="E122" s="41">
        <v>72</v>
      </c>
      <c r="F122" s="42">
        <v>0.15</v>
      </c>
      <c r="G122" s="56">
        <f t="shared" si="3"/>
        <v>82.8</v>
      </c>
      <c r="H122" s="71">
        <v>700</v>
      </c>
      <c r="I122" s="44">
        <v>0.4</v>
      </c>
      <c r="J122" s="57">
        <f t="shared" si="2"/>
        <v>69.552000000000007</v>
      </c>
      <c r="K122" s="46"/>
      <c r="L122" s="47"/>
      <c r="M122" s="48"/>
      <c r="N122" s="49"/>
      <c r="O122" s="47"/>
      <c r="P122" s="50"/>
    </row>
    <row r="123" spans="1:16">
      <c r="B123" s="119" t="s">
        <v>698</v>
      </c>
      <c r="C123" s="52" t="s">
        <v>94</v>
      </c>
      <c r="D123" s="39">
        <v>4</v>
      </c>
      <c r="E123" s="41">
        <v>72</v>
      </c>
      <c r="F123" s="42">
        <v>0.15</v>
      </c>
      <c r="G123" s="56">
        <f t="shared" si="3"/>
        <v>82.8</v>
      </c>
      <c r="H123" s="43">
        <v>1200</v>
      </c>
      <c r="I123" s="44">
        <v>0.6</v>
      </c>
      <c r="J123" s="57">
        <f t="shared" si="2"/>
        <v>238.464</v>
      </c>
      <c r="K123" s="46"/>
      <c r="L123" s="47"/>
      <c r="M123" s="48"/>
      <c r="N123" s="49"/>
      <c r="O123" s="47"/>
      <c r="P123" s="50"/>
    </row>
    <row r="124" spans="1:16">
      <c r="B124" s="119" t="s">
        <v>698</v>
      </c>
      <c r="C124" s="39" t="s">
        <v>319</v>
      </c>
      <c r="D124" s="39">
        <v>2</v>
      </c>
      <c r="E124" s="41">
        <v>75</v>
      </c>
      <c r="F124" s="42">
        <v>0</v>
      </c>
      <c r="G124" s="56">
        <f t="shared" si="3"/>
        <v>75</v>
      </c>
      <c r="H124" s="71">
        <v>1000</v>
      </c>
      <c r="I124" s="44">
        <v>0.6</v>
      </c>
      <c r="J124" s="57">
        <f t="shared" si="2"/>
        <v>90</v>
      </c>
      <c r="K124" s="46"/>
      <c r="L124" s="47"/>
      <c r="M124" s="48"/>
      <c r="N124" s="49"/>
      <c r="O124" s="47"/>
      <c r="P124" s="50"/>
    </row>
    <row r="125" spans="1:16">
      <c r="B125" s="119" t="s">
        <v>699</v>
      </c>
      <c r="C125" s="113" t="s">
        <v>94</v>
      </c>
      <c r="D125" s="39">
        <v>2</v>
      </c>
      <c r="E125" s="41">
        <v>72</v>
      </c>
      <c r="F125" s="42">
        <v>0.15</v>
      </c>
      <c r="G125" s="56">
        <f t="shared" si="3"/>
        <v>82.8</v>
      </c>
      <c r="H125" s="43">
        <v>1200</v>
      </c>
      <c r="I125" s="44">
        <v>0.4</v>
      </c>
      <c r="J125" s="57">
        <f t="shared" si="2"/>
        <v>79.488</v>
      </c>
      <c r="K125" s="46"/>
      <c r="L125" s="47"/>
      <c r="M125" s="48"/>
      <c r="N125" s="49"/>
      <c r="O125" s="47"/>
      <c r="P125" s="50"/>
    </row>
    <row r="126" spans="1:16">
      <c r="B126" s="59" t="s">
        <v>700</v>
      </c>
      <c r="C126" s="52" t="s">
        <v>94</v>
      </c>
      <c r="D126" s="39">
        <v>6</v>
      </c>
      <c r="E126" s="41">
        <v>72</v>
      </c>
      <c r="F126" s="42">
        <v>0.15</v>
      </c>
      <c r="G126" s="56">
        <f t="shared" si="3"/>
        <v>82.8</v>
      </c>
      <c r="H126" s="71">
        <v>500</v>
      </c>
      <c r="I126" s="44">
        <v>0.6</v>
      </c>
      <c r="J126" s="57">
        <f t="shared" si="2"/>
        <v>149.04</v>
      </c>
      <c r="K126" s="46"/>
      <c r="L126" s="47"/>
      <c r="M126" s="48"/>
      <c r="N126" s="49"/>
      <c r="O126" s="47"/>
      <c r="P126" s="50"/>
    </row>
    <row r="127" spans="1:16">
      <c r="B127" s="59" t="s">
        <v>421</v>
      </c>
      <c r="C127" s="52" t="s">
        <v>94</v>
      </c>
      <c r="D127" s="39">
        <v>6</v>
      </c>
      <c r="E127" s="41">
        <v>72</v>
      </c>
      <c r="F127" s="42">
        <v>0.15</v>
      </c>
      <c r="G127" s="56">
        <f t="shared" si="3"/>
        <v>82.8</v>
      </c>
      <c r="H127" s="43">
        <v>500</v>
      </c>
      <c r="I127" s="44">
        <v>0.4</v>
      </c>
      <c r="J127" s="57">
        <f t="shared" si="2"/>
        <v>99.359999999999985</v>
      </c>
      <c r="K127" s="46"/>
      <c r="L127" s="47"/>
      <c r="M127" s="48"/>
      <c r="N127" s="49"/>
      <c r="O127" s="47"/>
      <c r="P127" s="50"/>
    </row>
    <row r="128" spans="1:16">
      <c r="B128" s="59" t="s">
        <v>701</v>
      </c>
      <c r="C128" s="39" t="s">
        <v>319</v>
      </c>
      <c r="D128" s="39">
        <v>3</v>
      </c>
      <c r="E128" s="118">
        <v>75</v>
      </c>
      <c r="F128" s="42">
        <v>0</v>
      </c>
      <c r="G128" s="56">
        <f t="shared" si="3"/>
        <v>75</v>
      </c>
      <c r="H128" s="71">
        <v>500</v>
      </c>
      <c r="I128" s="44">
        <v>0.3</v>
      </c>
      <c r="J128" s="57">
        <f t="shared" si="2"/>
        <v>33.75</v>
      </c>
      <c r="K128" s="46"/>
      <c r="L128" s="47"/>
      <c r="M128" s="48"/>
      <c r="N128" s="49"/>
      <c r="O128" s="47"/>
      <c r="P128" s="50"/>
    </row>
    <row r="129" spans="2:16">
      <c r="B129" s="119" t="s">
        <v>702</v>
      </c>
      <c r="C129" s="52" t="s">
        <v>94</v>
      </c>
      <c r="D129" s="39">
        <v>5</v>
      </c>
      <c r="E129" s="41">
        <v>72</v>
      </c>
      <c r="F129" s="42">
        <v>0.15</v>
      </c>
      <c r="G129" s="56">
        <f t="shared" si="3"/>
        <v>82.8</v>
      </c>
      <c r="H129" s="43">
        <v>1200</v>
      </c>
      <c r="I129" s="44">
        <v>0.4</v>
      </c>
      <c r="J129" s="57">
        <f t="shared" si="2"/>
        <v>198.72</v>
      </c>
      <c r="K129" s="46"/>
      <c r="L129" s="47"/>
      <c r="M129" s="48"/>
      <c r="N129" s="49"/>
      <c r="O129" s="47"/>
      <c r="P129" s="50"/>
    </row>
    <row r="130" spans="2:16">
      <c r="B130" s="119" t="s">
        <v>703</v>
      </c>
      <c r="C130" s="52" t="s">
        <v>94</v>
      </c>
      <c r="D130" s="39">
        <v>1</v>
      </c>
      <c r="E130" s="41">
        <v>72</v>
      </c>
      <c r="F130" s="42">
        <v>0.15</v>
      </c>
      <c r="G130" s="56">
        <f t="shared" si="3"/>
        <v>82.8</v>
      </c>
      <c r="H130" s="71">
        <v>1000</v>
      </c>
      <c r="I130" s="44">
        <v>1</v>
      </c>
      <c r="J130" s="57">
        <f t="shared" si="2"/>
        <v>82.8</v>
      </c>
      <c r="K130" s="46"/>
      <c r="L130" s="47"/>
      <c r="M130" s="48"/>
      <c r="N130" s="49"/>
      <c r="O130" s="47"/>
      <c r="P130" s="50"/>
    </row>
    <row r="131" spans="2:16">
      <c r="B131" s="119" t="s">
        <v>704</v>
      </c>
      <c r="C131" s="52" t="s">
        <v>94</v>
      </c>
      <c r="D131" s="39">
        <v>3</v>
      </c>
      <c r="E131" s="41">
        <v>72</v>
      </c>
      <c r="F131" s="42">
        <v>0.15</v>
      </c>
      <c r="G131" s="56">
        <f t="shared" si="3"/>
        <v>82.8</v>
      </c>
      <c r="H131" s="43">
        <v>1200</v>
      </c>
      <c r="I131" s="44">
        <v>0.3</v>
      </c>
      <c r="J131" s="57">
        <f t="shared" si="2"/>
        <v>89.424000000000007</v>
      </c>
      <c r="K131" s="46"/>
      <c r="L131" s="47"/>
      <c r="M131" s="48"/>
      <c r="N131" s="49"/>
      <c r="O131" s="47"/>
      <c r="P131" s="50"/>
    </row>
    <row r="132" spans="2:16">
      <c r="B132" s="59" t="s">
        <v>705</v>
      </c>
      <c r="C132" s="39" t="s">
        <v>76</v>
      </c>
      <c r="D132" s="39">
        <v>4</v>
      </c>
      <c r="E132" s="41">
        <v>60</v>
      </c>
      <c r="F132" s="42">
        <v>0</v>
      </c>
      <c r="G132" s="56">
        <f t="shared" si="3"/>
        <v>60</v>
      </c>
      <c r="H132" s="71">
        <v>700</v>
      </c>
      <c r="I132" s="44">
        <v>0.3</v>
      </c>
      <c r="J132" s="57">
        <f t="shared" si="2"/>
        <v>50.4</v>
      </c>
      <c r="K132" s="46"/>
      <c r="L132" s="47"/>
      <c r="M132" s="48"/>
      <c r="N132" s="49"/>
      <c r="O132" s="47"/>
      <c r="P132" s="50"/>
    </row>
    <row r="133" spans="2:16">
      <c r="B133" s="59" t="s">
        <v>706</v>
      </c>
      <c r="C133" s="52" t="s">
        <v>94</v>
      </c>
      <c r="D133" s="39">
        <v>1</v>
      </c>
      <c r="E133" s="41">
        <v>72</v>
      </c>
      <c r="F133" s="42">
        <v>0.15</v>
      </c>
      <c r="G133" s="56">
        <f t="shared" si="3"/>
        <v>82.8</v>
      </c>
      <c r="H133" s="43">
        <v>500</v>
      </c>
      <c r="I133" s="44">
        <v>1</v>
      </c>
      <c r="J133" s="57">
        <f t="shared" si="2"/>
        <v>41.4</v>
      </c>
      <c r="K133" s="46"/>
      <c r="L133" s="47"/>
      <c r="M133" s="48"/>
      <c r="N133" s="49"/>
      <c r="O133" s="47"/>
      <c r="P133" s="50"/>
    </row>
    <row r="134" spans="2:16">
      <c r="B134" s="59" t="s">
        <v>707</v>
      </c>
      <c r="C134" s="52" t="s">
        <v>94</v>
      </c>
      <c r="D134" s="39">
        <v>1</v>
      </c>
      <c r="E134" s="41">
        <v>72</v>
      </c>
      <c r="F134" s="42">
        <v>0.15</v>
      </c>
      <c r="G134" s="56">
        <f>E134*(1+F134)</f>
        <v>82.8</v>
      </c>
      <c r="H134" s="71">
        <v>500</v>
      </c>
      <c r="I134" s="44">
        <v>1</v>
      </c>
      <c r="J134" s="57">
        <f t="shared" si="2"/>
        <v>41.4</v>
      </c>
      <c r="K134" s="46"/>
      <c r="L134" s="47"/>
      <c r="M134" s="48"/>
      <c r="N134" s="49"/>
      <c r="O134" s="47"/>
      <c r="P134" s="50"/>
    </row>
    <row r="135" spans="2:16">
      <c r="B135" s="59" t="s">
        <v>707</v>
      </c>
      <c r="C135" s="39" t="s">
        <v>319</v>
      </c>
      <c r="D135" s="39">
        <v>1</v>
      </c>
      <c r="E135" s="189">
        <v>75</v>
      </c>
      <c r="F135" s="42">
        <v>0</v>
      </c>
      <c r="G135" s="56">
        <f t="shared" ref="G135:G150" si="6">E135*(1+F135)</f>
        <v>75</v>
      </c>
      <c r="H135" s="43">
        <v>500</v>
      </c>
      <c r="I135" s="44">
        <v>1</v>
      </c>
      <c r="J135" s="57">
        <f t="shared" si="2"/>
        <v>37.5</v>
      </c>
      <c r="K135" s="46"/>
      <c r="L135" s="47"/>
      <c r="M135" s="48"/>
      <c r="N135" s="49"/>
      <c r="O135" s="47"/>
      <c r="P135" s="50"/>
    </row>
    <row r="136" spans="2:16">
      <c r="B136" s="59" t="s">
        <v>301</v>
      </c>
      <c r="C136" s="39" t="s">
        <v>76</v>
      </c>
      <c r="D136" s="39">
        <v>2</v>
      </c>
      <c r="E136" s="41">
        <v>60</v>
      </c>
      <c r="F136" s="42">
        <v>0</v>
      </c>
      <c r="G136" s="56">
        <f t="shared" si="6"/>
        <v>60</v>
      </c>
      <c r="H136" s="71">
        <v>500</v>
      </c>
      <c r="I136" s="44">
        <v>0.2</v>
      </c>
      <c r="J136" s="57">
        <f t="shared" si="2"/>
        <v>12</v>
      </c>
      <c r="K136" s="46"/>
      <c r="L136" s="47"/>
      <c r="M136" s="48"/>
      <c r="N136" s="49"/>
      <c r="O136" s="47"/>
      <c r="P136" s="50"/>
    </row>
    <row r="137" spans="2:16">
      <c r="B137" s="59" t="s">
        <v>708</v>
      </c>
      <c r="C137" s="52" t="s">
        <v>94</v>
      </c>
      <c r="D137" s="39">
        <v>2</v>
      </c>
      <c r="E137" s="41">
        <v>72</v>
      </c>
      <c r="F137" s="42">
        <v>0.15</v>
      </c>
      <c r="G137" s="56">
        <f t="shared" si="6"/>
        <v>82.8</v>
      </c>
      <c r="H137" s="43">
        <v>500</v>
      </c>
      <c r="I137" s="44">
        <v>0.2</v>
      </c>
      <c r="J137" s="57">
        <f t="shared" ref="J137:J150" si="7">(G137/1000*H137)*I137*D137</f>
        <v>16.559999999999999</v>
      </c>
      <c r="K137" s="46"/>
      <c r="L137" s="47"/>
      <c r="M137" s="48"/>
      <c r="N137" s="49"/>
      <c r="O137" s="47"/>
      <c r="P137" s="50"/>
    </row>
    <row r="138" spans="2:16">
      <c r="B138" s="59" t="s">
        <v>709</v>
      </c>
      <c r="C138" s="52" t="s">
        <v>94</v>
      </c>
      <c r="D138" s="39">
        <v>1</v>
      </c>
      <c r="E138" s="41">
        <v>72</v>
      </c>
      <c r="F138" s="42">
        <v>0.15</v>
      </c>
      <c r="G138" s="56">
        <f t="shared" si="6"/>
        <v>82.8</v>
      </c>
      <c r="H138" s="71">
        <v>500</v>
      </c>
      <c r="I138" s="44">
        <v>1</v>
      </c>
      <c r="J138" s="57">
        <f t="shared" si="7"/>
        <v>41.4</v>
      </c>
      <c r="K138" s="46"/>
      <c r="L138" s="47"/>
      <c r="M138" s="48"/>
      <c r="N138" s="49"/>
      <c r="O138" s="47"/>
      <c r="P138" s="50"/>
    </row>
    <row r="139" spans="2:16">
      <c r="B139" s="46" t="s">
        <v>710</v>
      </c>
      <c r="C139" s="61"/>
      <c r="D139" s="48"/>
      <c r="E139" s="49"/>
      <c r="F139" s="92"/>
      <c r="G139" s="63"/>
      <c r="H139" s="49"/>
      <c r="I139" s="64"/>
      <c r="J139" s="57">
        <f t="shared" si="7"/>
        <v>0</v>
      </c>
      <c r="K139" s="46"/>
      <c r="L139" s="47"/>
      <c r="M139" s="48"/>
      <c r="N139" s="49"/>
      <c r="O139" s="47"/>
      <c r="P139" s="50"/>
    </row>
    <row r="140" spans="2:16">
      <c r="B140" s="119" t="s">
        <v>77</v>
      </c>
      <c r="C140" s="39" t="s">
        <v>319</v>
      </c>
      <c r="D140" s="39">
        <v>1</v>
      </c>
      <c r="E140" s="189">
        <v>75</v>
      </c>
      <c r="F140" s="42">
        <v>0</v>
      </c>
      <c r="G140" s="56">
        <f t="shared" si="6"/>
        <v>75</v>
      </c>
      <c r="H140" s="71">
        <v>1000</v>
      </c>
      <c r="I140" s="44">
        <v>1</v>
      </c>
      <c r="J140" s="57">
        <f t="shared" si="7"/>
        <v>75</v>
      </c>
      <c r="K140" s="46"/>
      <c r="L140" s="47"/>
      <c r="M140" s="48"/>
      <c r="N140" s="49"/>
      <c r="O140" s="47"/>
      <c r="P140" s="50"/>
    </row>
    <row r="141" spans="2:16">
      <c r="B141" s="119" t="s">
        <v>77</v>
      </c>
      <c r="C141" s="52" t="s">
        <v>377</v>
      </c>
      <c r="D141" s="39">
        <v>4</v>
      </c>
      <c r="E141" s="41">
        <v>108</v>
      </c>
      <c r="F141" s="42">
        <v>0.15</v>
      </c>
      <c r="G141" s="56">
        <f t="shared" si="6"/>
        <v>124.19999999999999</v>
      </c>
      <c r="H141" s="43">
        <v>1200</v>
      </c>
      <c r="I141" s="44">
        <v>0.6</v>
      </c>
      <c r="J141" s="57">
        <f t="shared" si="7"/>
        <v>357.69599999999997</v>
      </c>
      <c r="K141" s="46"/>
      <c r="L141" s="47"/>
      <c r="M141" s="48"/>
      <c r="N141" s="49"/>
      <c r="O141" s="47"/>
      <c r="P141" s="50"/>
    </row>
    <row r="142" spans="2:16">
      <c r="B142" s="59" t="s">
        <v>77</v>
      </c>
      <c r="C142" s="52" t="s">
        <v>694</v>
      </c>
      <c r="D142" s="39">
        <v>4</v>
      </c>
      <c r="E142" s="41">
        <v>18</v>
      </c>
      <c r="F142" s="42">
        <v>0</v>
      </c>
      <c r="G142" s="56">
        <f t="shared" si="6"/>
        <v>18</v>
      </c>
      <c r="H142" s="71">
        <v>1000</v>
      </c>
      <c r="I142" s="44">
        <v>0.6</v>
      </c>
      <c r="J142" s="57">
        <f t="shared" si="7"/>
        <v>43.199999999999996</v>
      </c>
      <c r="K142" s="46"/>
      <c r="L142" s="47"/>
      <c r="M142" s="48"/>
      <c r="N142" s="49"/>
      <c r="O142" s="47"/>
      <c r="P142" s="50"/>
    </row>
    <row r="143" spans="2:16">
      <c r="B143" s="119" t="s">
        <v>711</v>
      </c>
      <c r="C143" s="52" t="s">
        <v>94</v>
      </c>
      <c r="D143" s="39">
        <v>9</v>
      </c>
      <c r="E143" s="41">
        <v>72</v>
      </c>
      <c r="F143" s="42">
        <v>0.15</v>
      </c>
      <c r="G143" s="56">
        <f t="shared" si="6"/>
        <v>82.8</v>
      </c>
      <c r="H143" s="43">
        <v>1200</v>
      </c>
      <c r="I143" s="44">
        <v>0.6</v>
      </c>
      <c r="J143" s="57">
        <f t="shared" si="7"/>
        <v>536.54399999999998</v>
      </c>
      <c r="K143" s="46"/>
      <c r="L143" s="47"/>
      <c r="M143" s="48"/>
      <c r="N143" s="49"/>
      <c r="O143" s="47"/>
      <c r="P143" s="50"/>
    </row>
    <row r="144" spans="2:16">
      <c r="B144" s="119" t="s">
        <v>712</v>
      </c>
      <c r="C144" s="52" t="s">
        <v>94</v>
      </c>
      <c r="D144" s="39">
        <v>2</v>
      </c>
      <c r="E144" s="41">
        <v>72</v>
      </c>
      <c r="F144" s="42">
        <v>0.15</v>
      </c>
      <c r="G144" s="56">
        <f t="shared" si="6"/>
        <v>82.8</v>
      </c>
      <c r="H144" s="71">
        <v>1000</v>
      </c>
      <c r="I144" s="44">
        <v>0.6</v>
      </c>
      <c r="J144" s="57">
        <f t="shared" si="7"/>
        <v>99.36</v>
      </c>
      <c r="K144" s="46"/>
      <c r="L144" s="47"/>
      <c r="M144" s="48"/>
      <c r="N144" s="49"/>
      <c r="O144" s="47"/>
      <c r="P144" s="50"/>
    </row>
    <row r="145" spans="2:18">
      <c r="B145" s="119" t="s">
        <v>362</v>
      </c>
      <c r="C145" s="52" t="s">
        <v>94</v>
      </c>
      <c r="D145" s="39">
        <v>9</v>
      </c>
      <c r="E145" s="41">
        <v>72</v>
      </c>
      <c r="F145" s="42">
        <v>0.15</v>
      </c>
      <c r="G145" s="56">
        <f t="shared" si="6"/>
        <v>82.8</v>
      </c>
      <c r="H145" s="43">
        <v>1200</v>
      </c>
      <c r="I145" s="44">
        <v>0.8</v>
      </c>
      <c r="J145" s="57">
        <f t="shared" si="7"/>
        <v>715.39200000000005</v>
      </c>
      <c r="K145" s="46"/>
      <c r="L145" s="47"/>
      <c r="M145" s="48"/>
      <c r="N145" s="49"/>
      <c r="O145" s="47"/>
      <c r="P145" s="50"/>
    </row>
    <row r="146" spans="2:18">
      <c r="B146" s="119" t="s">
        <v>560</v>
      </c>
      <c r="C146" s="52" t="s">
        <v>94</v>
      </c>
      <c r="D146" s="39">
        <v>2</v>
      </c>
      <c r="E146" s="41">
        <v>72</v>
      </c>
      <c r="F146" s="42">
        <v>0.15</v>
      </c>
      <c r="G146" s="56">
        <f t="shared" si="6"/>
        <v>82.8</v>
      </c>
      <c r="H146" s="71">
        <v>1000</v>
      </c>
      <c r="I146" s="44">
        <v>0.6</v>
      </c>
      <c r="J146" s="57">
        <f t="shared" si="7"/>
        <v>99.36</v>
      </c>
      <c r="K146" s="46"/>
      <c r="L146" s="47"/>
      <c r="M146" s="48"/>
      <c r="N146" s="49"/>
      <c r="O146" s="47"/>
      <c r="P146" s="50"/>
    </row>
    <row r="147" spans="2:18">
      <c r="B147" s="119" t="s">
        <v>489</v>
      </c>
      <c r="C147" s="52" t="s">
        <v>94</v>
      </c>
      <c r="D147" s="39">
        <v>9</v>
      </c>
      <c r="E147" s="41">
        <v>72</v>
      </c>
      <c r="F147" s="42">
        <v>0.15</v>
      </c>
      <c r="G147" s="56">
        <f t="shared" si="6"/>
        <v>82.8</v>
      </c>
      <c r="H147" s="43">
        <v>1200</v>
      </c>
      <c r="I147" s="44">
        <v>0.8</v>
      </c>
      <c r="J147" s="57">
        <f t="shared" si="7"/>
        <v>715.39200000000005</v>
      </c>
      <c r="K147" s="46"/>
      <c r="L147" s="47"/>
      <c r="M147" s="48"/>
      <c r="N147" s="49"/>
      <c r="O147" s="47"/>
      <c r="P147" s="50"/>
    </row>
    <row r="148" spans="2:18">
      <c r="B148" s="119" t="s">
        <v>713</v>
      </c>
      <c r="C148" s="52" t="s">
        <v>94</v>
      </c>
      <c r="D148" s="39">
        <v>6</v>
      </c>
      <c r="E148" s="41">
        <v>72</v>
      </c>
      <c r="F148" s="42">
        <v>0.15</v>
      </c>
      <c r="G148" s="56">
        <f t="shared" si="6"/>
        <v>82.8</v>
      </c>
      <c r="H148" s="71">
        <v>1000</v>
      </c>
      <c r="I148" s="44">
        <v>0.6</v>
      </c>
      <c r="J148" s="57">
        <f t="shared" si="7"/>
        <v>298.08</v>
      </c>
      <c r="K148" s="46"/>
      <c r="L148" s="47"/>
      <c r="M148" s="48"/>
      <c r="N148" s="49"/>
      <c r="O148" s="47"/>
      <c r="P148" s="50"/>
    </row>
    <row r="149" spans="2:18">
      <c r="B149" s="59" t="s">
        <v>106</v>
      </c>
      <c r="C149" s="39" t="s">
        <v>319</v>
      </c>
      <c r="D149" s="39">
        <v>1</v>
      </c>
      <c r="E149" s="189">
        <v>75</v>
      </c>
      <c r="F149" s="42">
        <v>0</v>
      </c>
      <c r="G149" s="56">
        <f t="shared" si="6"/>
        <v>75</v>
      </c>
      <c r="H149" s="43">
        <v>700</v>
      </c>
      <c r="I149" s="44">
        <v>1</v>
      </c>
      <c r="J149" s="57">
        <f t="shared" si="7"/>
        <v>52.5</v>
      </c>
      <c r="K149" s="46"/>
      <c r="L149" s="47"/>
      <c r="M149" s="48"/>
      <c r="N149" s="49"/>
      <c r="O149" s="47"/>
      <c r="P149" s="50"/>
    </row>
    <row r="150" spans="2:18" ht="13.5" outlineLevel="1" thickBot="1">
      <c r="B150" s="211" t="s">
        <v>873</v>
      </c>
      <c r="C150" s="39" t="s">
        <v>874</v>
      </c>
      <c r="D150" s="39">
        <v>0</v>
      </c>
      <c r="E150" s="41">
        <v>0</v>
      </c>
      <c r="F150" s="42">
        <v>0</v>
      </c>
      <c r="G150" s="162">
        <f t="shared" si="6"/>
        <v>0</v>
      </c>
      <c r="H150" s="43">
        <v>600</v>
      </c>
      <c r="I150" s="44">
        <v>1</v>
      </c>
      <c r="J150" s="109">
        <f t="shared" si="7"/>
        <v>0</v>
      </c>
      <c r="K150" s="93"/>
      <c r="L150" s="212">
        <v>20</v>
      </c>
      <c r="M150" s="48"/>
      <c r="N150" s="49"/>
      <c r="O150" s="47"/>
      <c r="P150" s="50"/>
      <c r="R150" s="60"/>
    </row>
    <row r="151" spans="2:18" ht="13.5" thickBot="1">
      <c r="B151" s="97"/>
      <c r="C151" s="98" t="s">
        <v>66</v>
      </c>
      <c r="D151" s="99">
        <f>SUM(D21:D150)</f>
        <v>849</v>
      </c>
      <c r="E151" s="99"/>
      <c r="F151" s="99"/>
      <c r="G151" s="99">
        <f>SUM(G21:G150)</f>
        <v>9707.3999999999978</v>
      </c>
      <c r="H151" s="99"/>
      <c r="I151" s="100"/>
      <c r="J151" s="101">
        <f>SUM(J7:J150)</f>
        <v>55076.780000000021</v>
      </c>
      <c r="K151" s="97"/>
      <c r="L151" s="99">
        <f>SUM(L21:L150)</f>
        <v>20</v>
      </c>
      <c r="M151" s="99">
        <f>SUM(M21:M150)</f>
        <v>0</v>
      </c>
      <c r="N151" s="99">
        <f>SUM(N21:N150)</f>
        <v>0</v>
      </c>
      <c r="O151" s="99">
        <f>SUM(O21:O150)</f>
        <v>0</v>
      </c>
      <c r="P151" s="101">
        <f>SUM(P7:P150)</f>
        <v>0</v>
      </c>
    </row>
    <row r="155" spans="2:18">
      <c r="B155" s="2" t="s">
        <v>164</v>
      </c>
      <c r="C155" s="2"/>
      <c r="D155" s="2"/>
      <c r="E155" s="2"/>
      <c r="F155" s="2"/>
      <c r="G155" s="2"/>
      <c r="H155" s="2"/>
      <c r="I155" s="2"/>
      <c r="J155" s="2">
        <v>130</v>
      </c>
    </row>
    <row r="156" spans="2:18">
      <c r="B156" s="2" t="s">
        <v>166</v>
      </c>
      <c r="C156" s="2"/>
      <c r="D156" s="2"/>
      <c r="E156" s="2"/>
      <c r="F156" s="2"/>
      <c r="G156" s="2"/>
      <c r="H156" s="2"/>
      <c r="I156" s="2"/>
      <c r="J156" s="80">
        <f>J151/1000/J155</f>
        <v>0.4236675384615386</v>
      </c>
    </row>
  </sheetData>
  <pageMargins left="0.7" right="0.7" top="0.78740157499999996" bottom="0.78740157499999996" header="0.3" footer="0.3"/>
  <pageSetup paperSize="9" scale="67" orientation="portrait" r:id="rId1"/>
  <colBreaks count="1" manualBreakCount="1">
    <brk id="8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5"/>
  <sheetViews>
    <sheetView topLeftCell="A10" zoomScale="85" zoomScaleNormal="85" workbookViewId="0">
      <selection activeCell="C25" sqref="C25"/>
    </sheetView>
  </sheetViews>
  <sheetFormatPr defaultColWidth="9.140625" defaultRowHeight="12.75" outlineLevelRow="1"/>
  <cols>
    <col min="1" max="1" width="12" style="1" customWidth="1"/>
    <col min="2" max="2" width="47" style="1" customWidth="1"/>
    <col min="3" max="3" width="20.140625" style="1" customWidth="1"/>
    <col min="4" max="4" width="8" style="1" customWidth="1"/>
    <col min="5" max="6" width="9.140625" style="1"/>
    <col min="7" max="7" width="11.140625" style="1" customWidth="1"/>
    <col min="8" max="8" width="12.85546875" style="1" customWidth="1"/>
    <col min="9" max="9" width="11" style="1" customWidth="1"/>
    <col min="10" max="10" width="11.28515625" style="1" customWidth="1"/>
    <col min="11" max="11" width="30.140625" style="1" customWidth="1"/>
    <col min="12" max="13" width="9.140625" style="1"/>
    <col min="14" max="14" width="11.42578125" style="1" customWidth="1"/>
    <col min="15" max="15" width="9.140625" style="1"/>
    <col min="16" max="16" width="12.5703125" style="1" customWidth="1"/>
    <col min="17" max="16384" width="9.140625" style="1"/>
  </cols>
  <sheetData>
    <row r="1" spans="1:21">
      <c r="B1" s="2"/>
      <c r="C1" s="2"/>
      <c r="D1" s="3"/>
      <c r="E1" s="3"/>
      <c r="F1" s="3"/>
      <c r="G1" s="3"/>
      <c r="H1" s="3"/>
      <c r="I1" s="4"/>
      <c r="J1" s="5"/>
      <c r="K1" s="2"/>
      <c r="L1" s="3"/>
      <c r="M1" s="2"/>
      <c r="N1" s="3"/>
      <c r="O1" s="3"/>
      <c r="P1" s="3"/>
    </row>
    <row r="2" spans="1:21" ht="13.5" thickBot="1">
      <c r="A2" s="6" t="s">
        <v>308</v>
      </c>
      <c r="G2" s="6"/>
      <c r="J2" s="7"/>
    </row>
    <row r="3" spans="1:21">
      <c r="B3" s="8" t="s">
        <v>309</v>
      </c>
      <c r="C3" s="9"/>
      <c r="D3" s="10" t="s">
        <v>2</v>
      </c>
      <c r="E3" s="11"/>
      <c r="F3" s="11"/>
      <c r="G3" s="11"/>
      <c r="H3" s="11"/>
      <c r="I3" s="11"/>
      <c r="J3" s="11"/>
      <c r="K3" s="12" t="s">
        <v>3</v>
      </c>
      <c r="L3" s="11"/>
      <c r="M3" s="11"/>
      <c r="N3" s="11"/>
      <c r="O3" s="11"/>
      <c r="P3" s="13"/>
    </row>
    <row r="4" spans="1:21" ht="51.75" customHeight="1">
      <c r="B4" s="14" t="s">
        <v>4</v>
      </c>
      <c r="C4" s="15" t="s">
        <v>5</v>
      </c>
      <c r="D4" s="16" t="s">
        <v>6</v>
      </c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7" t="s">
        <v>12</v>
      </c>
      <c r="K4" s="18" t="s">
        <v>13</v>
      </c>
      <c r="L4" s="19" t="s">
        <v>14</v>
      </c>
      <c r="M4" s="19" t="s">
        <v>15</v>
      </c>
      <c r="N4" s="19" t="s">
        <v>16</v>
      </c>
      <c r="O4" s="19" t="s">
        <v>17</v>
      </c>
      <c r="P4" s="20" t="s">
        <v>18</v>
      </c>
    </row>
    <row r="5" spans="1:21" ht="16.5" customHeight="1" thickBot="1">
      <c r="B5" s="21"/>
      <c r="C5" s="22"/>
      <c r="D5" s="23" t="s">
        <v>19</v>
      </c>
      <c r="E5" s="24" t="s">
        <v>20</v>
      </c>
      <c r="F5" s="24" t="s">
        <v>21</v>
      </c>
      <c r="G5" s="24" t="s">
        <v>20</v>
      </c>
      <c r="H5" s="23" t="s">
        <v>22</v>
      </c>
      <c r="I5" s="24" t="s">
        <v>21</v>
      </c>
      <c r="J5" s="25" t="s">
        <v>23</v>
      </c>
      <c r="K5" s="21"/>
      <c r="L5" s="23" t="s">
        <v>19</v>
      </c>
      <c r="M5" s="24" t="s">
        <v>20</v>
      </c>
      <c r="N5" s="24" t="s">
        <v>23</v>
      </c>
      <c r="O5" s="23" t="s">
        <v>23</v>
      </c>
      <c r="P5" s="26" t="s">
        <v>24</v>
      </c>
      <c r="R5" s="27"/>
    </row>
    <row r="6" spans="1:21" ht="36.75" customHeight="1" thickTop="1">
      <c r="B6" s="28" t="s">
        <v>310</v>
      </c>
      <c r="C6" s="29"/>
      <c r="D6" s="30"/>
      <c r="E6" s="31"/>
      <c r="F6" s="31"/>
      <c r="G6" s="31"/>
      <c r="H6" s="32"/>
      <c r="I6" s="32"/>
      <c r="J6" s="33"/>
      <c r="K6" s="28"/>
      <c r="L6" s="35"/>
      <c r="M6" s="31"/>
      <c r="N6" s="31"/>
      <c r="O6" s="35"/>
      <c r="P6" s="34"/>
      <c r="R6" s="36"/>
      <c r="S6" s="37"/>
      <c r="T6" s="37"/>
      <c r="U6" s="37"/>
    </row>
    <row r="7" spans="1:21" ht="14.45" customHeight="1" outlineLevel="1">
      <c r="B7" s="203" t="s">
        <v>268</v>
      </c>
      <c r="C7" s="39" t="s">
        <v>94</v>
      </c>
      <c r="D7" s="53">
        <v>6</v>
      </c>
      <c r="E7" s="54">
        <v>72</v>
      </c>
      <c r="F7" s="55">
        <v>0.15</v>
      </c>
      <c r="G7" s="54">
        <f>E7*(1+F7)</f>
        <v>82.8</v>
      </c>
      <c r="H7" s="71">
        <v>880</v>
      </c>
      <c r="I7" s="72">
        <v>1</v>
      </c>
      <c r="J7" s="57">
        <f>(G7/1000*H7)*I7*D7</f>
        <v>437.18400000000003</v>
      </c>
      <c r="K7" s="73"/>
      <c r="L7" s="74"/>
      <c r="M7" s="61"/>
      <c r="N7" s="75"/>
      <c r="O7" s="74"/>
      <c r="P7" s="76"/>
      <c r="R7" s="36"/>
      <c r="S7" s="37"/>
      <c r="T7" s="37"/>
      <c r="U7" s="53">
        <v>6</v>
      </c>
    </row>
    <row r="8" spans="1:21" ht="14.45" customHeight="1" outlineLevel="1">
      <c r="B8" s="59" t="s">
        <v>311</v>
      </c>
      <c r="C8" s="39" t="s">
        <v>94</v>
      </c>
      <c r="D8" s="40">
        <v>1</v>
      </c>
      <c r="E8" s="41">
        <v>72</v>
      </c>
      <c r="F8" s="55">
        <v>0.15</v>
      </c>
      <c r="G8" s="56">
        <f>E8*(1+F8)</f>
        <v>82.8</v>
      </c>
      <c r="H8" s="43">
        <v>50</v>
      </c>
      <c r="I8" s="44">
        <v>1</v>
      </c>
      <c r="J8" s="57">
        <f t="shared" ref="J8:J52" si="0">(G8/1000*H8)*I8*D8</f>
        <v>4.1399999999999997</v>
      </c>
      <c r="K8" s="46"/>
      <c r="L8" s="47"/>
      <c r="M8" s="48"/>
      <c r="N8" s="49"/>
      <c r="O8" s="47"/>
      <c r="P8" s="50"/>
      <c r="R8" s="36"/>
      <c r="S8" s="37"/>
      <c r="T8" s="37"/>
      <c r="U8" s="58">
        <v>5</v>
      </c>
    </row>
    <row r="9" spans="1:21" ht="14.45" customHeight="1" outlineLevel="1">
      <c r="B9" s="59" t="s">
        <v>312</v>
      </c>
      <c r="C9" s="39" t="s">
        <v>313</v>
      </c>
      <c r="D9" s="58">
        <v>2</v>
      </c>
      <c r="E9" s="41">
        <v>7</v>
      </c>
      <c r="F9" s="55">
        <v>0</v>
      </c>
      <c r="G9" s="56">
        <f t="shared" ref="G9:G52" si="1">E9*(1+F9)</f>
        <v>7</v>
      </c>
      <c r="H9" s="43">
        <v>20</v>
      </c>
      <c r="I9" s="44">
        <v>1</v>
      </c>
      <c r="J9" s="57">
        <f t="shared" si="0"/>
        <v>0.28000000000000003</v>
      </c>
      <c r="K9" s="46"/>
      <c r="L9" s="47"/>
      <c r="M9" s="48"/>
      <c r="N9" s="49"/>
      <c r="O9" s="47"/>
      <c r="P9" s="50"/>
      <c r="R9" s="36"/>
      <c r="S9" s="37"/>
      <c r="T9" s="37"/>
      <c r="U9" s="58">
        <v>4</v>
      </c>
    </row>
    <row r="10" spans="1:21" ht="14.45" customHeight="1" outlineLevel="1">
      <c r="B10" s="59" t="s">
        <v>314</v>
      </c>
      <c r="C10" s="39" t="s">
        <v>94</v>
      </c>
      <c r="D10" s="58">
        <v>1</v>
      </c>
      <c r="E10" s="41">
        <v>72</v>
      </c>
      <c r="F10" s="55">
        <v>0.15</v>
      </c>
      <c r="G10" s="56">
        <f t="shared" si="1"/>
        <v>82.8</v>
      </c>
      <c r="H10" s="43">
        <v>30</v>
      </c>
      <c r="I10" s="44">
        <v>1</v>
      </c>
      <c r="J10" s="57">
        <f t="shared" si="0"/>
        <v>2.484</v>
      </c>
      <c r="K10" s="46"/>
      <c r="L10" s="47"/>
      <c r="M10" s="48"/>
      <c r="N10" s="49"/>
      <c r="O10" s="47"/>
      <c r="P10" s="50"/>
      <c r="R10" s="36"/>
      <c r="U10" s="58">
        <v>4</v>
      </c>
    </row>
    <row r="11" spans="1:21" ht="14.45" customHeight="1" outlineLevel="1">
      <c r="B11" s="59" t="s">
        <v>315</v>
      </c>
      <c r="C11" s="39" t="s">
        <v>76</v>
      </c>
      <c r="D11" s="58">
        <v>1</v>
      </c>
      <c r="E11" s="41">
        <v>60</v>
      </c>
      <c r="F11" s="55">
        <v>0.15</v>
      </c>
      <c r="G11" s="56">
        <f t="shared" si="1"/>
        <v>69</v>
      </c>
      <c r="H11" s="43">
        <v>10</v>
      </c>
      <c r="I11" s="44">
        <v>1</v>
      </c>
      <c r="J11" s="57">
        <f t="shared" si="0"/>
        <v>0.69000000000000006</v>
      </c>
      <c r="K11" s="46"/>
      <c r="L11" s="47"/>
      <c r="M11" s="48"/>
      <c r="N11" s="49"/>
      <c r="O11" s="47"/>
      <c r="P11" s="50"/>
      <c r="R11" s="36"/>
      <c r="U11" s="58">
        <v>4</v>
      </c>
    </row>
    <row r="12" spans="1:21" ht="14.45" customHeight="1" outlineLevel="1">
      <c r="B12" s="119" t="s">
        <v>77</v>
      </c>
      <c r="C12" s="39" t="s">
        <v>94</v>
      </c>
      <c r="D12" s="58">
        <v>5</v>
      </c>
      <c r="E12" s="41">
        <v>72</v>
      </c>
      <c r="F12" s="55">
        <v>0.15</v>
      </c>
      <c r="G12" s="56">
        <f t="shared" si="1"/>
        <v>82.8</v>
      </c>
      <c r="H12" s="43">
        <v>880</v>
      </c>
      <c r="I12" s="44">
        <v>0.8</v>
      </c>
      <c r="J12" s="57">
        <f t="shared" si="0"/>
        <v>291.45600000000002</v>
      </c>
      <c r="K12" s="46"/>
      <c r="L12" s="47"/>
      <c r="M12" s="48"/>
      <c r="N12" s="49"/>
      <c r="O12" s="47"/>
      <c r="P12" s="50"/>
      <c r="R12" s="36"/>
      <c r="U12" s="58">
        <v>4</v>
      </c>
    </row>
    <row r="13" spans="1:21" ht="14.45" customHeight="1" outlineLevel="1">
      <c r="B13" s="59" t="s">
        <v>316</v>
      </c>
      <c r="C13" s="39" t="s">
        <v>94</v>
      </c>
      <c r="D13" s="58">
        <v>1</v>
      </c>
      <c r="E13" s="41">
        <v>72</v>
      </c>
      <c r="F13" s="55">
        <v>0.15</v>
      </c>
      <c r="G13" s="56">
        <f t="shared" si="1"/>
        <v>82.8</v>
      </c>
      <c r="H13" s="43">
        <v>50</v>
      </c>
      <c r="I13" s="44">
        <v>1</v>
      </c>
      <c r="J13" s="57">
        <f t="shared" si="0"/>
        <v>4.1399999999999997</v>
      </c>
      <c r="K13" s="46"/>
      <c r="L13" s="47"/>
      <c r="M13" s="48"/>
      <c r="N13" s="49"/>
      <c r="O13" s="47"/>
      <c r="P13" s="50"/>
      <c r="R13" s="60"/>
      <c r="U13" s="58">
        <v>4</v>
      </c>
    </row>
    <row r="14" spans="1:21" ht="14.45" customHeight="1" outlineLevel="1">
      <c r="B14" s="119" t="s">
        <v>317</v>
      </c>
      <c r="C14" s="39" t="s">
        <v>94</v>
      </c>
      <c r="D14" s="58">
        <v>4</v>
      </c>
      <c r="E14" s="41">
        <v>72</v>
      </c>
      <c r="F14" s="55">
        <v>0.15</v>
      </c>
      <c r="G14" s="56">
        <f t="shared" si="1"/>
        <v>82.8</v>
      </c>
      <c r="H14" s="43">
        <v>400</v>
      </c>
      <c r="I14" s="44">
        <v>1</v>
      </c>
      <c r="J14" s="57">
        <f t="shared" si="0"/>
        <v>132.47999999999999</v>
      </c>
      <c r="K14" s="46"/>
      <c r="L14" s="47"/>
      <c r="M14" s="48"/>
      <c r="N14" s="49"/>
      <c r="O14" s="47"/>
      <c r="P14" s="50"/>
      <c r="R14" s="60"/>
      <c r="U14" s="58">
        <v>2</v>
      </c>
    </row>
    <row r="15" spans="1:21" ht="14.45" customHeight="1" outlineLevel="1">
      <c r="B15" s="59" t="s">
        <v>318</v>
      </c>
      <c r="C15" s="39" t="s">
        <v>319</v>
      </c>
      <c r="D15" s="58">
        <v>3</v>
      </c>
      <c r="E15" s="41">
        <v>75</v>
      </c>
      <c r="F15" s="55">
        <v>0</v>
      </c>
      <c r="G15" s="56">
        <f t="shared" si="1"/>
        <v>75</v>
      </c>
      <c r="H15" s="43">
        <v>10</v>
      </c>
      <c r="I15" s="44">
        <v>1</v>
      </c>
      <c r="J15" s="57">
        <f t="shared" si="0"/>
        <v>2.25</v>
      </c>
      <c r="K15" s="46"/>
      <c r="L15" s="47"/>
      <c r="M15" s="48"/>
      <c r="N15" s="49"/>
      <c r="O15" s="47"/>
      <c r="P15" s="50"/>
      <c r="R15" s="60"/>
      <c r="U15" s="58">
        <v>22</v>
      </c>
    </row>
    <row r="16" spans="1:21" ht="14.45" customHeight="1" outlineLevel="1">
      <c r="B16" s="119" t="s">
        <v>320</v>
      </c>
      <c r="C16" s="39" t="s">
        <v>94</v>
      </c>
      <c r="D16" s="58">
        <v>4</v>
      </c>
      <c r="E16" s="41">
        <v>72</v>
      </c>
      <c r="F16" s="55">
        <v>0.15</v>
      </c>
      <c r="G16" s="56">
        <f t="shared" si="1"/>
        <v>82.8</v>
      </c>
      <c r="H16" s="43">
        <v>5</v>
      </c>
      <c r="I16" s="44">
        <v>0.7</v>
      </c>
      <c r="J16" s="57">
        <f t="shared" si="0"/>
        <v>1.1591999999999998</v>
      </c>
      <c r="K16" s="46"/>
      <c r="L16" s="47"/>
      <c r="M16" s="48"/>
      <c r="N16" s="49"/>
      <c r="O16" s="47"/>
      <c r="P16" s="50"/>
      <c r="R16" s="60"/>
      <c r="U16" s="58">
        <v>1</v>
      </c>
    </row>
    <row r="17" spans="2:21" ht="14.45" customHeight="1" outlineLevel="1">
      <c r="B17" s="59" t="s">
        <v>321</v>
      </c>
      <c r="C17" s="39" t="s">
        <v>94</v>
      </c>
      <c r="D17" s="58">
        <v>1</v>
      </c>
      <c r="E17" s="41">
        <v>72</v>
      </c>
      <c r="F17" s="55">
        <v>0.15</v>
      </c>
      <c r="G17" s="56">
        <f t="shared" si="1"/>
        <v>82.8</v>
      </c>
      <c r="H17" s="43">
        <v>5</v>
      </c>
      <c r="I17" s="44">
        <v>1</v>
      </c>
      <c r="J17" s="57">
        <f t="shared" si="0"/>
        <v>0.41399999999999998</v>
      </c>
      <c r="K17" s="46"/>
      <c r="L17" s="47"/>
      <c r="M17" s="48"/>
      <c r="N17" s="49"/>
      <c r="O17" s="47"/>
      <c r="P17" s="50"/>
      <c r="R17" s="60"/>
      <c r="U17" s="58">
        <v>8</v>
      </c>
    </row>
    <row r="18" spans="2:21" ht="14.45" customHeight="1" outlineLevel="1">
      <c r="B18" s="119" t="s">
        <v>322</v>
      </c>
      <c r="C18" s="39" t="s">
        <v>94</v>
      </c>
      <c r="D18" s="58">
        <v>4</v>
      </c>
      <c r="E18" s="41">
        <v>72</v>
      </c>
      <c r="F18" s="55">
        <v>0.15</v>
      </c>
      <c r="G18" s="56">
        <f t="shared" si="1"/>
        <v>82.8</v>
      </c>
      <c r="H18" s="43">
        <v>880</v>
      </c>
      <c r="I18" s="44">
        <v>0.8</v>
      </c>
      <c r="J18" s="57">
        <f t="shared" si="0"/>
        <v>233.16480000000001</v>
      </c>
      <c r="K18" s="46"/>
      <c r="L18" s="47"/>
      <c r="M18" s="48"/>
      <c r="N18" s="49"/>
      <c r="O18" s="47"/>
      <c r="P18" s="50"/>
      <c r="R18" s="60"/>
      <c r="U18" s="39">
        <v>18</v>
      </c>
    </row>
    <row r="19" spans="2:21" ht="14.45" customHeight="1" outlineLevel="1">
      <c r="B19" s="119" t="s">
        <v>322</v>
      </c>
      <c r="C19" s="39" t="s">
        <v>319</v>
      </c>
      <c r="D19" s="58">
        <v>4</v>
      </c>
      <c r="E19" s="41">
        <v>75</v>
      </c>
      <c r="F19" s="55">
        <v>0</v>
      </c>
      <c r="G19" s="56">
        <f t="shared" si="1"/>
        <v>75</v>
      </c>
      <c r="H19" s="43">
        <v>880</v>
      </c>
      <c r="I19" s="44">
        <v>0.7</v>
      </c>
      <c r="J19" s="57">
        <f t="shared" si="0"/>
        <v>184.79999999999998</v>
      </c>
      <c r="K19" s="46"/>
      <c r="L19" s="47"/>
      <c r="M19" s="48"/>
      <c r="N19" s="49"/>
      <c r="O19" s="47"/>
      <c r="P19" s="50"/>
      <c r="R19" s="60"/>
      <c r="U19" s="39">
        <v>12</v>
      </c>
    </row>
    <row r="20" spans="2:21" ht="14.45" customHeight="1" outlineLevel="1">
      <c r="B20" s="59" t="s">
        <v>106</v>
      </c>
      <c r="C20" s="39" t="s">
        <v>94</v>
      </c>
      <c r="D20" s="58">
        <v>1</v>
      </c>
      <c r="E20" s="41">
        <v>72</v>
      </c>
      <c r="F20" s="55">
        <v>0.15</v>
      </c>
      <c r="G20" s="56">
        <f t="shared" si="1"/>
        <v>82.8</v>
      </c>
      <c r="H20" s="43">
        <v>5</v>
      </c>
      <c r="I20" s="44">
        <v>1</v>
      </c>
      <c r="J20" s="57">
        <f t="shared" si="0"/>
        <v>0.41399999999999998</v>
      </c>
      <c r="K20" s="46"/>
      <c r="L20" s="47"/>
      <c r="M20" s="48"/>
      <c r="N20" s="49"/>
      <c r="O20" s="47"/>
      <c r="P20" s="50"/>
      <c r="R20" s="60"/>
      <c r="U20" s="39">
        <v>1</v>
      </c>
    </row>
    <row r="21" spans="2:21" ht="14.45" customHeight="1" outlineLevel="1">
      <c r="B21" s="59" t="s">
        <v>276</v>
      </c>
      <c r="C21" s="39" t="s">
        <v>319</v>
      </c>
      <c r="D21" s="58">
        <v>3</v>
      </c>
      <c r="E21" s="41">
        <v>75</v>
      </c>
      <c r="F21" s="55">
        <v>0</v>
      </c>
      <c r="G21" s="56">
        <f t="shared" si="1"/>
        <v>75</v>
      </c>
      <c r="H21" s="43">
        <v>5</v>
      </c>
      <c r="I21" s="44">
        <v>1</v>
      </c>
      <c r="J21" s="57">
        <f t="shared" si="0"/>
        <v>1.125</v>
      </c>
      <c r="K21" s="46"/>
      <c r="L21" s="47"/>
      <c r="M21" s="48"/>
      <c r="N21" s="49"/>
      <c r="O21" s="47"/>
      <c r="P21" s="50"/>
      <c r="R21" s="60"/>
      <c r="U21" s="39">
        <v>2</v>
      </c>
    </row>
    <row r="22" spans="2:21" ht="14.45" customHeight="1" outlineLevel="1">
      <c r="B22" s="119" t="s">
        <v>323</v>
      </c>
      <c r="C22" s="39" t="s">
        <v>94</v>
      </c>
      <c r="D22" s="58">
        <v>4</v>
      </c>
      <c r="E22" s="41">
        <v>72</v>
      </c>
      <c r="F22" s="55">
        <v>0.15</v>
      </c>
      <c r="G22" s="56">
        <f t="shared" si="1"/>
        <v>82.8</v>
      </c>
      <c r="H22" s="43">
        <v>350</v>
      </c>
      <c r="I22" s="44">
        <v>0.7</v>
      </c>
      <c r="J22" s="57">
        <f t="shared" si="0"/>
        <v>81.143999999999991</v>
      </c>
      <c r="K22" s="46"/>
      <c r="L22" s="47"/>
      <c r="M22" s="48"/>
      <c r="N22" s="49"/>
      <c r="O22" s="47"/>
      <c r="P22" s="50"/>
      <c r="R22" s="60"/>
      <c r="U22" s="39">
        <v>12</v>
      </c>
    </row>
    <row r="23" spans="2:21" ht="14.45" customHeight="1" outlineLevel="1">
      <c r="B23" s="119" t="s">
        <v>281</v>
      </c>
      <c r="C23" s="39" t="s">
        <v>324</v>
      </c>
      <c r="D23" s="58">
        <v>2</v>
      </c>
      <c r="E23" s="41">
        <v>120</v>
      </c>
      <c r="F23" s="55">
        <v>0.15</v>
      </c>
      <c r="G23" s="56">
        <f t="shared" si="1"/>
        <v>138</v>
      </c>
      <c r="H23" s="43">
        <v>880</v>
      </c>
      <c r="I23" s="44">
        <v>1</v>
      </c>
      <c r="J23" s="57">
        <f t="shared" si="0"/>
        <v>242.88000000000002</v>
      </c>
      <c r="K23" s="46"/>
      <c r="L23" s="47"/>
      <c r="M23" s="48"/>
      <c r="N23" s="49"/>
      <c r="O23" s="47"/>
      <c r="P23" s="50"/>
      <c r="R23" s="60"/>
    </row>
    <row r="24" spans="2:21" ht="14.45" customHeight="1" outlineLevel="1">
      <c r="B24" s="59" t="s">
        <v>325</v>
      </c>
      <c r="C24" s="39" t="s">
        <v>324</v>
      </c>
      <c r="D24" s="58">
        <v>2</v>
      </c>
      <c r="E24" s="41">
        <v>120</v>
      </c>
      <c r="F24" s="55">
        <v>0.15</v>
      </c>
      <c r="G24" s="56">
        <f t="shared" si="1"/>
        <v>138</v>
      </c>
      <c r="H24" s="43">
        <v>300</v>
      </c>
      <c r="I24" s="44">
        <v>1</v>
      </c>
      <c r="J24" s="57">
        <f t="shared" si="0"/>
        <v>82.800000000000011</v>
      </c>
      <c r="K24" s="46"/>
      <c r="L24" s="47"/>
      <c r="M24" s="48"/>
      <c r="N24" s="49"/>
      <c r="O24" s="47"/>
      <c r="P24" s="50"/>
      <c r="R24" s="60"/>
      <c r="U24" s="207">
        <f>SUM(U7:U23)</f>
        <v>109</v>
      </c>
    </row>
    <row r="25" spans="2:21" ht="14.45" customHeight="1" outlineLevel="1">
      <c r="B25" s="59" t="s">
        <v>326</v>
      </c>
      <c r="C25" s="39" t="s">
        <v>271</v>
      </c>
      <c r="D25" s="58">
        <v>3</v>
      </c>
      <c r="E25" s="41">
        <v>100</v>
      </c>
      <c r="F25" s="55">
        <v>0</v>
      </c>
      <c r="G25" s="56">
        <f t="shared" si="1"/>
        <v>100</v>
      </c>
      <c r="H25" s="43">
        <v>300</v>
      </c>
      <c r="I25" s="44">
        <v>1</v>
      </c>
      <c r="J25" s="57">
        <f t="shared" si="0"/>
        <v>90</v>
      </c>
      <c r="K25" s="46"/>
      <c r="L25" s="47"/>
      <c r="M25" s="48"/>
      <c r="N25" s="49"/>
      <c r="O25" s="47"/>
      <c r="P25" s="50"/>
      <c r="R25" s="60"/>
    </row>
    <row r="26" spans="2:21" ht="14.45" customHeight="1" outlineLevel="1">
      <c r="B26" s="59" t="s">
        <v>327</v>
      </c>
      <c r="C26" s="39" t="s">
        <v>94</v>
      </c>
      <c r="D26" s="58">
        <v>1</v>
      </c>
      <c r="E26" s="41">
        <v>72</v>
      </c>
      <c r="F26" s="55">
        <v>0.15</v>
      </c>
      <c r="G26" s="56">
        <f t="shared" si="1"/>
        <v>82.8</v>
      </c>
      <c r="H26" s="43">
        <v>300</v>
      </c>
      <c r="I26" s="44">
        <v>1</v>
      </c>
      <c r="J26" s="57">
        <f t="shared" si="0"/>
        <v>24.84</v>
      </c>
      <c r="K26" s="46"/>
      <c r="L26" s="47"/>
      <c r="M26" s="48"/>
      <c r="N26" s="49"/>
      <c r="O26" s="47"/>
      <c r="P26" s="50"/>
      <c r="R26" s="60"/>
    </row>
    <row r="27" spans="2:21" ht="14.45" customHeight="1" outlineLevel="1">
      <c r="B27" s="46" t="s">
        <v>328</v>
      </c>
      <c r="C27" s="48"/>
      <c r="D27" s="86"/>
      <c r="E27" s="49"/>
      <c r="F27" s="62"/>
      <c r="G27" s="63"/>
      <c r="H27" s="49"/>
      <c r="I27" s="64"/>
      <c r="J27" s="57">
        <f t="shared" si="0"/>
        <v>0</v>
      </c>
      <c r="K27" s="46"/>
      <c r="L27" s="47"/>
      <c r="M27" s="48"/>
      <c r="N27" s="49"/>
      <c r="O27" s="47"/>
      <c r="P27" s="50"/>
      <c r="R27" s="60"/>
    </row>
    <row r="28" spans="2:21" ht="14.45" customHeight="1" outlineLevel="1">
      <c r="B28" s="119" t="s">
        <v>329</v>
      </c>
      <c r="C28" s="39" t="s">
        <v>94</v>
      </c>
      <c r="D28" s="58">
        <v>22</v>
      </c>
      <c r="E28" s="41">
        <v>72</v>
      </c>
      <c r="F28" s="55">
        <v>0.15</v>
      </c>
      <c r="G28" s="56">
        <f t="shared" si="1"/>
        <v>82.8</v>
      </c>
      <c r="H28" s="43">
        <v>880</v>
      </c>
      <c r="I28" s="44">
        <v>0.8</v>
      </c>
      <c r="J28" s="57">
        <f t="shared" si="0"/>
        <v>1282.4064000000001</v>
      </c>
      <c r="K28" s="46"/>
      <c r="L28" s="47"/>
      <c r="M28" s="48"/>
      <c r="N28" s="49"/>
      <c r="O28" s="47"/>
      <c r="P28" s="50"/>
      <c r="R28" s="60"/>
    </row>
    <row r="29" spans="2:21" ht="14.45" customHeight="1" outlineLevel="1">
      <c r="B29" s="59" t="s">
        <v>302</v>
      </c>
      <c r="C29" s="39" t="s">
        <v>94</v>
      </c>
      <c r="D29" s="58">
        <v>6</v>
      </c>
      <c r="E29" s="41">
        <v>72</v>
      </c>
      <c r="F29" s="55">
        <v>0.15</v>
      </c>
      <c r="G29" s="56">
        <f t="shared" si="1"/>
        <v>82.8</v>
      </c>
      <c r="H29" s="43">
        <v>880</v>
      </c>
      <c r="I29" s="44">
        <v>0.8</v>
      </c>
      <c r="J29" s="57">
        <f t="shared" si="0"/>
        <v>349.74720000000002</v>
      </c>
      <c r="K29" s="46"/>
      <c r="L29" s="47"/>
      <c r="M29" s="48"/>
      <c r="N29" s="49"/>
      <c r="O29" s="47"/>
      <c r="P29" s="50"/>
      <c r="R29" s="60"/>
    </row>
    <row r="30" spans="2:21" ht="14.45" customHeight="1" outlineLevel="1">
      <c r="B30" s="59" t="s">
        <v>330</v>
      </c>
      <c r="C30" s="39" t="s">
        <v>319</v>
      </c>
      <c r="D30" s="58">
        <v>3</v>
      </c>
      <c r="E30" s="41">
        <v>75</v>
      </c>
      <c r="F30" s="55">
        <v>0</v>
      </c>
      <c r="G30" s="56">
        <f t="shared" si="1"/>
        <v>75</v>
      </c>
      <c r="H30" s="43">
        <v>500</v>
      </c>
      <c r="I30" s="44">
        <v>1</v>
      </c>
      <c r="J30" s="57">
        <f t="shared" si="0"/>
        <v>112.5</v>
      </c>
      <c r="K30" s="46"/>
      <c r="L30" s="47"/>
      <c r="M30" s="48"/>
      <c r="N30" s="49"/>
      <c r="O30" s="47"/>
      <c r="P30" s="50"/>
      <c r="R30" s="60"/>
    </row>
    <row r="31" spans="2:21" ht="14.45" customHeight="1" outlineLevel="1">
      <c r="B31" s="59" t="s">
        <v>298</v>
      </c>
      <c r="C31" s="39" t="s">
        <v>94</v>
      </c>
      <c r="D31" s="58">
        <v>2</v>
      </c>
      <c r="E31" s="41">
        <v>72</v>
      </c>
      <c r="F31" s="55">
        <v>0.15</v>
      </c>
      <c r="G31" s="56">
        <f t="shared" si="1"/>
        <v>82.8</v>
      </c>
      <c r="H31" s="43">
        <v>400</v>
      </c>
      <c r="I31" s="44">
        <v>1</v>
      </c>
      <c r="J31" s="57">
        <f t="shared" si="0"/>
        <v>66.239999999999995</v>
      </c>
      <c r="K31" s="46"/>
      <c r="L31" s="47"/>
      <c r="M31" s="48"/>
      <c r="N31" s="49"/>
      <c r="O31" s="47"/>
      <c r="P31" s="50"/>
      <c r="R31" s="60"/>
    </row>
    <row r="32" spans="2:21" ht="14.45" customHeight="1" outlineLevel="1">
      <c r="B32" s="119" t="s">
        <v>331</v>
      </c>
      <c r="C32" s="39" t="s">
        <v>94</v>
      </c>
      <c r="D32" s="58">
        <v>1</v>
      </c>
      <c r="E32" s="41">
        <v>72</v>
      </c>
      <c r="F32" s="55">
        <v>0.15</v>
      </c>
      <c r="G32" s="56">
        <f>E32*(1+F32)</f>
        <v>82.8</v>
      </c>
      <c r="H32" s="43">
        <v>880</v>
      </c>
      <c r="I32" s="44">
        <v>1</v>
      </c>
      <c r="J32" s="57">
        <f t="shared" si="0"/>
        <v>72.864000000000004</v>
      </c>
      <c r="K32" s="46"/>
      <c r="L32" s="47"/>
      <c r="M32" s="48"/>
      <c r="N32" s="49"/>
      <c r="O32" s="47"/>
      <c r="P32" s="50"/>
      <c r="R32" s="60"/>
    </row>
    <row r="33" spans="2:18" ht="14.45" customHeight="1" outlineLevel="1">
      <c r="B33" s="119" t="s">
        <v>332</v>
      </c>
      <c r="C33" s="39" t="s">
        <v>94</v>
      </c>
      <c r="D33" s="58">
        <v>8</v>
      </c>
      <c r="E33" s="41">
        <v>72</v>
      </c>
      <c r="F33" s="55">
        <v>0.15</v>
      </c>
      <c r="G33" s="56">
        <f t="shared" si="1"/>
        <v>82.8</v>
      </c>
      <c r="H33" s="43">
        <v>880</v>
      </c>
      <c r="I33" s="44">
        <v>0.8</v>
      </c>
      <c r="J33" s="57">
        <f t="shared" si="0"/>
        <v>466.32960000000003</v>
      </c>
      <c r="K33" s="46"/>
      <c r="L33" s="47"/>
      <c r="M33" s="48"/>
      <c r="N33" s="49"/>
      <c r="O33" s="47"/>
      <c r="P33" s="50"/>
      <c r="R33" s="60"/>
    </row>
    <row r="34" spans="2:18" ht="14.45" customHeight="1" outlineLevel="1">
      <c r="B34" s="59" t="s">
        <v>333</v>
      </c>
      <c r="C34" s="39" t="s">
        <v>94</v>
      </c>
      <c r="D34" s="58">
        <v>1</v>
      </c>
      <c r="E34" s="41">
        <v>72</v>
      </c>
      <c r="F34" s="55">
        <v>0.15</v>
      </c>
      <c r="G34" s="56">
        <f t="shared" si="1"/>
        <v>82.8</v>
      </c>
      <c r="H34" s="43">
        <v>10</v>
      </c>
      <c r="I34" s="44">
        <v>1</v>
      </c>
      <c r="J34" s="57">
        <f t="shared" si="0"/>
        <v>0.82799999999999996</v>
      </c>
      <c r="K34" s="46"/>
      <c r="L34" s="47"/>
      <c r="M34" s="48"/>
      <c r="N34" s="49"/>
      <c r="O34" s="47"/>
      <c r="P34" s="50"/>
      <c r="R34" s="60"/>
    </row>
    <row r="35" spans="2:18" ht="14.45" customHeight="1" outlineLevel="1">
      <c r="B35" s="46" t="s">
        <v>334</v>
      </c>
      <c r="C35" s="48"/>
      <c r="D35" s="86"/>
      <c r="E35" s="49"/>
      <c r="F35" s="62"/>
      <c r="G35" s="63"/>
      <c r="H35" s="49"/>
      <c r="I35" s="64"/>
      <c r="J35" s="57">
        <f t="shared" si="0"/>
        <v>0</v>
      </c>
      <c r="K35" s="46"/>
      <c r="L35" s="47"/>
      <c r="M35" s="48"/>
      <c r="N35" s="49"/>
      <c r="O35" s="47"/>
      <c r="P35" s="50"/>
      <c r="R35" s="60"/>
    </row>
    <row r="36" spans="2:18" ht="14.45" customHeight="1" outlineLevel="1">
      <c r="B36" s="59" t="s">
        <v>106</v>
      </c>
      <c r="C36" s="39" t="s">
        <v>319</v>
      </c>
      <c r="D36" s="58">
        <v>8</v>
      </c>
      <c r="E36" s="41">
        <v>75</v>
      </c>
      <c r="F36" s="55">
        <v>0</v>
      </c>
      <c r="G36" s="56">
        <f t="shared" si="1"/>
        <v>75</v>
      </c>
      <c r="H36" s="43">
        <v>880</v>
      </c>
      <c r="I36" s="44">
        <v>1</v>
      </c>
      <c r="J36" s="57">
        <f t="shared" si="0"/>
        <v>528</v>
      </c>
      <c r="K36" s="46"/>
      <c r="L36" s="47"/>
      <c r="M36" s="48"/>
      <c r="N36" s="49"/>
      <c r="O36" s="47"/>
      <c r="P36" s="50"/>
      <c r="R36" s="60"/>
    </row>
    <row r="37" spans="2:18" ht="14.45" customHeight="1" outlineLevel="1">
      <c r="B37" s="59" t="s">
        <v>335</v>
      </c>
      <c r="C37" s="39" t="s">
        <v>92</v>
      </c>
      <c r="D37" s="58">
        <v>1</v>
      </c>
      <c r="E37" s="41">
        <v>36</v>
      </c>
      <c r="F37" s="55">
        <v>0.15</v>
      </c>
      <c r="G37" s="56">
        <f t="shared" si="1"/>
        <v>41.4</v>
      </c>
      <c r="H37" s="43">
        <v>50</v>
      </c>
      <c r="I37" s="44">
        <v>1</v>
      </c>
      <c r="J37" s="57">
        <f t="shared" si="0"/>
        <v>2.0699999999999998</v>
      </c>
      <c r="K37" s="46"/>
      <c r="L37" s="47"/>
      <c r="M37" s="48"/>
      <c r="N37" s="49"/>
      <c r="O37" s="47"/>
      <c r="P37" s="50"/>
      <c r="R37" s="60"/>
    </row>
    <row r="38" spans="2:18" ht="14.45" customHeight="1" outlineLevel="1">
      <c r="B38" s="59" t="s">
        <v>316</v>
      </c>
      <c r="C38" s="39" t="s">
        <v>94</v>
      </c>
      <c r="D38" s="58">
        <v>2</v>
      </c>
      <c r="E38" s="41">
        <v>72</v>
      </c>
      <c r="F38" s="55">
        <v>0.15</v>
      </c>
      <c r="G38" s="56">
        <f t="shared" si="1"/>
        <v>82.8</v>
      </c>
      <c r="H38" s="43">
        <v>100</v>
      </c>
      <c r="I38" s="44">
        <v>1</v>
      </c>
      <c r="J38" s="57">
        <f t="shared" si="0"/>
        <v>16.559999999999999</v>
      </c>
      <c r="K38" s="46"/>
      <c r="L38" s="47"/>
      <c r="M38" s="48"/>
      <c r="N38" s="49"/>
      <c r="O38" s="47"/>
      <c r="P38" s="50"/>
      <c r="R38" s="60"/>
    </row>
    <row r="39" spans="2:18" ht="14.45" customHeight="1" outlineLevel="1">
      <c r="B39" s="59" t="s">
        <v>298</v>
      </c>
      <c r="C39" s="39" t="s">
        <v>94</v>
      </c>
      <c r="D39" s="58">
        <v>3</v>
      </c>
      <c r="E39" s="41">
        <v>72</v>
      </c>
      <c r="F39" s="55">
        <v>0.15</v>
      </c>
      <c r="G39" s="56">
        <f t="shared" si="1"/>
        <v>82.8</v>
      </c>
      <c r="H39" s="43">
        <v>400</v>
      </c>
      <c r="I39" s="44">
        <v>1</v>
      </c>
      <c r="J39" s="57">
        <f t="shared" si="0"/>
        <v>99.359999999999985</v>
      </c>
      <c r="K39" s="46"/>
      <c r="L39" s="47"/>
      <c r="M39" s="48"/>
      <c r="N39" s="49"/>
      <c r="O39" s="47"/>
      <c r="P39" s="50"/>
      <c r="R39" s="60"/>
    </row>
    <row r="40" spans="2:18" ht="14.45" customHeight="1" outlineLevel="1">
      <c r="B40" s="119" t="s">
        <v>336</v>
      </c>
      <c r="C40" s="39" t="s">
        <v>94</v>
      </c>
      <c r="D40" s="39">
        <v>18</v>
      </c>
      <c r="E40" s="41">
        <v>72</v>
      </c>
      <c r="F40" s="55">
        <v>0.15</v>
      </c>
      <c r="G40" s="56">
        <f t="shared" si="1"/>
        <v>82.8</v>
      </c>
      <c r="H40" s="43">
        <v>880</v>
      </c>
      <c r="I40" s="44">
        <v>0.8</v>
      </c>
      <c r="J40" s="57">
        <f t="shared" si="0"/>
        <v>1049.2416000000001</v>
      </c>
      <c r="K40" s="46"/>
      <c r="L40" s="47"/>
      <c r="M40" s="48"/>
      <c r="N40" s="49"/>
      <c r="O40" s="47"/>
      <c r="P40" s="50"/>
      <c r="R40" s="60"/>
    </row>
    <row r="41" spans="2:18" ht="14.45" customHeight="1" outlineLevel="1">
      <c r="B41" s="119" t="s">
        <v>337</v>
      </c>
      <c r="C41" s="39" t="s">
        <v>94</v>
      </c>
      <c r="D41" s="39">
        <v>12</v>
      </c>
      <c r="E41" s="41">
        <v>72</v>
      </c>
      <c r="F41" s="55">
        <v>0.15</v>
      </c>
      <c r="G41" s="56">
        <f t="shared" si="1"/>
        <v>82.8</v>
      </c>
      <c r="H41" s="43">
        <v>880</v>
      </c>
      <c r="I41" s="44">
        <v>0.8</v>
      </c>
      <c r="J41" s="57">
        <f t="shared" si="0"/>
        <v>699.49440000000004</v>
      </c>
      <c r="K41" s="46"/>
      <c r="L41" s="47"/>
      <c r="M41" s="48"/>
      <c r="N41" s="49"/>
      <c r="O41" s="47"/>
      <c r="P41" s="50"/>
      <c r="R41" s="60"/>
    </row>
    <row r="42" spans="2:18" ht="14.45" customHeight="1" outlineLevel="1">
      <c r="B42" s="59" t="s">
        <v>338</v>
      </c>
      <c r="C42" s="39" t="s">
        <v>94</v>
      </c>
      <c r="D42" s="39">
        <v>16</v>
      </c>
      <c r="E42" s="41">
        <v>72</v>
      </c>
      <c r="F42" s="55">
        <v>0.15</v>
      </c>
      <c r="G42" s="56">
        <f t="shared" si="1"/>
        <v>82.8</v>
      </c>
      <c r="H42" s="43">
        <v>500</v>
      </c>
      <c r="I42" s="44">
        <v>1</v>
      </c>
      <c r="J42" s="57">
        <f t="shared" si="0"/>
        <v>662.4</v>
      </c>
      <c r="K42" s="46"/>
      <c r="L42" s="47"/>
      <c r="M42" s="48"/>
      <c r="N42" s="49"/>
      <c r="O42" s="47"/>
      <c r="P42" s="50"/>
      <c r="R42" s="60"/>
    </row>
    <row r="43" spans="2:18" ht="14.45" customHeight="1" outlineLevel="1">
      <c r="B43" s="59" t="s">
        <v>321</v>
      </c>
      <c r="C43" s="39" t="s">
        <v>319</v>
      </c>
      <c r="D43" s="39">
        <v>3</v>
      </c>
      <c r="E43" s="41">
        <v>75</v>
      </c>
      <c r="F43" s="55">
        <v>0</v>
      </c>
      <c r="G43" s="56">
        <f t="shared" si="1"/>
        <v>75</v>
      </c>
      <c r="H43" s="43">
        <v>10</v>
      </c>
      <c r="I43" s="44">
        <v>1</v>
      </c>
      <c r="J43" s="57">
        <f t="shared" si="0"/>
        <v>2.25</v>
      </c>
      <c r="K43" s="46"/>
      <c r="L43" s="47"/>
      <c r="M43" s="48"/>
      <c r="N43" s="49"/>
      <c r="O43" s="47"/>
      <c r="P43" s="50"/>
      <c r="R43" s="60"/>
    </row>
    <row r="44" spans="2:18" ht="14.45" customHeight="1" outlineLevel="1">
      <c r="B44" s="119" t="s">
        <v>339</v>
      </c>
      <c r="C44" s="39" t="s">
        <v>94</v>
      </c>
      <c r="D44" s="39">
        <v>1</v>
      </c>
      <c r="E44" s="41">
        <v>72</v>
      </c>
      <c r="F44" s="55">
        <v>0.15</v>
      </c>
      <c r="G44" s="56">
        <f t="shared" si="1"/>
        <v>82.8</v>
      </c>
      <c r="H44" s="43">
        <v>400</v>
      </c>
      <c r="I44" s="44">
        <v>1</v>
      </c>
      <c r="J44" s="57">
        <f t="shared" si="0"/>
        <v>33.119999999999997</v>
      </c>
      <c r="K44" s="46"/>
      <c r="L44" s="47"/>
      <c r="M44" s="48"/>
      <c r="N44" s="49"/>
      <c r="O44" s="47"/>
      <c r="P44" s="50"/>
      <c r="R44" s="60"/>
    </row>
    <row r="45" spans="2:18" ht="14.45" customHeight="1" outlineLevel="1">
      <c r="B45" s="59" t="s">
        <v>321</v>
      </c>
      <c r="C45" s="39" t="s">
        <v>94</v>
      </c>
      <c r="D45" s="39">
        <v>1</v>
      </c>
      <c r="E45" s="41">
        <v>72</v>
      </c>
      <c r="F45" s="55">
        <v>0.15</v>
      </c>
      <c r="G45" s="56">
        <f t="shared" si="1"/>
        <v>82.8</v>
      </c>
      <c r="H45" s="43">
        <v>20</v>
      </c>
      <c r="I45" s="44">
        <v>1</v>
      </c>
      <c r="J45" s="57">
        <f t="shared" si="0"/>
        <v>1.6559999999999999</v>
      </c>
      <c r="K45" s="46"/>
      <c r="L45" s="47"/>
      <c r="M45" s="48"/>
      <c r="N45" s="49"/>
      <c r="O45" s="47"/>
      <c r="P45" s="50"/>
      <c r="R45" s="60"/>
    </row>
    <row r="46" spans="2:18" ht="14.45" customHeight="1" outlineLevel="1">
      <c r="B46" s="119" t="s">
        <v>77</v>
      </c>
      <c r="C46" s="39" t="s">
        <v>94</v>
      </c>
      <c r="D46" s="39">
        <v>2</v>
      </c>
      <c r="E46" s="41">
        <v>72</v>
      </c>
      <c r="F46" s="55">
        <v>0.15</v>
      </c>
      <c r="G46" s="56">
        <f t="shared" si="1"/>
        <v>82.8</v>
      </c>
      <c r="H46" s="43">
        <v>880</v>
      </c>
      <c r="I46" s="44">
        <v>0.8</v>
      </c>
      <c r="J46" s="57">
        <f t="shared" si="0"/>
        <v>116.58240000000001</v>
      </c>
      <c r="K46" s="46"/>
      <c r="L46" s="47"/>
      <c r="M46" s="48"/>
      <c r="N46" s="49"/>
      <c r="O46" s="47"/>
      <c r="P46" s="50"/>
      <c r="R46" s="60"/>
    </row>
    <row r="47" spans="2:18" ht="14.45" customHeight="1" outlineLevel="1">
      <c r="B47" s="59" t="s">
        <v>340</v>
      </c>
      <c r="C47" s="39" t="s">
        <v>319</v>
      </c>
      <c r="D47" s="39">
        <v>2</v>
      </c>
      <c r="E47" s="41">
        <v>75</v>
      </c>
      <c r="F47" s="55">
        <v>0</v>
      </c>
      <c r="G47" s="56">
        <f t="shared" si="1"/>
        <v>75</v>
      </c>
      <c r="H47" s="43">
        <v>5</v>
      </c>
      <c r="I47" s="44">
        <v>1</v>
      </c>
      <c r="J47" s="57">
        <f t="shared" si="0"/>
        <v>0.75</v>
      </c>
      <c r="K47" s="46"/>
      <c r="L47" s="47"/>
      <c r="M47" s="48"/>
      <c r="N47" s="49"/>
      <c r="O47" s="47"/>
      <c r="P47" s="50"/>
      <c r="R47" s="60"/>
    </row>
    <row r="48" spans="2:18" ht="14.45" customHeight="1" outlineLevel="1">
      <c r="B48" s="59" t="s">
        <v>77</v>
      </c>
      <c r="C48" s="39" t="s">
        <v>319</v>
      </c>
      <c r="D48" s="39">
        <v>4</v>
      </c>
      <c r="E48" s="41">
        <v>75</v>
      </c>
      <c r="F48" s="55">
        <v>0</v>
      </c>
      <c r="G48" s="56">
        <f t="shared" si="1"/>
        <v>75</v>
      </c>
      <c r="H48" s="43">
        <v>880</v>
      </c>
      <c r="I48" s="44">
        <v>0.8</v>
      </c>
      <c r="J48" s="57">
        <f t="shared" si="0"/>
        <v>211.20000000000002</v>
      </c>
      <c r="K48" s="46"/>
      <c r="L48" s="47"/>
      <c r="M48" s="48"/>
      <c r="N48" s="49"/>
      <c r="O48" s="47"/>
      <c r="P48" s="50"/>
      <c r="R48" s="60"/>
    </row>
    <row r="49" spans="2:18" ht="14.45" customHeight="1" outlineLevel="1">
      <c r="B49" s="59" t="s">
        <v>341</v>
      </c>
      <c r="C49" s="39" t="s">
        <v>319</v>
      </c>
      <c r="D49" s="39">
        <v>3</v>
      </c>
      <c r="E49" s="41">
        <v>75</v>
      </c>
      <c r="F49" s="55">
        <v>0</v>
      </c>
      <c r="G49" s="56">
        <f t="shared" si="1"/>
        <v>75</v>
      </c>
      <c r="H49" s="43">
        <v>10</v>
      </c>
      <c r="I49" s="44">
        <v>1</v>
      </c>
      <c r="J49" s="57">
        <f t="shared" si="0"/>
        <v>2.25</v>
      </c>
      <c r="K49" s="46"/>
      <c r="L49" s="47"/>
      <c r="M49" s="48"/>
      <c r="N49" s="49"/>
      <c r="O49" s="47"/>
      <c r="P49" s="50"/>
      <c r="R49" s="60"/>
    </row>
    <row r="50" spans="2:18" ht="14.45" customHeight="1" outlineLevel="1">
      <c r="B50" s="120" t="s">
        <v>342</v>
      </c>
      <c r="C50" s="39" t="s">
        <v>319</v>
      </c>
      <c r="D50" s="39">
        <v>2</v>
      </c>
      <c r="E50" s="41">
        <v>75</v>
      </c>
      <c r="F50" s="55">
        <v>0</v>
      </c>
      <c r="G50" s="56">
        <f t="shared" si="1"/>
        <v>75</v>
      </c>
      <c r="H50" s="43">
        <v>500</v>
      </c>
      <c r="I50" s="44">
        <v>0.8</v>
      </c>
      <c r="J50" s="57">
        <f t="shared" si="0"/>
        <v>60</v>
      </c>
      <c r="K50" s="46"/>
      <c r="L50" s="47"/>
      <c r="M50" s="48"/>
      <c r="N50" s="49"/>
      <c r="O50" s="47"/>
      <c r="P50" s="50"/>
      <c r="R50" s="60"/>
    </row>
    <row r="51" spans="2:18" ht="14.45" customHeight="1" outlineLevel="1">
      <c r="B51" s="59" t="s">
        <v>286</v>
      </c>
      <c r="C51" s="39" t="s">
        <v>94</v>
      </c>
      <c r="D51" s="39">
        <v>1</v>
      </c>
      <c r="E51" s="41">
        <v>72</v>
      </c>
      <c r="F51" s="55">
        <v>0.15</v>
      </c>
      <c r="G51" s="56">
        <f t="shared" si="1"/>
        <v>82.8</v>
      </c>
      <c r="H51" s="43">
        <v>400</v>
      </c>
      <c r="I51" s="44">
        <v>1</v>
      </c>
      <c r="J51" s="57">
        <f t="shared" si="0"/>
        <v>33.119999999999997</v>
      </c>
      <c r="K51" s="46"/>
      <c r="L51" s="47"/>
      <c r="M51" s="48"/>
      <c r="N51" s="49"/>
      <c r="O51" s="47"/>
      <c r="P51" s="50"/>
      <c r="R51" s="60"/>
    </row>
    <row r="52" spans="2:18" ht="14.45" customHeight="1" outlineLevel="1">
      <c r="B52" s="119" t="s">
        <v>343</v>
      </c>
      <c r="C52" s="39" t="s">
        <v>344</v>
      </c>
      <c r="D52" s="39">
        <v>12</v>
      </c>
      <c r="E52" s="41">
        <v>125</v>
      </c>
      <c r="F52" s="188">
        <v>0.15</v>
      </c>
      <c r="G52" s="56">
        <f t="shared" si="1"/>
        <v>143.75</v>
      </c>
      <c r="H52" s="43">
        <v>4000</v>
      </c>
      <c r="I52" s="44">
        <v>1</v>
      </c>
      <c r="J52" s="57">
        <f t="shared" si="0"/>
        <v>6900</v>
      </c>
      <c r="K52" s="46"/>
      <c r="L52" s="47"/>
      <c r="M52" s="48"/>
      <c r="N52" s="49"/>
      <c r="O52" s="47"/>
      <c r="P52" s="50"/>
      <c r="R52" s="60"/>
    </row>
    <row r="53" spans="2:18" ht="13.5" thickBot="1">
      <c r="B53" s="65"/>
      <c r="C53" s="66" t="s">
        <v>66</v>
      </c>
      <c r="D53" s="67">
        <f>SUM(D7:D52)</f>
        <v>187</v>
      </c>
      <c r="E53" s="68"/>
      <c r="F53" s="68"/>
      <c r="G53" s="67">
        <f>SUM(G7:G52)</f>
        <v>3622.7500000000018</v>
      </c>
      <c r="H53" s="67"/>
      <c r="I53" s="69"/>
      <c r="J53" s="70">
        <f>SUM(J7:J52)</f>
        <v>14586.814599999998</v>
      </c>
      <c r="K53" s="65"/>
      <c r="L53" s="67">
        <f>SUM(L7:L52)</f>
        <v>0</v>
      </c>
      <c r="M53" s="67">
        <f>SUM(M7:M52)</f>
        <v>0</v>
      </c>
      <c r="N53" s="67">
        <f>SUM(N7:N52)</f>
        <v>0</v>
      </c>
      <c r="O53" s="67">
        <f>SUM(O7:O52)</f>
        <v>0</v>
      </c>
      <c r="P53" s="110">
        <f>SUM(P7:P52)</f>
        <v>0</v>
      </c>
    </row>
    <row r="54" spans="2:18">
      <c r="J54" s="5"/>
    </row>
    <row r="56" spans="2:18">
      <c r="B56" s="2" t="s">
        <v>164</v>
      </c>
      <c r="C56" s="2"/>
      <c r="D56" s="2"/>
      <c r="E56" s="2"/>
      <c r="F56" s="2"/>
      <c r="G56" s="2"/>
      <c r="H56" s="2"/>
      <c r="I56" s="2"/>
      <c r="J56" s="2">
        <v>32.68</v>
      </c>
    </row>
    <row r="57" spans="2:18">
      <c r="B57" s="2" t="s">
        <v>166</v>
      </c>
      <c r="C57" s="2"/>
      <c r="D57" s="2"/>
      <c r="E57" s="2"/>
      <c r="F57" s="2"/>
      <c r="G57" s="2"/>
      <c r="H57" s="2"/>
      <c r="I57" s="2"/>
      <c r="J57" s="80">
        <f>J53/1000/J56</f>
        <v>0.44635295593635249</v>
      </c>
    </row>
    <row r="95" spans="2:2">
      <c r="B95" s="1" t="s">
        <v>307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37"/>
  <sheetViews>
    <sheetView topLeftCell="A85" zoomScale="85" zoomScaleNormal="85" workbookViewId="0">
      <selection activeCell="C71" sqref="C71"/>
    </sheetView>
  </sheetViews>
  <sheetFormatPr defaultColWidth="9.140625" defaultRowHeight="12.75" outlineLevelRow="1"/>
  <cols>
    <col min="1" max="1" width="12" style="1" customWidth="1"/>
    <col min="2" max="2" width="47" style="1" customWidth="1"/>
    <col min="3" max="3" width="20.140625" style="1" customWidth="1"/>
    <col min="4" max="4" width="8" style="1" customWidth="1"/>
    <col min="5" max="7" width="9.140625" style="1"/>
    <col min="8" max="8" width="11.140625" style="1" customWidth="1"/>
    <col min="9" max="9" width="13.5703125" style="1" customWidth="1"/>
    <col min="10" max="10" width="14.42578125" style="1" customWidth="1"/>
    <col min="11" max="11" width="12" style="1" customWidth="1"/>
    <col min="12" max="12" width="30.140625" style="1" customWidth="1"/>
    <col min="13" max="14" width="9.140625" style="1"/>
    <col min="15" max="15" width="11.42578125" style="1" customWidth="1"/>
    <col min="16" max="16" width="9.140625" style="1"/>
    <col min="17" max="17" width="12.5703125" style="1" customWidth="1"/>
    <col min="18" max="16384" width="9.140625" style="1"/>
  </cols>
  <sheetData>
    <row r="1" spans="1:22">
      <c r="B1" s="2"/>
      <c r="C1" s="2"/>
      <c r="D1" s="3"/>
      <c r="E1" s="3"/>
      <c r="F1" s="3"/>
      <c r="G1" s="3"/>
      <c r="H1" s="3"/>
      <c r="I1" s="3"/>
      <c r="J1" s="4"/>
      <c r="K1" s="5"/>
      <c r="L1" s="2"/>
      <c r="M1" s="3"/>
      <c r="N1" s="2"/>
      <c r="O1" s="3"/>
      <c r="P1" s="3"/>
      <c r="Q1" s="3"/>
    </row>
    <row r="2" spans="1:22" ht="13.5" thickBot="1">
      <c r="A2" s="6" t="s">
        <v>264</v>
      </c>
      <c r="H2" s="6"/>
      <c r="K2" s="7"/>
    </row>
    <row r="3" spans="1:22">
      <c r="B3" s="8" t="s">
        <v>1</v>
      </c>
      <c r="C3" s="9"/>
      <c r="D3" s="10" t="s">
        <v>2</v>
      </c>
      <c r="E3" s="11"/>
      <c r="F3" s="11"/>
      <c r="G3" s="11"/>
      <c r="H3" s="11"/>
      <c r="I3" s="11"/>
      <c r="J3" s="11"/>
      <c r="K3" s="11"/>
      <c r="L3" s="12" t="s">
        <v>3</v>
      </c>
      <c r="M3" s="11"/>
      <c r="N3" s="11"/>
      <c r="O3" s="11"/>
      <c r="P3" s="11"/>
      <c r="Q3" s="13"/>
    </row>
    <row r="4" spans="1:22" ht="51.75" customHeight="1">
      <c r="B4" s="14" t="s">
        <v>4</v>
      </c>
      <c r="C4" s="15" t="s">
        <v>5</v>
      </c>
      <c r="D4" s="16" t="s">
        <v>6</v>
      </c>
      <c r="E4" s="16" t="s">
        <v>7</v>
      </c>
      <c r="F4" s="166" t="s">
        <v>872</v>
      </c>
      <c r="G4" s="166" t="s">
        <v>8</v>
      </c>
      <c r="H4" s="16" t="s">
        <v>9</v>
      </c>
      <c r="I4" s="16" t="s">
        <v>10</v>
      </c>
      <c r="J4" s="166" t="s">
        <v>11</v>
      </c>
      <c r="K4" s="17" t="s">
        <v>12</v>
      </c>
      <c r="L4" s="18" t="s">
        <v>13</v>
      </c>
      <c r="M4" s="19" t="s">
        <v>14</v>
      </c>
      <c r="N4" s="19" t="s">
        <v>15</v>
      </c>
      <c r="O4" s="19" t="s">
        <v>16</v>
      </c>
      <c r="P4" s="19" t="s">
        <v>17</v>
      </c>
      <c r="Q4" s="20" t="s">
        <v>18</v>
      </c>
    </row>
    <row r="5" spans="1:22" ht="16.5" customHeight="1" thickBot="1">
      <c r="B5" s="21"/>
      <c r="C5" s="22"/>
      <c r="D5" s="23" t="s">
        <v>19</v>
      </c>
      <c r="E5" s="24" t="s">
        <v>20</v>
      </c>
      <c r="F5" s="167" t="s">
        <v>20</v>
      </c>
      <c r="G5" s="167" t="s">
        <v>21</v>
      </c>
      <c r="H5" s="24" t="s">
        <v>20</v>
      </c>
      <c r="I5" s="23" t="s">
        <v>22</v>
      </c>
      <c r="J5" s="167" t="s">
        <v>21</v>
      </c>
      <c r="K5" s="25" t="s">
        <v>23</v>
      </c>
      <c r="L5" s="21"/>
      <c r="M5" s="23" t="s">
        <v>19</v>
      </c>
      <c r="N5" s="24" t="s">
        <v>20</v>
      </c>
      <c r="O5" s="24" t="s">
        <v>23</v>
      </c>
      <c r="P5" s="23" t="s">
        <v>23</v>
      </c>
      <c r="Q5" s="26" t="s">
        <v>24</v>
      </c>
      <c r="S5" s="27"/>
    </row>
    <row r="6" spans="1:22" ht="36" customHeight="1" thickTop="1">
      <c r="B6" s="28" t="s">
        <v>263</v>
      </c>
      <c r="C6" s="29"/>
      <c r="D6" s="30"/>
      <c r="E6" s="31"/>
      <c r="F6" s="168"/>
      <c r="G6" s="168"/>
      <c r="H6" s="31"/>
      <c r="I6" s="32"/>
      <c r="J6" s="169"/>
      <c r="K6" s="33"/>
      <c r="L6" s="28"/>
      <c r="M6" s="35"/>
      <c r="N6" s="31"/>
      <c r="O6" s="31"/>
      <c r="P6" s="35"/>
      <c r="Q6" s="34"/>
      <c r="S6" s="36"/>
      <c r="T6" s="37"/>
      <c r="U6" s="37"/>
      <c r="V6" s="37"/>
    </row>
    <row r="7" spans="1:22" ht="14.45" customHeight="1" outlineLevel="1">
      <c r="A7" s="1" t="s">
        <v>262</v>
      </c>
      <c r="B7" s="83" t="s">
        <v>261</v>
      </c>
      <c r="C7" s="52" t="s">
        <v>175</v>
      </c>
      <c r="D7" s="53">
        <v>4</v>
      </c>
      <c r="E7" s="54">
        <v>56</v>
      </c>
      <c r="F7" s="165">
        <f>2*E7</f>
        <v>112</v>
      </c>
      <c r="G7" s="55">
        <v>0.1</v>
      </c>
      <c r="H7" s="54">
        <f>F7*(1+G7)</f>
        <v>123.20000000000002</v>
      </c>
      <c r="I7" s="71">
        <v>168</v>
      </c>
      <c r="J7" s="72">
        <v>0.8</v>
      </c>
      <c r="K7" s="57">
        <f t="shared" ref="K7:K70" si="0">(H7/1000*I7)*J7*D7</f>
        <v>66.232320000000001</v>
      </c>
      <c r="L7" s="73"/>
      <c r="M7" s="74"/>
      <c r="N7" s="61"/>
      <c r="O7" s="75"/>
      <c r="P7" s="74"/>
      <c r="Q7" s="76"/>
      <c r="S7" s="36"/>
      <c r="T7" s="37"/>
      <c r="U7" s="37"/>
      <c r="V7" s="53">
        <v>2</v>
      </c>
    </row>
    <row r="8" spans="1:22" ht="14.45" customHeight="1" outlineLevel="1">
      <c r="B8" s="51" t="s">
        <v>260</v>
      </c>
      <c r="C8" s="113" t="s">
        <v>258</v>
      </c>
      <c r="D8" s="53">
        <v>2</v>
      </c>
      <c r="E8" s="54">
        <v>54</v>
      </c>
      <c r="F8" s="165">
        <f t="shared" ref="F8:F27" si="1">2*E8</f>
        <v>108</v>
      </c>
      <c r="G8" s="55">
        <f>$G$7</f>
        <v>0.1</v>
      </c>
      <c r="H8" s="54">
        <f t="shared" ref="H8:H71" si="2">F8*(1+G8)</f>
        <v>118.80000000000001</v>
      </c>
      <c r="I8" s="43">
        <v>3000</v>
      </c>
      <c r="J8" s="72">
        <f>J7</f>
        <v>0.8</v>
      </c>
      <c r="K8" s="57">
        <f t="shared" si="0"/>
        <v>570.24000000000012</v>
      </c>
      <c r="L8" s="46"/>
      <c r="M8" s="47"/>
      <c r="N8" s="48"/>
      <c r="O8" s="49"/>
      <c r="P8" s="47"/>
      <c r="Q8" s="50"/>
      <c r="S8" s="36"/>
      <c r="T8" s="37"/>
      <c r="U8" s="37"/>
      <c r="V8" s="58">
        <v>11</v>
      </c>
    </row>
    <row r="9" spans="1:22" ht="14.45" customHeight="1" outlineLevel="1">
      <c r="B9" s="51" t="s">
        <v>259</v>
      </c>
      <c r="C9" s="52" t="s">
        <v>258</v>
      </c>
      <c r="D9" s="53">
        <v>1</v>
      </c>
      <c r="E9" s="54">
        <v>54</v>
      </c>
      <c r="F9" s="165">
        <f t="shared" si="1"/>
        <v>108</v>
      </c>
      <c r="G9" s="55">
        <f t="shared" ref="G9:G27" si="3">$G$7</f>
        <v>0.1</v>
      </c>
      <c r="H9" s="54">
        <f t="shared" si="2"/>
        <v>118.80000000000001</v>
      </c>
      <c r="I9" s="43">
        <v>250</v>
      </c>
      <c r="J9" s="72">
        <f t="shared" ref="J9:J72" si="4">J8</f>
        <v>0.8</v>
      </c>
      <c r="K9" s="57">
        <f t="shared" si="0"/>
        <v>23.760000000000005</v>
      </c>
      <c r="L9" s="46"/>
      <c r="M9" s="47"/>
      <c r="N9" s="48"/>
      <c r="O9" s="49"/>
      <c r="P9" s="47"/>
      <c r="Q9" s="50"/>
      <c r="S9" s="36"/>
      <c r="T9" s="37"/>
      <c r="U9" s="37"/>
      <c r="V9" s="58">
        <v>12</v>
      </c>
    </row>
    <row r="10" spans="1:22" ht="14.45" customHeight="1" outlineLevel="1">
      <c r="B10" s="51" t="s">
        <v>257</v>
      </c>
      <c r="C10" s="52" t="s">
        <v>181</v>
      </c>
      <c r="D10" s="53">
        <v>9</v>
      </c>
      <c r="E10" s="54">
        <v>70</v>
      </c>
      <c r="F10" s="165">
        <f t="shared" si="1"/>
        <v>140</v>
      </c>
      <c r="G10" s="55">
        <f t="shared" si="3"/>
        <v>0.1</v>
      </c>
      <c r="H10" s="54">
        <f t="shared" si="2"/>
        <v>154</v>
      </c>
      <c r="I10" s="43">
        <v>200</v>
      </c>
      <c r="J10" s="72">
        <f t="shared" si="4"/>
        <v>0.8</v>
      </c>
      <c r="K10" s="57">
        <f t="shared" si="0"/>
        <v>221.76</v>
      </c>
      <c r="L10" s="46"/>
      <c r="M10" s="47"/>
      <c r="N10" s="48"/>
      <c r="O10" s="49"/>
      <c r="P10" s="47"/>
      <c r="Q10" s="50"/>
      <c r="S10" s="36"/>
      <c r="V10" s="58">
        <v>43</v>
      </c>
    </row>
    <row r="11" spans="1:22" ht="14.45" customHeight="1" outlineLevel="1">
      <c r="B11" s="51" t="s">
        <v>106</v>
      </c>
      <c r="C11" s="39" t="s">
        <v>241</v>
      </c>
      <c r="D11" s="58">
        <v>4</v>
      </c>
      <c r="E11" s="41">
        <v>40</v>
      </c>
      <c r="F11" s="165">
        <f t="shared" si="1"/>
        <v>80</v>
      </c>
      <c r="G11" s="55">
        <f t="shared" si="3"/>
        <v>0.1</v>
      </c>
      <c r="H11" s="54">
        <f t="shared" si="2"/>
        <v>88</v>
      </c>
      <c r="I11" s="43">
        <v>1500</v>
      </c>
      <c r="J11" s="72">
        <f t="shared" si="4"/>
        <v>0.8</v>
      </c>
      <c r="K11" s="57">
        <f t="shared" si="0"/>
        <v>422.40000000000003</v>
      </c>
      <c r="L11" s="46"/>
      <c r="M11" s="47"/>
      <c r="N11" s="48"/>
      <c r="O11" s="49"/>
      <c r="P11" s="47"/>
      <c r="Q11" s="50"/>
      <c r="S11" s="36"/>
      <c r="V11" s="58">
        <v>27</v>
      </c>
    </row>
    <row r="12" spans="1:22" ht="14.45" customHeight="1" outlineLevel="1">
      <c r="B12" s="51" t="s">
        <v>106</v>
      </c>
      <c r="C12" s="52" t="s">
        <v>185</v>
      </c>
      <c r="D12" s="58">
        <v>6</v>
      </c>
      <c r="E12" s="41">
        <v>27</v>
      </c>
      <c r="F12" s="165">
        <f t="shared" si="1"/>
        <v>54</v>
      </c>
      <c r="G12" s="55">
        <f t="shared" si="3"/>
        <v>0.1</v>
      </c>
      <c r="H12" s="54">
        <f t="shared" si="2"/>
        <v>59.400000000000006</v>
      </c>
      <c r="I12" s="43">
        <v>1000</v>
      </c>
      <c r="J12" s="72">
        <f t="shared" si="4"/>
        <v>0.8</v>
      </c>
      <c r="K12" s="57">
        <f t="shared" si="0"/>
        <v>285.12000000000006</v>
      </c>
      <c r="L12" s="46"/>
      <c r="M12" s="47"/>
      <c r="N12" s="48"/>
      <c r="O12" s="49"/>
      <c r="P12" s="47"/>
      <c r="Q12" s="50"/>
      <c r="S12" s="36"/>
      <c r="V12" s="58">
        <v>2</v>
      </c>
    </row>
    <row r="13" spans="1:22" ht="14.45" customHeight="1" outlineLevel="1">
      <c r="B13" s="51" t="s">
        <v>106</v>
      </c>
      <c r="C13" s="113" t="s">
        <v>240</v>
      </c>
      <c r="D13" s="58">
        <v>11</v>
      </c>
      <c r="E13" s="41">
        <v>50</v>
      </c>
      <c r="F13" s="41">
        <v>50</v>
      </c>
      <c r="G13" s="55">
        <f t="shared" si="3"/>
        <v>0.1</v>
      </c>
      <c r="H13" s="54">
        <f t="shared" si="2"/>
        <v>55.000000000000007</v>
      </c>
      <c r="I13" s="43">
        <v>1000</v>
      </c>
      <c r="J13" s="72">
        <f t="shared" si="4"/>
        <v>0.8</v>
      </c>
      <c r="K13" s="57">
        <f t="shared" si="0"/>
        <v>484.00000000000006</v>
      </c>
      <c r="L13" s="46"/>
      <c r="M13" s="47"/>
      <c r="N13" s="48"/>
      <c r="O13" s="49"/>
      <c r="P13" s="47"/>
      <c r="Q13" s="50"/>
      <c r="S13" s="60"/>
      <c r="V13" s="58">
        <v>4</v>
      </c>
    </row>
    <row r="14" spans="1:22" ht="14.45" customHeight="1" outlineLevel="1">
      <c r="B14" s="59" t="s">
        <v>106</v>
      </c>
      <c r="C14" s="39" t="s">
        <v>175</v>
      </c>
      <c r="D14" s="58">
        <v>8</v>
      </c>
      <c r="E14" s="41">
        <v>56</v>
      </c>
      <c r="F14" s="165">
        <f t="shared" si="1"/>
        <v>112</v>
      </c>
      <c r="G14" s="42">
        <f t="shared" si="3"/>
        <v>0.1</v>
      </c>
      <c r="H14" s="41">
        <f t="shared" si="2"/>
        <v>123.20000000000002</v>
      </c>
      <c r="I14" s="43">
        <v>1000</v>
      </c>
      <c r="J14" s="44">
        <f t="shared" si="4"/>
        <v>0.8</v>
      </c>
      <c r="K14" s="109">
        <f t="shared" si="0"/>
        <v>788.48000000000013</v>
      </c>
      <c r="L14" s="46"/>
      <c r="M14" s="47"/>
      <c r="N14" s="48"/>
      <c r="O14" s="49"/>
      <c r="P14" s="47"/>
      <c r="Q14" s="50"/>
      <c r="S14" s="60"/>
      <c r="V14" s="58">
        <v>4</v>
      </c>
    </row>
    <row r="15" spans="1:22" ht="14.45" customHeight="1" outlineLevel="1">
      <c r="B15" s="59" t="s">
        <v>256</v>
      </c>
      <c r="C15" s="52" t="s">
        <v>175</v>
      </c>
      <c r="D15" s="58">
        <v>5</v>
      </c>
      <c r="E15" s="41">
        <v>56</v>
      </c>
      <c r="F15" s="165">
        <f t="shared" si="1"/>
        <v>112</v>
      </c>
      <c r="G15" s="55">
        <f t="shared" si="3"/>
        <v>0.1</v>
      </c>
      <c r="H15" s="54">
        <f t="shared" si="2"/>
        <v>123.20000000000002</v>
      </c>
      <c r="I15" s="43">
        <v>200</v>
      </c>
      <c r="J15" s="72">
        <f t="shared" si="4"/>
        <v>0.8</v>
      </c>
      <c r="K15" s="175">
        <f t="shared" si="0"/>
        <v>98.560000000000016</v>
      </c>
      <c r="L15" s="46"/>
      <c r="M15" s="47"/>
      <c r="N15" s="48"/>
      <c r="O15" s="49"/>
      <c r="P15" s="47"/>
      <c r="Q15" s="50"/>
      <c r="S15" s="60"/>
      <c r="V15" s="58">
        <v>9</v>
      </c>
    </row>
    <row r="16" spans="1:22" ht="14.45" customHeight="1" outlineLevel="1">
      <c r="B16" s="59" t="s">
        <v>255</v>
      </c>
      <c r="C16" s="52" t="s">
        <v>168</v>
      </c>
      <c r="D16" s="53">
        <v>3</v>
      </c>
      <c r="E16" s="54">
        <v>72</v>
      </c>
      <c r="F16" s="165">
        <f t="shared" si="1"/>
        <v>144</v>
      </c>
      <c r="G16" s="55">
        <f t="shared" si="3"/>
        <v>0.1</v>
      </c>
      <c r="H16" s="54">
        <f t="shared" si="2"/>
        <v>158.4</v>
      </c>
      <c r="I16" s="43">
        <v>50</v>
      </c>
      <c r="J16" s="72">
        <f t="shared" si="4"/>
        <v>0.8</v>
      </c>
      <c r="K16" s="175">
        <f t="shared" si="0"/>
        <v>19.008000000000003</v>
      </c>
      <c r="L16" s="46"/>
      <c r="M16" s="47"/>
      <c r="N16" s="48"/>
      <c r="O16" s="49"/>
      <c r="P16" s="47"/>
      <c r="Q16" s="50"/>
      <c r="S16" s="60"/>
      <c r="V16" s="58">
        <v>2</v>
      </c>
    </row>
    <row r="17" spans="1:22" ht="14.45" customHeight="1" outlineLevel="1">
      <c r="B17" s="59" t="s">
        <v>254</v>
      </c>
      <c r="C17" s="52" t="s">
        <v>168</v>
      </c>
      <c r="D17" s="53">
        <v>8</v>
      </c>
      <c r="E17" s="54">
        <v>72</v>
      </c>
      <c r="F17" s="165">
        <f t="shared" si="1"/>
        <v>144</v>
      </c>
      <c r="G17" s="55">
        <f t="shared" si="3"/>
        <v>0.1</v>
      </c>
      <c r="H17" s="54">
        <f t="shared" si="2"/>
        <v>158.4</v>
      </c>
      <c r="I17" s="43">
        <v>100</v>
      </c>
      <c r="J17" s="72">
        <f t="shared" si="4"/>
        <v>0.8</v>
      </c>
      <c r="K17" s="175">
        <f t="shared" si="0"/>
        <v>101.37600000000002</v>
      </c>
      <c r="L17" s="46"/>
      <c r="M17" s="47"/>
      <c r="N17" s="48"/>
      <c r="O17" s="49"/>
      <c r="P17" s="47"/>
      <c r="Q17" s="50"/>
      <c r="S17" s="60"/>
      <c r="V17" s="58">
        <v>7</v>
      </c>
    </row>
    <row r="18" spans="1:22" ht="14.45" customHeight="1" outlineLevel="1">
      <c r="B18" s="59" t="s">
        <v>252</v>
      </c>
      <c r="C18" s="39" t="s">
        <v>253</v>
      </c>
      <c r="D18" s="58">
        <v>6</v>
      </c>
      <c r="E18" s="41">
        <v>31</v>
      </c>
      <c r="F18" s="165">
        <f t="shared" si="1"/>
        <v>62</v>
      </c>
      <c r="G18" s="55">
        <f t="shared" si="3"/>
        <v>0.1</v>
      </c>
      <c r="H18" s="54">
        <f t="shared" si="2"/>
        <v>68.2</v>
      </c>
      <c r="I18" s="43">
        <v>50</v>
      </c>
      <c r="J18" s="72">
        <f t="shared" si="4"/>
        <v>0.8</v>
      </c>
      <c r="K18" s="175">
        <f t="shared" si="0"/>
        <v>16.367999999999999</v>
      </c>
      <c r="L18" s="46"/>
      <c r="M18" s="47"/>
      <c r="N18" s="48"/>
      <c r="O18" s="49"/>
      <c r="P18" s="47"/>
      <c r="Q18" s="50"/>
      <c r="S18" s="60"/>
      <c r="V18" s="58">
        <v>16</v>
      </c>
    </row>
    <row r="19" spans="1:22" ht="14.45" customHeight="1" outlineLevel="1" thickBot="1">
      <c r="B19" s="176" t="s">
        <v>252</v>
      </c>
      <c r="C19" s="177" t="s">
        <v>185</v>
      </c>
      <c r="D19" s="178">
        <v>6</v>
      </c>
      <c r="E19" s="179">
        <v>27</v>
      </c>
      <c r="F19" s="197">
        <f t="shared" si="1"/>
        <v>54</v>
      </c>
      <c r="G19" s="180">
        <f t="shared" si="3"/>
        <v>0.1</v>
      </c>
      <c r="H19" s="198">
        <f t="shared" si="2"/>
        <v>59.400000000000006</v>
      </c>
      <c r="I19" s="182">
        <v>50</v>
      </c>
      <c r="J19" s="199">
        <f t="shared" si="4"/>
        <v>0.8</v>
      </c>
      <c r="K19" s="200">
        <f t="shared" si="0"/>
        <v>14.256000000000004</v>
      </c>
      <c r="L19" s="46"/>
      <c r="M19" s="47"/>
      <c r="N19" s="48"/>
      <c r="O19" s="49"/>
      <c r="P19" s="47"/>
      <c r="Q19" s="50"/>
      <c r="S19" s="60"/>
      <c r="V19" s="39">
        <v>12</v>
      </c>
    </row>
    <row r="20" spans="1:22" ht="14.45" customHeight="1" outlineLevel="1">
      <c r="A20" s="1" t="s">
        <v>69</v>
      </c>
      <c r="B20" s="51" t="s">
        <v>251</v>
      </c>
      <c r="C20" s="52" t="s">
        <v>175</v>
      </c>
      <c r="D20" s="53">
        <v>8</v>
      </c>
      <c r="E20" s="54">
        <v>56</v>
      </c>
      <c r="F20" s="196">
        <f t="shared" si="1"/>
        <v>112</v>
      </c>
      <c r="G20" s="55">
        <f t="shared" si="3"/>
        <v>0.1</v>
      </c>
      <c r="H20" s="54">
        <f t="shared" si="2"/>
        <v>123.20000000000002</v>
      </c>
      <c r="I20" s="71">
        <v>50</v>
      </c>
      <c r="J20" s="72">
        <f t="shared" si="4"/>
        <v>0.8</v>
      </c>
      <c r="K20" s="57">
        <f t="shared" si="0"/>
        <v>39.424000000000007</v>
      </c>
      <c r="L20" s="46"/>
      <c r="M20" s="47"/>
      <c r="N20" s="48"/>
      <c r="O20" s="49"/>
      <c r="P20" s="47"/>
      <c r="Q20" s="50"/>
      <c r="S20" s="60"/>
      <c r="V20" s="58">
        <v>10</v>
      </c>
    </row>
    <row r="21" spans="1:22" ht="14.45" customHeight="1" outlineLevel="1">
      <c r="B21" s="59" t="s">
        <v>251</v>
      </c>
      <c r="C21" s="116" t="s">
        <v>173</v>
      </c>
      <c r="D21" s="58">
        <v>12</v>
      </c>
      <c r="E21" s="41">
        <v>55</v>
      </c>
      <c r="F21" s="41">
        <v>55</v>
      </c>
      <c r="G21" s="55">
        <f t="shared" si="3"/>
        <v>0.1</v>
      </c>
      <c r="H21" s="54">
        <f t="shared" si="2"/>
        <v>60.500000000000007</v>
      </c>
      <c r="I21" s="43">
        <v>50</v>
      </c>
      <c r="J21" s="72">
        <f t="shared" si="4"/>
        <v>0.8</v>
      </c>
      <c r="K21" s="57">
        <f t="shared" si="0"/>
        <v>29.040000000000006</v>
      </c>
      <c r="L21" s="46"/>
      <c r="M21" s="47"/>
      <c r="N21" s="48"/>
      <c r="O21" s="49"/>
      <c r="P21" s="47"/>
      <c r="Q21" s="50"/>
      <c r="S21" s="60"/>
      <c r="V21" s="58">
        <v>3</v>
      </c>
    </row>
    <row r="22" spans="1:22" ht="14.45" customHeight="1" outlineLevel="1">
      <c r="B22" s="59" t="s">
        <v>250</v>
      </c>
      <c r="C22" s="52" t="s">
        <v>181</v>
      </c>
      <c r="D22" s="53">
        <v>13</v>
      </c>
      <c r="E22" s="54">
        <v>70</v>
      </c>
      <c r="F22" s="165">
        <f t="shared" si="1"/>
        <v>140</v>
      </c>
      <c r="G22" s="55">
        <f t="shared" si="3"/>
        <v>0.1</v>
      </c>
      <c r="H22" s="54">
        <f t="shared" si="2"/>
        <v>154</v>
      </c>
      <c r="I22" s="43">
        <v>250</v>
      </c>
      <c r="J22" s="72">
        <f t="shared" si="4"/>
        <v>0.8</v>
      </c>
      <c r="K22" s="57">
        <f t="shared" si="0"/>
        <v>400.40000000000003</v>
      </c>
      <c r="L22" s="46"/>
      <c r="M22" s="47"/>
      <c r="N22" s="48"/>
      <c r="O22" s="49"/>
      <c r="P22" s="47"/>
      <c r="Q22" s="50"/>
      <c r="S22" s="60"/>
      <c r="V22" s="53">
        <v>4</v>
      </c>
    </row>
    <row r="23" spans="1:22" ht="14.45" customHeight="1" outlineLevel="1">
      <c r="B23" s="59" t="s">
        <v>249</v>
      </c>
      <c r="C23" s="52" t="s">
        <v>168</v>
      </c>
      <c r="D23" s="53">
        <v>1</v>
      </c>
      <c r="E23" s="54">
        <v>72</v>
      </c>
      <c r="F23" s="165">
        <f t="shared" si="1"/>
        <v>144</v>
      </c>
      <c r="G23" s="55">
        <f t="shared" si="3"/>
        <v>0.1</v>
      </c>
      <c r="H23" s="54">
        <f t="shared" si="2"/>
        <v>158.4</v>
      </c>
      <c r="I23" s="43">
        <v>24</v>
      </c>
      <c r="J23" s="72">
        <f t="shared" si="4"/>
        <v>0.8</v>
      </c>
      <c r="K23" s="57">
        <f t="shared" si="0"/>
        <v>3.0412800000000004</v>
      </c>
      <c r="L23" s="46"/>
      <c r="M23" s="47"/>
      <c r="N23" s="48"/>
      <c r="O23" s="49"/>
      <c r="P23" s="47"/>
      <c r="Q23" s="50"/>
      <c r="S23" s="60"/>
      <c r="V23" s="58">
        <v>41</v>
      </c>
    </row>
    <row r="24" spans="1:22" ht="14.45" customHeight="1" outlineLevel="1">
      <c r="B24" s="59" t="s">
        <v>248</v>
      </c>
      <c r="C24" s="52" t="s">
        <v>168</v>
      </c>
      <c r="D24" s="53">
        <v>1</v>
      </c>
      <c r="E24" s="54">
        <v>72</v>
      </c>
      <c r="F24" s="165">
        <f t="shared" si="1"/>
        <v>144</v>
      </c>
      <c r="G24" s="55">
        <f t="shared" si="3"/>
        <v>0.1</v>
      </c>
      <c r="H24" s="54">
        <f t="shared" si="2"/>
        <v>158.4</v>
      </c>
      <c r="I24" s="43">
        <v>35</v>
      </c>
      <c r="J24" s="72">
        <f t="shared" si="4"/>
        <v>0.8</v>
      </c>
      <c r="K24" s="57">
        <f t="shared" si="0"/>
        <v>4.4352000000000009</v>
      </c>
      <c r="L24" s="46"/>
      <c r="M24" s="47"/>
      <c r="N24" s="48"/>
      <c r="O24" s="49"/>
      <c r="P24" s="47"/>
      <c r="Q24" s="50"/>
      <c r="S24" s="60"/>
      <c r="V24" s="58">
        <v>25</v>
      </c>
    </row>
    <row r="25" spans="1:22" ht="14.45" customHeight="1" outlineLevel="1">
      <c r="B25" s="59" t="s">
        <v>247</v>
      </c>
      <c r="C25" s="52" t="s">
        <v>175</v>
      </c>
      <c r="D25" s="58">
        <v>2</v>
      </c>
      <c r="E25" s="41">
        <v>56</v>
      </c>
      <c r="F25" s="165">
        <f t="shared" si="1"/>
        <v>112</v>
      </c>
      <c r="G25" s="55">
        <f t="shared" si="3"/>
        <v>0.1</v>
      </c>
      <c r="H25" s="54">
        <f t="shared" si="2"/>
        <v>123.20000000000002</v>
      </c>
      <c r="I25" s="43">
        <v>250</v>
      </c>
      <c r="J25" s="72">
        <f t="shared" si="4"/>
        <v>0.8</v>
      </c>
      <c r="K25" s="57">
        <f t="shared" si="0"/>
        <v>49.280000000000008</v>
      </c>
      <c r="L25" s="46"/>
      <c r="M25" s="47"/>
      <c r="N25" s="48"/>
      <c r="O25" s="49"/>
      <c r="P25" s="47"/>
      <c r="Q25" s="50"/>
      <c r="S25" s="60"/>
      <c r="V25" s="58">
        <v>10</v>
      </c>
    </row>
    <row r="26" spans="1:22" ht="14.45" customHeight="1" outlineLevel="1">
      <c r="B26" s="59" t="s">
        <v>246</v>
      </c>
      <c r="C26" s="52" t="s">
        <v>168</v>
      </c>
      <c r="D26" s="53">
        <v>4</v>
      </c>
      <c r="E26" s="54">
        <v>72</v>
      </c>
      <c r="F26" s="165">
        <f t="shared" si="1"/>
        <v>144</v>
      </c>
      <c r="G26" s="55">
        <f t="shared" si="3"/>
        <v>0.1</v>
      </c>
      <c r="H26" s="54">
        <f t="shared" si="2"/>
        <v>158.4</v>
      </c>
      <c r="I26" s="43">
        <v>500</v>
      </c>
      <c r="J26" s="72">
        <f t="shared" si="4"/>
        <v>0.8</v>
      </c>
      <c r="K26" s="57">
        <f t="shared" si="0"/>
        <v>253.44000000000003</v>
      </c>
      <c r="L26" s="46"/>
      <c r="M26" s="47"/>
      <c r="N26" s="48"/>
      <c r="O26" s="49"/>
      <c r="P26" s="47"/>
      <c r="Q26" s="50"/>
      <c r="S26" s="60"/>
      <c r="V26" s="58">
        <v>8</v>
      </c>
    </row>
    <row r="27" spans="1:22" ht="14.45" customHeight="1" outlineLevel="1">
      <c r="B27" s="59" t="s">
        <v>245</v>
      </c>
      <c r="C27" s="52" t="s">
        <v>168</v>
      </c>
      <c r="D27" s="53">
        <v>2</v>
      </c>
      <c r="E27" s="54">
        <v>72</v>
      </c>
      <c r="F27" s="165">
        <f t="shared" si="1"/>
        <v>144</v>
      </c>
      <c r="G27" s="55">
        <f t="shared" si="3"/>
        <v>0.1</v>
      </c>
      <c r="H27" s="54">
        <f t="shared" si="2"/>
        <v>158.4</v>
      </c>
      <c r="I27" s="43">
        <v>50</v>
      </c>
      <c r="J27" s="72">
        <f t="shared" si="4"/>
        <v>0.8</v>
      </c>
      <c r="K27" s="57">
        <f t="shared" si="0"/>
        <v>12.672000000000002</v>
      </c>
      <c r="L27" s="46"/>
      <c r="M27" s="47"/>
      <c r="N27" s="48"/>
      <c r="O27" s="49"/>
      <c r="P27" s="47"/>
      <c r="Q27" s="50"/>
      <c r="S27" s="60"/>
      <c r="V27" s="58">
        <v>10</v>
      </c>
    </row>
    <row r="28" spans="1:22" ht="14.45" customHeight="1" outlineLevel="1">
      <c r="B28" s="59" t="s">
        <v>243</v>
      </c>
      <c r="C28" s="39" t="s">
        <v>244</v>
      </c>
      <c r="D28" s="39">
        <v>163</v>
      </c>
      <c r="E28" s="41">
        <v>1</v>
      </c>
      <c r="F28" s="41">
        <v>1</v>
      </c>
      <c r="G28" s="42">
        <v>0</v>
      </c>
      <c r="H28" s="41">
        <f t="shared" si="2"/>
        <v>1</v>
      </c>
      <c r="I28" s="43">
        <v>50</v>
      </c>
      <c r="J28" s="44">
        <f t="shared" si="4"/>
        <v>0.8</v>
      </c>
      <c r="K28" s="109">
        <f t="shared" si="0"/>
        <v>6.5200000000000014</v>
      </c>
      <c r="L28" s="46"/>
      <c r="M28" s="47"/>
      <c r="N28" s="48"/>
      <c r="O28" s="49"/>
      <c r="P28" s="47"/>
      <c r="Q28" s="50"/>
      <c r="S28" s="60"/>
      <c r="V28" s="53">
        <v>5</v>
      </c>
    </row>
    <row r="29" spans="1:22" ht="14.45" customHeight="1" outlineLevel="1" thickBot="1">
      <c r="B29" s="176" t="s">
        <v>243</v>
      </c>
      <c r="C29" s="190" t="s">
        <v>221</v>
      </c>
      <c r="D29" s="190">
        <v>20</v>
      </c>
      <c r="E29" s="179">
        <v>4</v>
      </c>
      <c r="F29" s="179">
        <v>4</v>
      </c>
      <c r="G29" s="180">
        <v>0</v>
      </c>
      <c r="H29" s="198">
        <f t="shared" si="2"/>
        <v>4</v>
      </c>
      <c r="I29" s="182">
        <v>50</v>
      </c>
      <c r="J29" s="199">
        <f t="shared" si="4"/>
        <v>0.8</v>
      </c>
      <c r="K29" s="200">
        <f t="shared" si="0"/>
        <v>3.2000000000000006</v>
      </c>
      <c r="L29" s="46"/>
      <c r="M29" s="47"/>
      <c r="N29" s="48"/>
      <c r="O29" s="49"/>
      <c r="P29" s="47"/>
      <c r="Q29" s="50"/>
      <c r="S29" s="60"/>
      <c r="V29" s="53">
        <v>2</v>
      </c>
    </row>
    <row r="30" spans="1:22" ht="14.45" customHeight="1" outlineLevel="1">
      <c r="A30" s="1" t="s">
        <v>95</v>
      </c>
      <c r="B30" s="201" t="s">
        <v>242</v>
      </c>
      <c r="C30" s="150" t="s">
        <v>871</v>
      </c>
      <c r="D30" s="164"/>
      <c r="E30" s="115"/>
      <c r="F30" s="115"/>
      <c r="G30" s="55"/>
      <c r="H30" s="54">
        <f t="shared" si="2"/>
        <v>0</v>
      </c>
      <c r="I30" s="71">
        <v>500</v>
      </c>
      <c r="J30" s="72">
        <f t="shared" si="4"/>
        <v>0.8</v>
      </c>
      <c r="K30" s="57">
        <f t="shared" si="0"/>
        <v>0</v>
      </c>
      <c r="L30" s="46"/>
      <c r="M30" s="47"/>
      <c r="N30" s="48"/>
      <c r="O30" s="49"/>
      <c r="P30" s="47"/>
      <c r="Q30" s="50"/>
      <c r="S30" s="60"/>
      <c r="V30" s="53">
        <v>1</v>
      </c>
    </row>
    <row r="31" spans="1:22" ht="14.45" customHeight="1" outlineLevel="1">
      <c r="B31" s="120" t="s">
        <v>242</v>
      </c>
      <c r="C31" s="121" t="s">
        <v>198</v>
      </c>
      <c r="D31" s="77">
        <v>8</v>
      </c>
      <c r="E31" s="41">
        <v>7</v>
      </c>
      <c r="F31" s="41">
        <v>7</v>
      </c>
      <c r="G31" s="55">
        <v>0</v>
      </c>
      <c r="H31" s="54">
        <f t="shared" si="2"/>
        <v>7</v>
      </c>
      <c r="I31" s="43">
        <v>100</v>
      </c>
      <c r="J31" s="72">
        <f t="shared" si="4"/>
        <v>0.8</v>
      </c>
      <c r="K31" s="57">
        <f t="shared" si="0"/>
        <v>4.4800000000000004</v>
      </c>
      <c r="L31" s="46"/>
      <c r="M31" s="47"/>
      <c r="N31" s="48"/>
      <c r="O31" s="49"/>
      <c r="P31" s="47"/>
      <c r="Q31" s="50"/>
      <c r="S31" s="60"/>
      <c r="V31" s="58">
        <v>1</v>
      </c>
    </row>
    <row r="32" spans="1:22" ht="14.45" customHeight="1" outlineLevel="1">
      <c r="B32" s="59" t="s">
        <v>106</v>
      </c>
      <c r="C32" s="39" t="s">
        <v>241</v>
      </c>
      <c r="D32" s="58">
        <v>2</v>
      </c>
      <c r="E32" s="41">
        <v>40</v>
      </c>
      <c r="F32" s="165">
        <f t="shared" ref="F32:F33" si="5">2*E32</f>
        <v>80</v>
      </c>
      <c r="G32" s="55">
        <f>$G$7</f>
        <v>0.1</v>
      </c>
      <c r="H32" s="54">
        <f t="shared" si="2"/>
        <v>88</v>
      </c>
      <c r="I32" s="43">
        <v>500</v>
      </c>
      <c r="J32" s="72">
        <f t="shared" si="4"/>
        <v>0.8</v>
      </c>
      <c r="K32" s="57">
        <f t="shared" si="0"/>
        <v>70.400000000000006</v>
      </c>
      <c r="L32" s="46"/>
      <c r="M32" s="47"/>
      <c r="N32" s="48"/>
      <c r="O32" s="49"/>
      <c r="P32" s="47"/>
      <c r="Q32" s="50"/>
      <c r="S32" s="60"/>
      <c r="V32" s="58">
        <v>2</v>
      </c>
    </row>
    <row r="33" spans="2:22" ht="14.45" customHeight="1" outlineLevel="1">
      <c r="B33" s="59" t="s">
        <v>106</v>
      </c>
      <c r="C33" s="52" t="s">
        <v>185</v>
      </c>
      <c r="D33" s="58">
        <v>2</v>
      </c>
      <c r="E33" s="41">
        <v>27</v>
      </c>
      <c r="F33" s="165">
        <f t="shared" si="5"/>
        <v>54</v>
      </c>
      <c r="G33" s="55">
        <f>$G$7</f>
        <v>0.1</v>
      </c>
      <c r="H33" s="54">
        <f t="shared" si="2"/>
        <v>59.400000000000006</v>
      </c>
      <c r="I33" s="43">
        <v>500</v>
      </c>
      <c r="J33" s="72">
        <f t="shared" si="4"/>
        <v>0.8</v>
      </c>
      <c r="K33" s="57">
        <f t="shared" si="0"/>
        <v>47.52000000000001</v>
      </c>
      <c r="L33" s="46"/>
      <c r="M33" s="47"/>
      <c r="N33" s="48"/>
      <c r="O33" s="49"/>
      <c r="P33" s="47"/>
      <c r="Q33" s="50"/>
      <c r="S33" s="60"/>
      <c r="V33" s="58">
        <v>4</v>
      </c>
    </row>
    <row r="34" spans="2:22" ht="14.45" customHeight="1" outlineLevel="1">
      <c r="B34" s="59" t="s">
        <v>106</v>
      </c>
      <c r="C34" s="52" t="s">
        <v>240</v>
      </c>
      <c r="D34" s="58">
        <v>7</v>
      </c>
      <c r="E34" s="41">
        <v>50</v>
      </c>
      <c r="F34" s="41">
        <v>50</v>
      </c>
      <c r="G34" s="55">
        <f>$G$7</f>
        <v>0.1</v>
      </c>
      <c r="H34" s="54">
        <f t="shared" si="2"/>
        <v>55.000000000000007</v>
      </c>
      <c r="I34" s="43">
        <v>500</v>
      </c>
      <c r="J34" s="72">
        <f t="shared" si="4"/>
        <v>0.8</v>
      </c>
      <c r="K34" s="57">
        <f t="shared" si="0"/>
        <v>154.00000000000003</v>
      </c>
      <c r="L34" s="46"/>
      <c r="M34" s="47"/>
      <c r="N34" s="48"/>
      <c r="O34" s="49"/>
      <c r="P34" s="47"/>
      <c r="Q34" s="50"/>
      <c r="S34" s="60"/>
      <c r="V34" s="58">
        <v>4</v>
      </c>
    </row>
    <row r="35" spans="2:22" ht="14.45" customHeight="1" outlineLevel="1">
      <c r="B35" s="59" t="s">
        <v>106</v>
      </c>
      <c r="C35" s="52" t="s">
        <v>175</v>
      </c>
      <c r="D35" s="58">
        <v>4</v>
      </c>
      <c r="E35" s="41">
        <v>56</v>
      </c>
      <c r="F35" s="165">
        <f t="shared" ref="F35" si="6">2*E35</f>
        <v>112</v>
      </c>
      <c r="G35" s="55">
        <f>$G$7</f>
        <v>0.1</v>
      </c>
      <c r="H35" s="54">
        <f t="shared" si="2"/>
        <v>123.20000000000002</v>
      </c>
      <c r="I35" s="43">
        <v>500</v>
      </c>
      <c r="J35" s="72">
        <f t="shared" si="4"/>
        <v>0.8</v>
      </c>
      <c r="K35" s="57">
        <f t="shared" si="0"/>
        <v>197.12000000000003</v>
      </c>
      <c r="L35" s="46"/>
      <c r="M35" s="47"/>
      <c r="N35" s="48"/>
      <c r="O35" s="49"/>
      <c r="P35" s="47"/>
      <c r="Q35" s="50"/>
      <c r="S35" s="60"/>
      <c r="V35" s="58">
        <v>8</v>
      </c>
    </row>
    <row r="36" spans="2:22" ht="14.45" customHeight="1" outlineLevel="1">
      <c r="B36" s="82" t="s">
        <v>239</v>
      </c>
      <c r="C36" s="39" t="s">
        <v>173</v>
      </c>
      <c r="D36" s="58">
        <v>3</v>
      </c>
      <c r="E36" s="41">
        <v>55</v>
      </c>
      <c r="F36" s="41">
        <v>55</v>
      </c>
      <c r="G36" s="55">
        <f t="shared" ref="G36:G39" si="7">$G$7</f>
        <v>0.1</v>
      </c>
      <c r="H36" s="54">
        <f t="shared" si="2"/>
        <v>60.500000000000007</v>
      </c>
      <c r="I36" s="43">
        <v>500</v>
      </c>
      <c r="J36" s="72">
        <f t="shared" si="4"/>
        <v>0.8</v>
      </c>
      <c r="K36" s="57">
        <f t="shared" si="0"/>
        <v>72.600000000000009</v>
      </c>
      <c r="L36" s="46"/>
      <c r="M36" s="47"/>
      <c r="N36" s="48"/>
      <c r="O36" s="49"/>
      <c r="P36" s="47"/>
      <c r="Q36" s="50"/>
      <c r="S36" s="60"/>
      <c r="V36" s="58">
        <v>4</v>
      </c>
    </row>
    <row r="37" spans="2:22" ht="14.45" customHeight="1" outlineLevel="1">
      <c r="B37" s="59" t="s">
        <v>238</v>
      </c>
      <c r="C37" s="52" t="s">
        <v>181</v>
      </c>
      <c r="D37" s="53">
        <v>10</v>
      </c>
      <c r="E37" s="54">
        <v>70</v>
      </c>
      <c r="F37" s="165">
        <f t="shared" ref="F37:F39" si="8">2*E37</f>
        <v>140</v>
      </c>
      <c r="G37" s="55">
        <f t="shared" si="7"/>
        <v>0.1</v>
      </c>
      <c r="H37" s="54">
        <f t="shared" si="2"/>
        <v>154</v>
      </c>
      <c r="I37" s="43">
        <v>250</v>
      </c>
      <c r="J37" s="72">
        <f t="shared" si="4"/>
        <v>0.8</v>
      </c>
      <c r="K37" s="57">
        <f>(H37/1000*I37)*J37*D37</f>
        <v>308</v>
      </c>
      <c r="L37" s="73"/>
      <c r="M37" s="74"/>
      <c r="N37" s="61"/>
      <c r="O37" s="75"/>
      <c r="P37" s="74"/>
      <c r="Q37" s="76"/>
      <c r="S37" s="60"/>
      <c r="V37" s="58">
        <v>2</v>
      </c>
    </row>
    <row r="38" spans="2:22" ht="14.45" customHeight="1" outlineLevel="1">
      <c r="B38" s="59" t="s">
        <v>237</v>
      </c>
      <c r="C38" s="113" t="s">
        <v>175</v>
      </c>
      <c r="D38" s="58">
        <v>43</v>
      </c>
      <c r="E38" s="41">
        <v>56</v>
      </c>
      <c r="F38" s="165">
        <f t="shared" si="8"/>
        <v>112</v>
      </c>
      <c r="G38" s="55">
        <f t="shared" si="7"/>
        <v>0.1</v>
      </c>
      <c r="H38" s="54">
        <f t="shared" si="2"/>
        <v>123.20000000000002</v>
      </c>
      <c r="I38" s="43">
        <v>1500</v>
      </c>
      <c r="J38" s="72">
        <f t="shared" si="4"/>
        <v>0.8</v>
      </c>
      <c r="K38" s="57">
        <f t="shared" si="0"/>
        <v>6357.1200000000017</v>
      </c>
      <c r="L38" s="46"/>
      <c r="M38" s="47"/>
      <c r="N38" s="48"/>
      <c r="O38" s="49"/>
      <c r="P38" s="47"/>
      <c r="Q38" s="50"/>
      <c r="S38" s="60"/>
      <c r="V38" s="58">
        <v>1</v>
      </c>
    </row>
    <row r="39" spans="2:22" ht="14.45" customHeight="1" outlineLevel="1">
      <c r="B39" s="59" t="s">
        <v>237</v>
      </c>
      <c r="C39" s="113" t="s">
        <v>175</v>
      </c>
      <c r="D39" s="58">
        <v>27</v>
      </c>
      <c r="E39" s="41">
        <v>56</v>
      </c>
      <c r="F39" s="165">
        <f t="shared" si="8"/>
        <v>112</v>
      </c>
      <c r="G39" s="55">
        <f t="shared" si="7"/>
        <v>0.1</v>
      </c>
      <c r="H39" s="54">
        <f t="shared" si="2"/>
        <v>123.20000000000002</v>
      </c>
      <c r="I39" s="43">
        <v>1500</v>
      </c>
      <c r="J39" s="72">
        <f t="shared" si="4"/>
        <v>0.8</v>
      </c>
      <c r="K39" s="57">
        <f t="shared" si="0"/>
        <v>3991.6800000000007</v>
      </c>
      <c r="L39" s="46"/>
      <c r="M39" s="47"/>
      <c r="N39" s="48"/>
      <c r="O39" s="49"/>
      <c r="P39" s="47"/>
      <c r="Q39" s="50"/>
      <c r="S39" s="60"/>
      <c r="V39" s="58">
        <v>4</v>
      </c>
    </row>
    <row r="40" spans="2:22" ht="14.45" customHeight="1" outlineLevel="1">
      <c r="B40" s="59" t="s">
        <v>237</v>
      </c>
      <c r="C40" s="39" t="s">
        <v>198</v>
      </c>
      <c r="D40" s="58">
        <v>36</v>
      </c>
      <c r="E40" s="41">
        <v>7</v>
      </c>
      <c r="F40" s="41">
        <v>7</v>
      </c>
      <c r="G40" s="55"/>
      <c r="H40" s="54">
        <f t="shared" si="2"/>
        <v>7</v>
      </c>
      <c r="I40" s="43">
        <v>1500</v>
      </c>
      <c r="J40" s="72">
        <f t="shared" si="4"/>
        <v>0.8</v>
      </c>
      <c r="K40" s="57">
        <f t="shared" si="0"/>
        <v>302.40000000000003</v>
      </c>
      <c r="L40" s="46"/>
      <c r="M40" s="47"/>
      <c r="N40" s="48"/>
      <c r="O40" s="49"/>
      <c r="P40" s="47"/>
      <c r="Q40" s="50"/>
      <c r="S40" s="60"/>
      <c r="V40" s="174">
        <v>24</v>
      </c>
    </row>
    <row r="41" spans="2:22" ht="14.45" customHeight="1" outlineLevel="1">
      <c r="B41" s="59" t="s">
        <v>236</v>
      </c>
      <c r="C41" s="113" t="s">
        <v>175</v>
      </c>
      <c r="D41" s="58">
        <v>2</v>
      </c>
      <c r="E41" s="41">
        <v>56</v>
      </c>
      <c r="F41" s="165">
        <f t="shared" ref="F41" si="9">2*E41</f>
        <v>112</v>
      </c>
      <c r="G41" s="55">
        <f t="shared" ref="G41:G47" si="10">$G$7</f>
        <v>0.1</v>
      </c>
      <c r="H41" s="54">
        <f t="shared" si="2"/>
        <v>123.20000000000002</v>
      </c>
      <c r="I41" s="43">
        <v>1000</v>
      </c>
      <c r="J41" s="72">
        <f t="shared" si="4"/>
        <v>0.8</v>
      </c>
      <c r="K41" s="57">
        <f t="shared" si="0"/>
        <v>197.12000000000003</v>
      </c>
      <c r="L41" s="46"/>
      <c r="M41" s="47"/>
      <c r="N41" s="48"/>
      <c r="O41" s="49"/>
      <c r="P41" s="47"/>
      <c r="Q41" s="50"/>
      <c r="S41" s="60"/>
      <c r="V41" s="53">
        <v>5</v>
      </c>
    </row>
    <row r="42" spans="2:22" ht="14.45" customHeight="1" outlineLevel="1">
      <c r="B42" s="59" t="s">
        <v>235</v>
      </c>
      <c r="C42" s="39" t="s">
        <v>173</v>
      </c>
      <c r="D42" s="58">
        <v>2</v>
      </c>
      <c r="E42" s="41">
        <v>55</v>
      </c>
      <c r="F42" s="41">
        <v>55</v>
      </c>
      <c r="G42" s="55">
        <f t="shared" si="10"/>
        <v>0.1</v>
      </c>
      <c r="H42" s="54">
        <f t="shared" si="2"/>
        <v>60.500000000000007</v>
      </c>
      <c r="I42" s="43">
        <v>500</v>
      </c>
      <c r="J42" s="72">
        <f t="shared" si="4"/>
        <v>0.8</v>
      </c>
      <c r="K42" s="57">
        <f t="shared" si="0"/>
        <v>48.400000000000006</v>
      </c>
      <c r="L42" s="46"/>
      <c r="M42" s="47"/>
      <c r="N42" s="48"/>
      <c r="O42" s="49"/>
      <c r="P42" s="47"/>
      <c r="Q42" s="50"/>
      <c r="S42" s="60"/>
      <c r="V42" s="58">
        <v>8</v>
      </c>
    </row>
    <row r="43" spans="2:22" ht="14.45" customHeight="1" outlineLevel="1">
      <c r="B43" s="59" t="s">
        <v>234</v>
      </c>
      <c r="C43" s="52" t="s">
        <v>175</v>
      </c>
      <c r="D43" s="58">
        <v>1</v>
      </c>
      <c r="E43" s="41">
        <v>56</v>
      </c>
      <c r="F43" s="165">
        <f t="shared" ref="F43:F45" si="11">2*E43</f>
        <v>112</v>
      </c>
      <c r="G43" s="55">
        <f t="shared" si="10"/>
        <v>0.1</v>
      </c>
      <c r="H43" s="54">
        <f t="shared" si="2"/>
        <v>123.20000000000002</v>
      </c>
      <c r="I43" s="43">
        <v>500</v>
      </c>
      <c r="J43" s="72">
        <f t="shared" si="4"/>
        <v>0.8</v>
      </c>
      <c r="K43" s="57">
        <f t="shared" si="0"/>
        <v>49.280000000000008</v>
      </c>
      <c r="L43" s="46"/>
      <c r="M43" s="47"/>
      <c r="N43" s="48"/>
      <c r="O43" s="49"/>
      <c r="P43" s="47"/>
      <c r="Q43" s="50"/>
      <c r="S43" s="60"/>
      <c r="V43" s="58">
        <v>14</v>
      </c>
    </row>
    <row r="44" spans="2:22" ht="14.45" customHeight="1" outlineLevel="1">
      <c r="B44" s="59" t="s">
        <v>233</v>
      </c>
      <c r="C44" s="52" t="s">
        <v>185</v>
      </c>
      <c r="D44" s="58">
        <v>1</v>
      </c>
      <c r="E44" s="41">
        <v>27</v>
      </c>
      <c r="F44" s="165">
        <f t="shared" si="11"/>
        <v>54</v>
      </c>
      <c r="G44" s="55">
        <f t="shared" si="10"/>
        <v>0.1</v>
      </c>
      <c r="H44" s="54">
        <f t="shared" si="2"/>
        <v>59.400000000000006</v>
      </c>
      <c r="I44" s="43">
        <v>250</v>
      </c>
      <c r="J44" s="72">
        <f t="shared" si="4"/>
        <v>0.8</v>
      </c>
      <c r="K44" s="57">
        <f t="shared" si="0"/>
        <v>11.880000000000003</v>
      </c>
      <c r="L44" s="46"/>
      <c r="M44" s="47"/>
      <c r="N44" s="48"/>
      <c r="O44" s="49"/>
      <c r="P44" s="47"/>
      <c r="Q44" s="50"/>
      <c r="S44" s="60"/>
      <c r="V44" s="39">
        <v>3</v>
      </c>
    </row>
    <row r="45" spans="2:22" ht="14.45" customHeight="1" outlineLevel="1">
      <c r="B45" s="59" t="s">
        <v>233</v>
      </c>
      <c r="C45" s="52" t="s">
        <v>175</v>
      </c>
      <c r="D45" s="58">
        <v>1</v>
      </c>
      <c r="E45" s="41">
        <v>56</v>
      </c>
      <c r="F45" s="165">
        <f t="shared" si="11"/>
        <v>112</v>
      </c>
      <c r="G45" s="55">
        <f t="shared" si="10"/>
        <v>0.1</v>
      </c>
      <c r="H45" s="54">
        <f t="shared" si="2"/>
        <v>123.20000000000002</v>
      </c>
      <c r="I45" s="43">
        <v>250</v>
      </c>
      <c r="J45" s="72">
        <f t="shared" si="4"/>
        <v>0.8</v>
      </c>
      <c r="K45" s="57">
        <f t="shared" si="0"/>
        <v>24.640000000000004</v>
      </c>
      <c r="L45" s="46"/>
      <c r="M45" s="47"/>
      <c r="N45" s="48"/>
      <c r="O45" s="49"/>
      <c r="P45" s="47"/>
      <c r="Q45" s="50"/>
      <c r="S45" s="60"/>
      <c r="V45" s="53">
        <v>16</v>
      </c>
    </row>
    <row r="46" spans="2:22" ht="14.45" customHeight="1" outlineLevel="1">
      <c r="B46" s="81" t="s">
        <v>231</v>
      </c>
      <c r="C46" s="116" t="s">
        <v>173</v>
      </c>
      <c r="D46" s="58">
        <v>4</v>
      </c>
      <c r="E46" s="41">
        <v>55</v>
      </c>
      <c r="F46" s="41">
        <v>55</v>
      </c>
      <c r="G46" s="55">
        <f t="shared" si="10"/>
        <v>0.1</v>
      </c>
      <c r="H46" s="54">
        <f t="shared" si="2"/>
        <v>60.500000000000007</v>
      </c>
      <c r="I46" s="43">
        <v>1300</v>
      </c>
      <c r="J46" s="72">
        <f t="shared" si="4"/>
        <v>0.8</v>
      </c>
      <c r="K46" s="57">
        <f t="shared" si="0"/>
        <v>251.68000000000004</v>
      </c>
      <c r="L46" s="46"/>
      <c r="M46" s="47"/>
      <c r="N46" s="48"/>
      <c r="O46" s="49"/>
      <c r="P46" s="47"/>
      <c r="Q46" s="50"/>
      <c r="S46" s="60"/>
      <c r="V46" s="58">
        <v>2</v>
      </c>
    </row>
    <row r="47" spans="2:22" ht="14.45" customHeight="1" outlineLevel="1">
      <c r="B47" s="81" t="s">
        <v>231</v>
      </c>
      <c r="C47" s="113" t="s">
        <v>175</v>
      </c>
      <c r="D47" s="58">
        <v>4</v>
      </c>
      <c r="E47" s="41">
        <v>56</v>
      </c>
      <c r="F47" s="165">
        <f t="shared" ref="F47" si="12">2*E47</f>
        <v>112</v>
      </c>
      <c r="G47" s="55">
        <f t="shared" si="10"/>
        <v>0.1</v>
      </c>
      <c r="H47" s="54">
        <f t="shared" si="2"/>
        <v>123.20000000000002</v>
      </c>
      <c r="I47" s="43">
        <v>1300</v>
      </c>
      <c r="J47" s="72">
        <f t="shared" si="4"/>
        <v>0.8</v>
      </c>
      <c r="K47" s="57">
        <f t="shared" si="0"/>
        <v>512.51200000000006</v>
      </c>
      <c r="L47" s="46"/>
      <c r="M47" s="47"/>
      <c r="N47" s="48"/>
      <c r="O47" s="49"/>
      <c r="P47" s="47"/>
      <c r="Q47" s="50"/>
      <c r="S47" s="60"/>
      <c r="V47" s="53">
        <v>5</v>
      </c>
    </row>
    <row r="48" spans="2:22" outlineLevel="1">
      <c r="B48" s="81" t="s">
        <v>231</v>
      </c>
      <c r="C48" s="39" t="s">
        <v>198</v>
      </c>
      <c r="D48" s="58">
        <v>4</v>
      </c>
      <c r="E48" s="41">
        <v>7</v>
      </c>
      <c r="F48" s="41">
        <v>7</v>
      </c>
      <c r="G48" s="42"/>
      <c r="H48" s="54">
        <f t="shared" si="2"/>
        <v>7</v>
      </c>
      <c r="I48" s="43">
        <v>1300</v>
      </c>
      <c r="J48" s="72">
        <f t="shared" si="4"/>
        <v>0.8</v>
      </c>
      <c r="K48" s="57">
        <f t="shared" si="0"/>
        <v>29.12</v>
      </c>
      <c r="L48" s="46"/>
      <c r="M48" s="47"/>
      <c r="N48" s="48"/>
      <c r="O48" s="49"/>
      <c r="P48" s="47"/>
      <c r="Q48" s="50"/>
      <c r="S48" s="60"/>
      <c r="V48" s="58">
        <v>6</v>
      </c>
    </row>
    <row r="49" spans="2:22" outlineLevel="1">
      <c r="B49" s="59" t="s">
        <v>230</v>
      </c>
      <c r="C49" s="52" t="s">
        <v>175</v>
      </c>
      <c r="D49" s="58">
        <v>1</v>
      </c>
      <c r="E49" s="41">
        <v>56</v>
      </c>
      <c r="F49" s="165">
        <f t="shared" ref="F49:F52" si="13">2*E49</f>
        <v>112</v>
      </c>
      <c r="G49" s="55">
        <f t="shared" ref="G49:G53" si="14">$G$7</f>
        <v>0.1</v>
      </c>
      <c r="H49" s="54">
        <f t="shared" si="2"/>
        <v>123.20000000000002</v>
      </c>
      <c r="I49" s="43">
        <v>750</v>
      </c>
      <c r="J49" s="72">
        <f t="shared" si="4"/>
        <v>0.8</v>
      </c>
      <c r="K49" s="57">
        <f t="shared" si="0"/>
        <v>73.920000000000016</v>
      </c>
      <c r="L49" s="46"/>
      <c r="M49" s="47"/>
      <c r="N49" s="48"/>
      <c r="O49" s="49"/>
      <c r="P49" s="47"/>
      <c r="Q49" s="50"/>
      <c r="S49" s="60"/>
      <c r="V49" s="58">
        <v>6</v>
      </c>
    </row>
    <row r="50" spans="2:22" outlineLevel="1">
      <c r="B50" s="59" t="s">
        <v>229</v>
      </c>
      <c r="C50" s="52" t="s">
        <v>175</v>
      </c>
      <c r="D50" s="58">
        <v>2</v>
      </c>
      <c r="E50" s="41">
        <v>56</v>
      </c>
      <c r="F50" s="165">
        <f t="shared" si="13"/>
        <v>112</v>
      </c>
      <c r="G50" s="55">
        <f t="shared" si="14"/>
        <v>0.1</v>
      </c>
      <c r="H50" s="54">
        <f t="shared" si="2"/>
        <v>123.20000000000002</v>
      </c>
      <c r="I50" s="43">
        <v>10</v>
      </c>
      <c r="J50" s="72">
        <f t="shared" si="4"/>
        <v>0.8</v>
      </c>
      <c r="K50" s="57">
        <f t="shared" si="0"/>
        <v>1.9712000000000005</v>
      </c>
      <c r="L50" s="46"/>
      <c r="M50" s="47"/>
      <c r="N50" s="48"/>
      <c r="O50" s="49"/>
      <c r="P50" s="47"/>
      <c r="Q50" s="50"/>
      <c r="S50" s="60"/>
      <c r="V50" s="58">
        <v>9</v>
      </c>
    </row>
    <row r="51" spans="2:22" outlineLevel="1">
      <c r="B51" s="59" t="s">
        <v>228</v>
      </c>
      <c r="C51" s="113" t="s">
        <v>175</v>
      </c>
      <c r="D51" s="58">
        <v>9</v>
      </c>
      <c r="E51" s="41">
        <v>56</v>
      </c>
      <c r="F51" s="165">
        <f t="shared" si="13"/>
        <v>112</v>
      </c>
      <c r="G51" s="55">
        <f t="shared" si="14"/>
        <v>0.1</v>
      </c>
      <c r="H51" s="54">
        <f t="shared" si="2"/>
        <v>123.20000000000002</v>
      </c>
      <c r="I51" s="43">
        <v>500</v>
      </c>
      <c r="J51" s="72">
        <f t="shared" si="4"/>
        <v>0.8</v>
      </c>
      <c r="K51" s="57">
        <f t="shared" si="0"/>
        <v>443.5200000000001</v>
      </c>
      <c r="L51" s="46"/>
      <c r="M51" s="47"/>
      <c r="N51" s="48"/>
      <c r="O51" s="49"/>
      <c r="P51" s="47"/>
      <c r="Q51" s="50"/>
      <c r="S51" s="60"/>
      <c r="V51" s="58">
        <v>4</v>
      </c>
    </row>
    <row r="52" spans="2:22" outlineLevel="1">
      <c r="B52" s="59" t="s">
        <v>227</v>
      </c>
      <c r="C52" s="52" t="s">
        <v>168</v>
      </c>
      <c r="D52" s="53">
        <v>2</v>
      </c>
      <c r="E52" s="54">
        <v>72</v>
      </c>
      <c r="F52" s="165">
        <f t="shared" si="13"/>
        <v>144</v>
      </c>
      <c r="G52" s="55">
        <f t="shared" si="14"/>
        <v>0.1</v>
      </c>
      <c r="H52" s="54">
        <f t="shared" si="2"/>
        <v>158.4</v>
      </c>
      <c r="I52" s="43">
        <v>250</v>
      </c>
      <c r="J52" s="72">
        <f t="shared" si="4"/>
        <v>0.8</v>
      </c>
      <c r="K52" s="57">
        <f t="shared" si="0"/>
        <v>63.360000000000007</v>
      </c>
      <c r="L52" s="46"/>
      <c r="M52" s="47"/>
      <c r="N52" s="48"/>
      <c r="O52" s="49"/>
      <c r="P52" s="47"/>
      <c r="Q52" s="50"/>
      <c r="S52" s="60"/>
      <c r="V52" s="58">
        <v>6</v>
      </c>
    </row>
    <row r="53" spans="2:22" outlineLevel="1">
      <c r="B53" s="59" t="s">
        <v>226</v>
      </c>
      <c r="C53" s="113" t="s">
        <v>175</v>
      </c>
      <c r="D53" s="58">
        <v>2</v>
      </c>
      <c r="E53" s="41">
        <v>56</v>
      </c>
      <c r="F53" s="165">
        <f t="shared" ref="F53" si="15">2*E53</f>
        <v>112</v>
      </c>
      <c r="G53" s="55">
        <f t="shared" si="14"/>
        <v>0.1</v>
      </c>
      <c r="H53" s="54">
        <f t="shared" si="2"/>
        <v>123.20000000000002</v>
      </c>
      <c r="I53" s="43">
        <v>1500</v>
      </c>
      <c r="J53" s="72">
        <f t="shared" si="4"/>
        <v>0.8</v>
      </c>
      <c r="K53" s="57">
        <f t="shared" si="0"/>
        <v>295.68000000000006</v>
      </c>
      <c r="L53" s="46"/>
      <c r="M53" s="47"/>
      <c r="N53" s="48"/>
      <c r="O53" s="49"/>
      <c r="P53" s="47"/>
      <c r="Q53" s="50"/>
      <c r="S53" s="60"/>
    </row>
    <row r="54" spans="2:22" outlineLevel="1">
      <c r="B54" s="59" t="s">
        <v>226</v>
      </c>
      <c r="C54" s="39" t="s">
        <v>198</v>
      </c>
      <c r="D54" s="58">
        <v>5</v>
      </c>
      <c r="E54" s="41">
        <v>7</v>
      </c>
      <c r="F54" s="41">
        <v>7</v>
      </c>
      <c r="G54" s="55"/>
      <c r="H54" s="54">
        <f t="shared" si="2"/>
        <v>7</v>
      </c>
      <c r="I54" s="43">
        <v>1500</v>
      </c>
      <c r="J54" s="72">
        <f t="shared" si="4"/>
        <v>0.8</v>
      </c>
      <c r="K54" s="57">
        <f t="shared" si="0"/>
        <v>42</v>
      </c>
      <c r="L54" s="46"/>
      <c r="M54" s="47"/>
      <c r="N54" s="48"/>
      <c r="O54" s="49"/>
      <c r="P54" s="47"/>
      <c r="Q54" s="50"/>
      <c r="S54" s="60"/>
      <c r="V54" s="207">
        <f>SUM(V7:V53)</f>
        <v>408</v>
      </c>
    </row>
    <row r="55" spans="2:22" outlineLevel="1">
      <c r="B55" s="59" t="s">
        <v>225</v>
      </c>
      <c r="C55" s="113" t="s">
        <v>175</v>
      </c>
      <c r="D55" s="58">
        <v>7</v>
      </c>
      <c r="E55" s="41">
        <v>56</v>
      </c>
      <c r="F55" s="165">
        <f t="shared" ref="F55" si="16">2*E55</f>
        <v>112</v>
      </c>
      <c r="G55" s="55">
        <f t="shared" ref="G55:G57" si="17">$G$7</f>
        <v>0.1</v>
      </c>
      <c r="H55" s="54">
        <f t="shared" si="2"/>
        <v>123.20000000000002</v>
      </c>
      <c r="I55" s="43">
        <v>1500</v>
      </c>
      <c r="J55" s="72">
        <f t="shared" si="4"/>
        <v>0.8</v>
      </c>
      <c r="K55" s="57">
        <f t="shared" si="0"/>
        <v>1034.8800000000001</v>
      </c>
      <c r="L55" s="46"/>
      <c r="M55" s="47"/>
      <c r="N55" s="48"/>
      <c r="O55" s="49"/>
      <c r="P55" s="47"/>
      <c r="Q55" s="50"/>
      <c r="S55" s="60"/>
    </row>
    <row r="56" spans="2:22" outlineLevel="1">
      <c r="B56" s="59" t="s">
        <v>225</v>
      </c>
      <c r="C56" s="113" t="s">
        <v>753</v>
      </c>
      <c r="D56" s="58">
        <v>16</v>
      </c>
      <c r="E56" s="41">
        <v>26</v>
      </c>
      <c r="F56" s="165">
        <f>2*26</f>
        <v>52</v>
      </c>
      <c r="G56" s="55">
        <f t="shared" si="17"/>
        <v>0.1</v>
      </c>
      <c r="H56" s="54">
        <f t="shared" si="2"/>
        <v>57.2</v>
      </c>
      <c r="I56" s="43">
        <v>1500</v>
      </c>
      <c r="J56" s="72">
        <f t="shared" si="4"/>
        <v>0.8</v>
      </c>
      <c r="K56" s="57">
        <f t="shared" si="0"/>
        <v>1098.24</v>
      </c>
      <c r="L56" s="46"/>
      <c r="M56" s="47"/>
      <c r="N56" s="48"/>
      <c r="O56" s="49"/>
      <c r="P56" s="47"/>
      <c r="Q56" s="50"/>
      <c r="S56" s="60"/>
    </row>
    <row r="57" spans="2:22" outlineLevel="1">
      <c r="B57" s="59" t="s">
        <v>225</v>
      </c>
      <c r="C57" s="113" t="s">
        <v>753</v>
      </c>
      <c r="D57" s="39">
        <v>12</v>
      </c>
      <c r="E57" s="41">
        <v>26</v>
      </c>
      <c r="F57" s="165">
        <f t="shared" ref="F57" si="18">2*E57</f>
        <v>52</v>
      </c>
      <c r="G57" s="55">
        <f t="shared" si="17"/>
        <v>0.1</v>
      </c>
      <c r="H57" s="54">
        <f t="shared" si="2"/>
        <v>57.2</v>
      </c>
      <c r="I57" s="43">
        <v>1500</v>
      </c>
      <c r="J57" s="72">
        <f t="shared" si="4"/>
        <v>0.8</v>
      </c>
      <c r="K57" s="57">
        <f t="shared" si="0"/>
        <v>823.68000000000006</v>
      </c>
      <c r="L57" s="46"/>
      <c r="M57" s="47"/>
      <c r="N57" s="48"/>
      <c r="O57" s="49"/>
      <c r="P57" s="47"/>
      <c r="Q57" s="50"/>
      <c r="S57" s="60"/>
    </row>
    <row r="58" spans="2:22">
      <c r="B58" s="59" t="s">
        <v>225</v>
      </c>
      <c r="C58" s="39" t="s">
        <v>198</v>
      </c>
      <c r="D58" s="58">
        <v>17</v>
      </c>
      <c r="E58" s="41">
        <v>7</v>
      </c>
      <c r="F58" s="41">
        <v>7</v>
      </c>
      <c r="G58" s="42"/>
      <c r="H58" s="54">
        <f t="shared" si="2"/>
        <v>7</v>
      </c>
      <c r="I58" s="43">
        <v>1500</v>
      </c>
      <c r="J58" s="72">
        <f t="shared" si="4"/>
        <v>0.8</v>
      </c>
      <c r="K58" s="57">
        <f t="shared" si="0"/>
        <v>142.80000000000001</v>
      </c>
      <c r="L58" s="73"/>
      <c r="M58" s="74"/>
      <c r="N58" s="61"/>
      <c r="O58" s="75"/>
      <c r="P58" s="74"/>
      <c r="Q58" s="76"/>
    </row>
    <row r="59" spans="2:22">
      <c r="B59" s="59" t="s">
        <v>224</v>
      </c>
      <c r="C59" s="52" t="s">
        <v>175</v>
      </c>
      <c r="D59" s="58">
        <v>6</v>
      </c>
      <c r="E59" s="41">
        <v>56</v>
      </c>
      <c r="F59" s="165">
        <f t="shared" ref="F59" si="19">2*E59</f>
        <v>112</v>
      </c>
      <c r="G59" s="55">
        <f t="shared" ref="G59:G61" si="20">$G$7</f>
        <v>0.1</v>
      </c>
      <c r="H59" s="54">
        <f t="shared" si="2"/>
        <v>123.20000000000002</v>
      </c>
      <c r="I59" s="43">
        <v>500</v>
      </c>
      <c r="J59" s="72">
        <f t="shared" si="4"/>
        <v>0.8</v>
      </c>
      <c r="K59" s="57">
        <f t="shared" si="0"/>
        <v>295.68000000000006</v>
      </c>
      <c r="L59" s="46"/>
      <c r="M59" s="47"/>
      <c r="N59" s="48"/>
      <c r="O59" s="49"/>
      <c r="P59" s="47"/>
      <c r="Q59" s="50"/>
    </row>
    <row r="60" spans="2:22">
      <c r="B60" s="59" t="s">
        <v>224</v>
      </c>
      <c r="C60" s="39" t="s">
        <v>198</v>
      </c>
      <c r="D60" s="58">
        <v>3</v>
      </c>
      <c r="E60" s="41">
        <v>7</v>
      </c>
      <c r="F60" s="41">
        <v>7</v>
      </c>
      <c r="G60" s="188">
        <v>0</v>
      </c>
      <c r="H60" s="54">
        <f t="shared" si="2"/>
        <v>7</v>
      </c>
      <c r="I60" s="43">
        <v>500</v>
      </c>
      <c r="J60" s="72">
        <f t="shared" si="4"/>
        <v>0.8</v>
      </c>
      <c r="K60" s="57">
        <f t="shared" si="0"/>
        <v>8.4</v>
      </c>
      <c r="L60" s="46"/>
      <c r="M60" s="47"/>
      <c r="N60" s="48"/>
      <c r="O60" s="49"/>
      <c r="P60" s="47"/>
      <c r="Q60" s="50"/>
    </row>
    <row r="61" spans="2:22">
      <c r="B61" s="59" t="s">
        <v>223</v>
      </c>
      <c r="C61" s="113" t="s">
        <v>175</v>
      </c>
      <c r="D61" s="58">
        <v>10</v>
      </c>
      <c r="E61" s="41">
        <v>56</v>
      </c>
      <c r="F61" s="165">
        <f>56*2</f>
        <v>112</v>
      </c>
      <c r="G61" s="55">
        <f t="shared" si="20"/>
        <v>0.1</v>
      </c>
      <c r="H61" s="54">
        <f t="shared" si="2"/>
        <v>123.20000000000002</v>
      </c>
      <c r="I61" s="43">
        <v>1000</v>
      </c>
      <c r="J61" s="72">
        <f t="shared" si="4"/>
        <v>0.8</v>
      </c>
      <c r="K61" s="57">
        <f t="shared" si="0"/>
        <v>985.60000000000014</v>
      </c>
      <c r="L61" s="46"/>
      <c r="M61" s="47"/>
      <c r="N61" s="48"/>
      <c r="O61" s="49"/>
      <c r="P61" s="47"/>
      <c r="Q61" s="50"/>
    </row>
    <row r="62" spans="2:22">
      <c r="B62" s="59" t="s">
        <v>223</v>
      </c>
      <c r="C62" s="39" t="s">
        <v>198</v>
      </c>
      <c r="D62" s="58">
        <v>14</v>
      </c>
      <c r="E62" s="41">
        <v>7</v>
      </c>
      <c r="F62" s="41">
        <v>7</v>
      </c>
      <c r="G62" s="42"/>
      <c r="H62" s="41">
        <f t="shared" si="2"/>
        <v>7</v>
      </c>
      <c r="I62" s="43">
        <v>1000</v>
      </c>
      <c r="J62" s="44">
        <f t="shared" si="4"/>
        <v>0.8</v>
      </c>
      <c r="K62" s="109">
        <f t="shared" si="0"/>
        <v>78.400000000000006</v>
      </c>
      <c r="L62" s="46"/>
      <c r="M62" s="47"/>
      <c r="N62" s="48"/>
      <c r="O62" s="49"/>
      <c r="P62" s="47"/>
      <c r="Q62" s="50"/>
    </row>
    <row r="63" spans="2:22">
      <c r="B63" s="59" t="s">
        <v>222</v>
      </c>
      <c r="C63" s="52" t="s">
        <v>175</v>
      </c>
      <c r="D63" s="58">
        <v>15</v>
      </c>
      <c r="E63" s="41">
        <v>56</v>
      </c>
      <c r="F63" s="165">
        <f t="shared" ref="F63:F64" si="21">2*E63</f>
        <v>112</v>
      </c>
      <c r="G63" s="55">
        <f t="shared" ref="G63:G64" si="22">$G$7</f>
        <v>0.1</v>
      </c>
      <c r="H63" s="54">
        <f t="shared" si="2"/>
        <v>123.20000000000002</v>
      </c>
      <c r="I63" s="43">
        <v>500</v>
      </c>
      <c r="J63" s="72">
        <f t="shared" si="4"/>
        <v>0.8</v>
      </c>
      <c r="K63" s="175">
        <f t="shared" si="0"/>
        <v>739.20000000000016</v>
      </c>
      <c r="L63" s="46"/>
      <c r="M63" s="47"/>
      <c r="N63" s="48"/>
      <c r="O63" s="49"/>
      <c r="P63" s="47"/>
      <c r="Q63" s="50"/>
    </row>
    <row r="64" spans="2:22">
      <c r="B64" s="59" t="s">
        <v>222</v>
      </c>
      <c r="C64" s="52" t="s">
        <v>195</v>
      </c>
      <c r="D64" s="39">
        <v>65</v>
      </c>
      <c r="E64" s="41">
        <v>77</v>
      </c>
      <c r="F64" s="165">
        <f t="shared" si="21"/>
        <v>154</v>
      </c>
      <c r="G64" s="55">
        <f t="shared" si="22"/>
        <v>0.1</v>
      </c>
      <c r="H64" s="54">
        <f t="shared" si="2"/>
        <v>169.4</v>
      </c>
      <c r="I64" s="43">
        <v>500</v>
      </c>
      <c r="J64" s="72">
        <f t="shared" si="4"/>
        <v>0.8</v>
      </c>
      <c r="K64" s="175">
        <f t="shared" si="0"/>
        <v>4404.4000000000005</v>
      </c>
      <c r="L64" s="46"/>
      <c r="M64" s="47"/>
      <c r="N64" s="48"/>
      <c r="O64" s="49"/>
      <c r="P64" s="47"/>
      <c r="Q64" s="50"/>
    </row>
    <row r="65" spans="1:17" ht="13.5" thickBot="1">
      <c r="B65" s="176" t="s">
        <v>222</v>
      </c>
      <c r="C65" s="177" t="s">
        <v>221</v>
      </c>
      <c r="D65" s="190">
        <v>43</v>
      </c>
      <c r="E65" s="179">
        <v>4</v>
      </c>
      <c r="F65" s="179">
        <v>4</v>
      </c>
      <c r="G65" s="185"/>
      <c r="H65" s="198">
        <f t="shared" si="2"/>
        <v>4</v>
      </c>
      <c r="I65" s="182">
        <v>500</v>
      </c>
      <c r="J65" s="199">
        <f t="shared" si="4"/>
        <v>0.8</v>
      </c>
      <c r="K65" s="200">
        <f t="shared" si="0"/>
        <v>68.8</v>
      </c>
      <c r="L65" s="46"/>
      <c r="M65" s="47"/>
      <c r="N65" s="48"/>
      <c r="O65" s="49"/>
      <c r="P65" s="47"/>
      <c r="Q65" s="50"/>
    </row>
    <row r="66" spans="1:17">
      <c r="A66" s="1" t="s">
        <v>99</v>
      </c>
      <c r="B66" s="201" t="s">
        <v>220</v>
      </c>
      <c r="C66" s="150" t="s">
        <v>871</v>
      </c>
      <c r="D66" s="114"/>
      <c r="E66" s="54"/>
      <c r="F66" s="54"/>
      <c r="G66" s="55"/>
      <c r="H66" s="54">
        <f t="shared" si="2"/>
        <v>0</v>
      </c>
      <c r="I66" s="71">
        <v>700</v>
      </c>
      <c r="J66" s="72">
        <f t="shared" si="4"/>
        <v>0.8</v>
      </c>
      <c r="K66" s="57">
        <f t="shared" si="0"/>
        <v>0</v>
      </c>
      <c r="L66" s="46"/>
      <c r="M66" s="47"/>
      <c r="N66" s="48"/>
      <c r="O66" s="49"/>
      <c r="P66" s="47"/>
      <c r="Q66" s="50"/>
    </row>
    <row r="67" spans="1:17">
      <c r="B67" s="59" t="s">
        <v>220</v>
      </c>
      <c r="C67" s="52" t="s">
        <v>198</v>
      </c>
      <c r="D67" s="39">
        <v>3</v>
      </c>
      <c r="E67" s="41">
        <v>7</v>
      </c>
      <c r="F67" s="41">
        <v>7</v>
      </c>
      <c r="G67" s="55">
        <v>0</v>
      </c>
      <c r="H67" s="54">
        <f t="shared" si="2"/>
        <v>7</v>
      </c>
      <c r="I67" s="43">
        <v>700</v>
      </c>
      <c r="J67" s="72">
        <f t="shared" si="4"/>
        <v>0.8</v>
      </c>
      <c r="K67" s="57">
        <f t="shared" si="0"/>
        <v>11.760000000000002</v>
      </c>
      <c r="L67" s="46"/>
      <c r="M67" s="47"/>
      <c r="N67" s="48"/>
      <c r="O67" s="49"/>
      <c r="P67" s="47"/>
      <c r="Q67" s="50"/>
    </row>
    <row r="68" spans="1:17">
      <c r="B68" s="59" t="s">
        <v>106</v>
      </c>
      <c r="C68" s="52" t="s">
        <v>175</v>
      </c>
      <c r="D68" s="53">
        <v>4</v>
      </c>
      <c r="E68" s="54">
        <v>56</v>
      </c>
      <c r="F68" s="165">
        <f t="shared" ref="F68:F69" si="23">2*E68</f>
        <v>112</v>
      </c>
      <c r="G68" s="55">
        <f t="shared" ref="G68:G76" si="24">$G$7</f>
        <v>0.1</v>
      </c>
      <c r="H68" s="54">
        <f t="shared" si="2"/>
        <v>123.20000000000002</v>
      </c>
      <c r="I68" s="43">
        <v>500</v>
      </c>
      <c r="J68" s="72">
        <f t="shared" si="4"/>
        <v>0.8</v>
      </c>
      <c r="K68" s="57">
        <f t="shared" si="0"/>
        <v>197.12000000000003</v>
      </c>
      <c r="L68" s="46"/>
      <c r="M68" s="47"/>
      <c r="N68" s="48"/>
      <c r="O68" s="49"/>
      <c r="P68" s="47"/>
      <c r="Q68" s="50"/>
    </row>
    <row r="69" spans="1:17">
      <c r="B69" s="59" t="s">
        <v>106</v>
      </c>
      <c r="C69" s="52" t="s">
        <v>185</v>
      </c>
      <c r="D69" s="58">
        <v>1</v>
      </c>
      <c r="E69" s="41">
        <v>27</v>
      </c>
      <c r="F69" s="165">
        <f t="shared" si="23"/>
        <v>54</v>
      </c>
      <c r="G69" s="55">
        <f t="shared" si="24"/>
        <v>0.1</v>
      </c>
      <c r="H69" s="54">
        <f t="shared" si="2"/>
        <v>59.400000000000006</v>
      </c>
      <c r="I69" s="43">
        <v>500</v>
      </c>
      <c r="J69" s="72">
        <f t="shared" si="4"/>
        <v>0.8</v>
      </c>
      <c r="K69" s="57">
        <f t="shared" si="0"/>
        <v>23.760000000000005</v>
      </c>
      <c r="L69" s="46"/>
      <c r="M69" s="47"/>
      <c r="N69" s="48"/>
      <c r="O69" s="49"/>
      <c r="P69" s="47"/>
      <c r="Q69" s="50"/>
    </row>
    <row r="70" spans="1:17">
      <c r="B70" s="59" t="s">
        <v>106</v>
      </c>
      <c r="C70" s="39" t="s">
        <v>173</v>
      </c>
      <c r="D70" s="58">
        <v>7</v>
      </c>
      <c r="E70" s="41">
        <v>55</v>
      </c>
      <c r="F70" s="41">
        <v>55</v>
      </c>
      <c r="G70" s="55">
        <f t="shared" si="24"/>
        <v>0.1</v>
      </c>
      <c r="H70" s="54">
        <f t="shared" si="2"/>
        <v>60.500000000000007</v>
      </c>
      <c r="I70" s="43">
        <v>500</v>
      </c>
      <c r="J70" s="72">
        <f t="shared" si="4"/>
        <v>0.8</v>
      </c>
      <c r="K70" s="57">
        <f t="shared" si="0"/>
        <v>169.40000000000003</v>
      </c>
      <c r="L70" s="46"/>
      <c r="M70" s="47"/>
      <c r="N70" s="48"/>
      <c r="O70" s="49"/>
      <c r="P70" s="47"/>
      <c r="Q70" s="50"/>
    </row>
    <row r="71" spans="1:17">
      <c r="B71" s="59" t="s">
        <v>219</v>
      </c>
      <c r="C71" s="39" t="s">
        <v>173</v>
      </c>
      <c r="D71" s="58">
        <v>2</v>
      </c>
      <c r="E71" s="41">
        <v>55</v>
      </c>
      <c r="F71" s="41">
        <v>55</v>
      </c>
      <c r="G71" s="55">
        <f t="shared" si="24"/>
        <v>0.1</v>
      </c>
      <c r="H71" s="54">
        <f t="shared" si="2"/>
        <v>60.500000000000007</v>
      </c>
      <c r="I71" s="43">
        <v>500</v>
      </c>
      <c r="J71" s="72">
        <f t="shared" si="4"/>
        <v>0.8</v>
      </c>
      <c r="K71" s="57">
        <f t="shared" ref="K71:K132" si="25">(H71/1000*I71)*J71*D71</f>
        <v>48.400000000000006</v>
      </c>
      <c r="L71" s="46"/>
      <c r="M71" s="47"/>
      <c r="N71" s="48"/>
      <c r="O71" s="49"/>
      <c r="P71" s="47"/>
      <c r="Q71" s="50"/>
    </row>
    <row r="72" spans="1:17">
      <c r="B72" s="59" t="s">
        <v>218</v>
      </c>
      <c r="C72" s="113" t="s">
        <v>175</v>
      </c>
      <c r="D72" s="58">
        <v>3</v>
      </c>
      <c r="E72" s="41">
        <v>56</v>
      </c>
      <c r="F72" s="165">
        <f t="shared" ref="F72:F73" si="26">2*E72</f>
        <v>112</v>
      </c>
      <c r="G72" s="55">
        <f t="shared" si="24"/>
        <v>0.1</v>
      </c>
      <c r="H72" s="54">
        <f t="shared" ref="H72:H132" si="27">F72*(1+G72)</f>
        <v>123.20000000000002</v>
      </c>
      <c r="I72" s="43">
        <v>800</v>
      </c>
      <c r="J72" s="72">
        <f t="shared" si="4"/>
        <v>0.8</v>
      </c>
      <c r="K72" s="57">
        <f t="shared" si="25"/>
        <v>236.54400000000004</v>
      </c>
      <c r="L72" s="46"/>
      <c r="M72" s="47"/>
      <c r="N72" s="48"/>
      <c r="O72" s="49"/>
      <c r="P72" s="47"/>
      <c r="Q72" s="50"/>
    </row>
    <row r="73" spans="1:17">
      <c r="B73" s="59" t="s">
        <v>217</v>
      </c>
      <c r="C73" s="113" t="s">
        <v>181</v>
      </c>
      <c r="D73" s="53">
        <v>4</v>
      </c>
      <c r="E73" s="54">
        <v>70</v>
      </c>
      <c r="F73" s="165">
        <f t="shared" si="26"/>
        <v>140</v>
      </c>
      <c r="G73" s="55">
        <f t="shared" si="24"/>
        <v>0.1</v>
      </c>
      <c r="H73" s="54">
        <f t="shared" si="27"/>
        <v>154</v>
      </c>
      <c r="I73" s="43">
        <v>250</v>
      </c>
      <c r="J73" s="72">
        <f t="shared" ref="J73:J132" si="28">J72</f>
        <v>0.8</v>
      </c>
      <c r="K73" s="57">
        <f t="shared" si="25"/>
        <v>123.2</v>
      </c>
      <c r="L73" s="46"/>
      <c r="M73" s="47"/>
      <c r="N73" s="48"/>
      <c r="O73" s="49"/>
      <c r="P73" s="47"/>
      <c r="Q73" s="50"/>
    </row>
    <row r="74" spans="1:17">
      <c r="B74" s="59" t="s">
        <v>216</v>
      </c>
      <c r="C74" s="39" t="s">
        <v>173</v>
      </c>
      <c r="D74" s="58">
        <v>2</v>
      </c>
      <c r="E74" s="41">
        <v>55</v>
      </c>
      <c r="F74" s="41">
        <v>55</v>
      </c>
      <c r="G74" s="55">
        <f t="shared" si="24"/>
        <v>0.1</v>
      </c>
      <c r="H74" s="54">
        <f t="shared" si="27"/>
        <v>60.500000000000007</v>
      </c>
      <c r="I74" s="43">
        <v>250</v>
      </c>
      <c r="J74" s="72">
        <f t="shared" si="28"/>
        <v>0.8</v>
      </c>
      <c r="K74" s="57">
        <f t="shared" si="25"/>
        <v>24.200000000000003</v>
      </c>
      <c r="L74" s="46"/>
      <c r="M74" s="47"/>
      <c r="N74" s="48"/>
      <c r="O74" s="49"/>
      <c r="P74" s="47"/>
      <c r="Q74" s="50"/>
    </row>
    <row r="75" spans="1:17">
      <c r="B75" s="59" t="s">
        <v>215</v>
      </c>
      <c r="C75" s="113" t="s">
        <v>175</v>
      </c>
      <c r="D75" s="58">
        <v>41</v>
      </c>
      <c r="E75" s="41">
        <v>56</v>
      </c>
      <c r="F75" s="165">
        <f t="shared" ref="F75" si="29">2*E75</f>
        <v>112</v>
      </c>
      <c r="G75" s="55">
        <f t="shared" si="24"/>
        <v>0.1</v>
      </c>
      <c r="H75" s="54">
        <f t="shared" si="27"/>
        <v>123.20000000000002</v>
      </c>
      <c r="I75" s="43">
        <v>1500</v>
      </c>
      <c r="J75" s="72">
        <f t="shared" si="28"/>
        <v>0.8</v>
      </c>
      <c r="K75" s="57">
        <f t="shared" si="25"/>
        <v>6061.4400000000014</v>
      </c>
      <c r="L75" s="46"/>
      <c r="M75" s="47"/>
      <c r="N75" s="48"/>
      <c r="O75" s="49"/>
      <c r="P75" s="47"/>
      <c r="Q75" s="50"/>
    </row>
    <row r="76" spans="1:17">
      <c r="B76" s="59" t="s">
        <v>215</v>
      </c>
      <c r="C76" s="113" t="s">
        <v>175</v>
      </c>
      <c r="D76" s="58">
        <v>25</v>
      </c>
      <c r="E76" s="41">
        <v>56</v>
      </c>
      <c r="F76" s="165">
        <f>56*2</f>
        <v>112</v>
      </c>
      <c r="G76" s="55">
        <f t="shared" si="24"/>
        <v>0.1</v>
      </c>
      <c r="H76" s="54">
        <f t="shared" si="27"/>
        <v>123.20000000000002</v>
      </c>
      <c r="I76" s="43">
        <v>1500</v>
      </c>
      <c r="J76" s="72">
        <f t="shared" si="28"/>
        <v>0.8</v>
      </c>
      <c r="K76" s="57">
        <f t="shared" si="25"/>
        <v>3696.0000000000009</v>
      </c>
      <c r="L76" s="46"/>
      <c r="M76" s="47"/>
      <c r="N76" s="48"/>
      <c r="O76" s="49"/>
      <c r="P76" s="47"/>
      <c r="Q76" s="50"/>
    </row>
    <row r="77" spans="1:17">
      <c r="B77" s="59" t="s">
        <v>215</v>
      </c>
      <c r="C77" s="39" t="s">
        <v>198</v>
      </c>
      <c r="D77" s="58">
        <v>33</v>
      </c>
      <c r="E77" s="41">
        <v>7</v>
      </c>
      <c r="F77" s="41">
        <v>7</v>
      </c>
      <c r="G77" s="55">
        <v>0</v>
      </c>
      <c r="H77" s="54">
        <f t="shared" si="27"/>
        <v>7</v>
      </c>
      <c r="I77" s="43">
        <v>1500</v>
      </c>
      <c r="J77" s="72">
        <f t="shared" si="28"/>
        <v>0.8</v>
      </c>
      <c r="K77" s="57">
        <f t="shared" si="25"/>
        <v>277.2</v>
      </c>
      <c r="L77" s="46"/>
      <c r="M77" s="47"/>
      <c r="N77" s="48"/>
      <c r="O77" s="49"/>
      <c r="P77" s="47"/>
      <c r="Q77" s="50"/>
    </row>
    <row r="78" spans="1:17">
      <c r="B78" s="59" t="s">
        <v>214</v>
      </c>
      <c r="C78" s="113" t="s">
        <v>175</v>
      </c>
      <c r="D78" s="58">
        <v>10</v>
      </c>
      <c r="E78" s="41">
        <v>56</v>
      </c>
      <c r="F78" s="165">
        <f t="shared" ref="F78" si="30">2*E78</f>
        <v>112</v>
      </c>
      <c r="G78" s="55">
        <f t="shared" ref="G78:G79" si="31">$G$7</f>
        <v>0.1</v>
      </c>
      <c r="H78" s="54">
        <f t="shared" si="27"/>
        <v>123.20000000000002</v>
      </c>
      <c r="I78" s="43">
        <v>600</v>
      </c>
      <c r="J78" s="72">
        <f t="shared" si="28"/>
        <v>0.8</v>
      </c>
      <c r="K78" s="57">
        <f t="shared" si="25"/>
        <v>591.36000000000013</v>
      </c>
      <c r="L78" s="73"/>
      <c r="M78" s="74"/>
      <c r="N78" s="61"/>
      <c r="O78" s="75"/>
      <c r="P78" s="74"/>
      <c r="Q78" s="76"/>
    </row>
    <row r="79" spans="1:17">
      <c r="B79" s="59" t="s">
        <v>754</v>
      </c>
      <c r="C79" s="113" t="s">
        <v>175</v>
      </c>
      <c r="D79" s="58">
        <v>8</v>
      </c>
      <c r="E79" s="41">
        <v>56</v>
      </c>
      <c r="F79" s="165">
        <f>56*2</f>
        <v>112</v>
      </c>
      <c r="G79" s="55">
        <f t="shared" si="31"/>
        <v>0.1</v>
      </c>
      <c r="H79" s="54">
        <f t="shared" si="27"/>
        <v>123.20000000000002</v>
      </c>
      <c r="I79" s="43">
        <v>1500</v>
      </c>
      <c r="J79" s="72">
        <f t="shared" si="28"/>
        <v>0.8</v>
      </c>
      <c r="K79" s="57">
        <f t="shared" si="25"/>
        <v>1182.7200000000003</v>
      </c>
      <c r="L79" s="46"/>
      <c r="M79" s="47"/>
      <c r="N79" s="48"/>
      <c r="O79" s="49"/>
      <c r="P79" s="47"/>
      <c r="Q79" s="50"/>
    </row>
    <row r="80" spans="1:17">
      <c r="B80" s="59" t="s">
        <v>754</v>
      </c>
      <c r="C80" s="39" t="s">
        <v>198</v>
      </c>
      <c r="D80" s="58">
        <v>7</v>
      </c>
      <c r="E80" s="41">
        <v>7</v>
      </c>
      <c r="F80" s="41">
        <v>7</v>
      </c>
      <c r="G80" s="55">
        <v>0</v>
      </c>
      <c r="H80" s="54">
        <f t="shared" si="27"/>
        <v>7</v>
      </c>
      <c r="I80" s="43">
        <v>1500</v>
      </c>
      <c r="J80" s="72">
        <f t="shared" si="28"/>
        <v>0.8</v>
      </c>
      <c r="K80" s="57">
        <f t="shared" si="25"/>
        <v>58.800000000000004</v>
      </c>
      <c r="L80" s="46"/>
      <c r="M80" s="47"/>
      <c r="N80" s="48"/>
      <c r="O80" s="49"/>
      <c r="P80" s="47"/>
      <c r="Q80" s="50"/>
    </row>
    <row r="81" spans="2:17">
      <c r="B81" s="59" t="s">
        <v>212</v>
      </c>
      <c r="C81" s="52" t="s">
        <v>195</v>
      </c>
      <c r="D81" s="39">
        <v>3</v>
      </c>
      <c r="E81" s="41">
        <v>77</v>
      </c>
      <c r="F81" s="165">
        <f t="shared" ref="F81:F84" si="32">2*E81</f>
        <v>154</v>
      </c>
      <c r="G81" s="55">
        <f t="shared" ref="G81:G84" si="33">$G$7</f>
        <v>0.1</v>
      </c>
      <c r="H81" s="54">
        <f t="shared" si="27"/>
        <v>169.4</v>
      </c>
      <c r="I81" s="43">
        <v>50</v>
      </c>
      <c r="J81" s="72">
        <f t="shared" si="28"/>
        <v>0.8</v>
      </c>
      <c r="K81" s="57">
        <f t="shared" si="25"/>
        <v>20.327999999999999</v>
      </c>
      <c r="L81" s="46"/>
      <c r="M81" s="47"/>
      <c r="N81" s="48"/>
      <c r="O81" s="49"/>
      <c r="P81" s="47"/>
      <c r="Q81" s="50"/>
    </row>
    <row r="82" spans="2:17">
      <c r="B82" s="59" t="s">
        <v>211</v>
      </c>
      <c r="C82" s="113" t="s">
        <v>175</v>
      </c>
      <c r="D82" s="58">
        <v>10</v>
      </c>
      <c r="E82" s="41">
        <v>56</v>
      </c>
      <c r="F82" s="165">
        <f t="shared" si="32"/>
        <v>112</v>
      </c>
      <c r="G82" s="55">
        <f t="shared" si="33"/>
        <v>0.1</v>
      </c>
      <c r="H82" s="54">
        <f t="shared" si="27"/>
        <v>123.20000000000002</v>
      </c>
      <c r="I82" s="43">
        <v>800</v>
      </c>
      <c r="J82" s="72">
        <f t="shared" si="28"/>
        <v>0.8</v>
      </c>
      <c r="K82" s="57">
        <f t="shared" si="25"/>
        <v>788.48000000000013</v>
      </c>
      <c r="L82" s="46"/>
      <c r="M82" s="47"/>
      <c r="N82" s="48"/>
      <c r="O82" s="49"/>
      <c r="P82" s="47"/>
      <c r="Q82" s="50"/>
    </row>
    <row r="83" spans="2:17">
      <c r="B83" s="59" t="s">
        <v>210</v>
      </c>
      <c r="C83" s="113" t="s">
        <v>181</v>
      </c>
      <c r="D83" s="53">
        <v>5</v>
      </c>
      <c r="E83" s="54">
        <v>70</v>
      </c>
      <c r="F83" s="165">
        <f t="shared" si="32"/>
        <v>140</v>
      </c>
      <c r="G83" s="55">
        <f t="shared" si="33"/>
        <v>0.1</v>
      </c>
      <c r="H83" s="54">
        <f t="shared" si="27"/>
        <v>154</v>
      </c>
      <c r="I83" s="43">
        <v>800</v>
      </c>
      <c r="J83" s="72">
        <f t="shared" si="28"/>
        <v>0.8</v>
      </c>
      <c r="K83" s="57">
        <f t="shared" si="25"/>
        <v>492.8</v>
      </c>
      <c r="L83" s="46"/>
      <c r="M83" s="47"/>
      <c r="N83" s="48"/>
      <c r="O83" s="49"/>
      <c r="P83" s="47"/>
      <c r="Q83" s="50"/>
    </row>
    <row r="84" spans="2:17">
      <c r="B84" s="59" t="s">
        <v>209</v>
      </c>
      <c r="C84" s="113" t="s">
        <v>168</v>
      </c>
      <c r="D84" s="53">
        <v>2</v>
      </c>
      <c r="E84" s="54">
        <v>72</v>
      </c>
      <c r="F84" s="165">
        <f t="shared" si="32"/>
        <v>144</v>
      </c>
      <c r="G84" s="55">
        <f t="shared" si="33"/>
        <v>0.1</v>
      </c>
      <c r="H84" s="54">
        <f t="shared" si="27"/>
        <v>158.4</v>
      </c>
      <c r="I84" s="43">
        <v>1500</v>
      </c>
      <c r="J84" s="72">
        <f t="shared" si="28"/>
        <v>0.8</v>
      </c>
      <c r="K84" s="57">
        <f t="shared" si="25"/>
        <v>380.16000000000008</v>
      </c>
      <c r="L84" s="46"/>
      <c r="M84" s="47"/>
      <c r="N84" s="48"/>
      <c r="O84" s="49"/>
      <c r="P84" s="47"/>
      <c r="Q84" s="50"/>
    </row>
    <row r="85" spans="2:17">
      <c r="B85" s="59" t="s">
        <v>209</v>
      </c>
      <c r="C85" s="39" t="s">
        <v>198</v>
      </c>
      <c r="D85" s="58">
        <v>4</v>
      </c>
      <c r="E85" s="41">
        <v>7</v>
      </c>
      <c r="F85" s="41">
        <v>7</v>
      </c>
      <c r="G85" s="55">
        <v>0</v>
      </c>
      <c r="H85" s="54">
        <f t="shared" si="27"/>
        <v>7</v>
      </c>
      <c r="I85" s="43">
        <v>1500</v>
      </c>
      <c r="J85" s="72">
        <f t="shared" si="28"/>
        <v>0.8</v>
      </c>
      <c r="K85" s="57">
        <f t="shared" si="25"/>
        <v>33.6</v>
      </c>
      <c r="L85" s="46"/>
      <c r="M85" s="47"/>
      <c r="N85" s="48"/>
      <c r="O85" s="49"/>
      <c r="P85" s="47"/>
      <c r="Q85" s="50"/>
    </row>
    <row r="86" spans="2:17">
      <c r="B86" s="59" t="s">
        <v>208</v>
      </c>
      <c r="C86" s="113" t="s">
        <v>168</v>
      </c>
      <c r="D86" s="53">
        <v>1</v>
      </c>
      <c r="E86" s="54">
        <v>72</v>
      </c>
      <c r="F86" s="165">
        <f t="shared" ref="F86" si="34">2*E86</f>
        <v>144</v>
      </c>
      <c r="G86" s="55">
        <f>$G$7</f>
        <v>0.1</v>
      </c>
      <c r="H86" s="54">
        <f t="shared" si="27"/>
        <v>158.4</v>
      </c>
      <c r="I86" s="43">
        <v>1500</v>
      </c>
      <c r="J86" s="72">
        <f t="shared" si="28"/>
        <v>0.8</v>
      </c>
      <c r="K86" s="57">
        <f t="shared" si="25"/>
        <v>190.08000000000004</v>
      </c>
      <c r="L86" s="46"/>
      <c r="M86" s="47"/>
      <c r="N86" s="48"/>
      <c r="O86" s="49"/>
      <c r="P86" s="47"/>
      <c r="Q86" s="50"/>
    </row>
    <row r="87" spans="2:17">
      <c r="B87" s="59" t="s">
        <v>208</v>
      </c>
      <c r="C87" s="39" t="s">
        <v>198</v>
      </c>
      <c r="D87" s="58">
        <v>3</v>
      </c>
      <c r="E87" s="41">
        <v>7</v>
      </c>
      <c r="F87" s="41">
        <v>7</v>
      </c>
      <c r="G87" s="55">
        <v>0</v>
      </c>
      <c r="H87" s="54">
        <f t="shared" si="27"/>
        <v>7</v>
      </c>
      <c r="I87" s="43">
        <v>1500</v>
      </c>
      <c r="J87" s="72">
        <f t="shared" si="28"/>
        <v>0.8</v>
      </c>
      <c r="K87" s="57">
        <f t="shared" si="25"/>
        <v>25.200000000000003</v>
      </c>
      <c r="L87" s="46"/>
      <c r="M87" s="47"/>
      <c r="N87" s="48"/>
      <c r="O87" s="49"/>
      <c r="P87" s="47"/>
      <c r="Q87" s="50"/>
    </row>
    <row r="88" spans="2:17">
      <c r="B88" s="59" t="s">
        <v>208</v>
      </c>
      <c r="C88" s="113" t="s">
        <v>185</v>
      </c>
      <c r="D88" s="58">
        <v>1</v>
      </c>
      <c r="E88" s="41">
        <v>27</v>
      </c>
      <c r="F88" s="165">
        <f t="shared" ref="F88:F89" si="35">2*E88</f>
        <v>54</v>
      </c>
      <c r="G88" s="55">
        <f>$G$7</f>
        <v>0.1</v>
      </c>
      <c r="H88" s="54">
        <f t="shared" si="27"/>
        <v>59.400000000000006</v>
      </c>
      <c r="I88" s="43">
        <v>1500</v>
      </c>
      <c r="J88" s="72">
        <f t="shared" si="28"/>
        <v>0.8</v>
      </c>
      <c r="K88" s="57">
        <f t="shared" si="25"/>
        <v>71.280000000000015</v>
      </c>
      <c r="L88" s="46"/>
      <c r="M88" s="47"/>
      <c r="N88" s="48"/>
      <c r="O88" s="49"/>
      <c r="P88" s="47"/>
      <c r="Q88" s="50"/>
    </row>
    <row r="89" spans="2:17">
      <c r="B89" s="59" t="s">
        <v>207</v>
      </c>
      <c r="C89" s="113" t="s">
        <v>175</v>
      </c>
      <c r="D89" s="58">
        <v>2</v>
      </c>
      <c r="E89" s="41">
        <v>56</v>
      </c>
      <c r="F89" s="165">
        <f t="shared" si="35"/>
        <v>112</v>
      </c>
      <c r="G89" s="55">
        <f>$G$7</f>
        <v>0.1</v>
      </c>
      <c r="H89" s="54">
        <f t="shared" si="27"/>
        <v>123.20000000000002</v>
      </c>
      <c r="I89" s="43">
        <v>1500</v>
      </c>
      <c r="J89" s="72">
        <f t="shared" si="28"/>
        <v>0.8</v>
      </c>
      <c r="K89" s="57">
        <f t="shared" si="25"/>
        <v>295.68000000000006</v>
      </c>
      <c r="L89" s="46"/>
      <c r="M89" s="47"/>
      <c r="N89" s="48"/>
      <c r="O89" s="49"/>
      <c r="P89" s="47"/>
      <c r="Q89" s="50"/>
    </row>
    <row r="90" spans="2:17">
      <c r="B90" s="59" t="s">
        <v>207</v>
      </c>
      <c r="C90" s="52" t="s">
        <v>200</v>
      </c>
      <c r="D90" s="39">
        <v>2</v>
      </c>
      <c r="E90" s="41">
        <v>55</v>
      </c>
      <c r="F90" s="41">
        <v>55</v>
      </c>
      <c r="G90" s="42">
        <v>0</v>
      </c>
      <c r="H90" s="54">
        <f t="shared" si="27"/>
        <v>55</v>
      </c>
      <c r="I90" s="43">
        <v>1500</v>
      </c>
      <c r="J90" s="72">
        <f t="shared" si="28"/>
        <v>0.8</v>
      </c>
      <c r="K90" s="57">
        <f t="shared" si="25"/>
        <v>132</v>
      </c>
      <c r="L90" s="46"/>
      <c r="M90" s="47"/>
      <c r="N90" s="48"/>
      <c r="O90" s="49"/>
      <c r="P90" s="47"/>
      <c r="Q90" s="50"/>
    </row>
    <row r="91" spans="2:17">
      <c r="B91" s="59" t="s">
        <v>207</v>
      </c>
      <c r="C91" s="52" t="s">
        <v>198</v>
      </c>
      <c r="D91" s="39">
        <v>3</v>
      </c>
      <c r="E91" s="41">
        <v>7</v>
      </c>
      <c r="F91" s="41">
        <v>7</v>
      </c>
      <c r="G91" s="42">
        <v>0</v>
      </c>
      <c r="H91" s="54">
        <f t="shared" si="27"/>
        <v>7</v>
      </c>
      <c r="I91" s="43">
        <v>1500</v>
      </c>
      <c r="J91" s="72">
        <f t="shared" si="28"/>
        <v>0.8</v>
      </c>
      <c r="K91" s="57">
        <f t="shared" si="25"/>
        <v>25.200000000000003</v>
      </c>
      <c r="L91" s="46"/>
      <c r="M91" s="47"/>
      <c r="N91" s="48"/>
      <c r="O91" s="49"/>
      <c r="P91" s="47"/>
      <c r="Q91" s="50"/>
    </row>
    <row r="92" spans="2:17">
      <c r="B92" s="59" t="s">
        <v>206</v>
      </c>
      <c r="C92" s="113" t="s">
        <v>175</v>
      </c>
      <c r="D92" s="58">
        <v>4</v>
      </c>
      <c r="E92" s="41">
        <v>56</v>
      </c>
      <c r="F92" s="165">
        <f t="shared" ref="F92" si="36">2*E92</f>
        <v>112</v>
      </c>
      <c r="G92" s="55">
        <f>$G$7</f>
        <v>0.1</v>
      </c>
      <c r="H92" s="54">
        <f t="shared" si="27"/>
        <v>123.20000000000002</v>
      </c>
      <c r="I92" s="43">
        <v>1500</v>
      </c>
      <c r="J92" s="72">
        <f t="shared" si="28"/>
        <v>0.8</v>
      </c>
      <c r="K92" s="57">
        <f t="shared" si="25"/>
        <v>591.36000000000013</v>
      </c>
      <c r="L92" s="46"/>
      <c r="M92" s="47"/>
      <c r="N92" s="48"/>
      <c r="O92" s="49"/>
      <c r="P92" s="47"/>
      <c r="Q92" s="50"/>
    </row>
    <row r="93" spans="2:17">
      <c r="B93" s="59" t="s">
        <v>206</v>
      </c>
      <c r="C93" s="52" t="s">
        <v>200</v>
      </c>
      <c r="D93" s="39">
        <v>4</v>
      </c>
      <c r="E93" s="41">
        <v>55</v>
      </c>
      <c r="F93" s="41">
        <v>55</v>
      </c>
      <c r="G93" s="42">
        <v>0</v>
      </c>
      <c r="H93" s="54">
        <f t="shared" si="27"/>
        <v>55</v>
      </c>
      <c r="I93" s="43">
        <v>1500</v>
      </c>
      <c r="J93" s="72">
        <f t="shared" si="28"/>
        <v>0.8</v>
      </c>
      <c r="K93" s="57">
        <f t="shared" si="25"/>
        <v>264</v>
      </c>
      <c r="L93" s="46"/>
      <c r="M93" s="47"/>
      <c r="N93" s="48"/>
      <c r="O93" s="49"/>
      <c r="P93" s="47"/>
      <c r="Q93" s="50"/>
    </row>
    <row r="94" spans="2:17">
      <c r="B94" s="59" t="s">
        <v>206</v>
      </c>
      <c r="C94" s="52" t="s">
        <v>198</v>
      </c>
      <c r="D94" s="39">
        <v>4</v>
      </c>
      <c r="E94" s="41">
        <v>7</v>
      </c>
      <c r="F94" s="41">
        <v>7</v>
      </c>
      <c r="G94" s="42">
        <v>0</v>
      </c>
      <c r="H94" s="54">
        <f t="shared" si="27"/>
        <v>7</v>
      </c>
      <c r="I94" s="43">
        <v>1500</v>
      </c>
      <c r="J94" s="72">
        <f t="shared" si="28"/>
        <v>0.8</v>
      </c>
      <c r="K94" s="57">
        <f t="shared" si="25"/>
        <v>33.6</v>
      </c>
      <c r="L94" s="46"/>
      <c r="M94" s="47"/>
      <c r="N94" s="48"/>
      <c r="O94" s="49"/>
      <c r="P94" s="47"/>
      <c r="Q94" s="50"/>
    </row>
    <row r="95" spans="2:17">
      <c r="B95" s="59" t="s">
        <v>205</v>
      </c>
      <c r="C95" s="113" t="s">
        <v>175</v>
      </c>
      <c r="D95" s="58">
        <v>4</v>
      </c>
      <c r="E95" s="41">
        <v>56</v>
      </c>
      <c r="F95" s="165">
        <f t="shared" ref="F95" si="37">2*E95</f>
        <v>112</v>
      </c>
      <c r="G95" s="55">
        <f>$G$7</f>
        <v>0.1</v>
      </c>
      <c r="H95" s="54">
        <f t="shared" si="27"/>
        <v>123.20000000000002</v>
      </c>
      <c r="I95" s="43">
        <v>1500</v>
      </c>
      <c r="J95" s="72">
        <f t="shared" si="28"/>
        <v>0.8</v>
      </c>
      <c r="K95" s="57">
        <f t="shared" si="25"/>
        <v>591.36000000000013</v>
      </c>
      <c r="L95" s="46"/>
      <c r="M95" s="47"/>
      <c r="N95" s="48"/>
      <c r="O95" s="49"/>
      <c r="P95" s="47"/>
      <c r="Q95" s="50"/>
    </row>
    <row r="96" spans="2:17">
      <c r="B96" s="59" t="s">
        <v>205</v>
      </c>
      <c r="C96" s="52" t="s">
        <v>200</v>
      </c>
      <c r="D96" s="39">
        <v>4</v>
      </c>
      <c r="E96" s="41">
        <v>55</v>
      </c>
      <c r="F96" s="41">
        <v>55</v>
      </c>
      <c r="G96" s="42">
        <v>0</v>
      </c>
      <c r="H96" s="54">
        <f t="shared" si="27"/>
        <v>55</v>
      </c>
      <c r="I96" s="43">
        <v>1500</v>
      </c>
      <c r="J96" s="72">
        <f t="shared" si="28"/>
        <v>0.8</v>
      </c>
      <c r="K96" s="57">
        <f t="shared" si="25"/>
        <v>264</v>
      </c>
      <c r="L96" s="46"/>
      <c r="M96" s="47"/>
      <c r="N96" s="48"/>
      <c r="O96" s="49"/>
      <c r="P96" s="47"/>
      <c r="Q96" s="50"/>
    </row>
    <row r="97" spans="1:17">
      <c r="B97" s="59" t="s">
        <v>205</v>
      </c>
      <c r="C97" s="52" t="s">
        <v>198</v>
      </c>
      <c r="D97" s="39">
        <v>4</v>
      </c>
      <c r="E97" s="41">
        <v>7</v>
      </c>
      <c r="F97" s="41">
        <v>7</v>
      </c>
      <c r="G97" s="42">
        <v>0</v>
      </c>
      <c r="H97" s="54">
        <f t="shared" si="27"/>
        <v>7</v>
      </c>
      <c r="I97" s="43">
        <v>1500</v>
      </c>
      <c r="J97" s="72">
        <f t="shared" si="28"/>
        <v>0.8</v>
      </c>
      <c r="K97" s="57">
        <f t="shared" si="25"/>
        <v>33.6</v>
      </c>
      <c r="L97" s="46"/>
      <c r="M97" s="47"/>
      <c r="N97" s="48"/>
      <c r="O97" s="49"/>
      <c r="P97" s="47"/>
      <c r="Q97" s="50"/>
    </row>
    <row r="98" spans="1:17">
      <c r="B98" s="59" t="s">
        <v>755</v>
      </c>
      <c r="C98" s="113" t="s">
        <v>175</v>
      </c>
      <c r="D98" s="58">
        <v>8</v>
      </c>
      <c r="E98" s="41">
        <v>56</v>
      </c>
      <c r="F98" s="165">
        <f t="shared" ref="F98" si="38">2*E98</f>
        <v>112</v>
      </c>
      <c r="G98" s="55">
        <f>$G$7</f>
        <v>0.1</v>
      </c>
      <c r="H98" s="54">
        <f t="shared" si="27"/>
        <v>123.20000000000002</v>
      </c>
      <c r="I98" s="43">
        <v>1500</v>
      </c>
      <c r="J98" s="72">
        <f t="shared" si="28"/>
        <v>0.8</v>
      </c>
      <c r="K98" s="57">
        <f t="shared" si="25"/>
        <v>1182.7200000000003</v>
      </c>
      <c r="L98" s="46"/>
      <c r="M98" s="47"/>
      <c r="N98" s="48"/>
      <c r="O98" s="49"/>
      <c r="P98" s="47"/>
      <c r="Q98" s="50"/>
    </row>
    <row r="99" spans="1:17">
      <c r="B99" s="59" t="s">
        <v>755</v>
      </c>
      <c r="C99" s="52" t="s">
        <v>200</v>
      </c>
      <c r="D99" s="39">
        <v>4</v>
      </c>
      <c r="E99" s="41">
        <v>55</v>
      </c>
      <c r="F99" s="41">
        <v>55</v>
      </c>
      <c r="G99" s="42">
        <v>0</v>
      </c>
      <c r="H99" s="54">
        <f t="shared" si="27"/>
        <v>55</v>
      </c>
      <c r="I99" s="43">
        <v>1500</v>
      </c>
      <c r="J99" s="72">
        <f t="shared" si="28"/>
        <v>0.8</v>
      </c>
      <c r="K99" s="57">
        <f t="shared" si="25"/>
        <v>264</v>
      </c>
      <c r="L99" s="73"/>
      <c r="M99" s="74"/>
      <c r="N99" s="61"/>
      <c r="O99" s="75"/>
      <c r="P99" s="74"/>
      <c r="Q99" s="76"/>
    </row>
    <row r="100" spans="1:17">
      <c r="B100" s="59" t="s">
        <v>755</v>
      </c>
      <c r="C100" s="52" t="s">
        <v>198</v>
      </c>
      <c r="D100" s="39">
        <v>6</v>
      </c>
      <c r="E100" s="41">
        <v>7</v>
      </c>
      <c r="F100" s="41">
        <v>7</v>
      </c>
      <c r="G100" s="42">
        <v>0</v>
      </c>
      <c r="H100" s="54">
        <f t="shared" si="27"/>
        <v>7</v>
      </c>
      <c r="I100" s="43">
        <v>1500</v>
      </c>
      <c r="J100" s="72">
        <f t="shared" si="28"/>
        <v>0.8</v>
      </c>
      <c r="K100" s="57">
        <f t="shared" si="25"/>
        <v>50.400000000000006</v>
      </c>
      <c r="L100" s="46"/>
      <c r="M100" s="47"/>
      <c r="N100" s="48"/>
      <c r="O100" s="49"/>
      <c r="P100" s="47"/>
      <c r="Q100" s="50"/>
    </row>
    <row r="101" spans="1:17">
      <c r="B101" s="59" t="s">
        <v>202</v>
      </c>
      <c r="C101" s="113" t="s">
        <v>175</v>
      </c>
      <c r="D101" s="58">
        <v>4</v>
      </c>
      <c r="E101" s="41">
        <v>56</v>
      </c>
      <c r="F101" s="165">
        <f t="shared" ref="F101" si="39">2*E101</f>
        <v>112</v>
      </c>
      <c r="G101" s="55">
        <f>$G$7</f>
        <v>0.1</v>
      </c>
      <c r="H101" s="54">
        <f t="shared" si="27"/>
        <v>123.20000000000002</v>
      </c>
      <c r="I101" s="43">
        <v>1500</v>
      </c>
      <c r="J101" s="72">
        <f t="shared" si="28"/>
        <v>0.8</v>
      </c>
      <c r="K101" s="57">
        <f t="shared" si="25"/>
        <v>591.36000000000013</v>
      </c>
      <c r="L101" s="46"/>
      <c r="M101" s="47"/>
      <c r="N101" s="48"/>
      <c r="O101" s="49"/>
      <c r="P101" s="47"/>
      <c r="Q101" s="50"/>
    </row>
    <row r="102" spans="1:17">
      <c r="B102" s="59" t="s">
        <v>202</v>
      </c>
      <c r="C102" s="52" t="s">
        <v>200</v>
      </c>
      <c r="D102" s="39">
        <v>2</v>
      </c>
      <c r="E102" s="41">
        <v>55</v>
      </c>
      <c r="F102" s="41">
        <v>55</v>
      </c>
      <c r="G102" s="42">
        <v>0</v>
      </c>
      <c r="H102" s="54">
        <f t="shared" si="27"/>
        <v>55</v>
      </c>
      <c r="I102" s="43">
        <v>1500</v>
      </c>
      <c r="J102" s="72">
        <f t="shared" si="28"/>
        <v>0.8</v>
      </c>
      <c r="K102" s="57">
        <f t="shared" si="25"/>
        <v>132</v>
      </c>
      <c r="L102" s="46"/>
      <c r="M102" s="47"/>
      <c r="N102" s="48"/>
      <c r="O102" s="49"/>
      <c r="P102" s="47"/>
      <c r="Q102" s="50"/>
    </row>
    <row r="103" spans="1:17">
      <c r="B103" s="59" t="s">
        <v>202</v>
      </c>
      <c r="C103" s="52" t="s">
        <v>198</v>
      </c>
      <c r="D103" s="39">
        <v>3</v>
      </c>
      <c r="E103" s="41">
        <v>7</v>
      </c>
      <c r="F103" s="41">
        <v>7</v>
      </c>
      <c r="G103" s="42">
        <v>0</v>
      </c>
      <c r="H103" s="54">
        <f t="shared" si="27"/>
        <v>7</v>
      </c>
      <c r="I103" s="43">
        <v>1500</v>
      </c>
      <c r="J103" s="72">
        <f t="shared" si="28"/>
        <v>0.8</v>
      </c>
      <c r="K103" s="57">
        <f t="shared" si="25"/>
        <v>25.200000000000003</v>
      </c>
      <c r="L103" s="46"/>
      <c r="M103" s="47"/>
      <c r="N103" s="48"/>
      <c r="O103" s="49"/>
      <c r="P103" s="47"/>
      <c r="Q103" s="50"/>
    </row>
    <row r="104" spans="1:17">
      <c r="B104" s="59" t="s">
        <v>199</v>
      </c>
      <c r="C104" s="113" t="s">
        <v>175</v>
      </c>
      <c r="D104" s="58">
        <v>2</v>
      </c>
      <c r="E104" s="41">
        <v>56</v>
      </c>
      <c r="F104" s="165">
        <f t="shared" ref="F104" si="40">2*E104</f>
        <v>112</v>
      </c>
      <c r="G104" s="55">
        <f>$G$7</f>
        <v>0.1</v>
      </c>
      <c r="H104" s="54">
        <f t="shared" si="27"/>
        <v>123.20000000000002</v>
      </c>
      <c r="I104" s="43">
        <v>1500</v>
      </c>
      <c r="J104" s="72">
        <f t="shared" si="28"/>
        <v>0.8</v>
      </c>
      <c r="K104" s="57">
        <f t="shared" si="25"/>
        <v>295.68000000000006</v>
      </c>
      <c r="L104" s="46"/>
      <c r="M104" s="47"/>
      <c r="N104" s="48"/>
      <c r="O104" s="49"/>
      <c r="P104" s="47"/>
      <c r="Q104" s="50"/>
    </row>
    <row r="105" spans="1:17">
      <c r="B105" s="59" t="s">
        <v>199</v>
      </c>
      <c r="C105" s="116" t="s">
        <v>201</v>
      </c>
      <c r="D105" s="58">
        <v>1</v>
      </c>
      <c r="E105" s="41">
        <v>205</v>
      </c>
      <c r="F105" s="41">
        <v>205</v>
      </c>
      <c r="G105" s="55">
        <f>$G$7</f>
        <v>0.1</v>
      </c>
      <c r="H105" s="54">
        <f t="shared" si="27"/>
        <v>225.50000000000003</v>
      </c>
      <c r="I105" s="43">
        <v>1500</v>
      </c>
      <c r="J105" s="72">
        <f t="shared" si="28"/>
        <v>0.8</v>
      </c>
      <c r="K105" s="57">
        <f t="shared" si="25"/>
        <v>270.60000000000008</v>
      </c>
      <c r="L105" s="46"/>
      <c r="M105" s="47"/>
      <c r="N105" s="48"/>
      <c r="O105" s="49"/>
      <c r="P105" s="47"/>
      <c r="Q105" s="50"/>
    </row>
    <row r="106" spans="1:17">
      <c r="B106" s="59" t="s">
        <v>199</v>
      </c>
      <c r="C106" s="52" t="s">
        <v>200</v>
      </c>
      <c r="D106" s="39">
        <v>8</v>
      </c>
      <c r="E106" s="41">
        <v>55</v>
      </c>
      <c r="F106" s="41">
        <v>55</v>
      </c>
      <c r="G106" s="42">
        <v>0</v>
      </c>
      <c r="H106" s="54">
        <f t="shared" si="27"/>
        <v>55</v>
      </c>
      <c r="I106" s="43">
        <v>1500</v>
      </c>
      <c r="J106" s="72">
        <f t="shared" si="28"/>
        <v>0.8</v>
      </c>
      <c r="K106" s="57">
        <f t="shared" si="25"/>
        <v>528</v>
      </c>
      <c r="L106" s="46"/>
      <c r="M106" s="47"/>
      <c r="N106" s="48"/>
      <c r="O106" s="49"/>
      <c r="P106" s="47"/>
      <c r="Q106" s="50"/>
    </row>
    <row r="107" spans="1:17">
      <c r="B107" s="59" t="s">
        <v>199</v>
      </c>
      <c r="C107" s="52" t="s">
        <v>198</v>
      </c>
      <c r="D107" s="39">
        <v>11</v>
      </c>
      <c r="E107" s="41">
        <v>7</v>
      </c>
      <c r="F107" s="41">
        <v>7</v>
      </c>
      <c r="G107" s="42">
        <v>0</v>
      </c>
      <c r="H107" s="54">
        <f t="shared" si="27"/>
        <v>7</v>
      </c>
      <c r="I107" s="43">
        <v>1500</v>
      </c>
      <c r="J107" s="72">
        <f t="shared" si="28"/>
        <v>0.8</v>
      </c>
      <c r="K107" s="57">
        <f t="shared" si="25"/>
        <v>92.4</v>
      </c>
      <c r="L107" s="46"/>
      <c r="M107" s="47"/>
      <c r="N107" s="48"/>
      <c r="O107" s="49"/>
      <c r="P107" s="47"/>
      <c r="Q107" s="50"/>
    </row>
    <row r="108" spans="1:17">
      <c r="B108" s="59" t="s">
        <v>197</v>
      </c>
      <c r="C108" s="116" t="s">
        <v>175</v>
      </c>
      <c r="D108" s="58">
        <v>4</v>
      </c>
      <c r="E108" s="41">
        <v>56</v>
      </c>
      <c r="F108" s="165">
        <f t="shared" ref="F108:F112" si="41">2*E108</f>
        <v>112</v>
      </c>
      <c r="G108" s="42">
        <f t="shared" ref="G108:G129" si="42">$G$7</f>
        <v>0.1</v>
      </c>
      <c r="H108" s="41">
        <f t="shared" si="27"/>
        <v>123.20000000000002</v>
      </c>
      <c r="I108" s="43">
        <v>500</v>
      </c>
      <c r="J108" s="44">
        <f t="shared" si="28"/>
        <v>0.8</v>
      </c>
      <c r="K108" s="109">
        <f t="shared" si="25"/>
        <v>197.12000000000003</v>
      </c>
      <c r="L108" s="46"/>
      <c r="M108" s="47"/>
      <c r="N108" s="48"/>
      <c r="O108" s="49"/>
      <c r="P108" s="47"/>
      <c r="Q108" s="50"/>
    </row>
    <row r="109" spans="1:17">
      <c r="B109" s="59" t="s">
        <v>196</v>
      </c>
      <c r="C109" s="52" t="s">
        <v>175</v>
      </c>
      <c r="D109" s="58">
        <v>15</v>
      </c>
      <c r="E109" s="41">
        <v>56</v>
      </c>
      <c r="F109" s="165">
        <f t="shared" si="41"/>
        <v>112</v>
      </c>
      <c r="G109" s="55">
        <f t="shared" si="42"/>
        <v>0.1</v>
      </c>
      <c r="H109" s="54">
        <f t="shared" si="27"/>
        <v>123.20000000000002</v>
      </c>
      <c r="I109" s="43">
        <v>150</v>
      </c>
      <c r="J109" s="72">
        <f t="shared" si="28"/>
        <v>0.8</v>
      </c>
      <c r="K109" s="175">
        <f t="shared" si="25"/>
        <v>221.76000000000008</v>
      </c>
      <c r="L109" s="46"/>
      <c r="M109" s="47"/>
      <c r="N109" s="48"/>
      <c r="O109" s="49"/>
      <c r="P109" s="47"/>
      <c r="Q109" s="50"/>
    </row>
    <row r="110" spans="1:17" ht="13.5" thickBot="1">
      <c r="B110" s="176" t="s">
        <v>196</v>
      </c>
      <c r="C110" s="177" t="s">
        <v>195</v>
      </c>
      <c r="D110" s="190">
        <v>65</v>
      </c>
      <c r="E110" s="179">
        <v>77</v>
      </c>
      <c r="F110" s="197">
        <f t="shared" si="41"/>
        <v>154</v>
      </c>
      <c r="G110" s="180">
        <f t="shared" si="42"/>
        <v>0.1</v>
      </c>
      <c r="H110" s="198">
        <f t="shared" si="27"/>
        <v>169.4</v>
      </c>
      <c r="I110" s="182">
        <v>150</v>
      </c>
      <c r="J110" s="199">
        <f t="shared" si="28"/>
        <v>0.8</v>
      </c>
      <c r="K110" s="200">
        <f t="shared" si="25"/>
        <v>1321.3200000000002</v>
      </c>
      <c r="L110" s="46"/>
      <c r="M110" s="47"/>
      <c r="N110" s="48"/>
      <c r="O110" s="49"/>
      <c r="P110" s="47"/>
      <c r="Q110" s="50"/>
    </row>
    <row r="111" spans="1:17">
      <c r="A111" s="1" t="s">
        <v>101</v>
      </c>
      <c r="B111" s="51" t="s">
        <v>194</v>
      </c>
      <c r="C111" s="113" t="s">
        <v>175</v>
      </c>
      <c r="D111" s="174">
        <v>24</v>
      </c>
      <c r="E111" s="54">
        <v>56</v>
      </c>
      <c r="F111" s="196">
        <f t="shared" si="41"/>
        <v>112</v>
      </c>
      <c r="G111" s="55">
        <f t="shared" si="42"/>
        <v>0.1</v>
      </c>
      <c r="H111" s="54">
        <f t="shared" si="27"/>
        <v>123.20000000000002</v>
      </c>
      <c r="I111" s="71">
        <v>500</v>
      </c>
      <c r="J111" s="72">
        <f t="shared" si="28"/>
        <v>0.8</v>
      </c>
      <c r="K111" s="57">
        <f t="shared" si="25"/>
        <v>1182.7200000000003</v>
      </c>
      <c r="L111" s="46"/>
      <c r="M111" s="47"/>
      <c r="N111" s="48"/>
      <c r="O111" s="49"/>
      <c r="P111" s="47"/>
      <c r="Q111" s="50"/>
    </row>
    <row r="112" spans="1:17">
      <c r="B112" s="59" t="s">
        <v>193</v>
      </c>
      <c r="C112" s="113" t="s">
        <v>181</v>
      </c>
      <c r="D112" s="53">
        <v>5</v>
      </c>
      <c r="E112" s="54">
        <v>70</v>
      </c>
      <c r="F112" s="165">
        <f t="shared" si="41"/>
        <v>140</v>
      </c>
      <c r="G112" s="55">
        <f t="shared" si="42"/>
        <v>0.1</v>
      </c>
      <c r="H112" s="54">
        <f t="shared" si="27"/>
        <v>154</v>
      </c>
      <c r="I112" s="43">
        <v>500</v>
      </c>
      <c r="J112" s="72">
        <f t="shared" si="28"/>
        <v>0.8</v>
      </c>
      <c r="K112" s="57">
        <f t="shared" si="25"/>
        <v>308</v>
      </c>
      <c r="L112" s="46"/>
      <c r="M112" s="47"/>
      <c r="N112" s="48"/>
      <c r="O112" s="49"/>
      <c r="P112" s="47"/>
      <c r="Q112" s="50"/>
    </row>
    <row r="113" spans="2:17">
      <c r="B113" s="59" t="s">
        <v>192</v>
      </c>
      <c r="C113" s="39" t="s">
        <v>173</v>
      </c>
      <c r="D113" s="58">
        <v>2</v>
      </c>
      <c r="E113" s="41">
        <v>55</v>
      </c>
      <c r="F113" s="41">
        <v>55</v>
      </c>
      <c r="G113" s="55">
        <f t="shared" si="42"/>
        <v>0.1</v>
      </c>
      <c r="H113" s="54">
        <f t="shared" si="27"/>
        <v>60.500000000000007</v>
      </c>
      <c r="I113" s="43">
        <v>500</v>
      </c>
      <c r="J113" s="72">
        <f t="shared" si="28"/>
        <v>0.8</v>
      </c>
      <c r="K113" s="57">
        <f t="shared" si="25"/>
        <v>48.400000000000006</v>
      </c>
      <c r="L113" s="46"/>
      <c r="M113" s="47"/>
      <c r="N113" s="48"/>
      <c r="O113" s="49"/>
      <c r="P113" s="47"/>
      <c r="Q113" s="50"/>
    </row>
    <row r="114" spans="2:17">
      <c r="B114" s="59" t="s">
        <v>191</v>
      </c>
      <c r="C114" s="113" t="s">
        <v>175</v>
      </c>
      <c r="D114" s="58">
        <v>8</v>
      </c>
      <c r="E114" s="41">
        <v>56</v>
      </c>
      <c r="F114" s="165">
        <f>56*2</f>
        <v>112</v>
      </c>
      <c r="G114" s="55">
        <f t="shared" si="42"/>
        <v>0.1</v>
      </c>
      <c r="H114" s="54">
        <f t="shared" si="27"/>
        <v>123.20000000000002</v>
      </c>
      <c r="I114" s="43">
        <v>1200</v>
      </c>
      <c r="J114" s="72">
        <f t="shared" si="28"/>
        <v>0.8</v>
      </c>
      <c r="K114" s="57">
        <f t="shared" si="25"/>
        <v>946.17600000000027</v>
      </c>
      <c r="L114" s="46"/>
      <c r="M114" s="47"/>
      <c r="N114" s="48"/>
      <c r="O114" s="49"/>
      <c r="P114" s="47"/>
      <c r="Q114" s="50"/>
    </row>
    <row r="115" spans="2:17">
      <c r="B115" s="59" t="s">
        <v>189</v>
      </c>
      <c r="C115" s="116" t="s">
        <v>173</v>
      </c>
      <c r="D115" s="58">
        <v>14</v>
      </c>
      <c r="E115" s="41">
        <v>55</v>
      </c>
      <c r="F115" s="41">
        <v>55</v>
      </c>
      <c r="G115" s="55">
        <f t="shared" si="42"/>
        <v>0.1</v>
      </c>
      <c r="H115" s="54">
        <f t="shared" si="27"/>
        <v>60.500000000000007</v>
      </c>
      <c r="I115" s="43">
        <v>1200</v>
      </c>
      <c r="J115" s="72">
        <f t="shared" si="28"/>
        <v>0.8</v>
      </c>
      <c r="K115" s="57">
        <f t="shared" si="25"/>
        <v>813.12000000000012</v>
      </c>
      <c r="L115" s="46"/>
      <c r="M115" s="47"/>
      <c r="N115" s="48"/>
      <c r="O115" s="49"/>
      <c r="P115" s="47"/>
      <c r="Q115" s="50"/>
    </row>
    <row r="116" spans="2:17">
      <c r="B116" s="59" t="s">
        <v>189</v>
      </c>
      <c r="C116" s="116" t="s">
        <v>190</v>
      </c>
      <c r="D116" s="39">
        <v>3</v>
      </c>
      <c r="E116" s="41">
        <v>220</v>
      </c>
      <c r="F116" s="41">
        <v>220</v>
      </c>
      <c r="G116" s="55">
        <f t="shared" si="42"/>
        <v>0.1</v>
      </c>
      <c r="H116" s="54">
        <f t="shared" si="27"/>
        <v>242.00000000000003</v>
      </c>
      <c r="I116" s="43">
        <v>1200</v>
      </c>
      <c r="J116" s="72">
        <f t="shared" si="28"/>
        <v>0.8</v>
      </c>
      <c r="K116" s="57">
        <f t="shared" si="25"/>
        <v>696.96000000000015</v>
      </c>
      <c r="L116" s="46"/>
      <c r="M116" s="47"/>
      <c r="N116" s="48"/>
      <c r="O116" s="49"/>
      <c r="P116" s="47"/>
      <c r="Q116" s="50"/>
    </row>
    <row r="117" spans="2:17">
      <c r="B117" s="59" t="s">
        <v>189</v>
      </c>
      <c r="C117" s="113" t="s">
        <v>188</v>
      </c>
      <c r="D117" s="53">
        <v>16</v>
      </c>
      <c r="E117" s="54">
        <v>62</v>
      </c>
      <c r="F117" s="165">
        <f t="shared" ref="F117:F121" si="43">2*E117</f>
        <v>124</v>
      </c>
      <c r="G117" s="55">
        <f t="shared" si="42"/>
        <v>0.1</v>
      </c>
      <c r="H117" s="54">
        <f t="shared" si="27"/>
        <v>136.4</v>
      </c>
      <c r="I117" s="43">
        <v>1200</v>
      </c>
      <c r="J117" s="72">
        <f t="shared" si="28"/>
        <v>0.8</v>
      </c>
      <c r="K117" s="57">
        <f t="shared" si="25"/>
        <v>2095.1039999999998</v>
      </c>
      <c r="L117" s="46"/>
      <c r="M117" s="47"/>
      <c r="N117" s="48"/>
      <c r="O117" s="49"/>
      <c r="P117" s="47"/>
      <c r="Q117" s="50"/>
    </row>
    <row r="118" spans="2:17">
      <c r="B118" s="59" t="s">
        <v>187</v>
      </c>
      <c r="C118" s="52" t="s">
        <v>175</v>
      </c>
      <c r="D118" s="58">
        <v>4</v>
      </c>
      <c r="E118" s="41">
        <v>56</v>
      </c>
      <c r="F118" s="165">
        <f t="shared" si="43"/>
        <v>112</v>
      </c>
      <c r="G118" s="55">
        <f t="shared" si="42"/>
        <v>0.1</v>
      </c>
      <c r="H118" s="54">
        <f t="shared" si="27"/>
        <v>123.20000000000002</v>
      </c>
      <c r="I118" s="43">
        <v>50</v>
      </c>
      <c r="J118" s="72">
        <f t="shared" si="28"/>
        <v>0.8</v>
      </c>
      <c r="K118" s="57">
        <f t="shared" si="25"/>
        <v>19.712000000000003</v>
      </c>
      <c r="L118" s="46"/>
      <c r="M118" s="47"/>
      <c r="N118" s="48"/>
      <c r="O118" s="49"/>
      <c r="P118" s="47"/>
      <c r="Q118" s="50"/>
    </row>
    <row r="119" spans="2:17">
      <c r="B119" s="59" t="s">
        <v>186</v>
      </c>
      <c r="C119" s="113" t="s">
        <v>175</v>
      </c>
      <c r="D119" s="58">
        <v>2</v>
      </c>
      <c r="E119" s="41">
        <v>56</v>
      </c>
      <c r="F119" s="165">
        <f t="shared" si="43"/>
        <v>112</v>
      </c>
      <c r="G119" s="55">
        <f t="shared" si="42"/>
        <v>0.1</v>
      </c>
      <c r="H119" s="54">
        <f t="shared" si="27"/>
        <v>123.20000000000002</v>
      </c>
      <c r="I119" s="43">
        <v>800</v>
      </c>
      <c r="J119" s="72">
        <f t="shared" si="28"/>
        <v>0.8</v>
      </c>
      <c r="K119" s="57">
        <f t="shared" si="25"/>
        <v>157.69600000000003</v>
      </c>
      <c r="L119" s="46"/>
      <c r="M119" s="47"/>
      <c r="N119" s="48"/>
      <c r="O119" s="49"/>
      <c r="P119" s="47"/>
      <c r="Q119" s="50"/>
    </row>
    <row r="120" spans="2:17">
      <c r="B120" s="59" t="s">
        <v>184</v>
      </c>
      <c r="C120" s="52" t="s">
        <v>175</v>
      </c>
      <c r="D120" s="53">
        <v>6</v>
      </c>
      <c r="E120" s="54">
        <v>56</v>
      </c>
      <c r="F120" s="165">
        <f t="shared" si="43"/>
        <v>112</v>
      </c>
      <c r="G120" s="55">
        <f t="shared" si="42"/>
        <v>0.1</v>
      </c>
      <c r="H120" s="54">
        <f t="shared" si="27"/>
        <v>123.20000000000002</v>
      </c>
      <c r="I120" s="43">
        <v>500</v>
      </c>
      <c r="J120" s="72">
        <f t="shared" si="28"/>
        <v>0.8</v>
      </c>
      <c r="K120" s="57">
        <f t="shared" si="25"/>
        <v>295.68000000000006</v>
      </c>
      <c r="L120" s="73"/>
      <c r="M120" s="74"/>
      <c r="N120" s="61"/>
      <c r="O120" s="75"/>
      <c r="P120" s="74"/>
      <c r="Q120" s="76"/>
    </row>
    <row r="121" spans="2:17">
      <c r="B121" s="59" t="s">
        <v>184</v>
      </c>
      <c r="C121" s="52" t="s">
        <v>185</v>
      </c>
      <c r="D121" s="58">
        <v>5</v>
      </c>
      <c r="E121" s="41">
        <v>27</v>
      </c>
      <c r="F121" s="165">
        <f t="shared" si="43"/>
        <v>54</v>
      </c>
      <c r="G121" s="55">
        <f t="shared" si="42"/>
        <v>0.1</v>
      </c>
      <c r="H121" s="54">
        <f t="shared" si="27"/>
        <v>59.400000000000006</v>
      </c>
      <c r="I121" s="43">
        <v>500</v>
      </c>
      <c r="J121" s="72">
        <f t="shared" si="28"/>
        <v>0.8</v>
      </c>
      <c r="K121" s="57">
        <f t="shared" si="25"/>
        <v>118.80000000000003</v>
      </c>
      <c r="L121" s="46"/>
      <c r="M121" s="47"/>
      <c r="N121" s="48"/>
      <c r="O121" s="49"/>
      <c r="P121" s="47"/>
      <c r="Q121" s="50"/>
    </row>
    <row r="122" spans="2:17">
      <c r="B122" s="59" t="s">
        <v>184</v>
      </c>
      <c r="C122" s="39" t="s">
        <v>173</v>
      </c>
      <c r="D122" s="58">
        <v>6</v>
      </c>
      <c r="E122" s="41">
        <v>55</v>
      </c>
      <c r="F122" s="41">
        <v>55</v>
      </c>
      <c r="G122" s="55">
        <f t="shared" si="42"/>
        <v>0.1</v>
      </c>
      <c r="H122" s="54">
        <f t="shared" si="27"/>
        <v>60.500000000000007</v>
      </c>
      <c r="I122" s="43">
        <v>500</v>
      </c>
      <c r="J122" s="72">
        <f t="shared" si="28"/>
        <v>0.8</v>
      </c>
      <c r="K122" s="57">
        <f t="shared" si="25"/>
        <v>145.20000000000002</v>
      </c>
      <c r="L122" s="46"/>
      <c r="M122" s="47"/>
      <c r="N122" s="48"/>
      <c r="O122" s="49"/>
      <c r="P122" s="47"/>
      <c r="Q122" s="50"/>
    </row>
    <row r="123" spans="2:17">
      <c r="B123" s="59" t="s">
        <v>183</v>
      </c>
      <c r="C123" s="39" t="s">
        <v>173</v>
      </c>
      <c r="D123" s="58">
        <v>1</v>
      </c>
      <c r="E123" s="41">
        <v>55</v>
      </c>
      <c r="F123" s="41">
        <v>55</v>
      </c>
      <c r="G123" s="55">
        <f t="shared" si="42"/>
        <v>0.1</v>
      </c>
      <c r="H123" s="54">
        <f t="shared" si="27"/>
        <v>60.500000000000007</v>
      </c>
      <c r="I123" s="43">
        <v>250</v>
      </c>
      <c r="J123" s="72">
        <f t="shared" si="28"/>
        <v>0.8</v>
      </c>
      <c r="K123" s="57">
        <f t="shared" si="25"/>
        <v>12.100000000000001</v>
      </c>
      <c r="L123" s="46"/>
      <c r="M123" s="47"/>
      <c r="N123" s="48"/>
      <c r="O123" s="49"/>
      <c r="P123" s="47"/>
      <c r="Q123" s="50"/>
    </row>
    <row r="124" spans="2:17">
      <c r="B124" s="59" t="s">
        <v>182</v>
      </c>
      <c r="C124" s="113" t="s">
        <v>181</v>
      </c>
      <c r="D124" s="53">
        <v>5</v>
      </c>
      <c r="E124" s="54">
        <v>70</v>
      </c>
      <c r="F124" s="165">
        <f t="shared" ref="F124" si="44">2*E124</f>
        <v>140</v>
      </c>
      <c r="G124" s="55">
        <f t="shared" si="42"/>
        <v>0.1</v>
      </c>
      <c r="H124" s="54">
        <f t="shared" si="27"/>
        <v>154</v>
      </c>
      <c r="I124" s="43">
        <v>800</v>
      </c>
      <c r="J124" s="72">
        <f t="shared" si="28"/>
        <v>0.8</v>
      </c>
      <c r="K124" s="57">
        <f t="shared" si="25"/>
        <v>492.8</v>
      </c>
      <c r="L124" s="46"/>
      <c r="M124" s="47"/>
      <c r="N124" s="48"/>
      <c r="O124" s="49"/>
      <c r="P124" s="47"/>
      <c r="Q124" s="50"/>
    </row>
    <row r="125" spans="2:17">
      <c r="B125" s="59" t="s">
        <v>180</v>
      </c>
      <c r="C125" s="113" t="s">
        <v>175</v>
      </c>
      <c r="D125" s="58">
        <v>6</v>
      </c>
      <c r="E125" s="41">
        <v>56</v>
      </c>
      <c r="F125" s="165">
        <f t="shared" ref="F125:F127" si="45">56*2</f>
        <v>112</v>
      </c>
      <c r="G125" s="55">
        <f t="shared" si="42"/>
        <v>0.1</v>
      </c>
      <c r="H125" s="54">
        <f t="shared" si="27"/>
        <v>123.20000000000002</v>
      </c>
      <c r="I125" s="43">
        <v>1500</v>
      </c>
      <c r="J125" s="72">
        <f t="shared" si="28"/>
        <v>0.8</v>
      </c>
      <c r="K125" s="57">
        <f t="shared" si="25"/>
        <v>887.04000000000019</v>
      </c>
      <c r="L125" s="46"/>
      <c r="M125" s="47"/>
      <c r="N125" s="48"/>
      <c r="O125" s="49"/>
      <c r="P125" s="47"/>
      <c r="Q125" s="50"/>
    </row>
    <row r="126" spans="2:17">
      <c r="B126" s="59" t="s">
        <v>179</v>
      </c>
      <c r="C126" s="113" t="s">
        <v>175</v>
      </c>
      <c r="D126" s="58">
        <v>6</v>
      </c>
      <c r="E126" s="41">
        <v>56</v>
      </c>
      <c r="F126" s="165">
        <f t="shared" si="45"/>
        <v>112</v>
      </c>
      <c r="G126" s="55">
        <f t="shared" si="42"/>
        <v>0.1</v>
      </c>
      <c r="H126" s="54">
        <f t="shared" si="27"/>
        <v>123.20000000000002</v>
      </c>
      <c r="I126" s="43">
        <v>1500</v>
      </c>
      <c r="J126" s="72">
        <f t="shared" si="28"/>
        <v>0.8</v>
      </c>
      <c r="K126" s="57">
        <f t="shared" si="25"/>
        <v>887.04000000000019</v>
      </c>
      <c r="L126" s="46"/>
      <c r="M126" s="47"/>
      <c r="N126" s="48"/>
      <c r="O126" s="49"/>
      <c r="P126" s="47"/>
      <c r="Q126" s="50"/>
    </row>
    <row r="127" spans="2:17">
      <c r="B127" s="59" t="s">
        <v>178</v>
      </c>
      <c r="C127" s="113" t="s">
        <v>175</v>
      </c>
      <c r="D127" s="58">
        <v>9</v>
      </c>
      <c r="E127" s="41">
        <v>56</v>
      </c>
      <c r="F127" s="165">
        <f t="shared" si="45"/>
        <v>112</v>
      </c>
      <c r="G127" s="55">
        <f t="shared" si="42"/>
        <v>0.1</v>
      </c>
      <c r="H127" s="54">
        <f t="shared" si="27"/>
        <v>123.20000000000002</v>
      </c>
      <c r="I127" s="43">
        <v>1500</v>
      </c>
      <c r="J127" s="72">
        <f t="shared" si="28"/>
        <v>0.8</v>
      </c>
      <c r="K127" s="57">
        <f t="shared" si="25"/>
        <v>1330.5600000000004</v>
      </c>
      <c r="L127" s="46"/>
      <c r="M127" s="47"/>
      <c r="N127" s="48"/>
      <c r="O127" s="49"/>
      <c r="P127" s="47"/>
      <c r="Q127" s="50"/>
    </row>
    <row r="128" spans="2:17">
      <c r="B128" s="59" t="s">
        <v>176</v>
      </c>
      <c r="C128" s="113" t="s">
        <v>175</v>
      </c>
      <c r="D128" s="58">
        <v>4</v>
      </c>
      <c r="E128" s="41">
        <v>56</v>
      </c>
      <c r="F128" s="165">
        <f t="shared" ref="F128" si="46">2*E128</f>
        <v>112</v>
      </c>
      <c r="G128" s="55">
        <f t="shared" si="42"/>
        <v>0.1</v>
      </c>
      <c r="H128" s="54">
        <f t="shared" si="27"/>
        <v>123.20000000000002</v>
      </c>
      <c r="I128" s="43">
        <v>1500</v>
      </c>
      <c r="J128" s="72">
        <f t="shared" si="28"/>
        <v>0.8</v>
      </c>
      <c r="K128" s="57">
        <f t="shared" si="25"/>
        <v>591.36000000000013</v>
      </c>
      <c r="L128" s="46"/>
      <c r="M128" s="47"/>
      <c r="N128" s="48"/>
      <c r="O128" s="49"/>
      <c r="P128" s="47"/>
      <c r="Q128" s="50"/>
    </row>
    <row r="129" spans="2:17">
      <c r="B129" s="59" t="s">
        <v>174</v>
      </c>
      <c r="C129" s="116" t="s">
        <v>173</v>
      </c>
      <c r="D129" s="58">
        <v>6</v>
      </c>
      <c r="E129" s="41">
        <v>55</v>
      </c>
      <c r="F129" s="41">
        <v>55</v>
      </c>
      <c r="G129" s="55">
        <f t="shared" si="42"/>
        <v>0.1</v>
      </c>
      <c r="H129" s="54">
        <f t="shared" si="27"/>
        <v>60.500000000000007</v>
      </c>
      <c r="I129" s="43">
        <v>500</v>
      </c>
      <c r="J129" s="72">
        <f t="shared" si="28"/>
        <v>0.8</v>
      </c>
      <c r="K129" s="57">
        <f t="shared" si="25"/>
        <v>145.20000000000002</v>
      </c>
      <c r="L129" s="46"/>
      <c r="M129" s="47"/>
      <c r="N129" s="48"/>
      <c r="O129" s="49"/>
      <c r="P129" s="47"/>
      <c r="Q129" s="50"/>
    </row>
    <row r="130" spans="2:17">
      <c r="B130" s="59" t="s">
        <v>172</v>
      </c>
      <c r="C130" s="52" t="s">
        <v>171</v>
      </c>
      <c r="D130" s="39">
        <v>17</v>
      </c>
      <c r="E130" s="41">
        <v>30</v>
      </c>
      <c r="F130" s="41">
        <v>30</v>
      </c>
      <c r="G130" s="42">
        <v>0</v>
      </c>
      <c r="H130" s="54">
        <f t="shared" si="27"/>
        <v>30</v>
      </c>
      <c r="I130" s="43">
        <v>500</v>
      </c>
      <c r="J130" s="72">
        <f t="shared" si="28"/>
        <v>0.8</v>
      </c>
      <c r="K130" s="57">
        <f t="shared" si="25"/>
        <v>204</v>
      </c>
      <c r="L130" s="46"/>
      <c r="M130" s="47"/>
      <c r="N130" s="48"/>
      <c r="O130" s="49"/>
      <c r="P130" s="47"/>
      <c r="Q130" s="50"/>
    </row>
    <row r="131" spans="2:17">
      <c r="B131" s="59" t="s">
        <v>170</v>
      </c>
      <c r="C131" s="52" t="s">
        <v>168</v>
      </c>
      <c r="D131" s="53">
        <v>5</v>
      </c>
      <c r="E131" s="54">
        <v>72</v>
      </c>
      <c r="F131" s="165">
        <f t="shared" ref="F131:F132" si="47">2*E131</f>
        <v>144</v>
      </c>
      <c r="G131" s="55">
        <f>$G$7</f>
        <v>0.1</v>
      </c>
      <c r="H131" s="54">
        <f t="shared" si="27"/>
        <v>158.4</v>
      </c>
      <c r="I131" s="43">
        <v>100</v>
      </c>
      <c r="J131" s="72">
        <f t="shared" si="28"/>
        <v>0.8</v>
      </c>
      <c r="K131" s="57">
        <f t="shared" si="25"/>
        <v>63.360000000000014</v>
      </c>
      <c r="L131" s="46"/>
      <c r="M131" s="47"/>
      <c r="N131" s="48"/>
      <c r="O131" s="49"/>
      <c r="P131" s="47"/>
      <c r="Q131" s="50"/>
    </row>
    <row r="132" spans="2:17">
      <c r="B132" s="59" t="s">
        <v>169</v>
      </c>
      <c r="C132" s="52" t="s">
        <v>168</v>
      </c>
      <c r="D132" s="53">
        <v>2</v>
      </c>
      <c r="E132" s="54">
        <v>72</v>
      </c>
      <c r="F132" s="165">
        <f t="shared" si="47"/>
        <v>144</v>
      </c>
      <c r="G132" s="55">
        <f>$G$7</f>
        <v>0.1</v>
      </c>
      <c r="H132" s="54">
        <f t="shared" si="27"/>
        <v>158.4</v>
      </c>
      <c r="I132" s="43">
        <v>40</v>
      </c>
      <c r="J132" s="72">
        <f t="shared" si="28"/>
        <v>0.8</v>
      </c>
      <c r="K132" s="57">
        <f t="shared" si="25"/>
        <v>10.137600000000001</v>
      </c>
      <c r="L132" s="46"/>
      <c r="M132" s="47"/>
      <c r="N132" s="48"/>
      <c r="O132" s="49"/>
      <c r="P132" s="47"/>
      <c r="Q132" s="50"/>
    </row>
    <row r="133" spans="2:17" ht="13.5" thickBot="1">
      <c r="B133" s="65"/>
      <c r="C133" s="66" t="s">
        <v>66</v>
      </c>
      <c r="D133" s="67">
        <f>SUM(D7:D132)</f>
        <v>1188</v>
      </c>
      <c r="E133" s="68"/>
      <c r="F133" s="68"/>
      <c r="G133" s="68"/>
      <c r="H133" s="67">
        <f>SUM(H7:H132)</f>
        <v>11696.300000000001</v>
      </c>
      <c r="I133" s="67"/>
      <c r="J133" s="69"/>
      <c r="K133" s="70">
        <f>SUM(K7:K132)</f>
        <v>60701.853600000024</v>
      </c>
      <c r="L133" s="65"/>
      <c r="M133" s="67">
        <f>SUM(M7:M132)</f>
        <v>0</v>
      </c>
      <c r="N133" s="67">
        <f>SUM(N7:N132)</f>
        <v>0</v>
      </c>
      <c r="O133" s="67">
        <f>SUM(O7:O132)</f>
        <v>0</v>
      </c>
      <c r="P133" s="67">
        <f>SUM(P7:P132)</f>
        <v>0</v>
      </c>
      <c r="Q133" s="110">
        <f>SUM(Q7:Q132)</f>
        <v>0</v>
      </c>
    </row>
    <row r="136" spans="2:17">
      <c r="J136" s="1" t="s">
        <v>167</v>
      </c>
      <c r="K136" s="1">
        <v>99.9</v>
      </c>
    </row>
    <row r="137" spans="2:17">
      <c r="K137" s="7">
        <f>K133/1000/K136</f>
        <v>0.60762616216216236</v>
      </c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7"/>
  <sheetViews>
    <sheetView topLeftCell="A34" zoomScale="80" zoomScaleNormal="80" workbookViewId="0">
      <selection activeCell="M81" sqref="M81"/>
    </sheetView>
  </sheetViews>
  <sheetFormatPr defaultColWidth="9.140625" defaultRowHeight="12.75" outlineLevelRow="1"/>
  <cols>
    <col min="1" max="1" width="12" style="1" customWidth="1"/>
    <col min="2" max="2" width="47" style="1" customWidth="1"/>
    <col min="3" max="3" width="20.140625" style="1" customWidth="1"/>
    <col min="4" max="4" width="8" style="1" customWidth="1"/>
    <col min="5" max="6" width="9.140625" style="1"/>
    <col min="7" max="7" width="11.140625" style="1" customWidth="1"/>
    <col min="8" max="8" width="13.5703125" style="1" customWidth="1"/>
    <col min="9" max="9" width="14.42578125" style="1" customWidth="1"/>
    <col min="10" max="10" width="18.85546875" style="1" customWidth="1"/>
    <col min="11" max="11" width="30.140625" style="1" customWidth="1"/>
    <col min="12" max="13" width="9.140625" style="1"/>
    <col min="14" max="14" width="11.42578125" style="1" customWidth="1"/>
    <col min="15" max="15" width="9.140625" style="1"/>
    <col min="16" max="16" width="12.5703125" style="1" customWidth="1"/>
    <col min="17" max="16384" width="9.140625" style="1"/>
  </cols>
  <sheetData>
    <row r="1" spans="1:21">
      <c r="B1" s="2"/>
      <c r="C1" s="2"/>
      <c r="D1" s="3"/>
      <c r="E1" s="3"/>
      <c r="F1" s="3"/>
      <c r="G1" s="3"/>
      <c r="H1" s="3"/>
      <c r="I1" s="4"/>
      <c r="J1" s="5"/>
      <c r="K1" s="2"/>
      <c r="L1" s="3"/>
      <c r="M1" s="2"/>
      <c r="N1" s="3"/>
      <c r="O1" s="3"/>
      <c r="P1" s="3"/>
    </row>
    <row r="2" spans="1:21" ht="13.5" thickBot="1">
      <c r="A2" s="6" t="s">
        <v>264</v>
      </c>
      <c r="G2" s="6"/>
      <c r="J2" s="7"/>
    </row>
    <row r="3" spans="1:21">
      <c r="B3" s="8" t="s">
        <v>1</v>
      </c>
      <c r="C3" s="9"/>
      <c r="D3" s="10" t="s">
        <v>2</v>
      </c>
      <c r="E3" s="11"/>
      <c r="F3" s="11"/>
      <c r="G3" s="11"/>
      <c r="H3" s="11"/>
      <c r="I3" s="11"/>
      <c r="J3" s="11"/>
      <c r="K3" s="12" t="s">
        <v>3</v>
      </c>
      <c r="L3" s="11"/>
      <c r="M3" s="11"/>
      <c r="N3" s="11"/>
      <c r="O3" s="11"/>
      <c r="P3" s="13"/>
    </row>
    <row r="4" spans="1:21" ht="51.75" customHeight="1">
      <c r="B4" s="14" t="s">
        <v>4</v>
      </c>
      <c r="C4" s="15" t="s">
        <v>5</v>
      </c>
      <c r="D4" s="16" t="s">
        <v>6</v>
      </c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7" t="s">
        <v>12</v>
      </c>
      <c r="K4" s="18" t="s">
        <v>13</v>
      </c>
      <c r="L4" s="19" t="s">
        <v>14</v>
      </c>
      <c r="M4" s="19" t="s">
        <v>15</v>
      </c>
      <c r="N4" s="19" t="s">
        <v>16</v>
      </c>
      <c r="O4" s="19" t="s">
        <v>17</v>
      </c>
      <c r="P4" s="20" t="s">
        <v>18</v>
      </c>
    </row>
    <row r="5" spans="1:21" ht="16.5" customHeight="1" thickBot="1">
      <c r="B5" s="21"/>
      <c r="C5" s="22"/>
      <c r="D5" s="23" t="s">
        <v>19</v>
      </c>
      <c r="E5" s="24" t="s">
        <v>20</v>
      </c>
      <c r="F5" s="24" t="s">
        <v>21</v>
      </c>
      <c r="G5" s="24" t="s">
        <v>20</v>
      </c>
      <c r="H5" s="23" t="s">
        <v>22</v>
      </c>
      <c r="I5" s="24" t="s">
        <v>21</v>
      </c>
      <c r="J5" s="25" t="s">
        <v>23</v>
      </c>
      <c r="K5" s="21"/>
      <c r="L5" s="23" t="s">
        <v>19</v>
      </c>
      <c r="M5" s="24" t="s">
        <v>20</v>
      </c>
      <c r="N5" s="24" t="s">
        <v>23</v>
      </c>
      <c r="O5" s="23" t="s">
        <v>23</v>
      </c>
      <c r="P5" s="26" t="s">
        <v>24</v>
      </c>
      <c r="R5" s="27"/>
    </row>
    <row r="6" spans="1:21" ht="36" customHeight="1" thickTop="1">
      <c r="B6" s="28" t="s">
        <v>263</v>
      </c>
      <c r="C6" s="29"/>
      <c r="D6" s="30"/>
      <c r="E6" s="31"/>
      <c r="F6" s="31"/>
      <c r="G6" s="31"/>
      <c r="H6" s="32"/>
      <c r="I6" s="32"/>
      <c r="J6" s="33"/>
      <c r="K6" s="28"/>
      <c r="L6" s="35"/>
      <c r="M6" s="31"/>
      <c r="N6" s="31"/>
      <c r="O6" s="35"/>
      <c r="P6" s="34"/>
      <c r="R6" s="36"/>
      <c r="S6" s="37"/>
      <c r="T6" s="37"/>
      <c r="U6" s="37"/>
    </row>
    <row r="7" spans="1:21" ht="14.45" customHeight="1" outlineLevel="1">
      <c r="A7" s="1" t="s">
        <v>262</v>
      </c>
      <c r="B7" s="83" t="s">
        <v>261</v>
      </c>
      <c r="C7" s="52" t="s">
        <v>175</v>
      </c>
      <c r="D7" s="53">
        <v>4</v>
      </c>
      <c r="E7" s="54">
        <v>56</v>
      </c>
      <c r="F7" s="55">
        <v>0.15</v>
      </c>
      <c r="G7" s="54">
        <f t="shared" ref="G7:G38" si="0">E7*(1+F7)</f>
        <v>64.399999999999991</v>
      </c>
      <c r="H7" s="71">
        <v>168</v>
      </c>
      <c r="I7" s="72">
        <v>1</v>
      </c>
      <c r="J7" s="57">
        <f t="shared" ref="J7:J38" si="1">(G7/1000*H7)*I7*D7</f>
        <v>43.276799999999987</v>
      </c>
      <c r="K7" s="73"/>
      <c r="L7" s="74"/>
      <c r="M7" s="61"/>
      <c r="N7" s="75"/>
      <c r="O7" s="74"/>
      <c r="P7" s="76"/>
      <c r="R7" s="36"/>
      <c r="S7" s="37"/>
      <c r="T7" s="37"/>
      <c r="U7" s="37"/>
    </row>
    <row r="8" spans="1:21" ht="14.45" customHeight="1" outlineLevel="1">
      <c r="B8" s="51" t="s">
        <v>260</v>
      </c>
      <c r="C8" s="52" t="s">
        <v>258</v>
      </c>
      <c r="D8" s="53">
        <v>2</v>
      </c>
      <c r="E8" s="54">
        <v>54</v>
      </c>
      <c r="F8" s="55">
        <v>0.15</v>
      </c>
      <c r="G8" s="56">
        <f t="shared" si="0"/>
        <v>62.099999999999994</v>
      </c>
      <c r="H8" s="43">
        <v>3000</v>
      </c>
      <c r="I8" s="72">
        <v>1</v>
      </c>
      <c r="J8" s="57">
        <f t="shared" si="1"/>
        <v>372.59999999999997</v>
      </c>
      <c r="K8" s="46"/>
      <c r="L8" s="47"/>
      <c r="M8" s="48"/>
      <c r="N8" s="49"/>
      <c r="O8" s="47"/>
      <c r="P8" s="50"/>
      <c r="R8" s="36"/>
      <c r="S8" s="37"/>
      <c r="T8" s="37"/>
      <c r="U8" s="37"/>
    </row>
    <row r="9" spans="1:21" ht="14.45" customHeight="1" outlineLevel="1">
      <c r="B9" s="51" t="s">
        <v>259</v>
      </c>
      <c r="C9" s="52" t="s">
        <v>258</v>
      </c>
      <c r="D9" s="53">
        <v>1</v>
      </c>
      <c r="E9" s="54">
        <v>54</v>
      </c>
      <c r="F9" s="55">
        <v>0.15</v>
      </c>
      <c r="G9" s="56">
        <f t="shared" si="0"/>
        <v>62.099999999999994</v>
      </c>
      <c r="H9" s="43">
        <v>250</v>
      </c>
      <c r="I9" s="72">
        <v>1</v>
      </c>
      <c r="J9" s="57">
        <f t="shared" si="1"/>
        <v>15.524999999999999</v>
      </c>
      <c r="K9" s="46"/>
      <c r="L9" s="47"/>
      <c r="M9" s="48"/>
      <c r="N9" s="49"/>
      <c r="O9" s="47"/>
      <c r="P9" s="50"/>
      <c r="R9" s="36"/>
      <c r="S9" s="37"/>
      <c r="T9" s="37"/>
      <c r="U9" s="37"/>
    </row>
    <row r="10" spans="1:21" ht="14.45" customHeight="1" outlineLevel="1">
      <c r="B10" s="51" t="s">
        <v>257</v>
      </c>
      <c r="C10" s="52" t="s">
        <v>181</v>
      </c>
      <c r="D10" s="53">
        <v>9</v>
      </c>
      <c r="E10" s="54">
        <v>70</v>
      </c>
      <c r="F10" s="55">
        <v>0.15</v>
      </c>
      <c r="G10" s="56">
        <f t="shared" si="0"/>
        <v>80.5</v>
      </c>
      <c r="H10" s="43">
        <v>200</v>
      </c>
      <c r="I10" s="72">
        <v>1</v>
      </c>
      <c r="J10" s="57">
        <f t="shared" si="1"/>
        <v>144.9</v>
      </c>
      <c r="K10" s="46"/>
      <c r="L10" s="47"/>
      <c r="M10" s="48"/>
      <c r="N10" s="49"/>
      <c r="O10" s="47"/>
      <c r="P10" s="50"/>
      <c r="R10" s="36"/>
    </row>
    <row r="11" spans="1:21" ht="14.45" customHeight="1" outlineLevel="1">
      <c r="B11" s="51" t="s">
        <v>106</v>
      </c>
      <c r="C11" s="39" t="s">
        <v>241</v>
      </c>
      <c r="D11" s="58">
        <v>4</v>
      </c>
      <c r="E11" s="41">
        <v>40</v>
      </c>
      <c r="F11" s="55">
        <v>0.15</v>
      </c>
      <c r="G11" s="56">
        <f t="shared" si="0"/>
        <v>46</v>
      </c>
      <c r="H11" s="43">
        <v>1500</v>
      </c>
      <c r="I11" s="72">
        <v>1</v>
      </c>
      <c r="J11" s="57">
        <f t="shared" si="1"/>
        <v>276</v>
      </c>
      <c r="K11" s="46"/>
      <c r="L11" s="47"/>
      <c r="M11" s="48"/>
      <c r="N11" s="49"/>
      <c r="O11" s="47"/>
      <c r="P11" s="50"/>
      <c r="R11" s="36"/>
    </row>
    <row r="12" spans="1:21" ht="14.45" customHeight="1" outlineLevel="1">
      <c r="B12" s="51" t="s">
        <v>106</v>
      </c>
      <c r="C12" s="52" t="s">
        <v>185</v>
      </c>
      <c r="D12" s="58">
        <v>6</v>
      </c>
      <c r="E12" s="41">
        <v>27</v>
      </c>
      <c r="F12" s="55">
        <v>0.15</v>
      </c>
      <c r="G12" s="56">
        <f t="shared" si="0"/>
        <v>31.049999999999997</v>
      </c>
      <c r="H12" s="43">
        <v>1000</v>
      </c>
      <c r="I12" s="72">
        <v>1</v>
      </c>
      <c r="J12" s="57">
        <f t="shared" si="1"/>
        <v>186.29999999999998</v>
      </c>
      <c r="K12" s="46"/>
      <c r="L12" s="47"/>
      <c r="M12" s="48"/>
      <c r="N12" s="49"/>
      <c r="O12" s="47"/>
      <c r="P12" s="50"/>
      <c r="R12" s="36"/>
    </row>
    <row r="13" spans="1:21" ht="14.45" customHeight="1" outlineLevel="1">
      <c r="B13" s="51" t="s">
        <v>106</v>
      </c>
      <c r="C13" s="52" t="s">
        <v>240</v>
      </c>
      <c r="D13" s="58">
        <v>11</v>
      </c>
      <c r="E13" s="41">
        <v>50</v>
      </c>
      <c r="F13" s="55">
        <v>0.15</v>
      </c>
      <c r="G13" s="56">
        <f t="shared" si="0"/>
        <v>57.499999999999993</v>
      </c>
      <c r="H13" s="43">
        <v>1000</v>
      </c>
      <c r="I13" s="72">
        <v>1</v>
      </c>
      <c r="J13" s="57">
        <f t="shared" si="1"/>
        <v>632.49999999999989</v>
      </c>
      <c r="K13" s="46"/>
      <c r="L13" s="47"/>
      <c r="M13" s="48"/>
      <c r="N13" s="49"/>
      <c r="O13" s="47"/>
      <c r="P13" s="50"/>
      <c r="R13" s="60"/>
    </row>
    <row r="14" spans="1:21" ht="14.45" customHeight="1" outlineLevel="1">
      <c r="B14" s="51" t="s">
        <v>106</v>
      </c>
      <c r="C14" s="52" t="s">
        <v>175</v>
      </c>
      <c r="D14" s="58">
        <v>8</v>
      </c>
      <c r="E14" s="41">
        <v>56</v>
      </c>
      <c r="F14" s="55">
        <v>0.15</v>
      </c>
      <c r="G14" s="56">
        <f t="shared" si="0"/>
        <v>64.399999999999991</v>
      </c>
      <c r="H14" s="43">
        <v>1000</v>
      </c>
      <c r="I14" s="72">
        <v>1</v>
      </c>
      <c r="J14" s="57">
        <f t="shared" si="1"/>
        <v>515.19999999999993</v>
      </c>
      <c r="K14" s="46"/>
      <c r="L14" s="47"/>
      <c r="M14" s="48"/>
      <c r="N14" s="49"/>
      <c r="O14" s="47"/>
      <c r="P14" s="50"/>
      <c r="R14" s="60"/>
    </row>
    <row r="15" spans="1:21" ht="14.45" customHeight="1" outlineLevel="1">
      <c r="B15" s="59" t="s">
        <v>256</v>
      </c>
      <c r="C15" s="52" t="s">
        <v>175</v>
      </c>
      <c r="D15" s="58">
        <v>5</v>
      </c>
      <c r="E15" s="41">
        <v>56</v>
      </c>
      <c r="F15" s="55">
        <v>0.15</v>
      </c>
      <c r="G15" s="56">
        <f t="shared" si="0"/>
        <v>64.399999999999991</v>
      </c>
      <c r="H15" s="43">
        <v>200</v>
      </c>
      <c r="I15" s="72">
        <v>1</v>
      </c>
      <c r="J15" s="57">
        <f t="shared" si="1"/>
        <v>64.399999999999991</v>
      </c>
      <c r="K15" s="46"/>
      <c r="L15" s="47"/>
      <c r="M15" s="48"/>
      <c r="N15" s="49"/>
      <c r="O15" s="47"/>
      <c r="P15" s="50"/>
      <c r="R15" s="60"/>
    </row>
    <row r="16" spans="1:21" ht="14.45" customHeight="1" outlineLevel="1">
      <c r="B16" s="59" t="s">
        <v>255</v>
      </c>
      <c r="C16" s="52" t="s">
        <v>168</v>
      </c>
      <c r="D16" s="53">
        <v>3</v>
      </c>
      <c r="E16" s="54">
        <v>72</v>
      </c>
      <c r="F16" s="55">
        <v>0.15</v>
      </c>
      <c r="G16" s="56">
        <f t="shared" si="0"/>
        <v>82.8</v>
      </c>
      <c r="H16" s="43">
        <v>50</v>
      </c>
      <c r="I16" s="72">
        <v>1</v>
      </c>
      <c r="J16" s="57">
        <f t="shared" si="1"/>
        <v>12.419999999999998</v>
      </c>
      <c r="K16" s="46"/>
      <c r="L16" s="47"/>
      <c r="M16" s="48"/>
      <c r="N16" s="49"/>
      <c r="O16" s="47"/>
      <c r="P16" s="50"/>
      <c r="R16" s="60"/>
    </row>
    <row r="17" spans="1:18" ht="14.45" customHeight="1" outlineLevel="1">
      <c r="B17" s="59" t="s">
        <v>254</v>
      </c>
      <c r="C17" s="52" t="s">
        <v>168</v>
      </c>
      <c r="D17" s="53">
        <v>8</v>
      </c>
      <c r="E17" s="54">
        <v>72</v>
      </c>
      <c r="F17" s="55">
        <v>0.15</v>
      </c>
      <c r="G17" s="56">
        <f t="shared" si="0"/>
        <v>82.8</v>
      </c>
      <c r="H17" s="43">
        <v>100</v>
      </c>
      <c r="I17" s="72">
        <v>1</v>
      </c>
      <c r="J17" s="57">
        <f t="shared" si="1"/>
        <v>66.239999999999995</v>
      </c>
      <c r="K17" s="46"/>
      <c r="L17" s="47"/>
      <c r="M17" s="48"/>
      <c r="N17" s="49"/>
      <c r="O17" s="47"/>
      <c r="P17" s="50"/>
      <c r="R17" s="60"/>
    </row>
    <row r="18" spans="1:18" ht="14.45" customHeight="1" outlineLevel="1">
      <c r="B18" s="59" t="s">
        <v>252</v>
      </c>
      <c r="C18" s="39" t="s">
        <v>253</v>
      </c>
      <c r="D18" s="58">
        <v>6</v>
      </c>
      <c r="E18" s="41">
        <v>31</v>
      </c>
      <c r="F18" s="55">
        <v>0.15</v>
      </c>
      <c r="G18" s="56">
        <f t="shared" si="0"/>
        <v>35.65</v>
      </c>
      <c r="H18" s="43">
        <v>50</v>
      </c>
      <c r="I18" s="72">
        <v>1</v>
      </c>
      <c r="J18" s="57">
        <f t="shared" si="1"/>
        <v>10.695</v>
      </c>
      <c r="K18" s="46"/>
      <c r="L18" s="47"/>
      <c r="M18" s="48"/>
      <c r="N18" s="49"/>
      <c r="O18" s="47"/>
      <c r="P18" s="50"/>
      <c r="R18" s="60"/>
    </row>
    <row r="19" spans="1:18" ht="14.45" customHeight="1" outlineLevel="1">
      <c r="B19" s="59" t="s">
        <v>252</v>
      </c>
      <c r="C19" s="52" t="s">
        <v>185</v>
      </c>
      <c r="D19" s="58">
        <v>6</v>
      </c>
      <c r="E19" s="41">
        <v>27</v>
      </c>
      <c r="F19" s="55">
        <v>0.15</v>
      </c>
      <c r="G19" s="56">
        <f t="shared" si="0"/>
        <v>31.049999999999997</v>
      </c>
      <c r="H19" s="43">
        <v>50</v>
      </c>
      <c r="I19" s="72">
        <v>1</v>
      </c>
      <c r="J19" s="57">
        <f t="shared" si="1"/>
        <v>9.3149999999999995</v>
      </c>
      <c r="K19" s="46"/>
      <c r="L19" s="47"/>
      <c r="M19" s="48"/>
      <c r="N19" s="49"/>
      <c r="O19" s="47"/>
      <c r="P19" s="50"/>
      <c r="R19" s="60"/>
    </row>
    <row r="20" spans="1:18" ht="14.45" customHeight="1" outlineLevel="1">
      <c r="A20" s="1" t="s">
        <v>69</v>
      </c>
      <c r="B20" s="59" t="s">
        <v>251</v>
      </c>
      <c r="C20" s="52" t="s">
        <v>175</v>
      </c>
      <c r="D20" s="53">
        <v>8</v>
      </c>
      <c r="E20" s="54">
        <v>56</v>
      </c>
      <c r="F20" s="55">
        <v>0.15</v>
      </c>
      <c r="G20" s="56">
        <f t="shared" si="0"/>
        <v>64.399999999999991</v>
      </c>
      <c r="H20" s="43">
        <v>50</v>
      </c>
      <c r="I20" s="72">
        <v>1</v>
      </c>
      <c r="J20" s="57">
        <f t="shared" si="1"/>
        <v>25.759999999999994</v>
      </c>
      <c r="K20" s="46"/>
      <c r="L20" s="47"/>
      <c r="M20" s="48"/>
      <c r="N20" s="49"/>
      <c r="O20" s="47"/>
      <c r="P20" s="50"/>
      <c r="R20" s="60"/>
    </row>
    <row r="21" spans="1:18" ht="14.45" customHeight="1" outlineLevel="1">
      <c r="B21" s="59" t="s">
        <v>251</v>
      </c>
      <c r="C21" s="39" t="s">
        <v>173</v>
      </c>
      <c r="D21" s="58">
        <v>12</v>
      </c>
      <c r="E21" s="41">
        <v>55</v>
      </c>
      <c r="F21" s="55">
        <v>0.15</v>
      </c>
      <c r="G21" s="56">
        <f t="shared" si="0"/>
        <v>63.249999999999993</v>
      </c>
      <c r="H21" s="43">
        <v>50</v>
      </c>
      <c r="I21" s="72">
        <v>1</v>
      </c>
      <c r="J21" s="57">
        <f t="shared" si="1"/>
        <v>37.949999999999989</v>
      </c>
      <c r="K21" s="46"/>
      <c r="L21" s="47"/>
      <c r="M21" s="48"/>
      <c r="N21" s="49"/>
      <c r="O21" s="47"/>
      <c r="P21" s="50"/>
      <c r="R21" s="60"/>
    </row>
    <row r="22" spans="1:18" ht="14.45" customHeight="1" outlineLevel="1">
      <c r="B22" s="59" t="s">
        <v>250</v>
      </c>
      <c r="C22" s="52" t="s">
        <v>181</v>
      </c>
      <c r="D22" s="53">
        <v>13</v>
      </c>
      <c r="E22" s="54">
        <v>70</v>
      </c>
      <c r="F22" s="55">
        <v>0.15</v>
      </c>
      <c r="G22" s="56">
        <f t="shared" si="0"/>
        <v>80.5</v>
      </c>
      <c r="H22" s="43">
        <v>250</v>
      </c>
      <c r="I22" s="72">
        <v>1</v>
      </c>
      <c r="J22" s="57">
        <f t="shared" si="1"/>
        <v>261.625</v>
      </c>
      <c r="K22" s="46"/>
      <c r="L22" s="47"/>
      <c r="M22" s="48"/>
      <c r="N22" s="49"/>
      <c r="O22" s="47"/>
      <c r="P22" s="50"/>
      <c r="R22" s="60"/>
    </row>
    <row r="23" spans="1:18" ht="14.45" customHeight="1" outlineLevel="1">
      <c r="B23" s="59" t="s">
        <v>249</v>
      </c>
      <c r="C23" s="52" t="s">
        <v>168</v>
      </c>
      <c r="D23" s="53">
        <v>1</v>
      </c>
      <c r="E23" s="54">
        <v>72</v>
      </c>
      <c r="F23" s="55">
        <v>0.15</v>
      </c>
      <c r="G23" s="56">
        <f t="shared" si="0"/>
        <v>82.8</v>
      </c>
      <c r="H23" s="43">
        <v>24</v>
      </c>
      <c r="I23" s="72">
        <v>1</v>
      </c>
      <c r="J23" s="57">
        <f t="shared" si="1"/>
        <v>1.9872000000000001</v>
      </c>
      <c r="K23" s="46"/>
      <c r="L23" s="47"/>
      <c r="M23" s="48"/>
      <c r="N23" s="49"/>
      <c r="O23" s="47"/>
      <c r="P23" s="50"/>
      <c r="R23" s="60"/>
    </row>
    <row r="24" spans="1:18" ht="14.45" customHeight="1" outlineLevel="1">
      <c r="B24" s="59" t="s">
        <v>248</v>
      </c>
      <c r="C24" s="52" t="s">
        <v>168</v>
      </c>
      <c r="D24" s="53">
        <v>1</v>
      </c>
      <c r="E24" s="54">
        <v>72</v>
      </c>
      <c r="F24" s="55">
        <v>0.15</v>
      </c>
      <c r="G24" s="56">
        <f t="shared" si="0"/>
        <v>82.8</v>
      </c>
      <c r="H24" s="43">
        <v>35</v>
      </c>
      <c r="I24" s="72">
        <v>1</v>
      </c>
      <c r="J24" s="57">
        <f t="shared" si="1"/>
        <v>2.8980000000000001</v>
      </c>
      <c r="K24" s="46"/>
      <c r="L24" s="47"/>
      <c r="M24" s="48"/>
      <c r="N24" s="49"/>
      <c r="O24" s="47"/>
      <c r="P24" s="50"/>
      <c r="R24" s="60"/>
    </row>
    <row r="25" spans="1:18" ht="14.45" customHeight="1" outlineLevel="1">
      <c r="B25" s="59" t="s">
        <v>247</v>
      </c>
      <c r="C25" s="52" t="s">
        <v>175</v>
      </c>
      <c r="D25" s="58">
        <v>2</v>
      </c>
      <c r="E25" s="41">
        <v>56</v>
      </c>
      <c r="F25" s="55">
        <v>0.15</v>
      </c>
      <c r="G25" s="56">
        <f t="shared" si="0"/>
        <v>64.399999999999991</v>
      </c>
      <c r="H25" s="43">
        <v>250</v>
      </c>
      <c r="I25" s="72">
        <v>1</v>
      </c>
      <c r="J25" s="57">
        <f t="shared" si="1"/>
        <v>32.199999999999996</v>
      </c>
      <c r="K25" s="46"/>
      <c r="L25" s="47"/>
      <c r="M25" s="48"/>
      <c r="N25" s="49"/>
      <c r="O25" s="47"/>
      <c r="P25" s="50"/>
      <c r="R25" s="60"/>
    </row>
    <row r="26" spans="1:18" ht="14.45" customHeight="1" outlineLevel="1">
      <c r="B26" s="59" t="s">
        <v>246</v>
      </c>
      <c r="C26" s="52" t="s">
        <v>168</v>
      </c>
      <c r="D26" s="53">
        <v>4</v>
      </c>
      <c r="E26" s="54">
        <v>72</v>
      </c>
      <c r="F26" s="55">
        <v>0.15</v>
      </c>
      <c r="G26" s="56">
        <f t="shared" si="0"/>
        <v>82.8</v>
      </c>
      <c r="H26" s="43">
        <v>500</v>
      </c>
      <c r="I26" s="72">
        <v>1</v>
      </c>
      <c r="J26" s="57">
        <f t="shared" si="1"/>
        <v>165.6</v>
      </c>
      <c r="K26" s="46"/>
      <c r="L26" s="47"/>
      <c r="M26" s="48"/>
      <c r="N26" s="49"/>
      <c r="O26" s="47"/>
      <c r="P26" s="50"/>
      <c r="R26" s="60"/>
    </row>
    <row r="27" spans="1:18" ht="14.45" customHeight="1" outlineLevel="1">
      <c r="B27" s="59" t="s">
        <v>245</v>
      </c>
      <c r="C27" s="52" t="s">
        <v>168</v>
      </c>
      <c r="D27" s="53">
        <v>2</v>
      </c>
      <c r="E27" s="54">
        <v>72</v>
      </c>
      <c r="F27" s="55">
        <v>0.15</v>
      </c>
      <c r="G27" s="56">
        <f t="shared" si="0"/>
        <v>82.8</v>
      </c>
      <c r="H27" s="43">
        <v>50</v>
      </c>
      <c r="I27" s="72">
        <v>1</v>
      </c>
      <c r="J27" s="57">
        <f t="shared" si="1"/>
        <v>8.2799999999999994</v>
      </c>
      <c r="K27" s="46"/>
      <c r="L27" s="47"/>
      <c r="M27" s="48"/>
      <c r="N27" s="49"/>
      <c r="O27" s="47"/>
      <c r="P27" s="50"/>
      <c r="R27" s="60"/>
    </row>
    <row r="28" spans="1:18" ht="14.45" customHeight="1" outlineLevel="1">
      <c r="B28" s="59" t="s">
        <v>243</v>
      </c>
      <c r="C28" s="52" t="s">
        <v>244</v>
      </c>
      <c r="D28" s="39">
        <v>163</v>
      </c>
      <c r="E28" s="41">
        <v>1</v>
      </c>
      <c r="F28" s="55">
        <v>0</v>
      </c>
      <c r="G28" s="56">
        <f t="shared" si="0"/>
        <v>1</v>
      </c>
      <c r="H28" s="43">
        <v>50</v>
      </c>
      <c r="I28" s="72">
        <v>1</v>
      </c>
      <c r="J28" s="57">
        <f t="shared" si="1"/>
        <v>8.15</v>
      </c>
      <c r="K28" s="46"/>
      <c r="L28" s="47"/>
      <c r="M28" s="48"/>
      <c r="N28" s="49"/>
      <c r="O28" s="47"/>
      <c r="P28" s="50"/>
      <c r="R28" s="60"/>
    </row>
    <row r="29" spans="1:18" ht="14.45" customHeight="1" outlineLevel="1">
      <c r="B29" s="59" t="s">
        <v>243</v>
      </c>
      <c r="C29" s="39" t="s">
        <v>221</v>
      </c>
      <c r="D29" s="39">
        <v>20</v>
      </c>
      <c r="E29" s="41">
        <v>4</v>
      </c>
      <c r="F29" s="55">
        <v>0</v>
      </c>
      <c r="G29" s="56">
        <f t="shared" si="0"/>
        <v>4</v>
      </c>
      <c r="H29" s="43">
        <v>50</v>
      </c>
      <c r="I29" s="72">
        <v>1</v>
      </c>
      <c r="J29" s="57">
        <f t="shared" si="1"/>
        <v>4</v>
      </c>
      <c r="K29" s="46"/>
      <c r="L29" s="47"/>
      <c r="M29" s="48"/>
      <c r="N29" s="49"/>
      <c r="O29" s="47"/>
      <c r="P29" s="50"/>
      <c r="R29" s="60"/>
    </row>
    <row r="30" spans="1:18" ht="14.45" customHeight="1" outlineLevel="1">
      <c r="A30" s="1" t="s">
        <v>95</v>
      </c>
      <c r="B30" s="119" t="s">
        <v>242</v>
      </c>
      <c r="C30" s="113" t="s">
        <v>175</v>
      </c>
      <c r="D30" s="114">
        <v>18</v>
      </c>
      <c r="E30" s="115">
        <v>56</v>
      </c>
      <c r="F30" s="55">
        <v>0.15</v>
      </c>
      <c r="G30" s="56">
        <f t="shared" si="0"/>
        <v>64.399999999999991</v>
      </c>
      <c r="H30" s="43">
        <v>500</v>
      </c>
      <c r="I30" s="72">
        <v>1</v>
      </c>
      <c r="J30" s="57">
        <f t="shared" si="1"/>
        <v>579.59999999999991</v>
      </c>
      <c r="K30" s="46"/>
      <c r="L30" s="47"/>
      <c r="M30" s="48"/>
      <c r="N30" s="49"/>
      <c r="O30" s="47"/>
      <c r="P30" s="50"/>
      <c r="R30" s="60"/>
    </row>
    <row r="31" spans="1:18" ht="14.45" customHeight="1" outlineLevel="1">
      <c r="B31" s="120" t="s">
        <v>242</v>
      </c>
      <c r="C31" s="121" t="s">
        <v>198</v>
      </c>
      <c r="D31" s="77">
        <v>8</v>
      </c>
      <c r="E31" s="118">
        <v>7</v>
      </c>
      <c r="F31" s="55">
        <v>0</v>
      </c>
      <c r="G31" s="56">
        <f t="shared" si="0"/>
        <v>7</v>
      </c>
      <c r="H31" s="43">
        <v>100</v>
      </c>
      <c r="I31" s="72">
        <v>1</v>
      </c>
      <c r="J31" s="57">
        <f t="shared" si="1"/>
        <v>5.6000000000000005</v>
      </c>
      <c r="K31" s="46"/>
      <c r="L31" s="47"/>
      <c r="M31" s="48"/>
      <c r="N31" s="49"/>
      <c r="O31" s="47"/>
      <c r="P31" s="50"/>
      <c r="R31" s="60"/>
    </row>
    <row r="32" spans="1:18" ht="14.45" customHeight="1" outlineLevel="1">
      <c r="B32" s="59" t="s">
        <v>106</v>
      </c>
      <c r="C32" s="39" t="s">
        <v>241</v>
      </c>
      <c r="D32" s="58">
        <v>2</v>
      </c>
      <c r="E32" s="41">
        <v>40</v>
      </c>
      <c r="F32" s="55">
        <v>0.15</v>
      </c>
      <c r="G32" s="56">
        <f t="shared" si="0"/>
        <v>46</v>
      </c>
      <c r="H32" s="43">
        <v>500</v>
      </c>
      <c r="I32" s="72">
        <v>1</v>
      </c>
      <c r="J32" s="57">
        <f t="shared" si="1"/>
        <v>46</v>
      </c>
      <c r="K32" s="46"/>
      <c r="L32" s="47"/>
      <c r="M32" s="48"/>
      <c r="N32" s="49"/>
      <c r="O32" s="47"/>
      <c r="P32" s="50"/>
      <c r="R32" s="60"/>
    </row>
    <row r="33" spans="2:18" ht="14.45" customHeight="1" outlineLevel="1">
      <c r="B33" s="59" t="s">
        <v>106</v>
      </c>
      <c r="C33" s="52" t="s">
        <v>185</v>
      </c>
      <c r="D33" s="58">
        <v>2</v>
      </c>
      <c r="E33" s="41">
        <v>27</v>
      </c>
      <c r="F33" s="55">
        <v>0.15</v>
      </c>
      <c r="G33" s="56">
        <f t="shared" si="0"/>
        <v>31.049999999999997</v>
      </c>
      <c r="H33" s="43">
        <v>500</v>
      </c>
      <c r="I33" s="72">
        <v>1</v>
      </c>
      <c r="J33" s="57">
        <f t="shared" si="1"/>
        <v>31.049999999999997</v>
      </c>
      <c r="K33" s="46"/>
      <c r="L33" s="47"/>
      <c r="M33" s="48"/>
      <c r="N33" s="49"/>
      <c r="O33" s="47"/>
      <c r="P33" s="50"/>
      <c r="R33" s="60"/>
    </row>
    <row r="34" spans="2:18" ht="14.45" customHeight="1" outlineLevel="1">
      <c r="B34" s="59" t="s">
        <v>106</v>
      </c>
      <c r="C34" s="52" t="s">
        <v>240</v>
      </c>
      <c r="D34" s="58">
        <v>7</v>
      </c>
      <c r="E34" s="41">
        <v>50</v>
      </c>
      <c r="F34" s="55">
        <v>0.15</v>
      </c>
      <c r="G34" s="56">
        <f t="shared" si="0"/>
        <v>57.499999999999993</v>
      </c>
      <c r="H34" s="43">
        <v>500</v>
      </c>
      <c r="I34" s="72">
        <v>1</v>
      </c>
      <c r="J34" s="57">
        <f t="shared" si="1"/>
        <v>201.24999999999997</v>
      </c>
      <c r="K34" s="46"/>
      <c r="L34" s="47"/>
      <c r="M34" s="48"/>
      <c r="N34" s="49"/>
      <c r="O34" s="47"/>
      <c r="P34" s="50"/>
      <c r="R34" s="60"/>
    </row>
    <row r="35" spans="2:18" ht="14.45" customHeight="1" outlineLevel="1">
      <c r="B35" s="59" t="s">
        <v>106</v>
      </c>
      <c r="C35" s="52" t="s">
        <v>175</v>
      </c>
      <c r="D35" s="58">
        <v>4</v>
      </c>
      <c r="E35" s="41">
        <v>56</v>
      </c>
      <c r="F35" s="55">
        <v>0.15</v>
      </c>
      <c r="G35" s="56">
        <f t="shared" si="0"/>
        <v>64.399999999999991</v>
      </c>
      <c r="H35" s="43">
        <v>500</v>
      </c>
      <c r="I35" s="72">
        <v>1</v>
      </c>
      <c r="J35" s="57">
        <f t="shared" si="1"/>
        <v>128.79999999999998</v>
      </c>
      <c r="K35" s="46"/>
      <c r="L35" s="47"/>
      <c r="M35" s="48"/>
      <c r="N35" s="49"/>
      <c r="O35" s="47"/>
      <c r="P35" s="50"/>
      <c r="R35" s="60"/>
    </row>
    <row r="36" spans="2:18" ht="14.45" customHeight="1" outlineLevel="1">
      <c r="B36" s="82" t="s">
        <v>239</v>
      </c>
      <c r="C36" s="39" t="s">
        <v>173</v>
      </c>
      <c r="D36" s="58">
        <v>3</v>
      </c>
      <c r="E36" s="41">
        <v>55</v>
      </c>
      <c r="F36" s="55">
        <v>0.15</v>
      </c>
      <c r="G36" s="56">
        <f t="shared" si="0"/>
        <v>63.249999999999993</v>
      </c>
      <c r="H36" s="43">
        <v>500</v>
      </c>
      <c r="I36" s="72">
        <v>1</v>
      </c>
      <c r="J36" s="57">
        <f t="shared" si="1"/>
        <v>94.874999999999972</v>
      </c>
      <c r="K36" s="46"/>
      <c r="L36" s="47"/>
      <c r="M36" s="48"/>
      <c r="N36" s="49"/>
      <c r="O36" s="47"/>
      <c r="P36" s="50"/>
      <c r="R36" s="60"/>
    </row>
    <row r="37" spans="2:18" ht="14.45" customHeight="1" outlineLevel="1">
      <c r="B37" s="59" t="s">
        <v>238</v>
      </c>
      <c r="C37" s="52" t="s">
        <v>181</v>
      </c>
      <c r="D37" s="53">
        <v>10</v>
      </c>
      <c r="E37" s="54">
        <v>70</v>
      </c>
      <c r="F37" s="55">
        <v>0.15</v>
      </c>
      <c r="G37" s="56">
        <f t="shared" si="0"/>
        <v>80.5</v>
      </c>
      <c r="H37" s="43">
        <v>250</v>
      </c>
      <c r="I37" s="72">
        <v>1</v>
      </c>
      <c r="J37" s="57">
        <f t="shared" si="1"/>
        <v>201.25</v>
      </c>
      <c r="K37" s="73"/>
      <c r="L37" s="74"/>
      <c r="M37" s="61"/>
      <c r="N37" s="75"/>
      <c r="O37" s="74"/>
      <c r="P37" s="76"/>
      <c r="R37" s="60"/>
    </row>
    <row r="38" spans="2:18" ht="14.45" customHeight="1" outlineLevel="1">
      <c r="B38" s="59" t="s">
        <v>237</v>
      </c>
      <c r="C38" s="52" t="s">
        <v>175</v>
      </c>
      <c r="D38" s="58">
        <v>43</v>
      </c>
      <c r="E38" s="41">
        <v>56</v>
      </c>
      <c r="F38" s="55">
        <v>0.15</v>
      </c>
      <c r="G38" s="56">
        <f t="shared" si="0"/>
        <v>64.399999999999991</v>
      </c>
      <c r="H38" s="43">
        <v>1500</v>
      </c>
      <c r="I38" s="72">
        <v>1</v>
      </c>
      <c r="J38" s="57">
        <f t="shared" si="1"/>
        <v>4153.7999999999993</v>
      </c>
      <c r="K38" s="46"/>
      <c r="L38" s="47"/>
      <c r="M38" s="48"/>
      <c r="N38" s="49"/>
      <c r="O38" s="47"/>
      <c r="P38" s="50"/>
      <c r="R38" s="60"/>
    </row>
    <row r="39" spans="2:18" ht="14.45" customHeight="1" outlineLevel="1">
      <c r="B39" s="59" t="s">
        <v>237</v>
      </c>
      <c r="C39" s="116" t="s">
        <v>177</v>
      </c>
      <c r="D39" s="58">
        <v>27</v>
      </c>
      <c r="E39" s="118">
        <v>124</v>
      </c>
      <c r="F39" s="55">
        <v>0.15</v>
      </c>
      <c r="G39" s="56">
        <f t="shared" ref="G39:G69" si="2">E39*(1+F39)</f>
        <v>142.6</v>
      </c>
      <c r="H39" s="43">
        <v>1500</v>
      </c>
      <c r="I39" s="72">
        <v>1</v>
      </c>
      <c r="J39" s="57">
        <f t="shared" ref="J39:J70" si="3">(G39/1000*H39)*I39*D39</f>
        <v>5775.3</v>
      </c>
      <c r="K39" s="46"/>
      <c r="L39" s="47"/>
      <c r="M39" s="48"/>
      <c r="N39" s="49"/>
      <c r="O39" s="47"/>
      <c r="P39" s="50"/>
      <c r="R39" s="60"/>
    </row>
    <row r="40" spans="2:18" ht="14.45" customHeight="1" outlineLevel="1">
      <c r="B40" s="59" t="s">
        <v>237</v>
      </c>
      <c r="C40" s="39" t="s">
        <v>198</v>
      </c>
      <c r="D40" s="58">
        <v>36</v>
      </c>
      <c r="E40" s="41">
        <v>7</v>
      </c>
      <c r="F40" s="55"/>
      <c r="G40" s="56">
        <f t="shared" si="2"/>
        <v>7</v>
      </c>
      <c r="H40" s="43">
        <v>1500</v>
      </c>
      <c r="I40" s="72">
        <v>1</v>
      </c>
      <c r="J40" s="57">
        <f t="shared" si="3"/>
        <v>378</v>
      </c>
      <c r="K40" s="46"/>
      <c r="L40" s="47"/>
      <c r="M40" s="48"/>
      <c r="N40" s="49"/>
      <c r="O40" s="47"/>
      <c r="P40" s="50"/>
      <c r="R40" s="60"/>
    </row>
    <row r="41" spans="2:18" ht="14.45" customHeight="1" outlineLevel="1">
      <c r="B41" s="59" t="s">
        <v>236</v>
      </c>
      <c r="C41" s="52" t="s">
        <v>175</v>
      </c>
      <c r="D41" s="58">
        <v>2</v>
      </c>
      <c r="E41" s="41">
        <v>56</v>
      </c>
      <c r="F41" s="55">
        <v>0.15</v>
      </c>
      <c r="G41" s="56">
        <f t="shared" si="2"/>
        <v>64.399999999999991</v>
      </c>
      <c r="H41" s="43">
        <v>1000</v>
      </c>
      <c r="I41" s="72">
        <v>1</v>
      </c>
      <c r="J41" s="57">
        <f t="shared" si="3"/>
        <v>128.79999999999998</v>
      </c>
      <c r="K41" s="46"/>
      <c r="L41" s="47"/>
      <c r="M41" s="48"/>
      <c r="N41" s="49"/>
      <c r="O41" s="47"/>
      <c r="P41" s="50"/>
      <c r="R41" s="60"/>
    </row>
    <row r="42" spans="2:18" ht="14.45" customHeight="1" outlineLevel="1">
      <c r="B42" s="59" t="s">
        <v>235</v>
      </c>
      <c r="C42" s="39" t="s">
        <v>173</v>
      </c>
      <c r="D42" s="58">
        <v>2</v>
      </c>
      <c r="E42" s="41">
        <v>55</v>
      </c>
      <c r="F42" s="55">
        <v>0.15</v>
      </c>
      <c r="G42" s="56">
        <f t="shared" si="2"/>
        <v>63.249999999999993</v>
      </c>
      <c r="H42" s="43">
        <v>500</v>
      </c>
      <c r="I42" s="72">
        <v>1</v>
      </c>
      <c r="J42" s="57">
        <f t="shared" si="3"/>
        <v>63.249999999999986</v>
      </c>
      <c r="K42" s="46"/>
      <c r="L42" s="47"/>
      <c r="M42" s="48"/>
      <c r="N42" s="49"/>
      <c r="O42" s="47"/>
      <c r="P42" s="50"/>
      <c r="R42" s="60"/>
    </row>
    <row r="43" spans="2:18" ht="14.45" customHeight="1" outlineLevel="1">
      <c r="B43" s="59" t="s">
        <v>234</v>
      </c>
      <c r="C43" s="52" t="s">
        <v>175</v>
      </c>
      <c r="D43" s="58">
        <v>1</v>
      </c>
      <c r="E43" s="41">
        <v>56</v>
      </c>
      <c r="F43" s="55">
        <v>0.15</v>
      </c>
      <c r="G43" s="56">
        <f t="shared" si="2"/>
        <v>64.399999999999991</v>
      </c>
      <c r="H43" s="43">
        <v>500</v>
      </c>
      <c r="I43" s="72">
        <v>1</v>
      </c>
      <c r="J43" s="57">
        <f t="shared" si="3"/>
        <v>32.199999999999996</v>
      </c>
      <c r="K43" s="46"/>
      <c r="L43" s="47"/>
      <c r="M43" s="48"/>
      <c r="N43" s="49"/>
      <c r="O43" s="47"/>
      <c r="P43" s="50"/>
      <c r="R43" s="60"/>
    </row>
    <row r="44" spans="2:18" ht="14.45" customHeight="1" outlineLevel="1">
      <c r="B44" s="59" t="s">
        <v>233</v>
      </c>
      <c r="C44" s="52" t="s">
        <v>185</v>
      </c>
      <c r="D44" s="58">
        <v>1</v>
      </c>
      <c r="E44" s="41">
        <v>27</v>
      </c>
      <c r="F44" s="55">
        <v>0.15</v>
      </c>
      <c r="G44" s="56">
        <f t="shared" si="2"/>
        <v>31.049999999999997</v>
      </c>
      <c r="H44" s="43">
        <v>250</v>
      </c>
      <c r="I44" s="72">
        <v>1</v>
      </c>
      <c r="J44" s="57">
        <f t="shared" si="3"/>
        <v>7.7624999999999993</v>
      </c>
      <c r="K44" s="46"/>
      <c r="L44" s="47"/>
      <c r="M44" s="48"/>
      <c r="N44" s="49"/>
      <c r="O44" s="47"/>
      <c r="P44" s="50"/>
      <c r="R44" s="60"/>
    </row>
    <row r="45" spans="2:18" ht="14.45" customHeight="1" outlineLevel="1">
      <c r="B45" s="59" t="s">
        <v>233</v>
      </c>
      <c r="C45" s="52" t="s">
        <v>175</v>
      </c>
      <c r="D45" s="58">
        <v>1</v>
      </c>
      <c r="E45" s="41">
        <v>56</v>
      </c>
      <c r="F45" s="55">
        <v>0.15</v>
      </c>
      <c r="G45" s="56">
        <f t="shared" si="2"/>
        <v>64.399999999999991</v>
      </c>
      <c r="H45" s="43">
        <v>250</v>
      </c>
      <c r="I45" s="72">
        <v>1</v>
      </c>
      <c r="J45" s="57">
        <f t="shared" si="3"/>
        <v>16.099999999999998</v>
      </c>
      <c r="K45" s="46"/>
      <c r="L45" s="47"/>
      <c r="M45" s="48"/>
      <c r="N45" s="49"/>
      <c r="O45" s="47"/>
      <c r="P45" s="50"/>
      <c r="R45" s="60"/>
    </row>
    <row r="46" spans="2:18" ht="14.45" customHeight="1" outlineLevel="1">
      <c r="B46" s="81" t="s">
        <v>231</v>
      </c>
      <c r="C46" s="39" t="s">
        <v>173</v>
      </c>
      <c r="D46" s="58">
        <v>4</v>
      </c>
      <c r="E46" s="41">
        <v>55</v>
      </c>
      <c r="F46" s="55">
        <v>0.15</v>
      </c>
      <c r="G46" s="56">
        <f t="shared" si="2"/>
        <v>63.249999999999993</v>
      </c>
      <c r="H46" s="43">
        <v>1300</v>
      </c>
      <c r="I46" s="72">
        <v>1</v>
      </c>
      <c r="J46" s="57">
        <f t="shared" si="3"/>
        <v>328.89999999999992</v>
      </c>
      <c r="K46" s="46"/>
      <c r="L46" s="47"/>
      <c r="M46" s="48"/>
      <c r="N46" s="49"/>
      <c r="O46" s="47"/>
      <c r="P46" s="50"/>
      <c r="R46" s="60"/>
    </row>
    <row r="47" spans="2:18" ht="14.45" customHeight="1" outlineLevel="1">
      <c r="B47" s="81" t="s">
        <v>231</v>
      </c>
      <c r="C47" s="116" t="s">
        <v>232</v>
      </c>
      <c r="D47" s="58">
        <v>4</v>
      </c>
      <c r="E47" s="118">
        <v>248</v>
      </c>
      <c r="F47" s="55">
        <v>0.15</v>
      </c>
      <c r="G47" s="56">
        <f t="shared" si="2"/>
        <v>285.2</v>
      </c>
      <c r="H47" s="43">
        <v>1300</v>
      </c>
      <c r="I47" s="72">
        <v>1</v>
      </c>
      <c r="J47" s="57">
        <f t="shared" si="3"/>
        <v>1483.04</v>
      </c>
      <c r="K47" s="46"/>
      <c r="L47" s="47"/>
      <c r="M47" s="48"/>
      <c r="N47" s="49"/>
      <c r="O47" s="47"/>
      <c r="P47" s="50"/>
      <c r="R47" s="60"/>
    </row>
    <row r="48" spans="2:18" outlineLevel="1">
      <c r="B48" s="81" t="s">
        <v>231</v>
      </c>
      <c r="C48" s="39" t="s">
        <v>198</v>
      </c>
      <c r="D48" s="58">
        <v>4</v>
      </c>
      <c r="E48" s="41">
        <v>7</v>
      </c>
      <c r="F48" s="42"/>
      <c r="G48" s="56">
        <f t="shared" si="2"/>
        <v>7</v>
      </c>
      <c r="H48" s="43">
        <v>1300</v>
      </c>
      <c r="I48" s="72">
        <v>1</v>
      </c>
      <c r="J48" s="57">
        <f t="shared" si="3"/>
        <v>36.4</v>
      </c>
      <c r="K48" s="46"/>
      <c r="L48" s="47"/>
      <c r="M48" s="48"/>
      <c r="N48" s="49"/>
      <c r="O48" s="47"/>
      <c r="P48" s="50"/>
      <c r="R48" s="60"/>
    </row>
    <row r="49" spans="2:18" outlineLevel="1">
      <c r="B49" s="59" t="s">
        <v>230</v>
      </c>
      <c r="C49" s="52" t="s">
        <v>175</v>
      </c>
      <c r="D49" s="58">
        <v>1</v>
      </c>
      <c r="E49" s="41">
        <v>56</v>
      </c>
      <c r="F49" s="55">
        <v>0.15</v>
      </c>
      <c r="G49" s="56">
        <f t="shared" si="2"/>
        <v>64.399999999999991</v>
      </c>
      <c r="H49" s="43">
        <v>750</v>
      </c>
      <c r="I49" s="72">
        <v>1</v>
      </c>
      <c r="J49" s="57">
        <f t="shared" si="3"/>
        <v>48.29999999999999</v>
      </c>
      <c r="K49" s="46"/>
      <c r="L49" s="47"/>
      <c r="M49" s="48"/>
      <c r="N49" s="49"/>
      <c r="O49" s="47"/>
      <c r="P49" s="50"/>
      <c r="R49" s="60"/>
    </row>
    <row r="50" spans="2:18" outlineLevel="1">
      <c r="B50" s="59" t="s">
        <v>229</v>
      </c>
      <c r="C50" s="52" t="s">
        <v>175</v>
      </c>
      <c r="D50" s="58">
        <v>2</v>
      </c>
      <c r="E50" s="41">
        <v>56</v>
      </c>
      <c r="F50" s="55">
        <v>0.15</v>
      </c>
      <c r="G50" s="56">
        <f t="shared" si="2"/>
        <v>64.399999999999991</v>
      </c>
      <c r="H50" s="43">
        <v>10</v>
      </c>
      <c r="I50" s="72">
        <v>1</v>
      </c>
      <c r="J50" s="57">
        <f t="shared" si="3"/>
        <v>1.2879999999999998</v>
      </c>
      <c r="K50" s="46"/>
      <c r="L50" s="47"/>
      <c r="M50" s="48"/>
      <c r="N50" s="49"/>
      <c r="O50" s="47"/>
      <c r="P50" s="50"/>
      <c r="R50" s="60"/>
    </row>
    <row r="51" spans="2:18" outlineLevel="1">
      <c r="B51" s="59" t="s">
        <v>228</v>
      </c>
      <c r="C51" s="52" t="s">
        <v>175</v>
      </c>
      <c r="D51" s="58">
        <v>9</v>
      </c>
      <c r="E51" s="41">
        <v>56</v>
      </c>
      <c r="F51" s="55">
        <v>0.15</v>
      </c>
      <c r="G51" s="56">
        <f t="shared" si="2"/>
        <v>64.399999999999991</v>
      </c>
      <c r="H51" s="43">
        <v>500</v>
      </c>
      <c r="I51" s="72">
        <v>1</v>
      </c>
      <c r="J51" s="57">
        <f t="shared" si="3"/>
        <v>289.79999999999995</v>
      </c>
      <c r="K51" s="46"/>
      <c r="L51" s="47"/>
      <c r="M51" s="48"/>
      <c r="N51" s="49"/>
      <c r="O51" s="47"/>
      <c r="P51" s="50"/>
      <c r="R51" s="60"/>
    </row>
    <row r="52" spans="2:18" outlineLevel="1">
      <c r="B52" s="59" t="s">
        <v>227</v>
      </c>
      <c r="C52" s="52" t="s">
        <v>168</v>
      </c>
      <c r="D52" s="53">
        <v>2</v>
      </c>
      <c r="E52" s="54">
        <v>72</v>
      </c>
      <c r="F52" s="55">
        <v>0.15</v>
      </c>
      <c r="G52" s="56">
        <f t="shared" si="2"/>
        <v>82.8</v>
      </c>
      <c r="H52" s="43">
        <v>250</v>
      </c>
      <c r="I52" s="72">
        <v>1</v>
      </c>
      <c r="J52" s="57">
        <f t="shared" si="3"/>
        <v>41.4</v>
      </c>
      <c r="K52" s="46"/>
      <c r="L52" s="47"/>
      <c r="M52" s="48"/>
      <c r="N52" s="49"/>
      <c r="O52" s="47"/>
      <c r="P52" s="50"/>
      <c r="R52" s="60"/>
    </row>
    <row r="53" spans="2:18" outlineLevel="1">
      <c r="B53" s="59" t="s">
        <v>226</v>
      </c>
      <c r="C53" s="116" t="s">
        <v>177</v>
      </c>
      <c r="D53" s="58">
        <v>2</v>
      </c>
      <c r="E53" s="118">
        <v>124</v>
      </c>
      <c r="F53" s="55">
        <v>0.15</v>
      </c>
      <c r="G53" s="56">
        <f t="shared" si="2"/>
        <v>142.6</v>
      </c>
      <c r="H53" s="43">
        <v>1500</v>
      </c>
      <c r="I53" s="72">
        <v>1</v>
      </c>
      <c r="J53" s="57">
        <f t="shared" si="3"/>
        <v>427.8</v>
      </c>
      <c r="K53" s="46"/>
      <c r="L53" s="47"/>
      <c r="M53" s="48"/>
      <c r="N53" s="49"/>
      <c r="O53" s="47"/>
      <c r="P53" s="50"/>
      <c r="R53" s="60"/>
    </row>
    <row r="54" spans="2:18" outlineLevel="1">
      <c r="B54" s="59" t="s">
        <v>226</v>
      </c>
      <c r="C54" s="39" t="s">
        <v>198</v>
      </c>
      <c r="D54" s="58">
        <v>5</v>
      </c>
      <c r="E54" s="41">
        <v>7</v>
      </c>
      <c r="F54" s="55"/>
      <c r="G54" s="56">
        <f t="shared" si="2"/>
        <v>7</v>
      </c>
      <c r="H54" s="43">
        <v>1500</v>
      </c>
      <c r="I54" s="72">
        <v>1</v>
      </c>
      <c r="J54" s="57">
        <f t="shared" si="3"/>
        <v>52.5</v>
      </c>
      <c r="K54" s="46"/>
      <c r="L54" s="47"/>
      <c r="M54" s="48"/>
      <c r="N54" s="49"/>
      <c r="O54" s="47"/>
      <c r="P54" s="50"/>
      <c r="R54" s="60"/>
    </row>
    <row r="55" spans="2:18" outlineLevel="1">
      <c r="B55" s="59" t="s">
        <v>225</v>
      </c>
      <c r="C55" s="52" t="s">
        <v>175</v>
      </c>
      <c r="D55" s="58">
        <v>7</v>
      </c>
      <c r="E55" s="41">
        <v>56</v>
      </c>
      <c r="F55" s="55">
        <v>0.15</v>
      </c>
      <c r="G55" s="56">
        <f t="shared" si="2"/>
        <v>64.399999999999991</v>
      </c>
      <c r="H55" s="43">
        <v>1500</v>
      </c>
      <c r="I55" s="72">
        <v>1</v>
      </c>
      <c r="J55" s="57">
        <f t="shared" si="3"/>
        <v>676.19999999999982</v>
      </c>
      <c r="K55" s="46"/>
      <c r="L55" s="47"/>
      <c r="M55" s="48"/>
      <c r="N55" s="49"/>
      <c r="O55" s="47"/>
      <c r="P55" s="50"/>
      <c r="R55" s="60"/>
    </row>
    <row r="56" spans="2:18" outlineLevel="1">
      <c r="B56" s="59" t="s">
        <v>225</v>
      </c>
      <c r="C56" s="116" t="s">
        <v>177</v>
      </c>
      <c r="D56" s="58">
        <v>16</v>
      </c>
      <c r="E56" s="118">
        <v>124</v>
      </c>
      <c r="F56" s="55">
        <v>0.15</v>
      </c>
      <c r="G56" s="56">
        <f t="shared" si="2"/>
        <v>142.6</v>
      </c>
      <c r="H56" s="43">
        <v>1500</v>
      </c>
      <c r="I56" s="72">
        <v>1</v>
      </c>
      <c r="J56" s="57">
        <f t="shared" si="3"/>
        <v>3422.4</v>
      </c>
      <c r="K56" s="46"/>
      <c r="L56" s="47"/>
      <c r="M56" s="48"/>
      <c r="N56" s="49"/>
      <c r="O56" s="47"/>
      <c r="P56" s="50"/>
      <c r="R56" s="60"/>
    </row>
    <row r="57" spans="2:18" outlineLevel="1">
      <c r="B57" s="59" t="s">
        <v>225</v>
      </c>
      <c r="C57" s="52" t="s">
        <v>188</v>
      </c>
      <c r="D57" s="39">
        <v>12</v>
      </c>
      <c r="E57" s="41">
        <v>62</v>
      </c>
      <c r="F57" s="42">
        <v>0.15</v>
      </c>
      <c r="G57" s="56">
        <f t="shared" si="2"/>
        <v>71.3</v>
      </c>
      <c r="H57" s="43">
        <v>1500</v>
      </c>
      <c r="I57" s="72">
        <v>1</v>
      </c>
      <c r="J57" s="57">
        <f t="shared" si="3"/>
        <v>1283.4000000000001</v>
      </c>
      <c r="K57" s="46"/>
      <c r="L57" s="47"/>
      <c r="M57" s="48"/>
      <c r="N57" s="49"/>
      <c r="O57" s="47"/>
      <c r="P57" s="50"/>
      <c r="R57" s="60"/>
    </row>
    <row r="58" spans="2:18">
      <c r="B58" s="59" t="s">
        <v>225</v>
      </c>
      <c r="C58" s="39" t="s">
        <v>198</v>
      </c>
      <c r="D58" s="58">
        <v>17</v>
      </c>
      <c r="E58" s="41">
        <v>7</v>
      </c>
      <c r="F58" s="42"/>
      <c r="G58" s="56">
        <f t="shared" si="2"/>
        <v>7</v>
      </c>
      <c r="H58" s="43">
        <v>1500</v>
      </c>
      <c r="I58" s="72">
        <v>1</v>
      </c>
      <c r="J58" s="57">
        <f t="shared" si="3"/>
        <v>178.5</v>
      </c>
      <c r="K58" s="73"/>
      <c r="L58" s="74"/>
      <c r="M58" s="61"/>
      <c r="N58" s="75"/>
      <c r="O58" s="74"/>
      <c r="P58" s="76"/>
    </row>
    <row r="59" spans="2:18">
      <c r="B59" s="59" t="s">
        <v>224</v>
      </c>
      <c r="C59" s="52" t="s">
        <v>175</v>
      </c>
      <c r="D59" s="58">
        <v>6</v>
      </c>
      <c r="E59" s="41">
        <v>56</v>
      </c>
      <c r="F59" s="55">
        <v>0.15</v>
      </c>
      <c r="G59" s="56">
        <f t="shared" si="2"/>
        <v>64.399999999999991</v>
      </c>
      <c r="H59" s="43">
        <v>500</v>
      </c>
      <c r="I59" s="72">
        <v>1</v>
      </c>
      <c r="J59" s="57">
        <f t="shared" si="3"/>
        <v>193.2</v>
      </c>
      <c r="K59" s="46"/>
      <c r="L59" s="47"/>
      <c r="M59" s="48"/>
      <c r="N59" s="49"/>
      <c r="O59" s="47"/>
      <c r="P59" s="50"/>
    </row>
    <row r="60" spans="2:18">
      <c r="B60" s="59" t="s">
        <v>224</v>
      </c>
      <c r="C60" s="39" t="s">
        <v>198</v>
      </c>
      <c r="D60" s="58">
        <v>3</v>
      </c>
      <c r="E60" s="41">
        <v>7</v>
      </c>
      <c r="F60" s="55">
        <v>0.15</v>
      </c>
      <c r="G60" s="56">
        <f t="shared" si="2"/>
        <v>8.0499999999999989</v>
      </c>
      <c r="H60" s="43">
        <v>500</v>
      </c>
      <c r="I60" s="72">
        <v>1</v>
      </c>
      <c r="J60" s="57">
        <f t="shared" si="3"/>
        <v>12.074999999999999</v>
      </c>
      <c r="K60" s="46"/>
      <c r="L60" s="47"/>
      <c r="M60" s="48"/>
      <c r="N60" s="49"/>
      <c r="O60" s="47"/>
      <c r="P60" s="50"/>
    </row>
    <row r="61" spans="2:18">
      <c r="B61" s="59" t="s">
        <v>223</v>
      </c>
      <c r="C61" s="116" t="s">
        <v>177</v>
      </c>
      <c r="D61" s="58">
        <v>10</v>
      </c>
      <c r="E61" s="118">
        <v>124</v>
      </c>
      <c r="F61" s="55">
        <v>0.15</v>
      </c>
      <c r="G61" s="56">
        <f t="shared" si="2"/>
        <v>142.6</v>
      </c>
      <c r="H61" s="43">
        <v>1000</v>
      </c>
      <c r="I61" s="72">
        <v>1</v>
      </c>
      <c r="J61" s="57">
        <f t="shared" si="3"/>
        <v>1426</v>
      </c>
      <c r="K61" s="46"/>
      <c r="L61" s="47"/>
      <c r="M61" s="48"/>
      <c r="N61" s="49"/>
      <c r="O61" s="47"/>
      <c r="P61" s="50"/>
    </row>
    <row r="62" spans="2:18">
      <c r="B62" s="59" t="s">
        <v>223</v>
      </c>
      <c r="C62" s="39" t="s">
        <v>198</v>
      </c>
      <c r="D62" s="58">
        <v>14</v>
      </c>
      <c r="E62" s="41">
        <v>7</v>
      </c>
      <c r="F62" s="55"/>
      <c r="G62" s="56">
        <f t="shared" si="2"/>
        <v>7</v>
      </c>
      <c r="H62" s="43">
        <v>1000</v>
      </c>
      <c r="I62" s="72">
        <v>1</v>
      </c>
      <c r="J62" s="57">
        <f t="shared" si="3"/>
        <v>98</v>
      </c>
      <c r="K62" s="46"/>
      <c r="L62" s="47"/>
      <c r="M62" s="48"/>
      <c r="N62" s="49"/>
      <c r="O62" s="47"/>
      <c r="P62" s="50"/>
    </row>
    <row r="63" spans="2:18">
      <c r="B63" s="59" t="s">
        <v>222</v>
      </c>
      <c r="C63" s="52" t="s">
        <v>175</v>
      </c>
      <c r="D63" s="58">
        <v>15</v>
      </c>
      <c r="E63" s="41">
        <v>56</v>
      </c>
      <c r="F63" s="55">
        <v>0.15</v>
      </c>
      <c r="G63" s="56">
        <f t="shared" si="2"/>
        <v>64.399999999999991</v>
      </c>
      <c r="H63" s="43">
        <v>500</v>
      </c>
      <c r="I63" s="72">
        <v>1</v>
      </c>
      <c r="J63" s="57">
        <f t="shared" si="3"/>
        <v>482.99999999999994</v>
      </c>
      <c r="K63" s="46"/>
      <c r="L63" s="47"/>
      <c r="M63" s="48"/>
      <c r="N63" s="49"/>
      <c r="O63" s="47"/>
      <c r="P63" s="50"/>
    </row>
    <row r="64" spans="2:18">
      <c r="B64" s="59" t="s">
        <v>222</v>
      </c>
      <c r="C64" s="52" t="s">
        <v>195</v>
      </c>
      <c r="D64" s="39">
        <v>65</v>
      </c>
      <c r="E64" s="41">
        <v>77</v>
      </c>
      <c r="F64" s="42">
        <v>0.15</v>
      </c>
      <c r="G64" s="56">
        <f t="shared" si="2"/>
        <v>88.55</v>
      </c>
      <c r="H64" s="43">
        <v>500</v>
      </c>
      <c r="I64" s="72">
        <v>1</v>
      </c>
      <c r="J64" s="57">
        <f t="shared" si="3"/>
        <v>2877.875</v>
      </c>
      <c r="K64" s="46"/>
      <c r="L64" s="47"/>
      <c r="M64" s="48"/>
      <c r="N64" s="49"/>
      <c r="O64" s="47"/>
      <c r="P64" s="50"/>
    </row>
    <row r="65" spans="1:16">
      <c r="B65" s="59" t="s">
        <v>222</v>
      </c>
      <c r="C65" s="52" t="s">
        <v>221</v>
      </c>
      <c r="D65" s="39">
        <v>43</v>
      </c>
      <c r="E65" s="41">
        <v>4</v>
      </c>
      <c r="F65" s="42"/>
      <c r="G65" s="56">
        <f t="shared" si="2"/>
        <v>4</v>
      </c>
      <c r="H65" s="43">
        <v>500</v>
      </c>
      <c r="I65" s="72">
        <v>1</v>
      </c>
      <c r="J65" s="57">
        <f t="shared" si="3"/>
        <v>86</v>
      </c>
      <c r="K65" s="46"/>
      <c r="L65" s="47"/>
      <c r="M65" s="48"/>
      <c r="N65" s="49"/>
      <c r="O65" s="47"/>
      <c r="P65" s="50"/>
    </row>
    <row r="66" spans="1:16">
      <c r="A66" s="1" t="s">
        <v>99</v>
      </c>
      <c r="B66" s="119" t="s">
        <v>220</v>
      </c>
      <c r="C66" s="113" t="s">
        <v>175</v>
      </c>
      <c r="D66" s="114">
        <v>22</v>
      </c>
      <c r="E66" s="54">
        <v>56</v>
      </c>
      <c r="F66" s="55">
        <v>0.15</v>
      </c>
      <c r="G66" s="56">
        <f t="shared" si="2"/>
        <v>64.399999999999991</v>
      </c>
      <c r="H66" s="43">
        <v>700</v>
      </c>
      <c r="I66" s="72">
        <v>1</v>
      </c>
      <c r="J66" s="57">
        <f t="shared" si="3"/>
        <v>991.75999999999976</v>
      </c>
      <c r="K66" s="46"/>
      <c r="L66" s="47"/>
      <c r="M66" s="48"/>
      <c r="N66" s="49"/>
      <c r="O66" s="47"/>
      <c r="P66" s="50"/>
    </row>
    <row r="67" spans="1:16">
      <c r="B67" s="59" t="s">
        <v>220</v>
      </c>
      <c r="C67" s="52" t="s">
        <v>198</v>
      </c>
      <c r="D67" s="39">
        <v>3</v>
      </c>
      <c r="E67" s="41">
        <v>7</v>
      </c>
      <c r="F67" s="55">
        <v>0</v>
      </c>
      <c r="G67" s="56">
        <f t="shared" si="2"/>
        <v>7</v>
      </c>
      <c r="H67" s="43">
        <v>700</v>
      </c>
      <c r="I67" s="72">
        <v>1</v>
      </c>
      <c r="J67" s="57">
        <f t="shared" si="3"/>
        <v>14.700000000000001</v>
      </c>
      <c r="K67" s="46"/>
      <c r="L67" s="47"/>
      <c r="M67" s="48"/>
      <c r="N67" s="49"/>
      <c r="O67" s="47"/>
      <c r="P67" s="50"/>
    </row>
    <row r="68" spans="1:16">
      <c r="B68" s="59" t="s">
        <v>106</v>
      </c>
      <c r="C68" s="52" t="s">
        <v>175</v>
      </c>
      <c r="D68" s="53">
        <v>4</v>
      </c>
      <c r="E68" s="54">
        <v>56</v>
      </c>
      <c r="F68" s="55">
        <v>0.15</v>
      </c>
      <c r="G68" s="56">
        <f t="shared" si="2"/>
        <v>64.399999999999991</v>
      </c>
      <c r="H68" s="43">
        <v>500</v>
      </c>
      <c r="I68" s="72">
        <v>1</v>
      </c>
      <c r="J68" s="57">
        <f t="shared" si="3"/>
        <v>128.79999999999998</v>
      </c>
      <c r="K68" s="46"/>
      <c r="L68" s="47"/>
      <c r="M68" s="48"/>
      <c r="N68" s="49"/>
      <c r="O68" s="47"/>
      <c r="P68" s="50"/>
    </row>
    <row r="69" spans="1:16">
      <c r="B69" s="59" t="s">
        <v>106</v>
      </c>
      <c r="C69" s="52" t="s">
        <v>185</v>
      </c>
      <c r="D69" s="58">
        <v>1</v>
      </c>
      <c r="E69" s="41">
        <v>27</v>
      </c>
      <c r="F69" s="55">
        <v>0.15</v>
      </c>
      <c r="G69" s="56">
        <f t="shared" si="2"/>
        <v>31.049999999999997</v>
      </c>
      <c r="H69" s="43">
        <v>500</v>
      </c>
      <c r="I69" s="72">
        <v>1</v>
      </c>
      <c r="J69" s="57">
        <f t="shared" si="3"/>
        <v>15.524999999999999</v>
      </c>
      <c r="K69" s="46"/>
      <c r="L69" s="47"/>
      <c r="M69" s="48"/>
      <c r="N69" s="49"/>
      <c r="O69" s="47"/>
      <c r="P69" s="50"/>
    </row>
    <row r="70" spans="1:16">
      <c r="B70" s="59" t="s">
        <v>106</v>
      </c>
      <c r="C70" s="39" t="s">
        <v>173</v>
      </c>
      <c r="D70" s="58">
        <v>7</v>
      </c>
      <c r="E70" s="41">
        <v>55</v>
      </c>
      <c r="F70" s="55">
        <v>0.15</v>
      </c>
      <c r="G70" s="56"/>
      <c r="H70" s="43">
        <v>500</v>
      </c>
      <c r="I70" s="72">
        <v>1</v>
      </c>
      <c r="J70" s="57">
        <f t="shared" si="3"/>
        <v>0</v>
      </c>
      <c r="K70" s="46"/>
      <c r="L70" s="47"/>
      <c r="M70" s="48"/>
      <c r="N70" s="49"/>
      <c r="O70" s="47"/>
      <c r="P70" s="50"/>
    </row>
    <row r="71" spans="1:16">
      <c r="B71" s="59" t="s">
        <v>219</v>
      </c>
      <c r="C71" s="39" t="s">
        <v>173</v>
      </c>
      <c r="D71" s="58">
        <v>2</v>
      </c>
      <c r="E71" s="41">
        <v>55</v>
      </c>
      <c r="F71" s="55">
        <v>0.15</v>
      </c>
      <c r="G71" s="56">
        <f t="shared" ref="G71:G102" si="4">E71*(1+F71)</f>
        <v>63.249999999999993</v>
      </c>
      <c r="H71" s="43">
        <v>500</v>
      </c>
      <c r="I71" s="72">
        <v>1</v>
      </c>
      <c r="J71" s="57">
        <f t="shared" ref="J71:J102" si="5">(G71/1000*H71)*I71*D71</f>
        <v>63.249999999999986</v>
      </c>
      <c r="K71" s="46"/>
      <c r="L71" s="47"/>
      <c r="M71" s="48"/>
      <c r="N71" s="49"/>
      <c r="O71" s="47"/>
      <c r="P71" s="50"/>
    </row>
    <row r="72" spans="1:16">
      <c r="B72" s="59" t="s">
        <v>218</v>
      </c>
      <c r="C72" s="52" t="s">
        <v>175</v>
      </c>
      <c r="D72" s="58">
        <v>3</v>
      </c>
      <c r="E72" s="41">
        <v>56</v>
      </c>
      <c r="F72" s="55">
        <v>0.15</v>
      </c>
      <c r="G72" s="56">
        <f t="shared" si="4"/>
        <v>64.399999999999991</v>
      </c>
      <c r="H72" s="43">
        <v>800</v>
      </c>
      <c r="I72" s="72">
        <v>1</v>
      </c>
      <c r="J72" s="57">
        <f t="shared" si="5"/>
        <v>154.55999999999997</v>
      </c>
      <c r="K72" s="46"/>
      <c r="L72" s="47"/>
      <c r="M72" s="48"/>
      <c r="N72" s="49"/>
      <c r="O72" s="47"/>
      <c r="P72" s="50"/>
    </row>
    <row r="73" spans="1:16">
      <c r="B73" s="59" t="s">
        <v>217</v>
      </c>
      <c r="C73" s="52" t="s">
        <v>181</v>
      </c>
      <c r="D73" s="53">
        <v>4</v>
      </c>
      <c r="E73" s="54">
        <v>70</v>
      </c>
      <c r="F73" s="55">
        <v>0.15</v>
      </c>
      <c r="G73" s="56">
        <f t="shared" si="4"/>
        <v>80.5</v>
      </c>
      <c r="H73" s="43">
        <v>250</v>
      </c>
      <c r="I73" s="72">
        <v>1</v>
      </c>
      <c r="J73" s="57">
        <f t="shared" si="5"/>
        <v>80.5</v>
      </c>
      <c r="K73" s="46"/>
      <c r="L73" s="47"/>
      <c r="M73" s="48"/>
      <c r="N73" s="49"/>
      <c r="O73" s="47"/>
      <c r="P73" s="50"/>
    </row>
    <row r="74" spans="1:16">
      <c r="B74" s="59" t="s">
        <v>216</v>
      </c>
      <c r="C74" s="39" t="s">
        <v>173</v>
      </c>
      <c r="D74" s="58">
        <v>2</v>
      </c>
      <c r="E74" s="41">
        <v>55</v>
      </c>
      <c r="F74" s="55">
        <v>0.15</v>
      </c>
      <c r="G74" s="56">
        <f t="shared" si="4"/>
        <v>63.249999999999993</v>
      </c>
      <c r="H74" s="43">
        <v>250</v>
      </c>
      <c r="I74" s="72">
        <v>1</v>
      </c>
      <c r="J74" s="57">
        <f t="shared" si="5"/>
        <v>31.624999999999993</v>
      </c>
      <c r="K74" s="46"/>
      <c r="L74" s="47"/>
      <c r="M74" s="48"/>
      <c r="N74" s="49"/>
      <c r="O74" s="47"/>
      <c r="P74" s="50"/>
    </row>
    <row r="75" spans="1:16">
      <c r="B75" s="59" t="s">
        <v>215</v>
      </c>
      <c r="C75" s="52" t="s">
        <v>175</v>
      </c>
      <c r="D75" s="58">
        <v>41</v>
      </c>
      <c r="E75" s="41">
        <v>56</v>
      </c>
      <c r="F75" s="55">
        <v>0.15</v>
      </c>
      <c r="G75" s="56">
        <f t="shared" si="4"/>
        <v>64.399999999999991</v>
      </c>
      <c r="H75" s="43">
        <v>1500</v>
      </c>
      <c r="I75" s="72">
        <v>1</v>
      </c>
      <c r="J75" s="57">
        <f t="shared" si="5"/>
        <v>3960.599999999999</v>
      </c>
      <c r="K75" s="46"/>
      <c r="L75" s="47"/>
      <c r="M75" s="48"/>
      <c r="N75" s="49"/>
      <c r="O75" s="47"/>
      <c r="P75" s="50"/>
    </row>
    <row r="76" spans="1:16">
      <c r="B76" s="59" t="s">
        <v>215</v>
      </c>
      <c r="C76" s="116" t="s">
        <v>177</v>
      </c>
      <c r="D76" s="58">
        <v>25</v>
      </c>
      <c r="E76" s="118">
        <v>124</v>
      </c>
      <c r="F76" s="55">
        <v>0.15</v>
      </c>
      <c r="G76" s="56">
        <f t="shared" si="4"/>
        <v>142.6</v>
      </c>
      <c r="H76" s="43">
        <v>1500</v>
      </c>
      <c r="I76" s="72">
        <v>1</v>
      </c>
      <c r="J76" s="57">
        <f t="shared" si="5"/>
        <v>5347.5</v>
      </c>
      <c r="K76" s="46"/>
      <c r="L76" s="47"/>
      <c r="M76" s="48"/>
      <c r="N76" s="49"/>
      <c r="O76" s="47"/>
      <c r="P76" s="50"/>
    </row>
    <row r="77" spans="1:16">
      <c r="B77" s="59" t="s">
        <v>215</v>
      </c>
      <c r="C77" s="39" t="s">
        <v>198</v>
      </c>
      <c r="D77" s="58">
        <v>33</v>
      </c>
      <c r="E77" s="41">
        <v>7</v>
      </c>
      <c r="F77" s="55">
        <v>0</v>
      </c>
      <c r="G77" s="56">
        <f t="shared" si="4"/>
        <v>7</v>
      </c>
      <c r="H77" s="43">
        <v>1500</v>
      </c>
      <c r="I77" s="72">
        <v>1</v>
      </c>
      <c r="J77" s="57">
        <f t="shared" si="5"/>
        <v>346.5</v>
      </c>
      <c r="K77" s="46"/>
      <c r="L77" s="47"/>
      <c r="M77" s="48"/>
      <c r="N77" s="49"/>
      <c r="O77" s="47"/>
      <c r="P77" s="50"/>
    </row>
    <row r="78" spans="1:16">
      <c r="B78" s="59" t="s">
        <v>214</v>
      </c>
      <c r="C78" s="52" t="s">
        <v>175</v>
      </c>
      <c r="D78" s="58">
        <v>10</v>
      </c>
      <c r="E78" s="41">
        <v>56</v>
      </c>
      <c r="F78" s="55">
        <v>0.15</v>
      </c>
      <c r="G78" s="56">
        <f t="shared" si="4"/>
        <v>64.399999999999991</v>
      </c>
      <c r="H78" s="43">
        <v>600</v>
      </c>
      <c r="I78" s="72">
        <v>1</v>
      </c>
      <c r="J78" s="57">
        <f t="shared" si="5"/>
        <v>386.39999999999992</v>
      </c>
      <c r="K78" s="73"/>
      <c r="L78" s="74"/>
      <c r="M78" s="61"/>
      <c r="N78" s="75"/>
      <c r="O78" s="74"/>
      <c r="P78" s="76"/>
    </row>
    <row r="79" spans="1:16">
      <c r="B79" s="59" t="s">
        <v>213</v>
      </c>
      <c r="C79" s="116" t="s">
        <v>203</v>
      </c>
      <c r="D79" s="58">
        <v>8</v>
      </c>
      <c r="E79" s="118">
        <v>248</v>
      </c>
      <c r="F79" s="55">
        <v>0.15</v>
      </c>
      <c r="G79" s="56">
        <f t="shared" si="4"/>
        <v>285.2</v>
      </c>
      <c r="H79" s="43">
        <v>1500</v>
      </c>
      <c r="I79" s="72">
        <v>1</v>
      </c>
      <c r="J79" s="57">
        <f t="shared" si="5"/>
        <v>3422.4</v>
      </c>
      <c r="K79" s="46"/>
      <c r="L79" s="47"/>
      <c r="M79" s="48"/>
      <c r="N79" s="49"/>
      <c r="O79" s="47"/>
      <c r="P79" s="50"/>
    </row>
    <row r="80" spans="1:16">
      <c r="B80" s="59" t="s">
        <v>213</v>
      </c>
      <c r="C80" s="39" t="s">
        <v>198</v>
      </c>
      <c r="D80" s="58">
        <v>7</v>
      </c>
      <c r="E80" s="41">
        <v>7</v>
      </c>
      <c r="F80" s="55">
        <v>0</v>
      </c>
      <c r="G80" s="56">
        <f t="shared" si="4"/>
        <v>7</v>
      </c>
      <c r="H80" s="43">
        <v>1500</v>
      </c>
      <c r="I80" s="72">
        <v>1</v>
      </c>
      <c r="J80" s="57">
        <f t="shared" si="5"/>
        <v>73.5</v>
      </c>
      <c r="K80" s="46"/>
      <c r="L80" s="47"/>
      <c r="M80" s="48"/>
      <c r="N80" s="49"/>
      <c r="O80" s="47"/>
      <c r="P80" s="50"/>
    </row>
    <row r="81" spans="2:16">
      <c r="B81" s="59" t="s">
        <v>212</v>
      </c>
      <c r="C81" s="52" t="s">
        <v>195</v>
      </c>
      <c r="D81" s="39">
        <v>3</v>
      </c>
      <c r="E81" s="41">
        <v>77</v>
      </c>
      <c r="F81" s="42">
        <v>0.15</v>
      </c>
      <c r="G81" s="56">
        <f t="shared" si="4"/>
        <v>88.55</v>
      </c>
      <c r="H81" s="43">
        <v>50</v>
      </c>
      <c r="I81" s="72">
        <v>1</v>
      </c>
      <c r="J81" s="57">
        <f t="shared" si="5"/>
        <v>13.282500000000001</v>
      </c>
      <c r="K81" s="46"/>
      <c r="L81" s="47"/>
      <c r="M81" s="48"/>
      <c r="N81" s="49"/>
      <c r="O81" s="47"/>
      <c r="P81" s="50"/>
    </row>
    <row r="82" spans="2:16">
      <c r="B82" s="59" t="s">
        <v>211</v>
      </c>
      <c r="C82" s="52" t="s">
        <v>175</v>
      </c>
      <c r="D82" s="58">
        <v>10</v>
      </c>
      <c r="E82" s="41">
        <v>56</v>
      </c>
      <c r="F82" s="55">
        <v>0.15</v>
      </c>
      <c r="G82" s="56">
        <f t="shared" si="4"/>
        <v>64.399999999999991</v>
      </c>
      <c r="H82" s="43">
        <v>800</v>
      </c>
      <c r="I82" s="72">
        <v>1</v>
      </c>
      <c r="J82" s="57">
        <f t="shared" si="5"/>
        <v>515.19999999999993</v>
      </c>
      <c r="K82" s="46"/>
      <c r="L82" s="47"/>
      <c r="M82" s="48"/>
      <c r="N82" s="49"/>
      <c r="O82" s="47"/>
      <c r="P82" s="50"/>
    </row>
    <row r="83" spans="2:16">
      <c r="B83" s="59" t="s">
        <v>210</v>
      </c>
      <c r="C83" s="52" t="s">
        <v>181</v>
      </c>
      <c r="D83" s="53">
        <v>5</v>
      </c>
      <c r="E83" s="54">
        <v>70</v>
      </c>
      <c r="F83" s="55">
        <v>0.15</v>
      </c>
      <c r="G83" s="56">
        <f t="shared" si="4"/>
        <v>80.5</v>
      </c>
      <c r="H83" s="43">
        <v>800</v>
      </c>
      <c r="I83" s="72">
        <v>1</v>
      </c>
      <c r="J83" s="57">
        <f t="shared" si="5"/>
        <v>322</v>
      </c>
      <c r="K83" s="46"/>
      <c r="L83" s="47"/>
      <c r="M83" s="48"/>
      <c r="N83" s="49"/>
      <c r="O83" s="47"/>
      <c r="P83" s="50"/>
    </row>
    <row r="84" spans="2:16">
      <c r="B84" s="59" t="s">
        <v>209</v>
      </c>
      <c r="C84" s="52" t="s">
        <v>168</v>
      </c>
      <c r="D84" s="53">
        <v>2</v>
      </c>
      <c r="E84" s="54">
        <v>72</v>
      </c>
      <c r="F84" s="55">
        <v>0.15</v>
      </c>
      <c r="G84" s="56">
        <f t="shared" si="4"/>
        <v>82.8</v>
      </c>
      <c r="H84" s="43">
        <v>1500</v>
      </c>
      <c r="I84" s="72">
        <v>1</v>
      </c>
      <c r="J84" s="57">
        <f t="shared" si="5"/>
        <v>248.4</v>
      </c>
      <c r="K84" s="46"/>
      <c r="L84" s="47"/>
      <c r="M84" s="48"/>
      <c r="N84" s="49"/>
      <c r="O84" s="47"/>
      <c r="P84" s="50"/>
    </row>
    <row r="85" spans="2:16">
      <c r="B85" s="59" t="s">
        <v>209</v>
      </c>
      <c r="C85" s="39" t="s">
        <v>198</v>
      </c>
      <c r="D85" s="58">
        <v>4</v>
      </c>
      <c r="E85" s="41">
        <v>7</v>
      </c>
      <c r="F85" s="55">
        <v>0</v>
      </c>
      <c r="G85" s="56">
        <f t="shared" si="4"/>
        <v>7</v>
      </c>
      <c r="H85" s="43">
        <v>1500</v>
      </c>
      <c r="I85" s="72">
        <v>1</v>
      </c>
      <c r="J85" s="57">
        <f t="shared" si="5"/>
        <v>42</v>
      </c>
      <c r="K85" s="46"/>
      <c r="L85" s="47"/>
      <c r="M85" s="48"/>
      <c r="N85" s="49"/>
      <c r="O85" s="47"/>
      <c r="P85" s="50"/>
    </row>
    <row r="86" spans="2:16">
      <c r="B86" s="59" t="s">
        <v>208</v>
      </c>
      <c r="C86" s="52" t="s">
        <v>168</v>
      </c>
      <c r="D86" s="53">
        <v>1</v>
      </c>
      <c r="E86" s="54">
        <v>72</v>
      </c>
      <c r="F86" s="55">
        <v>0.15</v>
      </c>
      <c r="G86" s="56">
        <f t="shared" si="4"/>
        <v>82.8</v>
      </c>
      <c r="H86" s="43">
        <v>1500</v>
      </c>
      <c r="I86" s="72">
        <v>1</v>
      </c>
      <c r="J86" s="57">
        <f t="shared" si="5"/>
        <v>124.2</v>
      </c>
      <c r="K86" s="46"/>
      <c r="L86" s="47"/>
      <c r="M86" s="48"/>
      <c r="N86" s="49"/>
      <c r="O86" s="47"/>
      <c r="P86" s="50"/>
    </row>
    <row r="87" spans="2:16">
      <c r="B87" s="59" t="s">
        <v>208</v>
      </c>
      <c r="C87" s="39" t="s">
        <v>198</v>
      </c>
      <c r="D87" s="58">
        <v>3</v>
      </c>
      <c r="E87" s="41">
        <v>7</v>
      </c>
      <c r="F87" s="55">
        <v>0</v>
      </c>
      <c r="G87" s="56">
        <f t="shared" si="4"/>
        <v>7</v>
      </c>
      <c r="H87" s="43">
        <v>1500</v>
      </c>
      <c r="I87" s="72">
        <v>1</v>
      </c>
      <c r="J87" s="57">
        <f t="shared" si="5"/>
        <v>31.5</v>
      </c>
      <c r="K87" s="46"/>
      <c r="L87" s="47"/>
      <c r="M87" s="48"/>
      <c r="N87" s="49"/>
      <c r="O87" s="47"/>
      <c r="P87" s="50"/>
    </row>
    <row r="88" spans="2:16">
      <c r="B88" s="59" t="s">
        <v>208</v>
      </c>
      <c r="C88" s="52" t="s">
        <v>185</v>
      </c>
      <c r="D88" s="58">
        <v>1</v>
      </c>
      <c r="E88" s="41">
        <v>27</v>
      </c>
      <c r="F88" s="55">
        <v>0.15</v>
      </c>
      <c r="G88" s="56">
        <f t="shared" si="4"/>
        <v>31.049999999999997</v>
      </c>
      <c r="H88" s="43">
        <v>1500</v>
      </c>
      <c r="I88" s="72">
        <v>1</v>
      </c>
      <c r="J88" s="57">
        <f t="shared" si="5"/>
        <v>46.574999999999996</v>
      </c>
      <c r="K88" s="46"/>
      <c r="L88" s="47"/>
      <c r="M88" s="48"/>
      <c r="N88" s="49"/>
      <c r="O88" s="47"/>
      <c r="P88" s="50"/>
    </row>
    <row r="89" spans="2:16">
      <c r="B89" s="59" t="s">
        <v>207</v>
      </c>
      <c r="C89" s="116" t="s">
        <v>177</v>
      </c>
      <c r="D89" s="58">
        <v>2</v>
      </c>
      <c r="E89" s="118">
        <v>124</v>
      </c>
      <c r="F89" s="55">
        <v>0.15</v>
      </c>
      <c r="G89" s="56">
        <f t="shared" si="4"/>
        <v>142.6</v>
      </c>
      <c r="H89" s="43">
        <v>1500</v>
      </c>
      <c r="I89" s="72">
        <v>1</v>
      </c>
      <c r="J89" s="57">
        <f t="shared" si="5"/>
        <v>427.8</v>
      </c>
      <c r="K89" s="46"/>
      <c r="L89" s="47"/>
      <c r="M89" s="48"/>
      <c r="N89" s="49"/>
      <c r="O89" s="47"/>
      <c r="P89" s="50"/>
    </row>
    <row r="90" spans="2:16">
      <c r="B90" s="59" t="s">
        <v>207</v>
      </c>
      <c r="C90" s="52" t="s">
        <v>200</v>
      </c>
      <c r="D90" s="39">
        <v>2</v>
      </c>
      <c r="E90" s="41">
        <v>55</v>
      </c>
      <c r="F90" s="42">
        <v>0</v>
      </c>
      <c r="G90" s="56">
        <f t="shared" si="4"/>
        <v>55</v>
      </c>
      <c r="H90" s="43">
        <v>1500</v>
      </c>
      <c r="I90" s="72">
        <v>1</v>
      </c>
      <c r="J90" s="57">
        <f t="shared" si="5"/>
        <v>165</v>
      </c>
      <c r="K90" s="46"/>
      <c r="L90" s="47"/>
      <c r="M90" s="48"/>
      <c r="N90" s="49"/>
      <c r="O90" s="47"/>
      <c r="P90" s="50"/>
    </row>
    <row r="91" spans="2:16">
      <c r="B91" s="59" t="s">
        <v>207</v>
      </c>
      <c r="C91" s="52" t="s">
        <v>198</v>
      </c>
      <c r="D91" s="39">
        <v>3</v>
      </c>
      <c r="E91" s="41">
        <v>7</v>
      </c>
      <c r="F91" s="42">
        <v>0</v>
      </c>
      <c r="G91" s="56">
        <f t="shared" si="4"/>
        <v>7</v>
      </c>
      <c r="H91" s="43">
        <v>1500</v>
      </c>
      <c r="I91" s="72">
        <v>1</v>
      </c>
      <c r="J91" s="57">
        <f t="shared" si="5"/>
        <v>31.5</v>
      </c>
      <c r="K91" s="46"/>
      <c r="L91" s="47"/>
      <c r="M91" s="48"/>
      <c r="N91" s="49"/>
      <c r="O91" s="47"/>
      <c r="P91" s="50"/>
    </row>
    <row r="92" spans="2:16">
      <c r="B92" s="59" t="s">
        <v>206</v>
      </c>
      <c r="C92" s="116" t="s">
        <v>177</v>
      </c>
      <c r="D92" s="58">
        <v>4</v>
      </c>
      <c r="E92" s="118">
        <v>124</v>
      </c>
      <c r="F92" s="55">
        <v>0.15</v>
      </c>
      <c r="G92" s="56">
        <f t="shared" si="4"/>
        <v>142.6</v>
      </c>
      <c r="H92" s="43">
        <v>1500</v>
      </c>
      <c r="I92" s="72">
        <v>1</v>
      </c>
      <c r="J92" s="57">
        <f t="shared" si="5"/>
        <v>855.6</v>
      </c>
      <c r="K92" s="46"/>
      <c r="L92" s="47"/>
      <c r="M92" s="48"/>
      <c r="N92" s="49"/>
      <c r="O92" s="47"/>
      <c r="P92" s="50"/>
    </row>
    <row r="93" spans="2:16">
      <c r="B93" s="59" t="s">
        <v>206</v>
      </c>
      <c r="C93" s="52" t="s">
        <v>200</v>
      </c>
      <c r="D93" s="39">
        <v>4</v>
      </c>
      <c r="E93" s="41">
        <v>55</v>
      </c>
      <c r="F93" s="42">
        <v>0</v>
      </c>
      <c r="G93" s="56">
        <f t="shared" si="4"/>
        <v>55</v>
      </c>
      <c r="H93" s="43">
        <v>1500</v>
      </c>
      <c r="I93" s="72">
        <v>1</v>
      </c>
      <c r="J93" s="57">
        <f t="shared" si="5"/>
        <v>330</v>
      </c>
      <c r="K93" s="46"/>
      <c r="L93" s="47"/>
      <c r="M93" s="48"/>
      <c r="N93" s="49"/>
      <c r="O93" s="47"/>
      <c r="P93" s="50"/>
    </row>
    <row r="94" spans="2:16">
      <c r="B94" s="59" t="s">
        <v>206</v>
      </c>
      <c r="C94" s="52" t="s">
        <v>198</v>
      </c>
      <c r="D94" s="39">
        <v>4</v>
      </c>
      <c r="E94" s="41">
        <v>7</v>
      </c>
      <c r="F94" s="42">
        <v>0</v>
      </c>
      <c r="G94" s="56">
        <f t="shared" si="4"/>
        <v>7</v>
      </c>
      <c r="H94" s="43">
        <v>1500</v>
      </c>
      <c r="I94" s="72">
        <v>1</v>
      </c>
      <c r="J94" s="57">
        <f t="shared" si="5"/>
        <v>42</v>
      </c>
      <c r="K94" s="46"/>
      <c r="L94" s="47"/>
      <c r="M94" s="48"/>
      <c r="N94" s="49"/>
      <c r="O94" s="47"/>
      <c r="P94" s="50"/>
    </row>
    <row r="95" spans="2:16">
      <c r="B95" s="59" t="s">
        <v>205</v>
      </c>
      <c r="C95" s="116" t="s">
        <v>203</v>
      </c>
      <c r="D95" s="58">
        <v>4</v>
      </c>
      <c r="E95" s="118">
        <v>248</v>
      </c>
      <c r="F95" s="55">
        <v>0.15</v>
      </c>
      <c r="G95" s="56">
        <f t="shared" si="4"/>
        <v>285.2</v>
      </c>
      <c r="H95" s="43">
        <v>1500</v>
      </c>
      <c r="I95" s="72">
        <v>1</v>
      </c>
      <c r="J95" s="57">
        <f t="shared" si="5"/>
        <v>1711.2</v>
      </c>
      <c r="K95" s="46"/>
      <c r="L95" s="47"/>
      <c r="M95" s="48"/>
      <c r="N95" s="49"/>
      <c r="O95" s="47"/>
      <c r="P95" s="50"/>
    </row>
    <row r="96" spans="2:16">
      <c r="B96" s="59" t="s">
        <v>205</v>
      </c>
      <c r="C96" s="52" t="s">
        <v>200</v>
      </c>
      <c r="D96" s="39">
        <v>4</v>
      </c>
      <c r="E96" s="41">
        <v>55</v>
      </c>
      <c r="F96" s="42">
        <v>0</v>
      </c>
      <c r="G96" s="56">
        <f t="shared" si="4"/>
        <v>55</v>
      </c>
      <c r="H96" s="43">
        <v>1500</v>
      </c>
      <c r="I96" s="72">
        <v>1</v>
      </c>
      <c r="J96" s="57">
        <f t="shared" si="5"/>
        <v>330</v>
      </c>
      <c r="K96" s="46"/>
      <c r="L96" s="47"/>
      <c r="M96" s="48"/>
      <c r="N96" s="49"/>
      <c r="O96" s="47"/>
      <c r="P96" s="50"/>
    </row>
    <row r="97" spans="1:16">
      <c r="B97" s="59" t="s">
        <v>205</v>
      </c>
      <c r="C97" s="52" t="s">
        <v>198</v>
      </c>
      <c r="D97" s="39">
        <v>4</v>
      </c>
      <c r="E97" s="41">
        <v>7</v>
      </c>
      <c r="F97" s="42">
        <v>0</v>
      </c>
      <c r="G97" s="56">
        <f t="shared" si="4"/>
        <v>7</v>
      </c>
      <c r="H97" s="43">
        <v>1500</v>
      </c>
      <c r="I97" s="72">
        <v>1</v>
      </c>
      <c r="J97" s="57">
        <f t="shared" si="5"/>
        <v>42</v>
      </c>
      <c r="K97" s="46"/>
      <c r="L97" s="47"/>
      <c r="M97" s="48"/>
      <c r="N97" s="49"/>
      <c r="O97" s="47"/>
      <c r="P97" s="50"/>
    </row>
    <row r="98" spans="1:16">
      <c r="B98" s="59" t="s">
        <v>204</v>
      </c>
      <c r="C98" s="116" t="s">
        <v>203</v>
      </c>
      <c r="D98" s="58">
        <v>8</v>
      </c>
      <c r="E98" s="118">
        <v>248</v>
      </c>
      <c r="F98" s="55">
        <v>0.15</v>
      </c>
      <c r="G98" s="56">
        <f t="shared" si="4"/>
        <v>285.2</v>
      </c>
      <c r="H98" s="43">
        <v>1500</v>
      </c>
      <c r="I98" s="72">
        <v>1</v>
      </c>
      <c r="J98" s="57">
        <f t="shared" si="5"/>
        <v>3422.4</v>
      </c>
      <c r="K98" s="46"/>
      <c r="L98" s="47"/>
      <c r="M98" s="48"/>
      <c r="N98" s="49"/>
      <c r="O98" s="47"/>
      <c r="P98" s="50"/>
    </row>
    <row r="99" spans="1:16">
      <c r="B99" s="59" t="s">
        <v>204</v>
      </c>
      <c r="C99" s="52" t="s">
        <v>200</v>
      </c>
      <c r="D99" s="39">
        <v>4</v>
      </c>
      <c r="E99" s="41">
        <v>55</v>
      </c>
      <c r="F99" s="42">
        <v>0</v>
      </c>
      <c r="G99" s="56">
        <f t="shared" si="4"/>
        <v>55</v>
      </c>
      <c r="H99" s="43">
        <v>1500</v>
      </c>
      <c r="I99" s="72">
        <v>1</v>
      </c>
      <c r="J99" s="57">
        <f t="shared" si="5"/>
        <v>330</v>
      </c>
      <c r="K99" s="73"/>
      <c r="L99" s="74"/>
      <c r="M99" s="61"/>
      <c r="N99" s="75"/>
      <c r="O99" s="74"/>
      <c r="P99" s="76"/>
    </row>
    <row r="100" spans="1:16">
      <c r="B100" s="59" t="s">
        <v>204</v>
      </c>
      <c r="C100" s="52" t="s">
        <v>198</v>
      </c>
      <c r="D100" s="39">
        <v>6</v>
      </c>
      <c r="E100" s="41">
        <v>7</v>
      </c>
      <c r="F100" s="42">
        <v>0</v>
      </c>
      <c r="G100" s="56">
        <f t="shared" si="4"/>
        <v>7</v>
      </c>
      <c r="H100" s="43">
        <v>1500</v>
      </c>
      <c r="I100" s="72">
        <v>1</v>
      </c>
      <c r="J100" s="57">
        <f t="shared" si="5"/>
        <v>63</v>
      </c>
      <c r="K100" s="46"/>
      <c r="L100" s="47"/>
      <c r="M100" s="48"/>
      <c r="N100" s="49"/>
      <c r="O100" s="47"/>
      <c r="P100" s="50"/>
    </row>
    <row r="101" spans="1:16">
      <c r="B101" s="59" t="s">
        <v>202</v>
      </c>
      <c r="C101" s="116" t="s">
        <v>203</v>
      </c>
      <c r="D101" s="58">
        <v>4</v>
      </c>
      <c r="E101" s="118">
        <v>248</v>
      </c>
      <c r="F101" s="55">
        <v>0.15</v>
      </c>
      <c r="G101" s="56">
        <f t="shared" si="4"/>
        <v>285.2</v>
      </c>
      <c r="H101" s="43">
        <v>1500</v>
      </c>
      <c r="I101" s="72">
        <v>1</v>
      </c>
      <c r="J101" s="57">
        <f t="shared" si="5"/>
        <v>1711.2</v>
      </c>
      <c r="K101" s="46"/>
      <c r="L101" s="47"/>
      <c r="M101" s="48"/>
      <c r="N101" s="49"/>
      <c r="O101" s="47"/>
      <c r="P101" s="50"/>
    </row>
    <row r="102" spans="1:16">
      <c r="B102" s="59" t="s">
        <v>202</v>
      </c>
      <c r="C102" s="52" t="s">
        <v>200</v>
      </c>
      <c r="D102" s="39">
        <v>2</v>
      </c>
      <c r="E102" s="41">
        <v>55</v>
      </c>
      <c r="F102" s="42">
        <v>0</v>
      </c>
      <c r="G102" s="56">
        <f t="shared" si="4"/>
        <v>55</v>
      </c>
      <c r="H102" s="43">
        <v>1500</v>
      </c>
      <c r="I102" s="72">
        <v>1</v>
      </c>
      <c r="J102" s="57">
        <f t="shared" si="5"/>
        <v>165</v>
      </c>
      <c r="K102" s="46"/>
      <c r="L102" s="47"/>
      <c r="M102" s="48"/>
      <c r="N102" s="49"/>
      <c r="O102" s="47"/>
      <c r="P102" s="50"/>
    </row>
    <row r="103" spans="1:16">
      <c r="B103" s="59" t="s">
        <v>202</v>
      </c>
      <c r="C103" s="52" t="s">
        <v>198</v>
      </c>
      <c r="D103" s="39">
        <v>3</v>
      </c>
      <c r="E103" s="41">
        <v>7</v>
      </c>
      <c r="F103" s="42">
        <v>0</v>
      </c>
      <c r="G103" s="56">
        <f t="shared" ref="G103:G132" si="6">E103*(1+F103)</f>
        <v>7</v>
      </c>
      <c r="H103" s="43">
        <v>1500</v>
      </c>
      <c r="I103" s="72">
        <v>1</v>
      </c>
      <c r="J103" s="57">
        <f t="shared" ref="J103:J132" si="7">(G103/1000*H103)*I103*D103</f>
        <v>31.5</v>
      </c>
      <c r="K103" s="46"/>
      <c r="L103" s="47"/>
      <c r="M103" s="48"/>
      <c r="N103" s="49"/>
      <c r="O103" s="47"/>
      <c r="P103" s="50"/>
    </row>
    <row r="104" spans="1:16">
      <c r="B104" s="59" t="s">
        <v>199</v>
      </c>
      <c r="C104" s="116" t="s">
        <v>177</v>
      </c>
      <c r="D104" s="58">
        <v>2</v>
      </c>
      <c r="E104" s="118">
        <v>124</v>
      </c>
      <c r="F104" s="55">
        <v>0.15</v>
      </c>
      <c r="G104" s="56">
        <f t="shared" si="6"/>
        <v>142.6</v>
      </c>
      <c r="H104" s="43">
        <v>1500</v>
      </c>
      <c r="I104" s="72">
        <v>1</v>
      </c>
      <c r="J104" s="57">
        <f t="shared" si="7"/>
        <v>427.8</v>
      </c>
      <c r="K104" s="46"/>
      <c r="L104" s="47"/>
      <c r="M104" s="48"/>
      <c r="N104" s="49"/>
      <c r="O104" s="47"/>
      <c r="P104" s="50"/>
    </row>
    <row r="105" spans="1:16">
      <c r="B105" s="59" t="s">
        <v>199</v>
      </c>
      <c r="C105" s="39" t="s">
        <v>201</v>
      </c>
      <c r="D105" s="58">
        <v>1</v>
      </c>
      <c r="E105" s="41">
        <v>205</v>
      </c>
      <c r="F105" s="55">
        <v>0.15</v>
      </c>
      <c r="G105" s="56">
        <f t="shared" si="6"/>
        <v>235.74999999999997</v>
      </c>
      <c r="H105" s="43">
        <v>1500</v>
      </c>
      <c r="I105" s="72">
        <v>1</v>
      </c>
      <c r="J105" s="57">
        <f t="shared" si="7"/>
        <v>353.62499999999994</v>
      </c>
      <c r="K105" s="46"/>
      <c r="L105" s="47"/>
      <c r="M105" s="48"/>
      <c r="N105" s="49"/>
      <c r="O105" s="47"/>
      <c r="P105" s="50"/>
    </row>
    <row r="106" spans="1:16">
      <c r="B106" s="59" t="s">
        <v>199</v>
      </c>
      <c r="C106" s="52" t="s">
        <v>200</v>
      </c>
      <c r="D106" s="39">
        <v>8</v>
      </c>
      <c r="E106" s="41">
        <v>55</v>
      </c>
      <c r="F106" s="42">
        <v>0</v>
      </c>
      <c r="G106" s="56">
        <f t="shared" si="6"/>
        <v>55</v>
      </c>
      <c r="H106" s="43">
        <v>1500</v>
      </c>
      <c r="I106" s="72">
        <v>1</v>
      </c>
      <c r="J106" s="57">
        <f t="shared" si="7"/>
        <v>660</v>
      </c>
      <c r="K106" s="46"/>
      <c r="L106" s="47"/>
      <c r="M106" s="48"/>
      <c r="N106" s="49"/>
      <c r="O106" s="47"/>
      <c r="P106" s="50"/>
    </row>
    <row r="107" spans="1:16">
      <c r="B107" s="59" t="s">
        <v>199</v>
      </c>
      <c r="C107" s="52" t="s">
        <v>198</v>
      </c>
      <c r="D107" s="39">
        <v>11</v>
      </c>
      <c r="E107" s="41">
        <v>7</v>
      </c>
      <c r="F107" s="42">
        <v>0</v>
      </c>
      <c r="G107" s="56">
        <f t="shared" si="6"/>
        <v>7</v>
      </c>
      <c r="H107" s="43">
        <v>1500</v>
      </c>
      <c r="I107" s="72">
        <v>1</v>
      </c>
      <c r="J107" s="57">
        <f t="shared" si="7"/>
        <v>115.5</v>
      </c>
      <c r="K107" s="46"/>
      <c r="L107" s="47"/>
      <c r="M107" s="48"/>
      <c r="N107" s="49"/>
      <c r="O107" s="47"/>
      <c r="P107" s="50"/>
    </row>
    <row r="108" spans="1:16">
      <c r="B108" s="59" t="s">
        <v>197</v>
      </c>
      <c r="C108" s="52" t="s">
        <v>175</v>
      </c>
      <c r="D108" s="58">
        <v>4</v>
      </c>
      <c r="E108" s="41">
        <v>56</v>
      </c>
      <c r="F108" s="55">
        <v>0.15</v>
      </c>
      <c r="G108" s="56">
        <f t="shared" si="6"/>
        <v>64.399999999999991</v>
      </c>
      <c r="H108" s="43">
        <v>500</v>
      </c>
      <c r="I108" s="72">
        <v>1</v>
      </c>
      <c r="J108" s="57">
        <f t="shared" si="7"/>
        <v>128.79999999999998</v>
      </c>
      <c r="K108" s="46"/>
      <c r="L108" s="47"/>
      <c r="M108" s="48"/>
      <c r="N108" s="49"/>
      <c r="O108" s="47"/>
      <c r="P108" s="50"/>
    </row>
    <row r="109" spans="1:16">
      <c r="B109" s="59" t="s">
        <v>196</v>
      </c>
      <c r="C109" s="52" t="s">
        <v>175</v>
      </c>
      <c r="D109" s="58">
        <v>15</v>
      </c>
      <c r="E109" s="41">
        <v>56</v>
      </c>
      <c r="F109" s="55">
        <v>0.15</v>
      </c>
      <c r="G109" s="56">
        <f t="shared" si="6"/>
        <v>64.399999999999991</v>
      </c>
      <c r="H109" s="43">
        <v>150</v>
      </c>
      <c r="I109" s="72">
        <v>1</v>
      </c>
      <c r="J109" s="57">
        <f t="shared" si="7"/>
        <v>144.89999999999998</v>
      </c>
      <c r="K109" s="46"/>
      <c r="L109" s="47"/>
      <c r="M109" s="48"/>
      <c r="N109" s="49"/>
      <c r="O109" s="47"/>
      <c r="P109" s="50"/>
    </row>
    <row r="110" spans="1:16">
      <c r="B110" s="59" t="s">
        <v>196</v>
      </c>
      <c r="C110" s="52" t="s">
        <v>195</v>
      </c>
      <c r="D110" s="39">
        <v>65</v>
      </c>
      <c r="E110" s="41">
        <v>77</v>
      </c>
      <c r="F110" s="42">
        <v>0.15</v>
      </c>
      <c r="G110" s="56">
        <f t="shared" si="6"/>
        <v>88.55</v>
      </c>
      <c r="H110" s="43">
        <v>150</v>
      </c>
      <c r="I110" s="72">
        <v>1</v>
      </c>
      <c r="J110" s="57">
        <f t="shared" si="7"/>
        <v>863.36250000000007</v>
      </c>
      <c r="K110" s="46"/>
      <c r="L110" s="47"/>
      <c r="M110" s="48"/>
      <c r="N110" s="49"/>
      <c r="O110" s="47"/>
      <c r="P110" s="50"/>
    </row>
    <row r="111" spans="1:16">
      <c r="A111" s="1" t="s">
        <v>101</v>
      </c>
      <c r="B111" s="59" t="s">
        <v>194</v>
      </c>
      <c r="C111" s="52" t="s">
        <v>175</v>
      </c>
      <c r="D111" s="58">
        <v>24</v>
      </c>
      <c r="E111" s="41">
        <v>56</v>
      </c>
      <c r="F111" s="55">
        <v>0.15</v>
      </c>
      <c r="G111" s="56">
        <f t="shared" si="6"/>
        <v>64.399999999999991</v>
      </c>
      <c r="H111" s="43">
        <v>500</v>
      </c>
      <c r="I111" s="72">
        <v>1</v>
      </c>
      <c r="J111" s="57">
        <f t="shared" si="7"/>
        <v>772.8</v>
      </c>
      <c r="K111" s="46"/>
      <c r="L111" s="47"/>
      <c r="M111" s="48"/>
      <c r="N111" s="49"/>
      <c r="O111" s="47"/>
      <c r="P111" s="50"/>
    </row>
    <row r="112" spans="1:16">
      <c r="B112" s="59" t="s">
        <v>193</v>
      </c>
      <c r="C112" s="52" t="s">
        <v>181</v>
      </c>
      <c r="D112" s="53">
        <v>5</v>
      </c>
      <c r="E112" s="54">
        <v>70</v>
      </c>
      <c r="F112" s="55">
        <v>0.15</v>
      </c>
      <c r="G112" s="56">
        <f t="shared" si="6"/>
        <v>80.5</v>
      </c>
      <c r="H112" s="43">
        <v>500</v>
      </c>
      <c r="I112" s="72">
        <v>1</v>
      </c>
      <c r="J112" s="57">
        <f t="shared" si="7"/>
        <v>201.25</v>
      </c>
      <c r="K112" s="46"/>
      <c r="L112" s="47"/>
      <c r="M112" s="48"/>
      <c r="N112" s="49"/>
      <c r="O112" s="47"/>
      <c r="P112" s="50"/>
    </row>
    <row r="113" spans="2:16">
      <c r="B113" s="59" t="s">
        <v>192</v>
      </c>
      <c r="C113" s="39" t="s">
        <v>173</v>
      </c>
      <c r="D113" s="58">
        <v>2</v>
      </c>
      <c r="E113" s="41">
        <v>55</v>
      </c>
      <c r="F113" s="55">
        <v>0.15</v>
      </c>
      <c r="G113" s="56">
        <f t="shared" si="6"/>
        <v>63.249999999999993</v>
      </c>
      <c r="H113" s="43">
        <v>500</v>
      </c>
      <c r="I113" s="72">
        <v>1</v>
      </c>
      <c r="J113" s="57">
        <f t="shared" si="7"/>
        <v>63.249999999999986</v>
      </c>
      <c r="K113" s="46"/>
      <c r="L113" s="47"/>
      <c r="M113" s="48"/>
      <c r="N113" s="49"/>
      <c r="O113" s="47"/>
      <c r="P113" s="50"/>
    </row>
    <row r="114" spans="2:16">
      <c r="B114" s="59" t="s">
        <v>191</v>
      </c>
      <c r="C114" s="116" t="s">
        <v>177</v>
      </c>
      <c r="D114" s="58">
        <v>8</v>
      </c>
      <c r="E114" s="118">
        <v>124</v>
      </c>
      <c r="F114" s="55">
        <v>0.15</v>
      </c>
      <c r="G114" s="56">
        <f t="shared" si="6"/>
        <v>142.6</v>
      </c>
      <c r="H114" s="43">
        <v>1200</v>
      </c>
      <c r="I114" s="72">
        <v>1</v>
      </c>
      <c r="J114" s="57">
        <f t="shared" si="7"/>
        <v>1368.96</v>
      </c>
      <c r="K114" s="46"/>
      <c r="L114" s="47"/>
      <c r="M114" s="48"/>
      <c r="N114" s="49"/>
      <c r="O114" s="47"/>
      <c r="P114" s="50"/>
    </row>
    <row r="115" spans="2:16">
      <c r="B115" s="59" t="s">
        <v>189</v>
      </c>
      <c r="C115" s="39" t="s">
        <v>173</v>
      </c>
      <c r="D115" s="58">
        <v>14</v>
      </c>
      <c r="E115" s="41">
        <v>55</v>
      </c>
      <c r="F115" s="55">
        <v>0.15</v>
      </c>
      <c r="G115" s="56">
        <f t="shared" si="6"/>
        <v>63.249999999999993</v>
      </c>
      <c r="H115" s="43">
        <v>1200</v>
      </c>
      <c r="I115" s="72">
        <v>1</v>
      </c>
      <c r="J115" s="57">
        <f t="shared" si="7"/>
        <v>1062.5999999999997</v>
      </c>
      <c r="K115" s="46"/>
      <c r="L115" s="47"/>
      <c r="M115" s="48"/>
      <c r="N115" s="49"/>
      <c r="O115" s="47"/>
      <c r="P115" s="50"/>
    </row>
    <row r="116" spans="2:16">
      <c r="B116" s="59" t="s">
        <v>189</v>
      </c>
      <c r="C116" s="39" t="s">
        <v>190</v>
      </c>
      <c r="D116" s="39">
        <v>3</v>
      </c>
      <c r="E116" s="41">
        <v>220</v>
      </c>
      <c r="F116" s="42">
        <v>0.15</v>
      </c>
      <c r="G116" s="56">
        <f t="shared" si="6"/>
        <v>252.99999999999997</v>
      </c>
      <c r="H116" s="43">
        <v>1200</v>
      </c>
      <c r="I116" s="72">
        <v>1</v>
      </c>
      <c r="J116" s="57">
        <f t="shared" si="7"/>
        <v>910.79999999999973</v>
      </c>
      <c r="K116" s="46"/>
      <c r="L116" s="47"/>
      <c r="M116" s="48"/>
      <c r="N116" s="49"/>
      <c r="O116" s="47"/>
      <c r="P116" s="50"/>
    </row>
    <row r="117" spans="2:16">
      <c r="B117" s="59" t="s">
        <v>189</v>
      </c>
      <c r="C117" s="52" t="s">
        <v>188</v>
      </c>
      <c r="D117" s="53">
        <v>16</v>
      </c>
      <c r="E117" s="54">
        <v>62</v>
      </c>
      <c r="F117" s="55">
        <v>0.15</v>
      </c>
      <c r="G117" s="56">
        <f t="shared" si="6"/>
        <v>71.3</v>
      </c>
      <c r="H117" s="43">
        <v>1200</v>
      </c>
      <c r="I117" s="72">
        <v>1</v>
      </c>
      <c r="J117" s="57">
        <f t="shared" si="7"/>
        <v>1368.96</v>
      </c>
      <c r="K117" s="46"/>
      <c r="L117" s="47"/>
      <c r="M117" s="48"/>
      <c r="N117" s="49"/>
      <c r="O117" s="47"/>
      <c r="P117" s="50"/>
    </row>
    <row r="118" spans="2:16">
      <c r="B118" s="59" t="s">
        <v>187</v>
      </c>
      <c r="C118" s="52" t="s">
        <v>175</v>
      </c>
      <c r="D118" s="58">
        <v>4</v>
      </c>
      <c r="E118" s="41">
        <v>56</v>
      </c>
      <c r="F118" s="55">
        <v>0.15</v>
      </c>
      <c r="G118" s="56">
        <f t="shared" si="6"/>
        <v>64.399999999999991</v>
      </c>
      <c r="H118" s="43">
        <v>50</v>
      </c>
      <c r="I118" s="72">
        <v>1</v>
      </c>
      <c r="J118" s="57">
        <f t="shared" si="7"/>
        <v>12.879999999999997</v>
      </c>
      <c r="K118" s="46"/>
      <c r="L118" s="47"/>
      <c r="M118" s="48"/>
      <c r="N118" s="49"/>
      <c r="O118" s="47"/>
      <c r="P118" s="50"/>
    </row>
    <row r="119" spans="2:16">
      <c r="B119" s="59" t="s">
        <v>186</v>
      </c>
      <c r="C119" s="52" t="s">
        <v>175</v>
      </c>
      <c r="D119" s="58">
        <v>2</v>
      </c>
      <c r="E119" s="41">
        <v>56</v>
      </c>
      <c r="F119" s="55">
        <v>0.15</v>
      </c>
      <c r="G119" s="56">
        <f t="shared" si="6"/>
        <v>64.399999999999991</v>
      </c>
      <c r="H119" s="43">
        <v>800</v>
      </c>
      <c r="I119" s="72">
        <v>1</v>
      </c>
      <c r="J119" s="57">
        <f t="shared" si="7"/>
        <v>103.03999999999998</v>
      </c>
      <c r="K119" s="46"/>
      <c r="L119" s="47"/>
      <c r="M119" s="48"/>
      <c r="N119" s="49"/>
      <c r="O119" s="47"/>
      <c r="P119" s="50"/>
    </row>
    <row r="120" spans="2:16">
      <c r="B120" s="59" t="s">
        <v>184</v>
      </c>
      <c r="C120" s="52" t="s">
        <v>175</v>
      </c>
      <c r="D120" s="53">
        <v>6</v>
      </c>
      <c r="E120" s="54">
        <v>56</v>
      </c>
      <c r="F120" s="55">
        <v>0.15</v>
      </c>
      <c r="G120" s="56">
        <f t="shared" si="6"/>
        <v>64.399999999999991</v>
      </c>
      <c r="H120" s="43">
        <v>500</v>
      </c>
      <c r="I120" s="72">
        <v>1</v>
      </c>
      <c r="J120" s="57">
        <f t="shared" si="7"/>
        <v>193.2</v>
      </c>
      <c r="K120" s="73"/>
      <c r="L120" s="74"/>
      <c r="M120" s="61"/>
      <c r="N120" s="75"/>
      <c r="O120" s="74"/>
      <c r="P120" s="76"/>
    </row>
    <row r="121" spans="2:16">
      <c r="B121" s="59" t="s">
        <v>184</v>
      </c>
      <c r="C121" s="52" t="s">
        <v>185</v>
      </c>
      <c r="D121" s="58">
        <v>5</v>
      </c>
      <c r="E121" s="41">
        <v>27</v>
      </c>
      <c r="F121" s="55">
        <v>0.15</v>
      </c>
      <c r="G121" s="56">
        <f t="shared" si="6"/>
        <v>31.049999999999997</v>
      </c>
      <c r="H121" s="43">
        <v>500</v>
      </c>
      <c r="I121" s="72">
        <v>1</v>
      </c>
      <c r="J121" s="57">
        <f t="shared" si="7"/>
        <v>77.625</v>
      </c>
      <c r="K121" s="46"/>
      <c r="L121" s="47"/>
      <c r="M121" s="48"/>
      <c r="N121" s="49"/>
      <c r="O121" s="47"/>
      <c r="P121" s="50"/>
    </row>
    <row r="122" spans="2:16">
      <c r="B122" s="59" t="s">
        <v>184</v>
      </c>
      <c r="C122" s="39" t="s">
        <v>173</v>
      </c>
      <c r="D122" s="58">
        <v>6</v>
      </c>
      <c r="E122" s="41">
        <v>55</v>
      </c>
      <c r="F122" s="55">
        <v>0.15</v>
      </c>
      <c r="G122" s="56">
        <f t="shared" si="6"/>
        <v>63.249999999999993</v>
      </c>
      <c r="H122" s="43">
        <v>500</v>
      </c>
      <c r="I122" s="72">
        <v>1</v>
      </c>
      <c r="J122" s="57">
        <f t="shared" si="7"/>
        <v>189.74999999999994</v>
      </c>
      <c r="K122" s="46"/>
      <c r="L122" s="47"/>
      <c r="M122" s="48"/>
      <c r="N122" s="49"/>
      <c r="O122" s="47"/>
      <c r="P122" s="50"/>
    </row>
    <row r="123" spans="2:16">
      <c r="B123" s="59" t="s">
        <v>183</v>
      </c>
      <c r="C123" s="39" t="s">
        <v>173</v>
      </c>
      <c r="D123" s="58">
        <v>1</v>
      </c>
      <c r="E123" s="41">
        <v>55</v>
      </c>
      <c r="F123" s="55">
        <v>0.15</v>
      </c>
      <c r="G123" s="56">
        <f t="shared" si="6"/>
        <v>63.249999999999993</v>
      </c>
      <c r="H123" s="43">
        <v>250</v>
      </c>
      <c r="I123" s="72">
        <v>1</v>
      </c>
      <c r="J123" s="57">
        <f t="shared" si="7"/>
        <v>15.812499999999996</v>
      </c>
      <c r="K123" s="46"/>
      <c r="L123" s="47"/>
      <c r="M123" s="48"/>
      <c r="N123" s="49"/>
      <c r="O123" s="47"/>
      <c r="P123" s="50"/>
    </row>
    <row r="124" spans="2:16">
      <c r="B124" s="59" t="s">
        <v>182</v>
      </c>
      <c r="C124" s="52" t="s">
        <v>181</v>
      </c>
      <c r="D124" s="53">
        <v>5</v>
      </c>
      <c r="E124" s="54">
        <v>70</v>
      </c>
      <c r="F124" s="55">
        <v>0.15</v>
      </c>
      <c r="G124" s="56">
        <f t="shared" si="6"/>
        <v>80.5</v>
      </c>
      <c r="H124" s="43">
        <v>800</v>
      </c>
      <c r="I124" s="72">
        <v>1</v>
      </c>
      <c r="J124" s="57">
        <f t="shared" si="7"/>
        <v>322</v>
      </c>
      <c r="K124" s="46"/>
      <c r="L124" s="47"/>
      <c r="M124" s="48"/>
      <c r="N124" s="49"/>
      <c r="O124" s="47"/>
      <c r="P124" s="50"/>
    </row>
    <row r="125" spans="2:16">
      <c r="B125" s="59" t="s">
        <v>180</v>
      </c>
      <c r="C125" s="116" t="s">
        <v>177</v>
      </c>
      <c r="D125" s="58">
        <v>6</v>
      </c>
      <c r="E125" s="118">
        <v>124</v>
      </c>
      <c r="F125" s="55">
        <v>0.15</v>
      </c>
      <c r="G125" s="56">
        <f t="shared" si="6"/>
        <v>142.6</v>
      </c>
      <c r="H125" s="43">
        <v>1500</v>
      </c>
      <c r="I125" s="72">
        <v>1</v>
      </c>
      <c r="J125" s="57">
        <f t="shared" si="7"/>
        <v>1283.4000000000001</v>
      </c>
      <c r="K125" s="46"/>
      <c r="L125" s="47"/>
      <c r="M125" s="48"/>
      <c r="N125" s="49"/>
      <c r="O125" s="47"/>
      <c r="P125" s="50"/>
    </row>
    <row r="126" spans="2:16">
      <c r="B126" s="59" t="s">
        <v>179</v>
      </c>
      <c r="C126" s="116" t="s">
        <v>177</v>
      </c>
      <c r="D126" s="58">
        <v>6</v>
      </c>
      <c r="E126" s="118">
        <v>124</v>
      </c>
      <c r="F126" s="55">
        <v>0.15</v>
      </c>
      <c r="G126" s="56">
        <f t="shared" si="6"/>
        <v>142.6</v>
      </c>
      <c r="H126" s="43">
        <v>1500</v>
      </c>
      <c r="I126" s="72">
        <v>1</v>
      </c>
      <c r="J126" s="57">
        <f t="shared" si="7"/>
        <v>1283.4000000000001</v>
      </c>
      <c r="K126" s="46"/>
      <c r="L126" s="47"/>
      <c r="M126" s="48"/>
      <c r="N126" s="49"/>
      <c r="O126" s="47"/>
      <c r="P126" s="50"/>
    </row>
    <row r="127" spans="2:16">
      <c r="B127" s="59" t="s">
        <v>178</v>
      </c>
      <c r="C127" s="116" t="s">
        <v>177</v>
      </c>
      <c r="D127" s="58">
        <v>9</v>
      </c>
      <c r="E127" s="118">
        <v>124</v>
      </c>
      <c r="F127" s="55">
        <v>0.15</v>
      </c>
      <c r="G127" s="56">
        <f t="shared" si="6"/>
        <v>142.6</v>
      </c>
      <c r="H127" s="43">
        <v>1500</v>
      </c>
      <c r="I127" s="72">
        <v>1</v>
      </c>
      <c r="J127" s="57">
        <f t="shared" si="7"/>
        <v>1925.1000000000001</v>
      </c>
      <c r="K127" s="46"/>
      <c r="L127" s="47"/>
      <c r="M127" s="48"/>
      <c r="N127" s="49"/>
      <c r="O127" s="47"/>
      <c r="P127" s="50"/>
    </row>
    <row r="128" spans="2:16">
      <c r="B128" s="59" t="s">
        <v>176</v>
      </c>
      <c r="C128" s="52" t="s">
        <v>175</v>
      </c>
      <c r="D128" s="58">
        <v>4</v>
      </c>
      <c r="E128" s="41">
        <v>56</v>
      </c>
      <c r="F128" s="55">
        <v>0.15</v>
      </c>
      <c r="G128" s="56">
        <f t="shared" si="6"/>
        <v>64.399999999999991</v>
      </c>
      <c r="H128" s="43">
        <v>1500</v>
      </c>
      <c r="I128" s="72">
        <v>1</v>
      </c>
      <c r="J128" s="57">
        <f t="shared" si="7"/>
        <v>386.39999999999992</v>
      </c>
      <c r="K128" s="46"/>
      <c r="L128" s="47"/>
      <c r="M128" s="48"/>
      <c r="N128" s="49"/>
      <c r="O128" s="47"/>
      <c r="P128" s="50"/>
    </row>
    <row r="129" spans="2:16">
      <c r="B129" s="59" t="s">
        <v>174</v>
      </c>
      <c r="C129" s="39" t="s">
        <v>173</v>
      </c>
      <c r="D129" s="58">
        <v>6</v>
      </c>
      <c r="E129" s="41">
        <v>55</v>
      </c>
      <c r="F129" s="55">
        <v>0.15</v>
      </c>
      <c r="G129" s="56">
        <f t="shared" si="6"/>
        <v>63.249999999999993</v>
      </c>
      <c r="H129" s="43">
        <v>500</v>
      </c>
      <c r="I129" s="72">
        <v>1</v>
      </c>
      <c r="J129" s="57">
        <f t="shared" si="7"/>
        <v>189.74999999999994</v>
      </c>
      <c r="K129" s="46"/>
      <c r="L129" s="47"/>
      <c r="M129" s="48"/>
      <c r="N129" s="49"/>
      <c r="O129" s="47"/>
      <c r="P129" s="50"/>
    </row>
    <row r="130" spans="2:16">
      <c r="B130" s="59" t="s">
        <v>172</v>
      </c>
      <c r="C130" s="52" t="s">
        <v>171</v>
      </c>
      <c r="D130" s="39">
        <v>17</v>
      </c>
      <c r="E130" s="41">
        <v>30</v>
      </c>
      <c r="F130" s="42">
        <v>0</v>
      </c>
      <c r="G130" s="56">
        <f t="shared" si="6"/>
        <v>30</v>
      </c>
      <c r="H130" s="43">
        <v>500</v>
      </c>
      <c r="I130" s="72">
        <v>1</v>
      </c>
      <c r="J130" s="57">
        <f t="shared" si="7"/>
        <v>255</v>
      </c>
      <c r="K130" s="46"/>
      <c r="L130" s="47"/>
      <c r="M130" s="48"/>
      <c r="N130" s="49"/>
      <c r="O130" s="47"/>
      <c r="P130" s="50"/>
    </row>
    <row r="131" spans="2:16">
      <c r="B131" s="59" t="s">
        <v>170</v>
      </c>
      <c r="C131" s="52" t="s">
        <v>168</v>
      </c>
      <c r="D131" s="53">
        <v>5</v>
      </c>
      <c r="E131" s="54">
        <v>72</v>
      </c>
      <c r="F131" s="55">
        <v>0.15</v>
      </c>
      <c r="G131" s="56">
        <f t="shared" si="6"/>
        <v>82.8</v>
      </c>
      <c r="H131" s="43">
        <v>100</v>
      </c>
      <c r="I131" s="72">
        <v>1</v>
      </c>
      <c r="J131" s="57">
        <f t="shared" si="7"/>
        <v>41.4</v>
      </c>
      <c r="K131" s="46"/>
      <c r="L131" s="47"/>
      <c r="M131" s="48"/>
      <c r="N131" s="49"/>
      <c r="O131" s="47"/>
      <c r="P131" s="50"/>
    </row>
    <row r="132" spans="2:16">
      <c r="B132" s="59" t="s">
        <v>169</v>
      </c>
      <c r="C132" s="52" t="s">
        <v>168</v>
      </c>
      <c r="D132" s="53">
        <v>2</v>
      </c>
      <c r="E132" s="54">
        <v>72</v>
      </c>
      <c r="F132" s="55">
        <v>0.15</v>
      </c>
      <c r="G132" s="56">
        <f t="shared" si="6"/>
        <v>82.8</v>
      </c>
      <c r="H132" s="43">
        <v>40</v>
      </c>
      <c r="I132" s="72">
        <v>1</v>
      </c>
      <c r="J132" s="57">
        <f t="shared" si="7"/>
        <v>6.6239999999999997</v>
      </c>
      <c r="K132" s="46"/>
      <c r="L132" s="47"/>
      <c r="M132" s="48"/>
      <c r="N132" s="49"/>
      <c r="O132" s="47"/>
      <c r="P132" s="50"/>
    </row>
    <row r="133" spans="2:16" ht="13.5" thickBot="1">
      <c r="B133" s="65"/>
      <c r="C133" s="66" t="s">
        <v>66</v>
      </c>
      <c r="D133" s="67">
        <f>SUM(D7:D132)</f>
        <v>1228</v>
      </c>
      <c r="E133" s="68"/>
      <c r="F133" s="68"/>
      <c r="G133" s="67">
        <f>SUM(G7:G132)</f>
        <v>9216.5</v>
      </c>
      <c r="H133" s="67"/>
      <c r="I133" s="69"/>
      <c r="J133" s="70">
        <f>SUM(J7:J132)</f>
        <v>68934.504000000001</v>
      </c>
      <c r="K133" s="65"/>
      <c r="L133" s="67">
        <f>SUM(L7:L132)</f>
        <v>0</v>
      </c>
      <c r="M133" s="67">
        <f>SUM(M7:M132)</f>
        <v>0</v>
      </c>
      <c r="N133" s="67">
        <f>SUM(N7:N132)</f>
        <v>0</v>
      </c>
      <c r="O133" s="67">
        <f>SUM(O7:O132)</f>
        <v>0</v>
      </c>
      <c r="P133" s="110">
        <f>SUM(P7:P132)</f>
        <v>0</v>
      </c>
    </row>
    <row r="136" spans="2:16">
      <c r="I136" s="1" t="s">
        <v>167</v>
      </c>
      <c r="J136" s="1">
        <v>99.9</v>
      </c>
    </row>
    <row r="137" spans="2:16">
      <c r="J137" s="7">
        <f>J133/1000/J136</f>
        <v>0.69003507507507511</v>
      </c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5"/>
  <sheetViews>
    <sheetView topLeftCell="A19" zoomScale="85" zoomScaleNormal="85" workbookViewId="0">
      <selection activeCell="W55" sqref="W55"/>
    </sheetView>
  </sheetViews>
  <sheetFormatPr defaultColWidth="9.140625" defaultRowHeight="12.75" outlineLevelRow="1"/>
  <cols>
    <col min="1" max="1" width="12" style="1" customWidth="1"/>
    <col min="2" max="2" width="47" style="1" customWidth="1"/>
    <col min="3" max="3" width="20.140625" style="1" customWidth="1"/>
    <col min="4" max="4" width="8" style="1" customWidth="1"/>
    <col min="5" max="6" width="9.140625" style="1"/>
    <col min="7" max="7" width="11.140625" style="1" customWidth="1"/>
    <col min="8" max="8" width="12.85546875" style="1" customWidth="1"/>
    <col min="9" max="9" width="11" style="1" customWidth="1"/>
    <col min="10" max="10" width="11.28515625" style="1" customWidth="1"/>
    <col min="11" max="11" width="30.140625" style="1" customWidth="1"/>
    <col min="12" max="13" width="9.140625" style="1"/>
    <col min="14" max="14" width="11.42578125" style="1" customWidth="1"/>
    <col min="15" max="15" width="9.140625" style="1"/>
    <col min="16" max="16" width="12.5703125" style="1" customWidth="1"/>
    <col min="17" max="16384" width="9.140625" style="1"/>
  </cols>
  <sheetData>
    <row r="1" spans="1:21">
      <c r="B1" s="2"/>
      <c r="C1" s="2"/>
      <c r="D1" s="3"/>
      <c r="E1" s="3"/>
      <c r="F1" s="3"/>
      <c r="G1" s="3"/>
      <c r="H1" s="3"/>
      <c r="I1" s="4"/>
      <c r="J1" s="5"/>
      <c r="K1" s="2"/>
      <c r="L1" s="3"/>
      <c r="M1" s="2"/>
      <c r="N1" s="3"/>
      <c r="O1" s="3"/>
      <c r="P1" s="3"/>
    </row>
    <row r="2" spans="1:21" ht="13.5" thickBot="1">
      <c r="A2" s="6"/>
      <c r="G2" s="6"/>
      <c r="J2" s="7"/>
    </row>
    <row r="3" spans="1:21">
      <c r="B3" s="8" t="s">
        <v>67</v>
      </c>
      <c r="C3" s="9"/>
      <c r="D3" s="10" t="s">
        <v>2</v>
      </c>
      <c r="E3" s="11"/>
      <c r="F3" s="11"/>
      <c r="G3" s="11"/>
      <c r="H3" s="11"/>
      <c r="I3" s="11"/>
      <c r="J3" s="11"/>
      <c r="K3" s="12" t="s">
        <v>3</v>
      </c>
      <c r="L3" s="11"/>
      <c r="M3" s="11"/>
      <c r="N3" s="11"/>
      <c r="O3" s="11"/>
      <c r="P3" s="13"/>
    </row>
    <row r="4" spans="1:21" ht="51.75" customHeight="1">
      <c r="B4" s="14" t="s">
        <v>4</v>
      </c>
      <c r="C4" s="15" t="s">
        <v>5</v>
      </c>
      <c r="D4" s="16" t="s">
        <v>6</v>
      </c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7" t="s">
        <v>12</v>
      </c>
      <c r="K4" s="18" t="s">
        <v>13</v>
      </c>
      <c r="L4" s="19" t="s">
        <v>14</v>
      </c>
      <c r="M4" s="19" t="s">
        <v>15</v>
      </c>
      <c r="N4" s="19" t="s">
        <v>16</v>
      </c>
      <c r="O4" s="19" t="s">
        <v>17</v>
      </c>
      <c r="P4" s="20" t="s">
        <v>18</v>
      </c>
    </row>
    <row r="5" spans="1:21" ht="16.5" customHeight="1" thickBot="1">
      <c r="B5" s="21"/>
      <c r="C5" s="22"/>
      <c r="D5" s="23" t="s">
        <v>19</v>
      </c>
      <c r="E5" s="24" t="s">
        <v>20</v>
      </c>
      <c r="F5" s="24" t="s">
        <v>21</v>
      </c>
      <c r="G5" s="24" t="s">
        <v>20</v>
      </c>
      <c r="H5" s="23" t="s">
        <v>22</v>
      </c>
      <c r="I5" s="24" t="s">
        <v>21</v>
      </c>
      <c r="J5" s="25" t="s">
        <v>23</v>
      </c>
      <c r="K5" s="21"/>
      <c r="L5" s="23" t="s">
        <v>19</v>
      </c>
      <c r="M5" s="24" t="s">
        <v>20</v>
      </c>
      <c r="N5" s="24" t="s">
        <v>23</v>
      </c>
      <c r="O5" s="23" t="s">
        <v>23</v>
      </c>
      <c r="P5" s="26" t="s">
        <v>24</v>
      </c>
      <c r="R5" s="27"/>
    </row>
    <row r="6" spans="1:21" ht="40.5" customHeight="1" thickTop="1">
      <c r="B6" s="28" t="s">
        <v>68</v>
      </c>
      <c r="C6" s="29"/>
      <c r="D6" s="30"/>
      <c r="E6" s="31"/>
      <c r="F6" s="31"/>
      <c r="G6" s="31"/>
      <c r="H6" s="32"/>
      <c r="I6" s="32"/>
      <c r="J6" s="33"/>
      <c r="K6" s="28"/>
      <c r="L6" s="35"/>
      <c r="M6" s="31"/>
      <c r="N6" s="31"/>
      <c r="O6" s="35"/>
      <c r="P6" s="34"/>
      <c r="R6" s="36"/>
      <c r="S6" s="37"/>
      <c r="T6" s="37"/>
      <c r="U6" s="37"/>
    </row>
    <row r="7" spans="1:21" ht="14.45" customHeight="1" outlineLevel="1">
      <c r="A7" s="1" t="s">
        <v>69</v>
      </c>
      <c r="B7" s="203" t="s">
        <v>70</v>
      </c>
      <c r="C7" s="52" t="s">
        <v>71</v>
      </c>
      <c r="D7" s="53">
        <v>12</v>
      </c>
      <c r="E7" s="54">
        <v>72</v>
      </c>
      <c r="F7" s="55">
        <v>0.15</v>
      </c>
      <c r="G7" s="54">
        <f>E7*(1+F7)</f>
        <v>82.8</v>
      </c>
      <c r="H7" s="71">
        <v>1000</v>
      </c>
      <c r="I7" s="72">
        <v>0.75</v>
      </c>
      <c r="J7" s="57">
        <f>(G7/1000*H7)*I7*D7</f>
        <v>745.19999999999993</v>
      </c>
      <c r="K7" s="73"/>
      <c r="L7" s="74"/>
      <c r="M7" s="61"/>
      <c r="N7" s="75"/>
      <c r="O7" s="74"/>
      <c r="P7" s="76"/>
      <c r="S7" s="37"/>
      <c r="T7" s="37"/>
      <c r="U7" s="53">
        <v>12</v>
      </c>
    </row>
    <row r="8" spans="1:21" ht="14.45" customHeight="1" outlineLevel="1">
      <c r="B8" s="203" t="s">
        <v>72</v>
      </c>
      <c r="C8" s="52" t="s">
        <v>71</v>
      </c>
      <c r="D8" s="53">
        <v>12</v>
      </c>
      <c r="E8" s="54">
        <v>72</v>
      </c>
      <c r="F8" s="55">
        <v>0.15</v>
      </c>
      <c r="G8" s="56">
        <f>E8*(1+F8)</f>
        <v>82.8</v>
      </c>
      <c r="H8" s="71">
        <v>1000</v>
      </c>
      <c r="I8" s="44">
        <v>0.75</v>
      </c>
      <c r="J8" s="57">
        <f t="shared" ref="J8:J72" si="0">(G8/1000*H8)*I8*D8</f>
        <v>745.19999999999993</v>
      </c>
      <c r="K8" s="46"/>
      <c r="L8" s="47"/>
      <c r="M8" s="48"/>
      <c r="N8" s="49"/>
      <c r="O8" s="47"/>
      <c r="P8" s="50"/>
      <c r="S8" s="37"/>
      <c r="T8" s="37"/>
      <c r="U8" s="53">
        <v>12</v>
      </c>
    </row>
    <row r="9" spans="1:21" ht="14.45" customHeight="1" outlineLevel="1">
      <c r="B9" s="203" t="s">
        <v>73</v>
      </c>
      <c r="C9" s="52" t="s">
        <v>71</v>
      </c>
      <c r="D9" s="53">
        <v>12</v>
      </c>
      <c r="E9" s="54">
        <v>72</v>
      </c>
      <c r="F9" s="55">
        <v>0.15</v>
      </c>
      <c r="G9" s="56">
        <f t="shared" ref="G9:G72" si="1">E9*(1+F9)</f>
        <v>82.8</v>
      </c>
      <c r="H9" s="71">
        <v>1000</v>
      </c>
      <c r="I9" s="44">
        <v>0.75</v>
      </c>
      <c r="J9" s="57">
        <f t="shared" si="0"/>
        <v>745.19999999999993</v>
      </c>
      <c r="K9" s="46"/>
      <c r="L9" s="47"/>
      <c r="M9" s="48"/>
      <c r="N9" s="49"/>
      <c r="O9" s="47"/>
      <c r="P9" s="50"/>
      <c r="R9" s="36"/>
      <c r="S9" s="37"/>
      <c r="T9" s="37"/>
      <c r="U9" s="53">
        <v>12</v>
      </c>
    </row>
    <row r="10" spans="1:21" ht="14.45" customHeight="1" outlineLevel="1">
      <c r="B10" s="203" t="s">
        <v>74</v>
      </c>
      <c r="C10" s="52" t="s">
        <v>71</v>
      </c>
      <c r="D10" s="53">
        <v>12</v>
      </c>
      <c r="E10" s="54">
        <v>72</v>
      </c>
      <c r="F10" s="55">
        <v>0.15</v>
      </c>
      <c r="G10" s="56">
        <f t="shared" si="1"/>
        <v>82.8</v>
      </c>
      <c r="H10" s="71">
        <v>1000</v>
      </c>
      <c r="I10" s="44">
        <v>0.75</v>
      </c>
      <c r="J10" s="57">
        <f t="shared" si="0"/>
        <v>745.19999999999993</v>
      </c>
      <c r="K10" s="46"/>
      <c r="L10" s="47"/>
      <c r="M10" s="48"/>
      <c r="N10" s="49"/>
      <c r="O10" s="47"/>
      <c r="P10" s="50"/>
      <c r="R10" s="36"/>
      <c r="U10" s="53">
        <v>12</v>
      </c>
    </row>
    <row r="11" spans="1:21" ht="14.45" customHeight="1" outlineLevel="1">
      <c r="B11" s="51" t="s">
        <v>75</v>
      </c>
      <c r="C11" s="39" t="s">
        <v>76</v>
      </c>
      <c r="D11" s="58">
        <v>5</v>
      </c>
      <c r="E11" s="41">
        <v>60</v>
      </c>
      <c r="F11" s="55">
        <v>0</v>
      </c>
      <c r="G11" s="56">
        <f t="shared" si="1"/>
        <v>60</v>
      </c>
      <c r="H11" s="43">
        <v>200</v>
      </c>
      <c r="I11" s="44">
        <v>1</v>
      </c>
      <c r="J11" s="57">
        <f t="shared" si="0"/>
        <v>60</v>
      </c>
      <c r="K11" s="46"/>
      <c r="L11" s="47"/>
      <c r="M11" s="48"/>
      <c r="N11" s="49"/>
      <c r="O11" s="47"/>
      <c r="P11" s="50"/>
      <c r="R11" s="36"/>
      <c r="U11" s="58">
        <v>6</v>
      </c>
    </row>
    <row r="12" spans="1:21" ht="14.45" customHeight="1" outlineLevel="1">
      <c r="B12" s="119" t="s">
        <v>77</v>
      </c>
      <c r="C12" s="52" t="s">
        <v>71</v>
      </c>
      <c r="D12" s="58">
        <v>6</v>
      </c>
      <c r="E12" s="41">
        <v>72</v>
      </c>
      <c r="F12" s="55">
        <v>0.15</v>
      </c>
      <c r="G12" s="56">
        <f t="shared" si="1"/>
        <v>82.8</v>
      </c>
      <c r="H12" s="43">
        <v>800</v>
      </c>
      <c r="I12" s="44">
        <v>0.8</v>
      </c>
      <c r="J12" s="57">
        <f>(G12/1000*H12)*I12*D12</f>
        <v>317.952</v>
      </c>
      <c r="K12" s="46"/>
      <c r="L12" s="47"/>
      <c r="M12" s="48"/>
      <c r="N12" s="49"/>
      <c r="O12" s="47"/>
      <c r="P12" s="50"/>
      <c r="R12" s="36"/>
      <c r="U12" s="58">
        <v>9</v>
      </c>
    </row>
    <row r="13" spans="1:21" ht="14.45" customHeight="1" outlineLevel="1">
      <c r="B13" s="119" t="s">
        <v>78</v>
      </c>
      <c r="C13" s="52" t="s">
        <v>79</v>
      </c>
      <c r="D13" s="58">
        <v>9</v>
      </c>
      <c r="E13" s="41">
        <v>36</v>
      </c>
      <c r="F13" s="55">
        <v>0.15</v>
      </c>
      <c r="G13" s="56">
        <f t="shared" si="1"/>
        <v>41.4</v>
      </c>
      <c r="H13" s="43">
        <v>800</v>
      </c>
      <c r="I13" s="44">
        <v>1</v>
      </c>
      <c r="J13" s="57">
        <f t="shared" si="0"/>
        <v>298.08</v>
      </c>
      <c r="K13" s="46"/>
      <c r="L13" s="47"/>
      <c r="M13" s="48"/>
      <c r="N13" s="49"/>
      <c r="O13" s="47"/>
      <c r="P13" s="50"/>
      <c r="R13" s="60"/>
      <c r="U13" s="58">
        <v>6</v>
      </c>
    </row>
    <row r="14" spans="1:21" ht="14.45" customHeight="1" outlineLevel="1">
      <c r="B14" s="119" t="s">
        <v>80</v>
      </c>
      <c r="C14" s="52" t="s">
        <v>79</v>
      </c>
      <c r="D14" s="58">
        <v>6</v>
      </c>
      <c r="E14" s="41">
        <v>36</v>
      </c>
      <c r="F14" s="55">
        <v>0.15</v>
      </c>
      <c r="G14" s="56">
        <f t="shared" si="1"/>
        <v>41.4</v>
      </c>
      <c r="H14" s="43">
        <v>1000</v>
      </c>
      <c r="I14" s="44">
        <v>1</v>
      </c>
      <c r="J14" s="57">
        <f t="shared" si="0"/>
        <v>248.39999999999998</v>
      </c>
      <c r="K14" s="46"/>
      <c r="L14" s="47"/>
      <c r="M14" s="48"/>
      <c r="N14" s="49"/>
      <c r="O14" s="47"/>
      <c r="P14" s="50"/>
      <c r="R14" s="60"/>
      <c r="U14" s="58">
        <v>9</v>
      </c>
    </row>
    <row r="15" spans="1:21" ht="14.45" customHeight="1" outlineLevel="1">
      <c r="B15" s="119" t="s">
        <v>81</v>
      </c>
      <c r="C15" s="52" t="s">
        <v>71</v>
      </c>
      <c r="D15" s="58">
        <v>9</v>
      </c>
      <c r="E15" s="41">
        <v>72</v>
      </c>
      <c r="F15" s="55">
        <v>0.15</v>
      </c>
      <c r="G15" s="56">
        <f t="shared" si="1"/>
        <v>82.8</v>
      </c>
      <c r="H15" s="43">
        <v>1000</v>
      </c>
      <c r="I15" s="44">
        <v>1</v>
      </c>
      <c r="J15" s="57">
        <f t="shared" si="0"/>
        <v>745.19999999999993</v>
      </c>
      <c r="K15" s="46"/>
      <c r="L15" s="47"/>
      <c r="M15" s="48"/>
      <c r="N15" s="49"/>
      <c r="O15" s="47"/>
      <c r="P15" s="50"/>
      <c r="R15" s="60"/>
      <c r="U15" s="58">
        <v>9</v>
      </c>
    </row>
    <row r="16" spans="1:21" ht="14.45" customHeight="1" outlineLevel="1">
      <c r="B16" s="119" t="s">
        <v>82</v>
      </c>
      <c r="C16" s="52" t="s">
        <v>71</v>
      </c>
      <c r="D16" s="58">
        <v>9</v>
      </c>
      <c r="E16" s="41">
        <v>72</v>
      </c>
      <c r="F16" s="55">
        <v>0.15</v>
      </c>
      <c r="G16" s="56">
        <f>E16*(1+F16)</f>
        <v>82.8</v>
      </c>
      <c r="H16" s="43">
        <v>1000</v>
      </c>
      <c r="I16" s="44">
        <v>1</v>
      </c>
      <c r="J16" s="57">
        <f t="shared" si="0"/>
        <v>745.19999999999993</v>
      </c>
      <c r="K16" s="46"/>
      <c r="L16" s="47"/>
      <c r="M16" s="48"/>
      <c r="N16" s="49"/>
      <c r="O16" s="47"/>
      <c r="P16" s="50"/>
      <c r="R16" s="60"/>
      <c r="U16" s="58">
        <v>2</v>
      </c>
    </row>
    <row r="17" spans="1:21" ht="14.45" customHeight="1" outlineLevel="1">
      <c r="B17" s="119" t="s">
        <v>83</v>
      </c>
      <c r="C17" s="52" t="s">
        <v>79</v>
      </c>
      <c r="D17" s="58">
        <v>2</v>
      </c>
      <c r="E17" s="41">
        <v>36</v>
      </c>
      <c r="F17" s="55">
        <v>0.15</v>
      </c>
      <c r="G17" s="56">
        <f t="shared" si="1"/>
        <v>41.4</v>
      </c>
      <c r="H17" s="43">
        <v>1000</v>
      </c>
      <c r="I17" s="44">
        <v>1</v>
      </c>
      <c r="J17" s="57">
        <f t="shared" si="0"/>
        <v>82.8</v>
      </c>
      <c r="K17" s="46"/>
      <c r="L17" s="47"/>
      <c r="M17" s="48"/>
      <c r="N17" s="49"/>
      <c r="O17" s="47"/>
      <c r="P17" s="50"/>
      <c r="R17" s="60"/>
      <c r="U17" s="58">
        <v>5</v>
      </c>
    </row>
    <row r="18" spans="1:21" ht="14.45" customHeight="1" outlineLevel="1">
      <c r="B18" s="59" t="s">
        <v>84</v>
      </c>
      <c r="C18" s="39" t="s">
        <v>76</v>
      </c>
      <c r="D18" s="58">
        <v>5</v>
      </c>
      <c r="E18" s="41">
        <v>60</v>
      </c>
      <c r="F18" s="55">
        <v>0</v>
      </c>
      <c r="G18" s="56">
        <f t="shared" si="1"/>
        <v>60</v>
      </c>
      <c r="H18" s="43">
        <v>1000</v>
      </c>
      <c r="I18" s="44">
        <v>1</v>
      </c>
      <c r="J18" s="57">
        <f t="shared" si="0"/>
        <v>300</v>
      </c>
      <c r="K18" s="46"/>
      <c r="L18" s="47"/>
      <c r="M18" s="48"/>
      <c r="N18" s="49"/>
      <c r="O18" s="47"/>
      <c r="P18" s="50"/>
      <c r="R18" s="60"/>
      <c r="U18" s="58">
        <v>5</v>
      </c>
    </row>
    <row r="19" spans="1:21" ht="14.45" customHeight="1" outlineLevel="1">
      <c r="B19" s="119" t="s">
        <v>85</v>
      </c>
      <c r="C19" s="52" t="s">
        <v>71</v>
      </c>
      <c r="D19" s="58">
        <v>5</v>
      </c>
      <c r="E19" s="41">
        <v>72</v>
      </c>
      <c r="F19" s="55">
        <v>0.15</v>
      </c>
      <c r="G19" s="56">
        <f t="shared" si="1"/>
        <v>82.8</v>
      </c>
      <c r="H19" s="43">
        <v>1000</v>
      </c>
      <c r="I19" s="44">
        <v>1</v>
      </c>
      <c r="J19" s="57">
        <f t="shared" si="0"/>
        <v>414</v>
      </c>
      <c r="K19" s="46"/>
      <c r="L19" s="47"/>
      <c r="M19" s="48"/>
      <c r="N19" s="49"/>
      <c r="O19" s="47"/>
      <c r="P19" s="50"/>
      <c r="R19" s="60"/>
      <c r="U19" s="39">
        <v>3</v>
      </c>
    </row>
    <row r="20" spans="1:21" ht="14.45" customHeight="1" outlineLevel="1">
      <c r="B20" s="59" t="s">
        <v>86</v>
      </c>
      <c r="C20" s="77" t="s">
        <v>87</v>
      </c>
      <c r="D20" s="122">
        <v>52</v>
      </c>
      <c r="E20" s="189">
        <v>26</v>
      </c>
      <c r="F20" s="55">
        <v>0</v>
      </c>
      <c r="G20" s="56">
        <f t="shared" si="1"/>
        <v>26</v>
      </c>
      <c r="H20" s="43">
        <v>250</v>
      </c>
      <c r="I20" s="44">
        <v>1</v>
      </c>
      <c r="J20" s="57">
        <f t="shared" si="0"/>
        <v>338</v>
      </c>
      <c r="K20" s="46"/>
      <c r="L20" s="47"/>
      <c r="M20" s="48"/>
      <c r="N20" s="49"/>
      <c r="O20" s="47"/>
      <c r="P20" s="50"/>
      <c r="R20" s="60"/>
      <c r="U20" s="39">
        <v>67</v>
      </c>
    </row>
    <row r="21" spans="1:21" ht="14.45" customHeight="1" outlineLevel="1">
      <c r="B21" s="59" t="s">
        <v>88</v>
      </c>
      <c r="C21" s="77" t="s">
        <v>89</v>
      </c>
      <c r="D21" s="122">
        <v>18</v>
      </c>
      <c r="E21" s="41">
        <v>22</v>
      </c>
      <c r="F21" s="188">
        <v>0.15</v>
      </c>
      <c r="G21" s="56">
        <f t="shared" si="1"/>
        <v>25.299999999999997</v>
      </c>
      <c r="H21" s="43">
        <v>250</v>
      </c>
      <c r="I21" s="44">
        <v>1</v>
      </c>
      <c r="J21" s="57">
        <f t="shared" si="0"/>
        <v>113.85</v>
      </c>
      <c r="K21" s="46"/>
      <c r="L21" s="47"/>
      <c r="M21" s="48"/>
      <c r="N21" s="49"/>
      <c r="O21" s="47"/>
      <c r="P21" s="50"/>
      <c r="R21" s="60"/>
      <c r="U21" s="39">
        <v>3</v>
      </c>
    </row>
    <row r="22" spans="1:21" ht="14.45" customHeight="1" outlineLevel="1">
      <c r="B22" s="59" t="s">
        <v>88</v>
      </c>
      <c r="C22" s="77" t="s">
        <v>90</v>
      </c>
      <c r="D22" s="122">
        <v>8</v>
      </c>
      <c r="E22" s="41">
        <v>36</v>
      </c>
      <c r="F22" s="55">
        <v>0.15</v>
      </c>
      <c r="G22" s="56">
        <f t="shared" si="1"/>
        <v>41.4</v>
      </c>
      <c r="H22" s="43">
        <v>250</v>
      </c>
      <c r="I22" s="44">
        <v>1</v>
      </c>
      <c r="J22" s="57">
        <f t="shared" si="0"/>
        <v>82.8</v>
      </c>
      <c r="K22" s="46"/>
      <c r="L22" s="47"/>
      <c r="M22" s="48"/>
      <c r="N22" s="49"/>
      <c r="O22" s="47"/>
      <c r="P22" s="50"/>
      <c r="R22" s="60"/>
      <c r="U22" s="39">
        <v>46</v>
      </c>
    </row>
    <row r="23" spans="1:21" ht="14.45" customHeight="1" outlineLevel="1">
      <c r="B23" s="59" t="s">
        <v>91</v>
      </c>
      <c r="C23" s="52" t="s">
        <v>92</v>
      </c>
      <c r="D23" s="58">
        <v>1</v>
      </c>
      <c r="E23" s="41">
        <v>36</v>
      </c>
      <c r="F23" s="55">
        <v>0.15</v>
      </c>
      <c r="G23" s="56">
        <f t="shared" si="1"/>
        <v>41.4</v>
      </c>
      <c r="H23" s="43">
        <v>50</v>
      </c>
      <c r="I23" s="44">
        <v>1</v>
      </c>
      <c r="J23" s="57">
        <f t="shared" si="0"/>
        <v>2.0699999999999998</v>
      </c>
      <c r="K23" s="46"/>
      <c r="L23" s="47"/>
      <c r="M23" s="48"/>
      <c r="N23" s="49"/>
      <c r="O23" s="47"/>
      <c r="P23" s="50"/>
      <c r="R23" s="60"/>
      <c r="U23" s="39">
        <v>1</v>
      </c>
    </row>
    <row r="24" spans="1:21" ht="14.45" customHeight="1" outlineLevel="1">
      <c r="B24" s="119" t="s">
        <v>93</v>
      </c>
      <c r="C24" s="52" t="s">
        <v>94</v>
      </c>
      <c r="D24" s="58">
        <v>5</v>
      </c>
      <c r="E24" s="41">
        <v>72</v>
      </c>
      <c r="F24" s="55">
        <v>0.15</v>
      </c>
      <c r="G24" s="56">
        <f t="shared" si="1"/>
        <v>82.8</v>
      </c>
      <c r="H24" s="43">
        <v>1000</v>
      </c>
      <c r="I24" s="44">
        <v>1</v>
      </c>
      <c r="J24" s="57">
        <f t="shared" si="0"/>
        <v>414</v>
      </c>
      <c r="K24" s="46"/>
      <c r="L24" s="47"/>
      <c r="M24" s="48"/>
      <c r="N24" s="49"/>
      <c r="O24" s="47"/>
      <c r="P24" s="50"/>
      <c r="R24" s="60"/>
      <c r="U24" s="58">
        <v>65</v>
      </c>
    </row>
    <row r="25" spans="1:21" ht="14.45" customHeight="1" outlineLevel="1">
      <c r="A25" s="1" t="s">
        <v>95</v>
      </c>
      <c r="B25" s="119" t="s">
        <v>96</v>
      </c>
      <c r="C25" s="52" t="s">
        <v>94</v>
      </c>
      <c r="D25" s="39">
        <v>85</v>
      </c>
      <c r="E25" s="41">
        <v>72</v>
      </c>
      <c r="F25" s="55">
        <v>0.15</v>
      </c>
      <c r="G25" s="56">
        <f t="shared" si="1"/>
        <v>82.8</v>
      </c>
      <c r="H25" s="43">
        <v>1000</v>
      </c>
      <c r="I25" s="44">
        <v>0.5</v>
      </c>
      <c r="J25" s="57">
        <f t="shared" si="0"/>
        <v>3519</v>
      </c>
      <c r="K25" s="46"/>
      <c r="L25" s="47"/>
      <c r="M25" s="48"/>
      <c r="N25" s="49"/>
      <c r="O25" s="47"/>
      <c r="P25" s="50"/>
      <c r="R25" s="60"/>
      <c r="U25" s="58">
        <v>16</v>
      </c>
    </row>
    <row r="26" spans="1:21" ht="14.45" customHeight="1" outlineLevel="1">
      <c r="B26" s="59" t="s">
        <v>97</v>
      </c>
      <c r="C26" s="39" t="s">
        <v>76</v>
      </c>
      <c r="D26" s="39">
        <v>3</v>
      </c>
      <c r="E26" s="41">
        <v>60</v>
      </c>
      <c r="F26" s="188">
        <v>0</v>
      </c>
      <c r="G26" s="56">
        <f t="shared" si="1"/>
        <v>60</v>
      </c>
      <c r="H26" s="43">
        <v>300</v>
      </c>
      <c r="I26" s="44">
        <v>1</v>
      </c>
      <c r="J26" s="57">
        <f t="shared" si="0"/>
        <v>54</v>
      </c>
      <c r="K26" s="46"/>
      <c r="L26" s="47"/>
      <c r="M26" s="48"/>
      <c r="N26" s="49"/>
      <c r="O26" s="47"/>
      <c r="P26" s="50"/>
      <c r="R26" s="60"/>
      <c r="U26" s="58">
        <v>16</v>
      </c>
    </row>
    <row r="27" spans="1:21" ht="14.45" customHeight="1" outlineLevel="1">
      <c r="B27" s="59" t="s">
        <v>98</v>
      </c>
      <c r="C27" s="39" t="s">
        <v>76</v>
      </c>
      <c r="D27" s="39">
        <v>8</v>
      </c>
      <c r="E27" s="41">
        <v>60</v>
      </c>
      <c r="F27" s="55">
        <v>0</v>
      </c>
      <c r="G27" s="56">
        <f t="shared" si="1"/>
        <v>60</v>
      </c>
      <c r="H27" s="43">
        <v>200</v>
      </c>
      <c r="I27" s="44">
        <v>1</v>
      </c>
      <c r="J27" s="57">
        <f t="shared" si="0"/>
        <v>96</v>
      </c>
      <c r="K27" s="46"/>
      <c r="L27" s="47"/>
      <c r="M27" s="48"/>
      <c r="N27" s="49"/>
      <c r="O27" s="47"/>
      <c r="P27" s="50"/>
      <c r="R27" s="60"/>
      <c r="U27" s="39">
        <v>12</v>
      </c>
    </row>
    <row r="28" spans="1:21" ht="14.45" customHeight="1" outlineLevel="1">
      <c r="A28" s="1" t="s">
        <v>99</v>
      </c>
      <c r="B28" s="119" t="s">
        <v>100</v>
      </c>
      <c r="C28" s="52" t="s">
        <v>94</v>
      </c>
      <c r="D28" s="39">
        <v>67</v>
      </c>
      <c r="E28" s="41">
        <v>72</v>
      </c>
      <c r="F28" s="55">
        <v>0.15</v>
      </c>
      <c r="G28" s="56">
        <f t="shared" si="1"/>
        <v>82.8</v>
      </c>
      <c r="H28" s="43">
        <v>1000</v>
      </c>
      <c r="I28" s="44">
        <v>1</v>
      </c>
      <c r="J28" s="57">
        <f t="shared" si="0"/>
        <v>5547.5999999999995</v>
      </c>
      <c r="K28" s="46"/>
      <c r="L28" s="47"/>
      <c r="M28" s="48"/>
      <c r="N28" s="49"/>
      <c r="O28" s="47"/>
      <c r="P28" s="50"/>
      <c r="R28" s="60"/>
      <c r="U28" s="39">
        <v>10</v>
      </c>
    </row>
    <row r="29" spans="1:21" ht="14.45" customHeight="1" outlineLevel="1">
      <c r="B29" s="119" t="s">
        <v>77</v>
      </c>
      <c r="C29" s="52" t="s">
        <v>94</v>
      </c>
      <c r="D29" s="39">
        <v>3</v>
      </c>
      <c r="E29" s="41">
        <v>72</v>
      </c>
      <c r="F29" s="55">
        <v>0.15</v>
      </c>
      <c r="G29" s="56">
        <f t="shared" si="1"/>
        <v>82.8</v>
      </c>
      <c r="H29" s="43">
        <v>1000</v>
      </c>
      <c r="I29" s="44">
        <v>1</v>
      </c>
      <c r="J29" s="57">
        <f t="shared" si="0"/>
        <v>248.39999999999998</v>
      </c>
      <c r="K29" s="46"/>
      <c r="L29" s="47"/>
      <c r="M29" s="48"/>
      <c r="N29" s="49"/>
      <c r="O29" s="47"/>
      <c r="P29" s="50"/>
      <c r="R29" s="60"/>
      <c r="U29" s="39">
        <v>5</v>
      </c>
    </row>
    <row r="30" spans="1:21" ht="14.45" customHeight="1" outlineLevel="1">
      <c r="B30" s="59" t="s">
        <v>98</v>
      </c>
      <c r="C30" s="39" t="s">
        <v>76</v>
      </c>
      <c r="D30" s="39">
        <v>8</v>
      </c>
      <c r="E30" s="41">
        <v>60</v>
      </c>
      <c r="F30" s="55">
        <v>0</v>
      </c>
      <c r="G30" s="56">
        <f t="shared" si="1"/>
        <v>60</v>
      </c>
      <c r="H30" s="43">
        <v>200</v>
      </c>
      <c r="I30" s="44">
        <v>1</v>
      </c>
      <c r="J30" s="57">
        <f t="shared" si="0"/>
        <v>96</v>
      </c>
      <c r="K30" s="46"/>
      <c r="L30" s="47"/>
      <c r="M30" s="48"/>
      <c r="N30" s="49"/>
      <c r="O30" s="47"/>
      <c r="P30" s="50"/>
      <c r="R30" s="60"/>
      <c r="U30" s="39">
        <v>5</v>
      </c>
    </row>
    <row r="31" spans="1:21" ht="14.45" customHeight="1" outlineLevel="1">
      <c r="A31" s="1" t="s">
        <v>101</v>
      </c>
      <c r="B31" s="119" t="s">
        <v>102</v>
      </c>
      <c r="C31" s="52" t="s">
        <v>94</v>
      </c>
      <c r="D31" s="39">
        <v>46</v>
      </c>
      <c r="E31" s="41">
        <v>72</v>
      </c>
      <c r="F31" s="55">
        <v>0.15</v>
      </c>
      <c r="G31" s="56">
        <f t="shared" si="1"/>
        <v>82.8</v>
      </c>
      <c r="H31" s="43">
        <v>1000</v>
      </c>
      <c r="I31" s="44">
        <v>0.75</v>
      </c>
      <c r="J31" s="57">
        <f t="shared" si="0"/>
        <v>2856.6</v>
      </c>
      <c r="K31" s="46"/>
      <c r="L31" s="47"/>
      <c r="M31" s="48"/>
      <c r="N31" s="49"/>
      <c r="O31" s="47"/>
      <c r="P31" s="50"/>
      <c r="R31" s="60"/>
      <c r="U31" s="39">
        <v>5</v>
      </c>
    </row>
    <row r="32" spans="1:21" ht="14.45" customHeight="1" outlineLevel="1">
      <c r="B32" s="59" t="s">
        <v>103</v>
      </c>
      <c r="C32" s="52" t="s">
        <v>94</v>
      </c>
      <c r="D32" s="39">
        <v>1</v>
      </c>
      <c r="E32" s="41">
        <v>72</v>
      </c>
      <c r="F32" s="55">
        <v>0.15</v>
      </c>
      <c r="G32" s="56">
        <f t="shared" si="1"/>
        <v>82.8</v>
      </c>
      <c r="H32" s="43">
        <v>100</v>
      </c>
      <c r="I32" s="44">
        <v>1</v>
      </c>
      <c r="J32" s="57">
        <f t="shared" si="0"/>
        <v>8.2799999999999994</v>
      </c>
      <c r="K32" s="46"/>
      <c r="L32" s="47"/>
      <c r="M32" s="48"/>
      <c r="N32" s="49"/>
      <c r="O32" s="47"/>
      <c r="P32" s="50"/>
      <c r="R32" s="60"/>
      <c r="U32" s="39">
        <v>6</v>
      </c>
    </row>
    <row r="33" spans="1:21" ht="14.45" customHeight="1" outlineLevel="1">
      <c r="B33" s="119" t="s">
        <v>77</v>
      </c>
      <c r="C33" s="52" t="s">
        <v>94</v>
      </c>
      <c r="D33" s="39">
        <v>1</v>
      </c>
      <c r="E33" s="41">
        <v>72</v>
      </c>
      <c r="F33" s="55">
        <v>0.15</v>
      </c>
      <c r="G33" s="56">
        <f t="shared" si="1"/>
        <v>82.8</v>
      </c>
      <c r="H33" s="43">
        <v>1000</v>
      </c>
      <c r="I33" s="44">
        <v>0.8</v>
      </c>
      <c r="J33" s="57">
        <f t="shared" si="0"/>
        <v>66.239999999999995</v>
      </c>
      <c r="K33" s="46"/>
      <c r="L33" s="47"/>
      <c r="M33" s="48"/>
      <c r="N33" s="49"/>
      <c r="O33" s="47"/>
      <c r="P33" s="50"/>
      <c r="R33" s="60"/>
      <c r="U33" s="39">
        <v>2</v>
      </c>
    </row>
    <row r="34" spans="1:21" ht="14.45" customHeight="1" outlineLevel="1">
      <c r="B34" s="59" t="s">
        <v>104</v>
      </c>
      <c r="C34" s="39" t="s">
        <v>76</v>
      </c>
      <c r="D34" s="39">
        <v>8</v>
      </c>
      <c r="E34" s="41">
        <v>60</v>
      </c>
      <c r="F34" s="55">
        <v>0</v>
      </c>
      <c r="G34" s="56">
        <f t="shared" si="1"/>
        <v>60</v>
      </c>
      <c r="H34" s="43">
        <v>50</v>
      </c>
      <c r="I34" s="44">
        <v>1</v>
      </c>
      <c r="J34" s="57">
        <f t="shared" si="0"/>
        <v>24</v>
      </c>
      <c r="K34" s="46"/>
      <c r="L34" s="47"/>
      <c r="M34" s="48"/>
      <c r="N34" s="49"/>
      <c r="O34" s="47"/>
      <c r="P34" s="50"/>
      <c r="R34" s="60"/>
      <c r="U34" s="39">
        <v>10</v>
      </c>
    </row>
    <row r="35" spans="1:21" ht="14.45" customHeight="1" outlineLevel="1">
      <c r="B35" s="59" t="s">
        <v>105</v>
      </c>
      <c r="C35" s="52" t="s">
        <v>94</v>
      </c>
      <c r="D35" s="39">
        <v>1</v>
      </c>
      <c r="E35" s="41">
        <v>72</v>
      </c>
      <c r="F35" s="55">
        <v>0.15</v>
      </c>
      <c r="G35" s="56">
        <f t="shared" si="1"/>
        <v>82.8</v>
      </c>
      <c r="H35" s="43">
        <v>500</v>
      </c>
      <c r="I35" s="44">
        <v>0.75</v>
      </c>
      <c r="J35" s="57">
        <f t="shared" si="0"/>
        <v>31.049999999999997</v>
      </c>
      <c r="K35" s="46"/>
      <c r="L35" s="47"/>
      <c r="M35" s="48"/>
      <c r="N35" s="49"/>
      <c r="O35" s="47"/>
      <c r="P35" s="50"/>
      <c r="R35" s="60"/>
      <c r="U35" s="39">
        <v>4</v>
      </c>
    </row>
    <row r="36" spans="1:21" ht="14.45" customHeight="1" outlineLevel="1">
      <c r="B36" s="59" t="s">
        <v>106</v>
      </c>
      <c r="C36" s="39" t="s">
        <v>76</v>
      </c>
      <c r="D36" s="39">
        <v>9</v>
      </c>
      <c r="E36" s="41">
        <v>60</v>
      </c>
      <c r="F36" s="55">
        <v>0</v>
      </c>
      <c r="G36" s="56">
        <f>E36*(1+F36)</f>
        <v>60</v>
      </c>
      <c r="H36" s="43">
        <v>200</v>
      </c>
      <c r="I36" s="44">
        <v>1</v>
      </c>
      <c r="J36" s="57">
        <f t="shared" si="0"/>
        <v>108</v>
      </c>
      <c r="K36" s="46"/>
      <c r="L36" s="47"/>
      <c r="M36" s="48"/>
      <c r="N36" s="49"/>
      <c r="O36" s="47"/>
      <c r="P36" s="50"/>
      <c r="R36" s="60"/>
      <c r="U36" s="39">
        <v>4</v>
      </c>
    </row>
    <row r="37" spans="1:21" ht="14.45" customHeight="1" outlineLevel="1">
      <c r="B37" s="46" t="s">
        <v>107</v>
      </c>
      <c r="C37" s="61"/>
      <c r="D37" s="48"/>
      <c r="E37" s="49"/>
      <c r="F37" s="62"/>
      <c r="G37" s="63">
        <f t="shared" si="1"/>
        <v>0</v>
      </c>
      <c r="H37" s="49"/>
      <c r="I37" s="64"/>
      <c r="J37" s="57">
        <f t="shared" si="0"/>
        <v>0</v>
      </c>
      <c r="K37" s="46"/>
      <c r="L37" s="47"/>
      <c r="M37" s="48"/>
      <c r="N37" s="49"/>
      <c r="O37" s="47"/>
      <c r="P37" s="50"/>
      <c r="R37" s="60"/>
      <c r="U37" s="39">
        <v>8</v>
      </c>
    </row>
    <row r="38" spans="1:21" ht="14.45" customHeight="1" outlineLevel="1">
      <c r="A38" s="1" t="s">
        <v>69</v>
      </c>
      <c r="B38" s="59" t="s">
        <v>77</v>
      </c>
      <c r="C38" s="39" t="s">
        <v>108</v>
      </c>
      <c r="D38" s="39">
        <v>12</v>
      </c>
      <c r="E38" s="41">
        <v>9</v>
      </c>
      <c r="F38" s="55">
        <v>0</v>
      </c>
      <c r="G38" s="56">
        <f t="shared" si="1"/>
        <v>9</v>
      </c>
      <c r="H38" s="43">
        <v>800</v>
      </c>
      <c r="I38" s="44">
        <v>0.8</v>
      </c>
      <c r="J38" s="57">
        <f>(G38/1000*H38)*I38*D38</f>
        <v>69.12</v>
      </c>
      <c r="K38" s="46"/>
      <c r="L38" s="47"/>
      <c r="M38" s="48"/>
      <c r="N38" s="49"/>
      <c r="O38" s="47"/>
      <c r="P38" s="50"/>
      <c r="R38" s="60"/>
      <c r="U38" s="39">
        <v>8</v>
      </c>
    </row>
    <row r="39" spans="1:21" ht="14.45" customHeight="1" outlineLevel="1">
      <c r="B39" s="59" t="s">
        <v>77</v>
      </c>
      <c r="C39" s="39" t="s">
        <v>109</v>
      </c>
      <c r="D39" s="39">
        <v>3</v>
      </c>
      <c r="E39" s="41">
        <v>40</v>
      </c>
      <c r="F39" s="55">
        <v>0</v>
      </c>
      <c r="G39" s="56">
        <f t="shared" si="1"/>
        <v>40</v>
      </c>
      <c r="H39" s="43">
        <v>800</v>
      </c>
      <c r="I39" s="44">
        <v>0.8</v>
      </c>
      <c r="J39" s="57">
        <f t="shared" si="0"/>
        <v>76.800000000000011</v>
      </c>
      <c r="K39" s="46"/>
      <c r="L39" s="47"/>
      <c r="M39" s="48"/>
      <c r="N39" s="49"/>
      <c r="O39" s="47"/>
      <c r="P39" s="50"/>
      <c r="R39" s="60"/>
      <c r="U39" s="39">
        <v>3</v>
      </c>
    </row>
    <row r="40" spans="1:21" ht="14.45" customHeight="1" outlineLevel="1">
      <c r="B40" s="59" t="s">
        <v>110</v>
      </c>
      <c r="C40" s="39" t="s">
        <v>111</v>
      </c>
      <c r="D40" s="58">
        <v>1</v>
      </c>
      <c r="E40" s="41">
        <v>12</v>
      </c>
      <c r="F40" s="55">
        <v>0</v>
      </c>
      <c r="G40" s="56">
        <f t="shared" si="1"/>
        <v>12</v>
      </c>
      <c r="H40" s="43">
        <v>1000</v>
      </c>
      <c r="I40" s="44">
        <v>1</v>
      </c>
      <c r="J40" s="57">
        <f t="shared" si="0"/>
        <v>12</v>
      </c>
      <c r="K40" s="46"/>
      <c r="L40" s="47"/>
      <c r="M40" s="48"/>
      <c r="N40" s="49"/>
      <c r="O40" s="47"/>
      <c r="P40" s="50"/>
      <c r="R40" s="60"/>
      <c r="U40" s="39">
        <v>6</v>
      </c>
    </row>
    <row r="41" spans="1:21" ht="14.45" customHeight="1" outlineLevel="1">
      <c r="B41" s="59" t="s">
        <v>112</v>
      </c>
      <c r="C41" s="39" t="s">
        <v>111</v>
      </c>
      <c r="D41" s="58">
        <v>3</v>
      </c>
      <c r="E41" s="41">
        <v>12</v>
      </c>
      <c r="F41" s="55">
        <v>0</v>
      </c>
      <c r="G41" s="56">
        <f t="shared" si="1"/>
        <v>12</v>
      </c>
      <c r="H41" s="43">
        <v>1000</v>
      </c>
      <c r="I41" s="44">
        <v>1</v>
      </c>
      <c r="J41" s="57">
        <f t="shared" si="0"/>
        <v>36</v>
      </c>
      <c r="K41" s="46"/>
      <c r="L41" s="47"/>
      <c r="M41" s="48"/>
      <c r="N41" s="49"/>
      <c r="O41" s="47"/>
      <c r="P41" s="50"/>
      <c r="R41" s="60"/>
      <c r="U41" s="39">
        <v>5</v>
      </c>
    </row>
    <row r="42" spans="1:21" ht="14.45" customHeight="1" outlineLevel="1">
      <c r="B42" s="59" t="s">
        <v>113</v>
      </c>
      <c r="C42" s="39" t="s">
        <v>111</v>
      </c>
      <c r="D42" s="58">
        <v>3</v>
      </c>
      <c r="E42" s="41">
        <v>12</v>
      </c>
      <c r="F42" s="55">
        <v>0</v>
      </c>
      <c r="G42" s="56">
        <f t="shared" si="1"/>
        <v>12</v>
      </c>
      <c r="H42" s="43">
        <v>1000</v>
      </c>
      <c r="I42" s="44">
        <v>1</v>
      </c>
      <c r="J42" s="57">
        <f t="shared" si="0"/>
        <v>36</v>
      </c>
      <c r="K42" s="46"/>
      <c r="L42" s="47"/>
      <c r="M42" s="48"/>
      <c r="N42" s="49"/>
      <c r="O42" s="47"/>
      <c r="P42" s="50"/>
      <c r="R42" s="60"/>
      <c r="U42" s="39">
        <v>4</v>
      </c>
    </row>
    <row r="43" spans="1:21" ht="14.45" customHeight="1" outlineLevel="1">
      <c r="B43" s="59" t="s">
        <v>114</v>
      </c>
      <c r="C43" s="39" t="s">
        <v>108</v>
      </c>
      <c r="D43" s="58">
        <v>2</v>
      </c>
      <c r="E43" s="41">
        <v>9</v>
      </c>
      <c r="F43" s="55">
        <v>0</v>
      </c>
      <c r="G43" s="56">
        <f t="shared" si="1"/>
        <v>9</v>
      </c>
      <c r="H43" s="43">
        <v>1000</v>
      </c>
      <c r="I43" s="44">
        <v>1</v>
      </c>
      <c r="J43" s="57">
        <f t="shared" si="0"/>
        <v>18</v>
      </c>
      <c r="K43" s="46"/>
      <c r="L43" s="47"/>
      <c r="M43" s="48"/>
      <c r="N43" s="49"/>
      <c r="O43" s="47"/>
      <c r="P43" s="50"/>
      <c r="R43" s="60"/>
      <c r="U43" s="39">
        <v>5</v>
      </c>
    </row>
    <row r="44" spans="1:21" ht="14.45" customHeight="1" outlineLevel="1">
      <c r="B44" s="59" t="s">
        <v>115</v>
      </c>
      <c r="C44" s="39" t="s">
        <v>108</v>
      </c>
      <c r="D44" s="58">
        <v>2</v>
      </c>
      <c r="E44" s="41">
        <v>9</v>
      </c>
      <c r="F44" s="55">
        <v>0</v>
      </c>
      <c r="G44" s="56">
        <f t="shared" si="1"/>
        <v>9</v>
      </c>
      <c r="H44" s="43">
        <v>1000</v>
      </c>
      <c r="I44" s="44">
        <v>1</v>
      </c>
      <c r="J44" s="57">
        <f t="shared" si="0"/>
        <v>18</v>
      </c>
      <c r="K44" s="46"/>
      <c r="L44" s="47"/>
      <c r="M44" s="48"/>
      <c r="N44" s="49"/>
      <c r="O44" s="47"/>
      <c r="P44" s="50"/>
      <c r="R44" s="60"/>
      <c r="U44" s="39">
        <v>6</v>
      </c>
    </row>
    <row r="45" spans="1:21" ht="14.45" customHeight="1" outlineLevel="1">
      <c r="B45" s="119" t="s">
        <v>116</v>
      </c>
      <c r="C45" s="52" t="s">
        <v>117</v>
      </c>
      <c r="D45" s="58">
        <v>65</v>
      </c>
      <c r="E45" s="41">
        <v>18</v>
      </c>
      <c r="F45" s="55">
        <v>0.15</v>
      </c>
      <c r="G45" s="56">
        <f t="shared" si="1"/>
        <v>20.7</v>
      </c>
      <c r="H45" s="43">
        <v>1000</v>
      </c>
      <c r="I45" s="44">
        <v>1</v>
      </c>
      <c r="J45" s="57">
        <f t="shared" si="0"/>
        <v>1345.5</v>
      </c>
      <c r="K45" s="46"/>
      <c r="L45" s="47"/>
      <c r="M45" s="48"/>
      <c r="N45" s="49"/>
      <c r="O45" s="47"/>
      <c r="P45" s="50"/>
      <c r="R45" s="60"/>
      <c r="U45" s="39">
        <v>6</v>
      </c>
    </row>
    <row r="46" spans="1:21" ht="14.45" customHeight="1" outlineLevel="1">
      <c r="B46" s="119" t="s">
        <v>118</v>
      </c>
      <c r="C46" s="52" t="s">
        <v>71</v>
      </c>
      <c r="D46" s="58">
        <v>16</v>
      </c>
      <c r="E46" s="41">
        <v>72</v>
      </c>
      <c r="F46" s="55">
        <v>0.15</v>
      </c>
      <c r="G46" s="56">
        <f t="shared" si="1"/>
        <v>82.8</v>
      </c>
      <c r="H46" s="43">
        <v>1000</v>
      </c>
      <c r="I46" s="44">
        <v>1</v>
      </c>
      <c r="J46" s="57">
        <f t="shared" si="0"/>
        <v>1324.8</v>
      </c>
      <c r="K46" s="46"/>
      <c r="L46" s="47"/>
      <c r="M46" s="48"/>
      <c r="N46" s="49"/>
      <c r="O46" s="47"/>
      <c r="P46" s="50"/>
      <c r="R46" s="60"/>
      <c r="U46" s="39">
        <v>6</v>
      </c>
    </row>
    <row r="47" spans="1:21" ht="14.45" customHeight="1" outlineLevel="1">
      <c r="B47" s="119" t="s">
        <v>119</v>
      </c>
      <c r="C47" s="52" t="s">
        <v>71</v>
      </c>
      <c r="D47" s="58">
        <v>16</v>
      </c>
      <c r="E47" s="41">
        <v>72</v>
      </c>
      <c r="F47" s="55">
        <v>0.15</v>
      </c>
      <c r="G47" s="56">
        <f t="shared" si="1"/>
        <v>82.8</v>
      </c>
      <c r="H47" s="43">
        <v>1000</v>
      </c>
      <c r="I47" s="44">
        <v>1</v>
      </c>
      <c r="J47" s="57">
        <f>(G47/1000*H47)*I47*D47</f>
        <v>1324.8</v>
      </c>
      <c r="K47" s="46"/>
      <c r="L47" s="47"/>
      <c r="M47" s="48"/>
      <c r="N47" s="49"/>
      <c r="O47" s="47"/>
      <c r="P47" s="50"/>
      <c r="R47" s="60"/>
      <c r="U47" s="39">
        <v>3</v>
      </c>
    </row>
    <row r="48" spans="1:21" ht="14.45" customHeight="1" outlineLevel="1">
      <c r="B48" s="59" t="s">
        <v>120</v>
      </c>
      <c r="C48" s="52" t="s">
        <v>92</v>
      </c>
      <c r="D48" s="58">
        <v>4</v>
      </c>
      <c r="E48" s="41">
        <v>36</v>
      </c>
      <c r="F48" s="55">
        <v>0.15</v>
      </c>
      <c r="G48" s="56">
        <f t="shared" si="1"/>
        <v>41.4</v>
      </c>
      <c r="H48" s="43">
        <v>200</v>
      </c>
      <c r="I48" s="44">
        <v>1</v>
      </c>
      <c r="J48" s="57">
        <f t="shared" si="0"/>
        <v>33.119999999999997</v>
      </c>
      <c r="K48" s="46"/>
      <c r="L48" s="47"/>
      <c r="M48" s="48"/>
      <c r="N48" s="49"/>
      <c r="O48" s="47"/>
      <c r="P48" s="50"/>
      <c r="R48" s="60"/>
      <c r="U48" s="39">
        <v>4</v>
      </c>
    </row>
    <row r="49" spans="1:21" ht="14.45" customHeight="1" outlineLevel="1">
      <c r="B49" s="59" t="s">
        <v>121</v>
      </c>
      <c r="C49" s="39" t="s">
        <v>122</v>
      </c>
      <c r="D49" s="58">
        <v>2</v>
      </c>
      <c r="E49" s="41">
        <v>250</v>
      </c>
      <c r="F49" s="55">
        <v>0.15</v>
      </c>
      <c r="G49" s="56">
        <f t="shared" si="1"/>
        <v>287.5</v>
      </c>
      <c r="H49" s="43">
        <v>200</v>
      </c>
      <c r="I49" s="44">
        <v>1</v>
      </c>
      <c r="J49" s="57">
        <f t="shared" si="0"/>
        <v>114.99999999999999</v>
      </c>
      <c r="K49" s="46"/>
      <c r="L49" s="47"/>
      <c r="M49" s="48"/>
      <c r="N49" s="49"/>
      <c r="O49" s="47"/>
      <c r="P49" s="50"/>
      <c r="R49" s="60"/>
      <c r="U49" s="39">
        <v>4</v>
      </c>
    </row>
    <row r="50" spans="1:21" outlineLevel="1">
      <c r="A50" s="1" t="s">
        <v>95</v>
      </c>
      <c r="B50" s="119" t="s">
        <v>123</v>
      </c>
      <c r="C50" s="52" t="s">
        <v>71</v>
      </c>
      <c r="D50" s="39">
        <v>12</v>
      </c>
      <c r="E50" s="41">
        <v>72</v>
      </c>
      <c r="F50" s="42">
        <v>0.15</v>
      </c>
      <c r="G50" s="56">
        <f t="shared" si="1"/>
        <v>82.8</v>
      </c>
      <c r="H50" s="43">
        <v>1000</v>
      </c>
      <c r="I50" s="44">
        <v>0.8</v>
      </c>
      <c r="J50" s="57">
        <f t="shared" si="0"/>
        <v>794.87999999999988</v>
      </c>
      <c r="K50" s="46"/>
      <c r="L50" s="47"/>
      <c r="M50" s="48"/>
      <c r="N50" s="49"/>
      <c r="O50" s="47"/>
      <c r="P50" s="50"/>
      <c r="R50" s="60"/>
      <c r="U50" s="39">
        <v>4</v>
      </c>
    </row>
    <row r="51" spans="1:21" outlineLevel="1">
      <c r="B51" s="59" t="s">
        <v>123</v>
      </c>
      <c r="C51" s="39" t="s">
        <v>109</v>
      </c>
      <c r="D51" s="39">
        <v>5</v>
      </c>
      <c r="E51" s="41">
        <v>40</v>
      </c>
      <c r="F51" s="42">
        <v>0</v>
      </c>
      <c r="G51" s="56">
        <f t="shared" si="1"/>
        <v>40</v>
      </c>
      <c r="H51" s="43">
        <v>1000</v>
      </c>
      <c r="I51" s="44">
        <v>0.8</v>
      </c>
      <c r="J51" s="57">
        <f t="shared" si="0"/>
        <v>160</v>
      </c>
      <c r="K51" s="46"/>
      <c r="L51" s="47"/>
      <c r="M51" s="48"/>
      <c r="N51" s="49"/>
      <c r="O51" s="47"/>
      <c r="P51" s="50"/>
      <c r="R51" s="60"/>
      <c r="U51" s="39">
        <v>4</v>
      </c>
    </row>
    <row r="52" spans="1:21" outlineLevel="1">
      <c r="B52" s="59" t="s">
        <v>124</v>
      </c>
      <c r="C52" s="39" t="s">
        <v>111</v>
      </c>
      <c r="D52" s="39">
        <v>1</v>
      </c>
      <c r="E52" s="41">
        <v>12</v>
      </c>
      <c r="F52" s="42">
        <v>0</v>
      </c>
      <c r="G52" s="56">
        <f t="shared" si="1"/>
        <v>12</v>
      </c>
      <c r="H52" s="43">
        <v>200</v>
      </c>
      <c r="I52" s="44">
        <v>1</v>
      </c>
      <c r="J52" s="57">
        <f t="shared" si="0"/>
        <v>2.4</v>
      </c>
      <c r="K52" s="46"/>
      <c r="L52" s="47"/>
      <c r="M52" s="48"/>
      <c r="N52" s="49"/>
      <c r="O52" s="47"/>
      <c r="P52" s="50"/>
      <c r="R52" s="60"/>
      <c r="U52" s="39">
        <v>4</v>
      </c>
    </row>
    <row r="53" spans="1:21" outlineLevel="1">
      <c r="B53" s="59" t="s">
        <v>125</v>
      </c>
      <c r="C53" s="39" t="s">
        <v>111</v>
      </c>
      <c r="D53" s="39">
        <v>3</v>
      </c>
      <c r="E53" s="41">
        <v>12</v>
      </c>
      <c r="F53" s="42">
        <v>0</v>
      </c>
      <c r="G53" s="56">
        <f t="shared" si="1"/>
        <v>12</v>
      </c>
      <c r="H53" s="43">
        <v>200</v>
      </c>
      <c r="I53" s="44">
        <v>1</v>
      </c>
      <c r="J53" s="57">
        <f t="shared" si="0"/>
        <v>7.1999999999999993</v>
      </c>
      <c r="K53" s="46"/>
      <c r="L53" s="47"/>
      <c r="M53" s="48"/>
      <c r="N53" s="49"/>
      <c r="O53" s="47"/>
      <c r="P53" s="50"/>
      <c r="R53" s="60"/>
      <c r="U53" s="39">
        <v>4</v>
      </c>
    </row>
    <row r="54" spans="1:21" outlineLevel="1">
      <c r="B54" s="59" t="s">
        <v>126</v>
      </c>
      <c r="C54" s="39" t="s">
        <v>111</v>
      </c>
      <c r="D54" s="39">
        <v>4</v>
      </c>
      <c r="E54" s="41">
        <v>12</v>
      </c>
      <c r="F54" s="42">
        <v>0</v>
      </c>
      <c r="G54" s="56">
        <f t="shared" si="1"/>
        <v>12</v>
      </c>
      <c r="H54" s="43">
        <v>200</v>
      </c>
      <c r="I54" s="44">
        <v>1</v>
      </c>
      <c r="J54" s="57">
        <f t="shared" si="0"/>
        <v>9.6</v>
      </c>
      <c r="K54" s="46"/>
      <c r="L54" s="47"/>
      <c r="M54" s="48"/>
      <c r="N54" s="49"/>
      <c r="O54" s="47"/>
      <c r="P54" s="50"/>
      <c r="R54" s="60"/>
      <c r="U54" s="39">
        <v>4</v>
      </c>
    </row>
    <row r="55" spans="1:21" outlineLevel="1">
      <c r="B55" s="59" t="s">
        <v>127</v>
      </c>
      <c r="C55" s="39" t="s">
        <v>111</v>
      </c>
      <c r="D55" s="39">
        <v>1</v>
      </c>
      <c r="E55" s="41">
        <v>12</v>
      </c>
      <c r="F55" s="42">
        <v>0</v>
      </c>
      <c r="G55" s="56">
        <f t="shared" si="1"/>
        <v>12</v>
      </c>
      <c r="H55" s="43">
        <v>200</v>
      </c>
      <c r="I55" s="44">
        <v>1</v>
      </c>
      <c r="J55" s="57">
        <f t="shared" si="0"/>
        <v>2.4</v>
      </c>
      <c r="K55" s="46"/>
      <c r="L55" s="47"/>
      <c r="M55" s="48"/>
      <c r="N55" s="49"/>
      <c r="O55" s="47"/>
      <c r="P55" s="50"/>
      <c r="R55" s="60"/>
      <c r="U55" s="39">
        <v>4</v>
      </c>
    </row>
    <row r="56" spans="1:21" outlineLevel="1">
      <c r="B56" s="59" t="s">
        <v>128</v>
      </c>
      <c r="C56" s="39" t="s">
        <v>129</v>
      </c>
      <c r="D56" s="39">
        <v>3</v>
      </c>
      <c r="E56" s="41">
        <v>18</v>
      </c>
      <c r="F56" s="42">
        <v>0</v>
      </c>
      <c r="G56" s="56">
        <f t="shared" si="1"/>
        <v>18</v>
      </c>
      <c r="H56" s="43">
        <v>300</v>
      </c>
      <c r="I56" s="44">
        <v>1</v>
      </c>
      <c r="J56" s="57">
        <f t="shared" si="0"/>
        <v>16.2</v>
      </c>
      <c r="K56" s="46"/>
      <c r="L56" s="47"/>
      <c r="M56" s="48"/>
      <c r="N56" s="49"/>
      <c r="O56" s="47"/>
      <c r="P56" s="50"/>
      <c r="R56" s="60"/>
      <c r="U56" s="39">
        <v>15</v>
      </c>
    </row>
    <row r="57" spans="1:21" outlineLevel="1">
      <c r="B57" s="119" t="s">
        <v>130</v>
      </c>
      <c r="C57" s="52" t="s">
        <v>71</v>
      </c>
      <c r="D57" s="39">
        <v>10</v>
      </c>
      <c r="E57" s="41">
        <v>72</v>
      </c>
      <c r="F57" s="42">
        <v>0.15</v>
      </c>
      <c r="G57" s="56">
        <f t="shared" si="1"/>
        <v>82.8</v>
      </c>
      <c r="H57" s="43">
        <v>1000</v>
      </c>
      <c r="I57" s="44">
        <v>1</v>
      </c>
      <c r="J57" s="57">
        <f t="shared" si="0"/>
        <v>828</v>
      </c>
      <c r="K57" s="46"/>
      <c r="L57" s="47"/>
      <c r="M57" s="48"/>
      <c r="N57" s="49"/>
      <c r="O57" s="47"/>
      <c r="P57" s="50"/>
      <c r="R57" s="60"/>
      <c r="U57" s="39">
        <v>12</v>
      </c>
    </row>
    <row r="58" spans="1:21" outlineLevel="1">
      <c r="B58" s="119" t="s">
        <v>131</v>
      </c>
      <c r="C58" s="52" t="s">
        <v>71</v>
      </c>
      <c r="D58" s="39">
        <v>5</v>
      </c>
      <c r="E58" s="41">
        <v>72</v>
      </c>
      <c r="F58" s="42">
        <v>0.15</v>
      </c>
      <c r="G58" s="56">
        <f t="shared" si="1"/>
        <v>82.8</v>
      </c>
      <c r="H58" s="43">
        <v>1000</v>
      </c>
      <c r="I58" s="44">
        <v>1</v>
      </c>
      <c r="J58" s="57">
        <f t="shared" si="0"/>
        <v>414</v>
      </c>
      <c r="K58" s="46"/>
      <c r="L58" s="47"/>
      <c r="M58" s="48"/>
      <c r="N58" s="49"/>
      <c r="O58" s="47"/>
      <c r="P58" s="50"/>
      <c r="R58" s="60"/>
    </row>
    <row r="59" spans="1:21" outlineLevel="1">
      <c r="B59" s="119" t="s">
        <v>132</v>
      </c>
      <c r="C59" s="52" t="s">
        <v>71</v>
      </c>
      <c r="D59" s="39">
        <v>5</v>
      </c>
      <c r="E59" s="41">
        <v>72</v>
      </c>
      <c r="F59" s="42">
        <v>0.15</v>
      </c>
      <c r="G59" s="56">
        <f t="shared" si="1"/>
        <v>82.8</v>
      </c>
      <c r="H59" s="43">
        <v>1000</v>
      </c>
      <c r="I59" s="44">
        <v>1</v>
      </c>
      <c r="J59" s="57">
        <f t="shared" si="0"/>
        <v>414</v>
      </c>
      <c r="K59" s="46"/>
      <c r="L59" s="47"/>
      <c r="M59" s="48"/>
      <c r="N59" s="49"/>
      <c r="O59" s="47"/>
      <c r="P59" s="50"/>
      <c r="R59" s="60"/>
      <c r="U59" s="207">
        <f>SUM(U7:U58)</f>
        <v>498</v>
      </c>
    </row>
    <row r="60" spans="1:21">
      <c r="B60" s="119" t="s">
        <v>133</v>
      </c>
      <c r="C60" s="52" t="s">
        <v>71</v>
      </c>
      <c r="D60" s="39">
        <v>5</v>
      </c>
      <c r="E60" s="41">
        <v>72</v>
      </c>
      <c r="F60" s="42">
        <v>0.15</v>
      </c>
      <c r="G60" s="56">
        <f t="shared" si="1"/>
        <v>82.8</v>
      </c>
      <c r="H60" s="43">
        <v>1000</v>
      </c>
      <c r="I60" s="44">
        <v>1</v>
      </c>
      <c r="J60" s="57">
        <f t="shared" si="0"/>
        <v>414</v>
      </c>
      <c r="K60" s="46"/>
      <c r="L60" s="47"/>
      <c r="M60" s="48"/>
      <c r="N60" s="49"/>
      <c r="O60" s="47"/>
      <c r="P60" s="50"/>
    </row>
    <row r="61" spans="1:21">
      <c r="B61" s="119" t="s">
        <v>134</v>
      </c>
      <c r="C61" s="52" t="s">
        <v>71</v>
      </c>
      <c r="D61" s="39">
        <v>6</v>
      </c>
      <c r="E61" s="41">
        <v>72</v>
      </c>
      <c r="F61" s="42">
        <v>0.15</v>
      </c>
      <c r="G61" s="56">
        <f t="shared" si="1"/>
        <v>82.8</v>
      </c>
      <c r="H61" s="43">
        <v>1000</v>
      </c>
      <c r="I61" s="44">
        <v>1</v>
      </c>
      <c r="J61" s="57">
        <f t="shared" si="0"/>
        <v>496.79999999999995</v>
      </c>
      <c r="K61" s="46"/>
      <c r="L61" s="47"/>
      <c r="M61" s="48"/>
      <c r="N61" s="49"/>
      <c r="O61" s="47"/>
      <c r="P61" s="50"/>
    </row>
    <row r="62" spans="1:21">
      <c r="B62" s="119" t="s">
        <v>134</v>
      </c>
      <c r="C62" s="52" t="s">
        <v>92</v>
      </c>
      <c r="D62" s="39">
        <v>2</v>
      </c>
      <c r="E62" s="41">
        <v>36</v>
      </c>
      <c r="F62" s="42">
        <v>0.15</v>
      </c>
      <c r="G62" s="56">
        <f t="shared" si="1"/>
        <v>41.4</v>
      </c>
      <c r="H62" s="43">
        <v>1000</v>
      </c>
      <c r="I62" s="44">
        <v>1</v>
      </c>
      <c r="J62" s="57">
        <f t="shared" si="0"/>
        <v>82.8</v>
      </c>
      <c r="K62" s="46"/>
      <c r="L62" s="47"/>
      <c r="M62" s="48"/>
      <c r="N62" s="49"/>
      <c r="O62" s="47"/>
      <c r="P62" s="50"/>
    </row>
    <row r="63" spans="1:21">
      <c r="B63" s="119" t="s">
        <v>135</v>
      </c>
      <c r="C63" s="52" t="s">
        <v>71</v>
      </c>
      <c r="D63" s="39">
        <v>10</v>
      </c>
      <c r="E63" s="41">
        <v>72</v>
      </c>
      <c r="F63" s="42">
        <v>0.15</v>
      </c>
      <c r="G63" s="56">
        <f t="shared" si="1"/>
        <v>82.8</v>
      </c>
      <c r="H63" s="43">
        <v>1000</v>
      </c>
      <c r="I63" s="44">
        <v>1</v>
      </c>
      <c r="J63" s="57">
        <f t="shared" si="0"/>
        <v>828</v>
      </c>
      <c r="K63" s="46"/>
      <c r="L63" s="47"/>
      <c r="M63" s="48"/>
      <c r="N63" s="49"/>
      <c r="O63" s="47"/>
      <c r="P63" s="50"/>
    </row>
    <row r="64" spans="1:21">
      <c r="B64" s="119" t="s">
        <v>136</v>
      </c>
      <c r="C64" s="52" t="s">
        <v>71</v>
      </c>
      <c r="D64" s="39">
        <v>4</v>
      </c>
      <c r="E64" s="41">
        <v>72</v>
      </c>
      <c r="F64" s="42">
        <v>0.15</v>
      </c>
      <c r="G64" s="56">
        <f t="shared" si="1"/>
        <v>82.8</v>
      </c>
      <c r="H64" s="43">
        <v>1000</v>
      </c>
      <c r="I64" s="44">
        <v>1</v>
      </c>
      <c r="J64" s="57">
        <f t="shared" si="0"/>
        <v>331.2</v>
      </c>
      <c r="K64" s="46"/>
      <c r="L64" s="47"/>
      <c r="M64" s="48"/>
      <c r="N64" s="49"/>
      <c r="O64" s="47"/>
      <c r="P64" s="50"/>
    </row>
    <row r="65" spans="1:16">
      <c r="B65" s="120" t="s">
        <v>136</v>
      </c>
      <c r="C65" s="52" t="s">
        <v>109</v>
      </c>
      <c r="D65" s="39">
        <v>7</v>
      </c>
      <c r="E65" s="41">
        <v>40</v>
      </c>
      <c r="F65" s="42">
        <v>0</v>
      </c>
      <c r="G65" s="56">
        <f t="shared" si="1"/>
        <v>40</v>
      </c>
      <c r="H65" s="43">
        <v>1000</v>
      </c>
      <c r="I65" s="44">
        <v>1</v>
      </c>
      <c r="J65" s="57">
        <f t="shared" si="0"/>
        <v>280</v>
      </c>
      <c r="K65" s="46"/>
      <c r="L65" s="47"/>
      <c r="M65" s="48"/>
      <c r="N65" s="49"/>
      <c r="O65" s="47"/>
      <c r="P65" s="50"/>
    </row>
    <row r="66" spans="1:16">
      <c r="B66" s="119" t="s">
        <v>137</v>
      </c>
      <c r="C66" s="52" t="s">
        <v>71</v>
      </c>
      <c r="D66" s="39">
        <v>4</v>
      </c>
      <c r="E66" s="41">
        <v>72</v>
      </c>
      <c r="F66" s="42">
        <v>0.15</v>
      </c>
      <c r="G66" s="56">
        <f t="shared" si="1"/>
        <v>82.8</v>
      </c>
      <c r="H66" s="43">
        <v>1000</v>
      </c>
      <c r="I66" s="44">
        <v>1</v>
      </c>
      <c r="J66" s="57">
        <f t="shared" si="0"/>
        <v>331.2</v>
      </c>
      <c r="K66" s="46"/>
      <c r="L66" s="47"/>
      <c r="M66" s="48"/>
      <c r="N66" s="49"/>
      <c r="O66" s="47"/>
      <c r="P66" s="50"/>
    </row>
    <row r="67" spans="1:16">
      <c r="B67" s="120" t="s">
        <v>137</v>
      </c>
      <c r="C67" s="52" t="s">
        <v>109</v>
      </c>
      <c r="D67" s="39">
        <v>7</v>
      </c>
      <c r="E67" s="41">
        <v>40</v>
      </c>
      <c r="F67" s="42">
        <v>0</v>
      </c>
      <c r="G67" s="56">
        <f t="shared" si="1"/>
        <v>40</v>
      </c>
      <c r="H67" s="43">
        <v>1000</v>
      </c>
      <c r="I67" s="44">
        <v>1</v>
      </c>
      <c r="J67" s="57">
        <f t="shared" si="0"/>
        <v>280</v>
      </c>
      <c r="K67" s="46"/>
      <c r="L67" s="47"/>
      <c r="M67" s="48"/>
      <c r="N67" s="49"/>
      <c r="O67" s="47"/>
      <c r="P67" s="50"/>
    </row>
    <row r="68" spans="1:16">
      <c r="B68" s="119" t="s">
        <v>138</v>
      </c>
      <c r="C68" s="52" t="s">
        <v>71</v>
      </c>
      <c r="D68" s="39">
        <v>8</v>
      </c>
      <c r="E68" s="41">
        <v>72</v>
      </c>
      <c r="F68" s="42">
        <v>0.15</v>
      </c>
      <c r="G68" s="56">
        <f t="shared" si="1"/>
        <v>82.8</v>
      </c>
      <c r="H68" s="43">
        <v>1000</v>
      </c>
      <c r="I68" s="44">
        <v>1</v>
      </c>
      <c r="J68" s="57">
        <f t="shared" si="0"/>
        <v>662.4</v>
      </c>
      <c r="K68" s="46"/>
      <c r="L68" s="47"/>
      <c r="M68" s="48"/>
      <c r="N68" s="49"/>
      <c r="O68" s="47"/>
      <c r="P68" s="50"/>
    </row>
    <row r="69" spans="1:16">
      <c r="B69" s="119" t="s">
        <v>139</v>
      </c>
      <c r="C69" s="52" t="s">
        <v>71</v>
      </c>
      <c r="D69" s="39">
        <v>8</v>
      </c>
      <c r="E69" s="41">
        <v>72</v>
      </c>
      <c r="F69" s="42">
        <v>0.15</v>
      </c>
      <c r="G69" s="56">
        <f t="shared" si="1"/>
        <v>82.8</v>
      </c>
      <c r="H69" s="43">
        <v>1000</v>
      </c>
      <c r="I69" s="44">
        <v>1</v>
      </c>
      <c r="J69" s="57">
        <f t="shared" si="0"/>
        <v>662.4</v>
      </c>
      <c r="K69" s="46"/>
      <c r="L69" s="47"/>
      <c r="M69" s="48"/>
      <c r="N69" s="49"/>
      <c r="O69" s="47"/>
      <c r="P69" s="50"/>
    </row>
    <row r="70" spans="1:16">
      <c r="B70" s="120" t="s">
        <v>140</v>
      </c>
      <c r="C70" s="52" t="s">
        <v>109</v>
      </c>
      <c r="D70" s="39">
        <v>1</v>
      </c>
      <c r="E70" s="41">
        <v>40</v>
      </c>
      <c r="F70" s="42">
        <v>0</v>
      </c>
      <c r="G70" s="56">
        <f t="shared" si="1"/>
        <v>40</v>
      </c>
      <c r="H70" s="43">
        <v>1000</v>
      </c>
      <c r="I70" s="44">
        <v>1</v>
      </c>
      <c r="J70" s="57">
        <f t="shared" si="0"/>
        <v>40</v>
      </c>
      <c r="K70" s="46"/>
      <c r="L70" s="47"/>
      <c r="M70" s="48"/>
      <c r="N70" s="49"/>
      <c r="O70" s="47"/>
      <c r="P70" s="50"/>
    </row>
    <row r="71" spans="1:16">
      <c r="B71" s="119" t="s">
        <v>140</v>
      </c>
      <c r="C71" s="52" t="s">
        <v>71</v>
      </c>
      <c r="D71" s="39">
        <v>3</v>
      </c>
      <c r="E71" s="41">
        <v>72</v>
      </c>
      <c r="F71" s="42">
        <v>0.15</v>
      </c>
      <c r="G71" s="56">
        <f t="shared" si="1"/>
        <v>82.8</v>
      </c>
      <c r="H71" s="43">
        <v>1000</v>
      </c>
      <c r="I71" s="44">
        <v>1</v>
      </c>
      <c r="J71" s="57">
        <f t="shared" si="0"/>
        <v>248.39999999999998</v>
      </c>
      <c r="K71" s="46"/>
      <c r="L71" s="47"/>
      <c r="M71" s="48"/>
      <c r="N71" s="49"/>
      <c r="O71" s="47"/>
      <c r="P71" s="50"/>
    </row>
    <row r="72" spans="1:16">
      <c r="B72" s="119" t="s">
        <v>141</v>
      </c>
      <c r="C72" s="52" t="s">
        <v>71</v>
      </c>
      <c r="D72" s="39">
        <v>6</v>
      </c>
      <c r="E72" s="41">
        <v>72</v>
      </c>
      <c r="F72" s="42">
        <v>0.15</v>
      </c>
      <c r="G72" s="56">
        <f t="shared" si="1"/>
        <v>82.8</v>
      </c>
      <c r="H72" s="43">
        <v>1000</v>
      </c>
      <c r="I72" s="44">
        <v>1</v>
      </c>
      <c r="J72" s="57">
        <f t="shared" si="0"/>
        <v>496.79999999999995</v>
      </c>
      <c r="K72" s="46"/>
      <c r="L72" s="47"/>
      <c r="M72" s="48"/>
      <c r="N72" s="49"/>
      <c r="O72" s="47"/>
      <c r="P72" s="50"/>
    </row>
    <row r="73" spans="1:16">
      <c r="B73" s="120" t="s">
        <v>141</v>
      </c>
      <c r="C73" s="52" t="s">
        <v>109</v>
      </c>
      <c r="D73" s="39">
        <v>2</v>
      </c>
      <c r="E73" s="41">
        <v>40</v>
      </c>
      <c r="F73" s="42">
        <v>0</v>
      </c>
      <c r="G73" s="56">
        <f t="shared" ref="G73:G101" si="2">E73*(1+F73)</f>
        <v>40</v>
      </c>
      <c r="H73" s="43">
        <v>1000</v>
      </c>
      <c r="I73" s="44">
        <v>1</v>
      </c>
      <c r="J73" s="57">
        <f t="shared" ref="J73:J100" si="3">(G73/1000*H73)*I73*D73</f>
        <v>80</v>
      </c>
      <c r="K73" s="46"/>
      <c r="L73" s="47"/>
      <c r="M73" s="48"/>
      <c r="N73" s="49"/>
      <c r="O73" s="47"/>
      <c r="P73" s="50"/>
    </row>
    <row r="74" spans="1:16">
      <c r="A74" s="1" t="s">
        <v>99</v>
      </c>
      <c r="B74" s="59" t="s">
        <v>142</v>
      </c>
      <c r="C74" s="39" t="s">
        <v>111</v>
      </c>
      <c r="D74" s="39">
        <v>2</v>
      </c>
      <c r="E74" s="41">
        <v>12</v>
      </c>
      <c r="F74" s="42">
        <v>0</v>
      </c>
      <c r="G74" s="56">
        <f t="shared" si="2"/>
        <v>12</v>
      </c>
      <c r="H74" s="43">
        <v>200</v>
      </c>
      <c r="I74" s="44">
        <v>1</v>
      </c>
      <c r="J74" s="57">
        <f t="shared" si="3"/>
        <v>4.8</v>
      </c>
      <c r="K74" s="46"/>
      <c r="L74" s="47"/>
      <c r="M74" s="48"/>
      <c r="N74" s="49"/>
      <c r="O74" s="47"/>
      <c r="P74" s="50"/>
    </row>
    <row r="75" spans="1:16">
      <c r="B75" s="59" t="s">
        <v>143</v>
      </c>
      <c r="C75" s="39" t="s">
        <v>111</v>
      </c>
      <c r="D75" s="39">
        <v>2</v>
      </c>
      <c r="E75" s="41">
        <v>12</v>
      </c>
      <c r="F75" s="42">
        <v>0</v>
      </c>
      <c r="G75" s="56">
        <f t="shared" si="2"/>
        <v>12</v>
      </c>
      <c r="H75" s="43">
        <v>200</v>
      </c>
      <c r="I75" s="44">
        <v>1</v>
      </c>
      <c r="J75" s="57">
        <f t="shared" si="3"/>
        <v>4.8</v>
      </c>
      <c r="K75" s="46"/>
      <c r="L75" s="47"/>
      <c r="M75" s="48"/>
      <c r="N75" s="49"/>
      <c r="O75" s="47"/>
      <c r="P75" s="50"/>
    </row>
    <row r="76" spans="1:16">
      <c r="B76" s="59" t="s">
        <v>144</v>
      </c>
      <c r="C76" s="39" t="s">
        <v>111</v>
      </c>
      <c r="D76" s="39">
        <v>1</v>
      </c>
      <c r="E76" s="41">
        <v>12</v>
      </c>
      <c r="F76" s="42">
        <v>0</v>
      </c>
      <c r="G76" s="56">
        <f t="shared" si="2"/>
        <v>12</v>
      </c>
      <c r="H76" s="43">
        <v>1000</v>
      </c>
      <c r="I76" s="44">
        <v>1</v>
      </c>
      <c r="J76" s="57">
        <f t="shared" si="3"/>
        <v>12</v>
      </c>
      <c r="K76" s="46"/>
      <c r="L76" s="47"/>
      <c r="M76" s="48"/>
      <c r="N76" s="49"/>
      <c r="O76" s="47"/>
      <c r="P76" s="50"/>
    </row>
    <row r="77" spans="1:16">
      <c r="B77" s="59" t="s">
        <v>145</v>
      </c>
      <c r="C77" s="39" t="s">
        <v>111</v>
      </c>
      <c r="D77" s="39">
        <v>1</v>
      </c>
      <c r="E77" s="41">
        <v>12</v>
      </c>
      <c r="F77" s="42">
        <v>0</v>
      </c>
      <c r="G77" s="56">
        <f t="shared" si="2"/>
        <v>12</v>
      </c>
      <c r="H77" s="43">
        <v>1000</v>
      </c>
      <c r="I77" s="44">
        <v>1</v>
      </c>
      <c r="J77" s="57">
        <f t="shared" si="3"/>
        <v>12</v>
      </c>
      <c r="K77" s="46"/>
      <c r="L77" s="47"/>
      <c r="M77" s="48"/>
      <c r="N77" s="49"/>
      <c r="O77" s="47"/>
      <c r="P77" s="50"/>
    </row>
    <row r="78" spans="1:16">
      <c r="B78" s="59" t="s">
        <v>145</v>
      </c>
      <c r="C78" s="39" t="s">
        <v>129</v>
      </c>
      <c r="D78" s="39">
        <v>2</v>
      </c>
      <c r="E78" s="41">
        <v>18</v>
      </c>
      <c r="F78" s="42">
        <v>0</v>
      </c>
      <c r="G78" s="56">
        <f t="shared" si="2"/>
        <v>18</v>
      </c>
      <c r="H78" s="43">
        <v>1000</v>
      </c>
      <c r="I78" s="44">
        <v>1</v>
      </c>
      <c r="J78" s="57">
        <f t="shared" si="3"/>
        <v>36</v>
      </c>
      <c r="K78" s="46"/>
      <c r="L78" s="47"/>
      <c r="M78" s="48"/>
      <c r="N78" s="49"/>
      <c r="O78" s="47"/>
      <c r="P78" s="50"/>
    </row>
    <row r="79" spans="1:16">
      <c r="B79" s="119" t="s">
        <v>146</v>
      </c>
      <c r="C79" s="52" t="s">
        <v>71</v>
      </c>
      <c r="D79" s="39">
        <v>5</v>
      </c>
      <c r="E79" s="41">
        <v>72</v>
      </c>
      <c r="F79" s="42">
        <v>0.15</v>
      </c>
      <c r="G79" s="56">
        <f t="shared" si="2"/>
        <v>82.8</v>
      </c>
      <c r="H79" s="43">
        <v>1000</v>
      </c>
      <c r="I79" s="44">
        <v>1</v>
      </c>
      <c r="J79" s="57">
        <f t="shared" si="3"/>
        <v>414</v>
      </c>
      <c r="K79" s="46"/>
      <c r="L79" s="47"/>
      <c r="M79" s="48"/>
      <c r="N79" s="49"/>
      <c r="O79" s="47"/>
      <c r="P79" s="50"/>
    </row>
    <row r="80" spans="1:16">
      <c r="B80" s="59" t="s">
        <v>146</v>
      </c>
      <c r="C80" s="52" t="s">
        <v>147</v>
      </c>
      <c r="D80" s="39">
        <v>1</v>
      </c>
      <c r="E80" s="41">
        <v>14</v>
      </c>
      <c r="F80" s="42">
        <v>0</v>
      </c>
      <c r="G80" s="56">
        <f t="shared" si="2"/>
        <v>14</v>
      </c>
      <c r="H80" s="43">
        <v>1000</v>
      </c>
      <c r="I80" s="44">
        <v>1</v>
      </c>
      <c r="J80" s="57">
        <f t="shared" si="3"/>
        <v>14</v>
      </c>
      <c r="K80" s="46"/>
      <c r="L80" s="47"/>
      <c r="M80" s="48"/>
      <c r="N80" s="49"/>
      <c r="O80" s="47"/>
      <c r="P80" s="50"/>
    </row>
    <row r="81" spans="2:16">
      <c r="B81" s="119" t="s">
        <v>148</v>
      </c>
      <c r="C81" s="52" t="s">
        <v>71</v>
      </c>
      <c r="D81" s="39">
        <v>4</v>
      </c>
      <c r="E81" s="41">
        <v>72</v>
      </c>
      <c r="F81" s="42">
        <v>0.15</v>
      </c>
      <c r="G81" s="56">
        <f t="shared" si="2"/>
        <v>82.8</v>
      </c>
      <c r="H81" s="43">
        <v>1000</v>
      </c>
      <c r="I81" s="44">
        <v>1</v>
      </c>
      <c r="J81" s="57">
        <f t="shared" si="3"/>
        <v>331.2</v>
      </c>
      <c r="K81" s="46"/>
      <c r="L81" s="47"/>
      <c r="M81" s="48"/>
      <c r="N81" s="49"/>
      <c r="O81" s="47"/>
      <c r="P81" s="50"/>
    </row>
    <row r="82" spans="2:16">
      <c r="B82" s="119" t="s">
        <v>149</v>
      </c>
      <c r="C82" s="52" t="s">
        <v>71</v>
      </c>
      <c r="D82" s="39">
        <v>5</v>
      </c>
      <c r="E82" s="41">
        <v>72</v>
      </c>
      <c r="F82" s="42">
        <v>0.15</v>
      </c>
      <c r="G82" s="56">
        <f t="shared" si="2"/>
        <v>82.8</v>
      </c>
      <c r="H82" s="43">
        <v>1000</v>
      </c>
      <c r="I82" s="44">
        <v>1</v>
      </c>
      <c r="J82" s="57">
        <f t="shared" si="3"/>
        <v>414</v>
      </c>
      <c r="K82" s="46"/>
      <c r="L82" s="47"/>
      <c r="M82" s="48"/>
      <c r="N82" s="49"/>
      <c r="O82" s="47"/>
      <c r="P82" s="50"/>
    </row>
    <row r="83" spans="2:16">
      <c r="B83" s="119" t="s">
        <v>150</v>
      </c>
      <c r="C83" s="52" t="s">
        <v>71</v>
      </c>
      <c r="D83" s="39">
        <v>6</v>
      </c>
      <c r="E83" s="41">
        <v>72</v>
      </c>
      <c r="F83" s="42">
        <v>0.15</v>
      </c>
      <c r="G83" s="56">
        <f t="shared" si="2"/>
        <v>82.8</v>
      </c>
      <c r="H83" s="43">
        <v>1000</v>
      </c>
      <c r="I83" s="44">
        <v>1</v>
      </c>
      <c r="J83" s="57">
        <f t="shared" si="3"/>
        <v>496.79999999999995</v>
      </c>
      <c r="K83" s="46"/>
      <c r="L83" s="47"/>
      <c r="M83" s="48"/>
      <c r="N83" s="49"/>
      <c r="O83" s="47"/>
      <c r="P83" s="50"/>
    </row>
    <row r="84" spans="2:16">
      <c r="B84" s="119" t="s">
        <v>151</v>
      </c>
      <c r="C84" s="52" t="s">
        <v>71</v>
      </c>
      <c r="D84" s="39">
        <v>6</v>
      </c>
      <c r="E84" s="41">
        <v>72</v>
      </c>
      <c r="F84" s="42">
        <v>0.15</v>
      </c>
      <c r="G84" s="56">
        <f t="shared" si="2"/>
        <v>82.8</v>
      </c>
      <c r="H84" s="43">
        <v>1000</v>
      </c>
      <c r="I84" s="44">
        <v>1</v>
      </c>
      <c r="J84" s="57">
        <f t="shared" si="3"/>
        <v>496.79999999999995</v>
      </c>
      <c r="K84" s="46"/>
      <c r="L84" s="47"/>
      <c r="M84" s="48"/>
      <c r="N84" s="49"/>
      <c r="O84" s="47"/>
      <c r="P84" s="50"/>
    </row>
    <row r="85" spans="2:16">
      <c r="B85" s="119" t="s">
        <v>152</v>
      </c>
      <c r="C85" s="52" t="s">
        <v>71</v>
      </c>
      <c r="D85" s="39">
        <v>6</v>
      </c>
      <c r="E85" s="41">
        <v>72</v>
      </c>
      <c r="F85" s="42">
        <v>0.15</v>
      </c>
      <c r="G85" s="56">
        <f t="shared" si="2"/>
        <v>82.8</v>
      </c>
      <c r="H85" s="43">
        <v>1000</v>
      </c>
      <c r="I85" s="44">
        <v>1</v>
      </c>
      <c r="J85" s="57">
        <f t="shared" si="3"/>
        <v>496.79999999999995</v>
      </c>
      <c r="K85" s="46"/>
      <c r="L85" s="47"/>
      <c r="M85" s="48"/>
      <c r="N85" s="49"/>
      <c r="O85" s="47"/>
      <c r="P85" s="50"/>
    </row>
    <row r="86" spans="2:16">
      <c r="B86" s="119" t="s">
        <v>153</v>
      </c>
      <c r="C86" s="52" t="s">
        <v>71</v>
      </c>
      <c r="D86" s="39">
        <v>3</v>
      </c>
      <c r="E86" s="41">
        <v>72</v>
      </c>
      <c r="F86" s="42">
        <v>0.15</v>
      </c>
      <c r="G86" s="56">
        <f t="shared" si="2"/>
        <v>82.8</v>
      </c>
      <c r="H86" s="43">
        <v>1000</v>
      </c>
      <c r="I86" s="44">
        <v>1</v>
      </c>
      <c r="J86" s="57">
        <f t="shared" si="3"/>
        <v>248.39999999999998</v>
      </c>
      <c r="K86" s="46"/>
      <c r="L86" s="47"/>
      <c r="M86" s="48"/>
      <c r="N86" s="49"/>
      <c r="O86" s="47"/>
      <c r="P86" s="50"/>
    </row>
    <row r="87" spans="2:16">
      <c r="B87" s="119" t="s">
        <v>154</v>
      </c>
      <c r="C87" s="52" t="s">
        <v>71</v>
      </c>
      <c r="D87" s="39">
        <v>4</v>
      </c>
      <c r="E87" s="41">
        <v>72</v>
      </c>
      <c r="F87" s="42">
        <v>0.15</v>
      </c>
      <c r="G87" s="56">
        <f t="shared" si="2"/>
        <v>82.8</v>
      </c>
      <c r="H87" s="43">
        <v>1000</v>
      </c>
      <c r="I87" s="44">
        <v>1</v>
      </c>
      <c r="J87" s="57">
        <f t="shared" si="3"/>
        <v>331.2</v>
      </c>
      <c r="K87" s="46"/>
      <c r="L87" s="47"/>
      <c r="M87" s="48"/>
      <c r="N87" s="49"/>
      <c r="O87" s="47"/>
      <c r="P87" s="50"/>
    </row>
    <row r="88" spans="2:16">
      <c r="B88" s="119" t="s">
        <v>155</v>
      </c>
      <c r="C88" s="52" t="s">
        <v>71</v>
      </c>
      <c r="D88" s="39">
        <v>4</v>
      </c>
      <c r="E88" s="41">
        <v>72</v>
      </c>
      <c r="F88" s="42">
        <v>0.15</v>
      </c>
      <c r="G88" s="56">
        <f t="shared" si="2"/>
        <v>82.8</v>
      </c>
      <c r="H88" s="43">
        <v>1000</v>
      </c>
      <c r="I88" s="44">
        <v>1</v>
      </c>
      <c r="J88" s="57">
        <f t="shared" si="3"/>
        <v>331.2</v>
      </c>
      <c r="K88" s="46"/>
      <c r="L88" s="47"/>
      <c r="M88" s="48"/>
      <c r="N88" s="49"/>
      <c r="O88" s="47"/>
      <c r="P88" s="50"/>
    </row>
    <row r="89" spans="2:16">
      <c r="B89" s="119" t="s">
        <v>156</v>
      </c>
      <c r="C89" s="52" t="s">
        <v>71</v>
      </c>
      <c r="D89" s="39">
        <v>4</v>
      </c>
      <c r="E89" s="41">
        <v>72</v>
      </c>
      <c r="F89" s="42">
        <v>0.15</v>
      </c>
      <c r="G89" s="56">
        <f t="shared" si="2"/>
        <v>82.8</v>
      </c>
      <c r="H89" s="43">
        <v>1000</v>
      </c>
      <c r="I89" s="44">
        <v>1</v>
      </c>
      <c r="J89" s="57">
        <f t="shared" si="3"/>
        <v>331.2</v>
      </c>
      <c r="K89" s="46"/>
      <c r="L89" s="47"/>
      <c r="M89" s="48"/>
      <c r="N89" s="49"/>
      <c r="O89" s="47"/>
      <c r="P89" s="50"/>
    </row>
    <row r="90" spans="2:16">
      <c r="B90" s="59" t="s">
        <v>156</v>
      </c>
      <c r="C90" s="52" t="s">
        <v>157</v>
      </c>
      <c r="D90" s="39">
        <v>1</v>
      </c>
      <c r="E90" s="41">
        <v>40</v>
      </c>
      <c r="F90" s="42">
        <v>0</v>
      </c>
      <c r="G90" s="56">
        <f t="shared" si="2"/>
        <v>40</v>
      </c>
      <c r="H90" s="43">
        <v>1000</v>
      </c>
      <c r="I90" s="44">
        <v>1</v>
      </c>
      <c r="J90" s="57">
        <f t="shared" si="3"/>
        <v>40</v>
      </c>
      <c r="K90" s="46"/>
      <c r="L90" s="47"/>
      <c r="M90" s="48"/>
      <c r="N90" s="49"/>
      <c r="O90" s="47"/>
      <c r="P90" s="50"/>
    </row>
    <row r="91" spans="2:16">
      <c r="B91" s="119" t="s">
        <v>158</v>
      </c>
      <c r="C91" s="52" t="s">
        <v>71</v>
      </c>
      <c r="D91" s="39">
        <v>4</v>
      </c>
      <c r="E91" s="41">
        <v>72</v>
      </c>
      <c r="F91" s="42">
        <v>0.15</v>
      </c>
      <c r="G91" s="56">
        <f t="shared" si="2"/>
        <v>82.8</v>
      </c>
      <c r="H91" s="43">
        <v>1000</v>
      </c>
      <c r="I91" s="44">
        <v>1</v>
      </c>
      <c r="J91" s="57">
        <f t="shared" si="3"/>
        <v>331.2</v>
      </c>
      <c r="K91" s="46"/>
      <c r="L91" s="47"/>
      <c r="M91" s="48"/>
      <c r="N91" s="49"/>
      <c r="O91" s="47"/>
      <c r="P91" s="50"/>
    </row>
    <row r="92" spans="2:16">
      <c r="B92" s="59" t="s">
        <v>158</v>
      </c>
      <c r="C92" s="52" t="s">
        <v>157</v>
      </c>
      <c r="D92" s="39">
        <v>1</v>
      </c>
      <c r="E92" s="41">
        <v>40</v>
      </c>
      <c r="F92" s="42">
        <v>0</v>
      </c>
      <c r="G92" s="56">
        <f t="shared" si="2"/>
        <v>40</v>
      </c>
      <c r="H92" s="43">
        <v>1000</v>
      </c>
      <c r="I92" s="44">
        <v>1</v>
      </c>
      <c r="J92" s="57">
        <f t="shared" si="3"/>
        <v>40</v>
      </c>
      <c r="K92" s="46"/>
      <c r="L92" s="47"/>
      <c r="M92" s="48"/>
      <c r="N92" s="49"/>
      <c r="O92" s="47"/>
      <c r="P92" s="50"/>
    </row>
    <row r="93" spans="2:16">
      <c r="B93" s="119" t="s">
        <v>159</v>
      </c>
      <c r="C93" s="52" t="s">
        <v>71</v>
      </c>
      <c r="D93" s="39">
        <v>4</v>
      </c>
      <c r="E93" s="41">
        <v>72</v>
      </c>
      <c r="F93" s="42">
        <v>0.15</v>
      </c>
      <c r="G93" s="56">
        <f t="shared" si="2"/>
        <v>82.8</v>
      </c>
      <c r="H93" s="43">
        <v>1000</v>
      </c>
      <c r="I93" s="44">
        <v>1</v>
      </c>
      <c r="J93" s="57">
        <f t="shared" si="3"/>
        <v>331.2</v>
      </c>
      <c r="K93" s="46"/>
      <c r="L93" s="47"/>
      <c r="M93" s="48"/>
      <c r="N93" s="49"/>
      <c r="O93" s="47"/>
      <c r="P93" s="50"/>
    </row>
    <row r="94" spans="2:16">
      <c r="B94" s="119" t="s">
        <v>160</v>
      </c>
      <c r="C94" s="52" t="s">
        <v>71</v>
      </c>
      <c r="D94" s="39">
        <v>4</v>
      </c>
      <c r="E94" s="41">
        <v>72</v>
      </c>
      <c r="F94" s="42">
        <v>0.15</v>
      </c>
      <c r="G94" s="56">
        <f t="shared" si="2"/>
        <v>82.8</v>
      </c>
      <c r="H94" s="43">
        <v>1000</v>
      </c>
      <c r="I94" s="44">
        <v>1</v>
      </c>
      <c r="J94" s="57">
        <f t="shared" si="3"/>
        <v>331.2</v>
      </c>
      <c r="K94" s="46"/>
      <c r="L94" s="47"/>
      <c r="M94" s="48"/>
      <c r="N94" s="49"/>
      <c r="O94" s="47"/>
      <c r="P94" s="50"/>
    </row>
    <row r="95" spans="2:16">
      <c r="B95" s="119" t="s">
        <v>161</v>
      </c>
      <c r="C95" s="52" t="s">
        <v>71</v>
      </c>
      <c r="D95" s="39">
        <v>4</v>
      </c>
      <c r="E95" s="41">
        <v>72</v>
      </c>
      <c r="F95" s="42">
        <v>0.15</v>
      </c>
      <c r="G95" s="56">
        <f t="shared" si="2"/>
        <v>82.8</v>
      </c>
      <c r="H95" s="43">
        <v>1000</v>
      </c>
      <c r="I95" s="44">
        <v>1</v>
      </c>
      <c r="J95" s="57">
        <f t="shared" si="3"/>
        <v>331.2</v>
      </c>
      <c r="K95" s="46"/>
      <c r="L95" s="47"/>
      <c r="M95" s="48"/>
      <c r="N95" s="49"/>
      <c r="O95" s="47"/>
      <c r="P95" s="50"/>
    </row>
    <row r="96" spans="2:16">
      <c r="B96" s="119" t="s">
        <v>162</v>
      </c>
      <c r="C96" s="52" t="s">
        <v>71</v>
      </c>
      <c r="D96" s="39">
        <v>4</v>
      </c>
      <c r="E96" s="41">
        <v>72</v>
      </c>
      <c r="F96" s="42">
        <v>0.15</v>
      </c>
      <c r="G96" s="56">
        <f t="shared" si="2"/>
        <v>82.8</v>
      </c>
      <c r="H96" s="43">
        <v>1000</v>
      </c>
      <c r="I96" s="44">
        <v>1</v>
      </c>
      <c r="J96" s="57">
        <f t="shared" si="3"/>
        <v>331.2</v>
      </c>
      <c r="K96" s="46"/>
      <c r="L96" s="47"/>
      <c r="M96" s="48"/>
      <c r="N96" s="49"/>
      <c r="O96" s="47"/>
      <c r="P96" s="50"/>
    </row>
    <row r="97" spans="2:16">
      <c r="B97" s="59" t="s">
        <v>162</v>
      </c>
      <c r="C97" s="52" t="s">
        <v>157</v>
      </c>
      <c r="D97" s="39">
        <v>1</v>
      </c>
      <c r="E97" s="41">
        <v>40</v>
      </c>
      <c r="F97" s="42">
        <v>0</v>
      </c>
      <c r="G97" s="56">
        <f t="shared" si="2"/>
        <v>40</v>
      </c>
      <c r="H97" s="43">
        <v>1000</v>
      </c>
      <c r="I97" s="44">
        <v>1</v>
      </c>
      <c r="J97" s="57">
        <f t="shared" si="3"/>
        <v>40</v>
      </c>
      <c r="K97" s="46"/>
      <c r="L97" s="47"/>
      <c r="M97" s="48"/>
      <c r="N97" s="49"/>
      <c r="O97" s="47"/>
      <c r="P97" s="50"/>
    </row>
    <row r="98" spans="2:16">
      <c r="B98" s="119" t="s">
        <v>163</v>
      </c>
      <c r="C98" s="52" t="s">
        <v>71</v>
      </c>
      <c r="D98" s="39">
        <v>15</v>
      </c>
      <c r="E98" s="41">
        <v>72</v>
      </c>
      <c r="F98" s="42">
        <v>0.15</v>
      </c>
      <c r="G98" s="56">
        <f t="shared" si="2"/>
        <v>82.8</v>
      </c>
      <c r="H98" s="43">
        <v>1000</v>
      </c>
      <c r="I98" s="44">
        <v>1</v>
      </c>
      <c r="J98" s="57">
        <f t="shared" si="3"/>
        <v>1242</v>
      </c>
      <c r="K98" s="46"/>
      <c r="L98" s="47"/>
      <c r="M98" s="48"/>
      <c r="N98" s="49"/>
      <c r="O98" s="47"/>
      <c r="P98" s="50"/>
    </row>
    <row r="99" spans="2:16">
      <c r="B99" s="59" t="s">
        <v>158</v>
      </c>
      <c r="C99" s="52" t="s">
        <v>157</v>
      </c>
      <c r="D99" s="39">
        <v>2</v>
      </c>
      <c r="E99" s="41">
        <v>40</v>
      </c>
      <c r="F99" s="42">
        <v>0</v>
      </c>
      <c r="G99" s="56">
        <f t="shared" si="2"/>
        <v>40</v>
      </c>
      <c r="H99" s="43">
        <v>1000</v>
      </c>
      <c r="I99" s="44">
        <v>1</v>
      </c>
      <c r="J99" s="57">
        <f t="shared" si="3"/>
        <v>80</v>
      </c>
      <c r="K99" s="46"/>
      <c r="L99" s="47"/>
      <c r="M99" s="48"/>
      <c r="N99" s="49"/>
      <c r="O99" s="47"/>
      <c r="P99" s="50"/>
    </row>
    <row r="100" spans="2:16">
      <c r="B100" s="119" t="s">
        <v>77</v>
      </c>
      <c r="C100" s="52" t="s">
        <v>71</v>
      </c>
      <c r="D100" s="39">
        <v>12</v>
      </c>
      <c r="E100" s="41">
        <v>72</v>
      </c>
      <c r="F100" s="42">
        <v>0.15</v>
      </c>
      <c r="G100" s="56">
        <f t="shared" si="2"/>
        <v>82.8</v>
      </c>
      <c r="H100" s="43">
        <v>800</v>
      </c>
      <c r="I100" s="44">
        <v>0.8</v>
      </c>
      <c r="J100" s="57">
        <f t="shared" si="3"/>
        <v>635.904</v>
      </c>
      <c r="K100" s="46"/>
      <c r="L100" s="47"/>
      <c r="M100" s="48"/>
      <c r="N100" s="49"/>
      <c r="O100" s="47"/>
      <c r="P100" s="50"/>
    </row>
    <row r="101" spans="2:16">
      <c r="B101" s="59" t="s">
        <v>77</v>
      </c>
      <c r="C101" s="52" t="s">
        <v>157</v>
      </c>
      <c r="D101" s="39">
        <v>5</v>
      </c>
      <c r="E101" s="41">
        <v>40</v>
      </c>
      <c r="F101" s="42">
        <v>0</v>
      </c>
      <c r="G101" s="56">
        <f t="shared" si="2"/>
        <v>40</v>
      </c>
      <c r="H101" s="43">
        <v>800</v>
      </c>
      <c r="I101" s="44">
        <v>0.8</v>
      </c>
      <c r="J101" s="57">
        <f>(G101/1000*H101)*I101*D101</f>
        <v>128</v>
      </c>
      <c r="K101" s="46"/>
      <c r="L101" s="47"/>
      <c r="M101" s="48"/>
      <c r="N101" s="49"/>
      <c r="O101" s="47"/>
      <c r="P101" s="50"/>
    </row>
    <row r="102" spans="2:16" ht="13.5" thickBot="1">
      <c r="B102" s="65"/>
      <c r="C102" s="66" t="s">
        <v>66</v>
      </c>
      <c r="D102" s="67">
        <f>SUM(D38:D101)</f>
        <v>364</v>
      </c>
      <c r="E102" s="68"/>
      <c r="F102" s="68"/>
      <c r="G102" s="67">
        <f>SUM(G38:G101)</f>
        <v>3689.6000000000026</v>
      </c>
      <c r="H102" s="67"/>
      <c r="I102" s="69"/>
      <c r="J102" s="70">
        <f>SUM(J7:J101)</f>
        <v>39927.245999999992</v>
      </c>
      <c r="K102" s="79"/>
      <c r="L102" s="67">
        <f>SUM(L38:L101)</f>
        <v>0</v>
      </c>
      <c r="M102" s="67">
        <f>SUM(M38:M101)</f>
        <v>0</v>
      </c>
      <c r="N102" s="67">
        <f>SUM(N38:N101)</f>
        <v>0</v>
      </c>
      <c r="O102" s="67">
        <f>SUM(O38:O101)</f>
        <v>0</v>
      </c>
      <c r="P102" s="110">
        <f>SUM(P38:P101)</f>
        <v>0</v>
      </c>
    </row>
    <row r="104" spans="2:16">
      <c r="B104" s="2" t="s">
        <v>164</v>
      </c>
      <c r="C104" s="2"/>
      <c r="D104" s="2"/>
      <c r="E104" s="2"/>
      <c r="F104" s="2"/>
      <c r="G104" s="2"/>
      <c r="H104" s="2"/>
      <c r="I104" s="2"/>
      <c r="J104" s="2">
        <v>162.85</v>
      </c>
    </row>
    <row r="105" spans="2:16">
      <c r="B105" s="2" t="s">
        <v>166</v>
      </c>
      <c r="C105" s="2"/>
      <c r="D105" s="2"/>
      <c r="E105" s="2"/>
      <c r="F105" s="2"/>
      <c r="G105" s="2"/>
      <c r="H105" s="2"/>
      <c r="I105" s="2"/>
      <c r="J105" s="80">
        <f>J102/1000/J104</f>
        <v>0.24517805342339571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1"/>
  <sheetViews>
    <sheetView topLeftCell="A40" workbookViewId="0">
      <selection activeCell="T17" sqref="T17:T18"/>
    </sheetView>
  </sheetViews>
  <sheetFormatPr defaultColWidth="9.140625" defaultRowHeight="12.75"/>
  <cols>
    <col min="1" max="1" width="27.140625" style="123" customWidth="1"/>
    <col min="2" max="2" width="18" style="123" customWidth="1"/>
    <col min="3" max="3" width="19.85546875" style="123" customWidth="1"/>
    <col min="4" max="4" width="15.7109375" style="123" customWidth="1"/>
    <col min="5" max="5" width="23.7109375" style="123" customWidth="1"/>
    <col min="6" max="6" width="4.28515625" style="123" customWidth="1"/>
    <col min="7" max="8" width="12.42578125" style="123" customWidth="1"/>
    <col min="9" max="9" width="11.7109375" style="123" customWidth="1"/>
    <col min="10" max="10" width="11.85546875" style="123" customWidth="1"/>
    <col min="11" max="11" width="11.28515625" style="123" customWidth="1"/>
    <col min="12" max="12" width="9.140625" style="123" customWidth="1"/>
    <col min="13" max="16384" width="9.140625" style="123"/>
  </cols>
  <sheetData>
    <row r="1" spans="1:17" ht="24" customHeight="1">
      <c r="A1" s="210" t="s">
        <v>756</v>
      </c>
      <c r="B1" s="210"/>
      <c r="C1" s="210"/>
      <c r="D1" s="210"/>
      <c r="E1" s="210"/>
    </row>
    <row r="2" spans="1:17" ht="26.25" customHeight="1">
      <c r="A2" s="124" t="s">
        <v>757</v>
      </c>
      <c r="B2" s="124" t="s">
        <v>5</v>
      </c>
      <c r="C2" s="124" t="s">
        <v>758</v>
      </c>
      <c r="D2" s="124" t="s">
        <v>759</v>
      </c>
      <c r="E2" s="124" t="s">
        <v>760</v>
      </c>
      <c r="G2" s="124" t="s">
        <v>761</v>
      </c>
      <c r="H2" s="124" t="s">
        <v>762</v>
      </c>
      <c r="I2" s="124" t="s">
        <v>763</v>
      </c>
      <c r="J2" s="125" t="s">
        <v>764</v>
      </c>
      <c r="K2" s="126" t="s">
        <v>765</v>
      </c>
    </row>
    <row r="3" spans="1:17" ht="17.100000000000001" customHeight="1">
      <c r="A3" s="127" t="s">
        <v>766</v>
      </c>
      <c r="B3" s="206" t="s">
        <v>767</v>
      </c>
      <c r="C3" s="128" t="s">
        <v>768</v>
      </c>
      <c r="D3" s="128" t="s">
        <v>769</v>
      </c>
      <c r="E3" s="129"/>
      <c r="G3" s="128">
        <v>108</v>
      </c>
      <c r="H3" s="130">
        <v>0.15</v>
      </c>
      <c r="I3" s="128">
        <v>6</v>
      </c>
      <c r="J3" s="170">
        <v>550</v>
      </c>
      <c r="K3" s="171">
        <f>G3*(1+H3)*I3*J3/1000</f>
        <v>409.85999999999996</v>
      </c>
      <c r="Q3" s="128">
        <v>6</v>
      </c>
    </row>
    <row r="4" spans="1:17" ht="17.100000000000001" customHeight="1">
      <c r="A4" s="127" t="s">
        <v>770</v>
      </c>
      <c r="B4" s="206" t="s">
        <v>767</v>
      </c>
      <c r="C4" s="128" t="s">
        <v>771</v>
      </c>
      <c r="D4" s="128" t="s">
        <v>769</v>
      </c>
      <c r="E4" s="209" t="s">
        <v>772</v>
      </c>
      <c r="G4" s="128">
        <v>108</v>
      </c>
      <c r="H4" s="130">
        <v>0.15</v>
      </c>
      <c r="I4" s="128">
        <v>7</v>
      </c>
      <c r="J4" s="170">
        <v>550</v>
      </c>
      <c r="K4" s="171">
        <f t="shared" ref="K4:K24" si="0">G4*(1+H4)*I4*J4/1000</f>
        <v>478.16999999999996</v>
      </c>
      <c r="Q4" s="128">
        <v>7</v>
      </c>
    </row>
    <row r="5" spans="1:17" ht="17.100000000000001" customHeight="1">
      <c r="A5" s="127" t="s">
        <v>773</v>
      </c>
      <c r="B5" s="206" t="s">
        <v>767</v>
      </c>
      <c r="C5" s="128" t="s">
        <v>768</v>
      </c>
      <c r="D5" s="128" t="s">
        <v>769</v>
      </c>
      <c r="E5" s="209"/>
      <c r="G5" s="128">
        <v>108</v>
      </c>
      <c r="H5" s="130">
        <v>0.15</v>
      </c>
      <c r="I5" s="128">
        <v>6</v>
      </c>
      <c r="J5" s="170">
        <v>550</v>
      </c>
      <c r="K5" s="171">
        <f t="shared" si="0"/>
        <v>409.85999999999996</v>
      </c>
      <c r="Q5" s="128">
        <v>6</v>
      </c>
    </row>
    <row r="6" spans="1:17" ht="17.100000000000001" customHeight="1">
      <c r="A6" s="127" t="s">
        <v>774</v>
      </c>
      <c r="B6" s="206" t="s">
        <v>767</v>
      </c>
      <c r="C6" s="128" t="s">
        <v>775</v>
      </c>
      <c r="D6" s="128" t="s">
        <v>769</v>
      </c>
      <c r="E6" s="209" t="s">
        <v>772</v>
      </c>
      <c r="G6" s="128">
        <v>108</v>
      </c>
      <c r="H6" s="130">
        <v>0.15</v>
      </c>
      <c r="I6" s="128">
        <v>4</v>
      </c>
      <c r="J6" s="170">
        <v>550</v>
      </c>
      <c r="K6" s="171">
        <f t="shared" si="0"/>
        <v>273.24</v>
      </c>
      <c r="Q6" s="128">
        <v>4</v>
      </c>
    </row>
    <row r="7" spans="1:17" ht="17.100000000000001" customHeight="1">
      <c r="A7" s="127" t="s">
        <v>776</v>
      </c>
      <c r="B7" s="206" t="s">
        <v>767</v>
      </c>
      <c r="C7" s="128" t="s">
        <v>775</v>
      </c>
      <c r="D7" s="128" t="s">
        <v>769</v>
      </c>
      <c r="E7" s="209"/>
      <c r="G7" s="128">
        <v>108</v>
      </c>
      <c r="H7" s="130">
        <v>0.15</v>
      </c>
      <c r="I7" s="128">
        <v>4</v>
      </c>
      <c r="J7" s="170">
        <v>550</v>
      </c>
      <c r="K7" s="171">
        <f t="shared" si="0"/>
        <v>273.24</v>
      </c>
      <c r="Q7" s="128">
        <v>4</v>
      </c>
    </row>
    <row r="8" spans="1:17" ht="17.100000000000001" customHeight="1">
      <c r="A8" s="127" t="s">
        <v>777</v>
      </c>
      <c r="B8" s="206" t="s">
        <v>767</v>
      </c>
      <c r="C8" s="128" t="s">
        <v>775</v>
      </c>
      <c r="D8" s="128" t="s">
        <v>769</v>
      </c>
      <c r="E8" s="209" t="s">
        <v>772</v>
      </c>
      <c r="G8" s="128">
        <v>108</v>
      </c>
      <c r="H8" s="130">
        <v>0.15</v>
      </c>
      <c r="I8" s="128">
        <v>4</v>
      </c>
      <c r="J8" s="170">
        <v>550</v>
      </c>
      <c r="K8" s="171">
        <f t="shared" si="0"/>
        <v>273.24</v>
      </c>
      <c r="Q8" s="128">
        <v>4</v>
      </c>
    </row>
    <row r="9" spans="1:17" ht="17.100000000000001" customHeight="1">
      <c r="A9" s="127" t="s">
        <v>778</v>
      </c>
      <c r="B9" s="206" t="s">
        <v>767</v>
      </c>
      <c r="C9" s="128" t="s">
        <v>775</v>
      </c>
      <c r="D9" s="128" t="s">
        <v>769</v>
      </c>
      <c r="E9" s="209"/>
      <c r="G9" s="128">
        <v>108</v>
      </c>
      <c r="H9" s="130">
        <v>0.15</v>
      </c>
      <c r="I9" s="128">
        <v>4</v>
      </c>
      <c r="J9" s="170">
        <v>550</v>
      </c>
      <c r="K9" s="171">
        <f t="shared" si="0"/>
        <v>273.24</v>
      </c>
      <c r="Q9" s="128">
        <v>4</v>
      </c>
    </row>
    <row r="10" spans="1:17" ht="17.100000000000001" customHeight="1">
      <c r="A10" s="127" t="s">
        <v>779</v>
      </c>
      <c r="B10" s="206" t="s">
        <v>780</v>
      </c>
      <c r="C10" s="128" t="s">
        <v>775</v>
      </c>
      <c r="D10" s="128" t="s">
        <v>781</v>
      </c>
      <c r="E10" s="128"/>
      <c r="G10" s="128">
        <v>72</v>
      </c>
      <c r="H10" s="130">
        <v>0.15</v>
      </c>
      <c r="I10" s="128">
        <v>4</v>
      </c>
      <c r="J10" s="170">
        <v>550</v>
      </c>
      <c r="K10" s="171">
        <f t="shared" si="0"/>
        <v>182.16</v>
      </c>
      <c r="Q10" s="128">
        <v>4</v>
      </c>
    </row>
    <row r="11" spans="1:17" ht="17.100000000000001" customHeight="1">
      <c r="A11" s="127" t="s">
        <v>782</v>
      </c>
      <c r="B11" s="206" t="s">
        <v>780</v>
      </c>
      <c r="C11" s="128" t="s">
        <v>768</v>
      </c>
      <c r="D11" s="128" t="s">
        <v>781</v>
      </c>
      <c r="E11" s="128"/>
      <c r="G11" s="128">
        <v>72</v>
      </c>
      <c r="H11" s="130">
        <v>0.15</v>
      </c>
      <c r="I11" s="128">
        <v>6</v>
      </c>
      <c r="J11" s="170">
        <v>550</v>
      </c>
      <c r="K11" s="171">
        <f t="shared" si="0"/>
        <v>273.24</v>
      </c>
      <c r="Q11" s="128">
        <v>6</v>
      </c>
    </row>
    <row r="12" spans="1:17" ht="17.100000000000001" customHeight="1">
      <c r="A12" s="127" t="s">
        <v>783</v>
      </c>
      <c r="B12" s="128" t="s">
        <v>784</v>
      </c>
      <c r="C12" s="128" t="s">
        <v>785</v>
      </c>
      <c r="D12" s="128" t="s">
        <v>786</v>
      </c>
      <c r="E12" s="128"/>
      <c r="G12" s="128">
        <v>58</v>
      </c>
      <c r="H12" s="130">
        <v>0.15</v>
      </c>
      <c r="I12" s="128">
        <v>1</v>
      </c>
      <c r="J12" s="170">
        <v>550</v>
      </c>
      <c r="K12" s="171">
        <f t="shared" si="0"/>
        <v>36.684999999999995</v>
      </c>
      <c r="Q12" s="128">
        <v>4</v>
      </c>
    </row>
    <row r="13" spans="1:17" ht="17.100000000000001" customHeight="1">
      <c r="A13" s="127" t="s">
        <v>787</v>
      </c>
      <c r="B13" s="128" t="s">
        <v>784</v>
      </c>
      <c r="C13" s="128" t="s">
        <v>785</v>
      </c>
      <c r="D13" s="128" t="s">
        <v>786</v>
      </c>
      <c r="E13" s="128"/>
      <c r="G13" s="128">
        <v>58</v>
      </c>
      <c r="H13" s="130">
        <v>0.15</v>
      </c>
      <c r="I13" s="128">
        <v>1</v>
      </c>
      <c r="J13" s="170">
        <v>550</v>
      </c>
      <c r="K13" s="171">
        <f t="shared" si="0"/>
        <v>36.684999999999995</v>
      </c>
      <c r="Q13" s="128">
        <v>2</v>
      </c>
    </row>
    <row r="14" spans="1:17" ht="17.100000000000001" customHeight="1">
      <c r="A14" s="127" t="s">
        <v>788</v>
      </c>
      <c r="B14" s="128" t="s">
        <v>780</v>
      </c>
      <c r="C14" s="128" t="s">
        <v>789</v>
      </c>
      <c r="D14" s="128" t="s">
        <v>781</v>
      </c>
      <c r="E14" s="128"/>
      <c r="G14" s="128">
        <v>72</v>
      </c>
      <c r="H14" s="130">
        <v>0.15</v>
      </c>
      <c r="I14" s="128">
        <v>2</v>
      </c>
      <c r="J14" s="170">
        <v>550</v>
      </c>
      <c r="K14" s="171">
        <f t="shared" si="0"/>
        <v>91.08</v>
      </c>
      <c r="Q14" s="128">
        <v>2</v>
      </c>
    </row>
    <row r="15" spans="1:17" ht="17.100000000000001" customHeight="1">
      <c r="A15" s="127" t="s">
        <v>790</v>
      </c>
      <c r="B15" s="206" t="s">
        <v>780</v>
      </c>
      <c r="C15" s="128" t="s">
        <v>775</v>
      </c>
      <c r="D15" s="128" t="s">
        <v>781</v>
      </c>
      <c r="E15" s="128"/>
      <c r="G15" s="128">
        <v>72</v>
      </c>
      <c r="H15" s="130">
        <v>0.15</v>
      </c>
      <c r="I15" s="128">
        <v>4</v>
      </c>
      <c r="J15" s="170">
        <v>550</v>
      </c>
      <c r="K15" s="171">
        <f t="shared" si="0"/>
        <v>182.16</v>
      </c>
      <c r="Q15" s="128">
        <v>2</v>
      </c>
    </row>
    <row r="16" spans="1:17" ht="17.100000000000001" customHeight="1">
      <c r="A16" s="127" t="s">
        <v>791</v>
      </c>
      <c r="B16" s="128" t="s">
        <v>784</v>
      </c>
      <c r="C16" s="128" t="s">
        <v>789</v>
      </c>
      <c r="D16" s="128" t="s">
        <v>786</v>
      </c>
      <c r="E16" s="128"/>
      <c r="G16" s="128">
        <v>58</v>
      </c>
      <c r="H16" s="130">
        <v>0.15</v>
      </c>
      <c r="I16" s="128">
        <v>2</v>
      </c>
      <c r="J16" s="170">
        <v>550</v>
      </c>
      <c r="K16" s="171">
        <f t="shared" si="0"/>
        <v>73.36999999999999</v>
      </c>
      <c r="Q16" s="128">
        <v>20</v>
      </c>
    </row>
    <row r="17" spans="1:17" ht="17.100000000000001" customHeight="1">
      <c r="A17" s="127" t="s">
        <v>792</v>
      </c>
      <c r="B17" s="128" t="s">
        <v>784</v>
      </c>
      <c r="C17" s="128" t="s">
        <v>789</v>
      </c>
      <c r="D17" s="128" t="s">
        <v>786</v>
      </c>
      <c r="E17" s="128"/>
      <c r="G17" s="128">
        <v>58</v>
      </c>
      <c r="H17" s="130">
        <v>0.15</v>
      </c>
      <c r="I17" s="128">
        <v>2</v>
      </c>
      <c r="J17" s="170">
        <v>550</v>
      </c>
      <c r="K17" s="171">
        <f t="shared" si="0"/>
        <v>73.36999999999999</v>
      </c>
      <c r="Q17" s="128">
        <v>4</v>
      </c>
    </row>
    <row r="18" spans="1:17" ht="17.100000000000001" customHeight="1">
      <c r="A18" s="127" t="s">
        <v>793</v>
      </c>
      <c r="B18" s="206" t="s">
        <v>784</v>
      </c>
      <c r="C18" s="128" t="s">
        <v>789</v>
      </c>
      <c r="D18" s="128" t="s">
        <v>786</v>
      </c>
      <c r="E18" s="128"/>
      <c r="G18" s="128">
        <v>58</v>
      </c>
      <c r="H18" s="130">
        <v>0.15</v>
      </c>
      <c r="I18" s="128">
        <v>2</v>
      </c>
      <c r="J18" s="170">
        <v>550</v>
      </c>
      <c r="K18" s="171">
        <f t="shared" si="0"/>
        <v>73.36999999999999</v>
      </c>
      <c r="Q18" s="128">
        <v>7</v>
      </c>
    </row>
    <row r="19" spans="1:17" ht="17.100000000000001" customHeight="1">
      <c r="A19" s="127" t="s">
        <v>794</v>
      </c>
      <c r="B19" s="206" t="s">
        <v>784</v>
      </c>
      <c r="C19" s="128" t="s">
        <v>789</v>
      </c>
      <c r="D19" s="128" t="s">
        <v>786</v>
      </c>
      <c r="E19" s="128"/>
      <c r="G19" s="128">
        <v>58</v>
      </c>
      <c r="H19" s="130">
        <v>0.15</v>
      </c>
      <c r="I19" s="128">
        <v>2</v>
      </c>
      <c r="J19" s="170">
        <v>550</v>
      </c>
      <c r="K19" s="171">
        <f t="shared" si="0"/>
        <v>73.36999999999999</v>
      </c>
      <c r="Q19" s="128">
        <v>4</v>
      </c>
    </row>
    <row r="20" spans="1:17" ht="17.100000000000001" customHeight="1">
      <c r="A20" s="127" t="s">
        <v>437</v>
      </c>
      <c r="B20" s="206" t="s">
        <v>767</v>
      </c>
      <c r="C20" s="128" t="s">
        <v>789</v>
      </c>
      <c r="D20" s="128" t="s">
        <v>769</v>
      </c>
      <c r="E20" s="128"/>
      <c r="G20" s="128">
        <v>108</v>
      </c>
      <c r="H20" s="130">
        <v>0.15</v>
      </c>
      <c r="I20" s="128">
        <v>2</v>
      </c>
      <c r="J20" s="170">
        <v>900</v>
      </c>
      <c r="K20" s="171">
        <f t="shared" si="0"/>
        <v>223.55999999999997</v>
      </c>
      <c r="Q20" s="128">
        <v>6</v>
      </c>
    </row>
    <row r="21" spans="1:17" ht="17.100000000000001" customHeight="1">
      <c r="A21" s="127" t="s">
        <v>795</v>
      </c>
      <c r="B21" s="128" t="s">
        <v>780</v>
      </c>
      <c r="C21" s="128" t="s">
        <v>789</v>
      </c>
      <c r="D21" s="128" t="s">
        <v>781</v>
      </c>
      <c r="E21" s="128"/>
      <c r="G21" s="128">
        <v>72</v>
      </c>
      <c r="H21" s="130">
        <v>0.15</v>
      </c>
      <c r="I21" s="128">
        <v>2</v>
      </c>
      <c r="J21" s="170">
        <v>150</v>
      </c>
      <c r="K21" s="171">
        <f t="shared" si="0"/>
        <v>24.84</v>
      </c>
      <c r="Q21" s="128">
        <v>8</v>
      </c>
    </row>
    <row r="22" spans="1:17" ht="17.100000000000001" customHeight="1">
      <c r="A22" s="127" t="s">
        <v>796</v>
      </c>
      <c r="B22" s="206" t="s">
        <v>780</v>
      </c>
      <c r="C22" s="128" t="s">
        <v>797</v>
      </c>
      <c r="D22" s="128" t="s">
        <v>781</v>
      </c>
      <c r="E22" s="128"/>
      <c r="G22" s="128">
        <v>72</v>
      </c>
      <c r="H22" s="130">
        <v>0.15</v>
      </c>
      <c r="I22" s="128">
        <v>20</v>
      </c>
      <c r="J22" s="170">
        <v>1000</v>
      </c>
      <c r="K22" s="171">
        <f t="shared" si="0"/>
        <v>1656</v>
      </c>
      <c r="Q22" s="128">
        <v>2</v>
      </c>
    </row>
    <row r="23" spans="1:17" ht="17.100000000000001" customHeight="1">
      <c r="A23" s="127" t="s">
        <v>798</v>
      </c>
      <c r="B23" s="128" t="s">
        <v>799</v>
      </c>
      <c r="C23" s="128" t="s">
        <v>789</v>
      </c>
      <c r="D23" s="128" t="s">
        <v>800</v>
      </c>
      <c r="E23" s="128"/>
      <c r="G23" s="128">
        <v>36</v>
      </c>
      <c r="H23" s="130">
        <v>0.15</v>
      </c>
      <c r="I23" s="128">
        <v>2</v>
      </c>
      <c r="J23" s="170">
        <v>300</v>
      </c>
      <c r="K23" s="171">
        <f t="shared" si="0"/>
        <v>24.84</v>
      </c>
      <c r="Q23" s="128">
        <v>2</v>
      </c>
    </row>
    <row r="24" spans="1:17" ht="17.100000000000001" customHeight="1">
      <c r="A24" s="127" t="s">
        <v>801</v>
      </c>
      <c r="B24" s="128" t="s">
        <v>799</v>
      </c>
      <c r="C24" s="128" t="s">
        <v>789</v>
      </c>
      <c r="D24" s="128" t="s">
        <v>800</v>
      </c>
      <c r="E24" s="128"/>
      <c r="G24" s="128">
        <v>36</v>
      </c>
      <c r="H24" s="130">
        <v>0.15</v>
      </c>
      <c r="I24" s="128">
        <v>2</v>
      </c>
      <c r="J24" s="170">
        <v>300</v>
      </c>
      <c r="K24" s="171">
        <f t="shared" si="0"/>
        <v>24.84</v>
      </c>
      <c r="Q24" s="128">
        <v>2</v>
      </c>
    </row>
    <row r="25" spans="1:17" ht="17.100000000000001" customHeight="1">
      <c r="A25" s="129"/>
      <c r="B25" s="129"/>
      <c r="C25" s="131" t="s">
        <v>802</v>
      </c>
      <c r="D25" s="129"/>
      <c r="E25" s="129"/>
      <c r="K25" s="172"/>
      <c r="Q25" s="128">
        <v>21</v>
      </c>
    </row>
    <row r="26" spans="1:17" ht="24.75" customHeight="1">
      <c r="A26" s="210" t="s">
        <v>803</v>
      </c>
      <c r="B26" s="210"/>
      <c r="C26" s="210"/>
      <c r="D26" s="210"/>
      <c r="E26" s="210"/>
      <c r="K26" s="172"/>
      <c r="Q26" s="128">
        <v>14</v>
      </c>
    </row>
    <row r="27" spans="1:17" ht="25.5">
      <c r="A27" s="124" t="s">
        <v>757</v>
      </c>
      <c r="B27" s="124" t="s">
        <v>5</v>
      </c>
      <c r="C27" s="124" t="s">
        <v>758</v>
      </c>
      <c r="D27" s="124" t="s">
        <v>759</v>
      </c>
      <c r="E27" s="124" t="s">
        <v>760</v>
      </c>
      <c r="G27" s="124" t="s">
        <v>761</v>
      </c>
      <c r="H27" s="124" t="s">
        <v>762</v>
      </c>
      <c r="I27" s="124" t="s">
        <v>763</v>
      </c>
      <c r="J27" s="125" t="s">
        <v>764</v>
      </c>
      <c r="K27" s="173" t="s">
        <v>765</v>
      </c>
      <c r="Q27" s="128">
        <v>2</v>
      </c>
    </row>
    <row r="28" spans="1:17" ht="19.899999999999999" customHeight="1">
      <c r="A28" s="132" t="s">
        <v>68</v>
      </c>
      <c r="B28" s="206" t="s">
        <v>780</v>
      </c>
      <c r="C28" s="128" t="s">
        <v>775</v>
      </c>
      <c r="D28" s="128" t="s">
        <v>781</v>
      </c>
      <c r="E28" s="209" t="s">
        <v>772</v>
      </c>
      <c r="G28" s="128">
        <v>72</v>
      </c>
      <c r="H28" s="130">
        <v>0.15</v>
      </c>
      <c r="I28" s="128">
        <v>4</v>
      </c>
      <c r="J28" s="170">
        <v>550</v>
      </c>
      <c r="K28" s="171">
        <f t="shared" ref="K28:K43" si="1">G28*(1+H28)*I28*J28/1000</f>
        <v>182.16</v>
      </c>
      <c r="Q28" s="128">
        <v>7</v>
      </c>
    </row>
    <row r="29" spans="1:17" ht="19.899999999999999" customHeight="1">
      <c r="A29" s="132" t="s">
        <v>107</v>
      </c>
      <c r="B29" s="206" t="s">
        <v>780</v>
      </c>
      <c r="C29" s="128" t="s">
        <v>771</v>
      </c>
      <c r="D29" s="128" t="s">
        <v>781</v>
      </c>
      <c r="E29" s="209"/>
      <c r="G29" s="128">
        <v>72</v>
      </c>
      <c r="H29" s="130">
        <v>0.15</v>
      </c>
      <c r="I29" s="128">
        <v>7</v>
      </c>
      <c r="J29" s="170">
        <v>550</v>
      </c>
      <c r="K29" s="171">
        <f t="shared" si="1"/>
        <v>318.77999999999997</v>
      </c>
      <c r="Q29" s="128">
        <v>14</v>
      </c>
    </row>
    <row r="30" spans="1:17" ht="19.899999999999999" customHeight="1">
      <c r="A30" s="132" t="s">
        <v>804</v>
      </c>
      <c r="B30" s="206" t="s">
        <v>780</v>
      </c>
      <c r="C30" s="128" t="s">
        <v>775</v>
      </c>
      <c r="D30" s="128" t="s">
        <v>781</v>
      </c>
      <c r="E30" s="209" t="s">
        <v>772</v>
      </c>
      <c r="G30" s="128">
        <v>72</v>
      </c>
      <c r="H30" s="130">
        <v>0.15</v>
      </c>
      <c r="I30" s="128">
        <v>4</v>
      </c>
      <c r="J30" s="170">
        <v>550</v>
      </c>
      <c r="K30" s="171">
        <f t="shared" si="1"/>
        <v>182.16</v>
      </c>
    </row>
    <row r="31" spans="1:17" ht="19.899999999999999" customHeight="1">
      <c r="A31" s="132" t="s">
        <v>805</v>
      </c>
      <c r="B31" s="206" t="s">
        <v>780</v>
      </c>
      <c r="C31" s="128" t="s">
        <v>768</v>
      </c>
      <c r="D31" s="128" t="s">
        <v>781</v>
      </c>
      <c r="E31" s="209"/>
      <c r="G31" s="128">
        <v>72</v>
      </c>
      <c r="H31" s="130">
        <v>0.15</v>
      </c>
      <c r="I31" s="128">
        <v>6</v>
      </c>
      <c r="J31" s="170">
        <v>550</v>
      </c>
      <c r="K31" s="171">
        <f t="shared" si="1"/>
        <v>273.24</v>
      </c>
      <c r="Q31" s="123">
        <f>SUM(Q3:Q30)</f>
        <v>168</v>
      </c>
    </row>
    <row r="32" spans="1:17" ht="27" customHeight="1">
      <c r="A32" s="132" t="s">
        <v>806</v>
      </c>
      <c r="B32" s="206" t="s">
        <v>780</v>
      </c>
      <c r="C32" s="128" t="s">
        <v>807</v>
      </c>
      <c r="D32" s="128" t="s">
        <v>781</v>
      </c>
      <c r="E32" s="133" t="s">
        <v>808</v>
      </c>
      <c r="G32" s="128">
        <v>72</v>
      </c>
      <c r="H32" s="130">
        <v>0.15</v>
      </c>
      <c r="I32" s="128">
        <v>8</v>
      </c>
      <c r="J32" s="170">
        <v>550</v>
      </c>
      <c r="K32" s="171">
        <f t="shared" si="1"/>
        <v>364.32</v>
      </c>
    </row>
    <row r="33" spans="1:11" ht="19.899999999999999" customHeight="1">
      <c r="A33" s="132" t="s">
        <v>809</v>
      </c>
      <c r="B33" s="206" t="s">
        <v>810</v>
      </c>
      <c r="C33" s="128" t="s">
        <v>789</v>
      </c>
      <c r="D33" s="128" t="s">
        <v>811</v>
      </c>
      <c r="E33" s="128"/>
      <c r="G33" s="128">
        <v>70</v>
      </c>
      <c r="H33" s="130">
        <v>0.15</v>
      </c>
      <c r="I33" s="128">
        <v>2</v>
      </c>
      <c r="J33" s="170">
        <v>550</v>
      </c>
      <c r="K33" s="171">
        <f t="shared" si="1"/>
        <v>88.55</v>
      </c>
    </row>
    <row r="34" spans="1:11" ht="19.899999999999999" customHeight="1">
      <c r="A34" s="132" t="s">
        <v>812</v>
      </c>
      <c r="B34" s="206" t="s">
        <v>810</v>
      </c>
      <c r="C34" s="128" t="s">
        <v>789</v>
      </c>
      <c r="D34" s="128" t="s">
        <v>811</v>
      </c>
      <c r="E34" s="128"/>
      <c r="G34" s="128">
        <v>70</v>
      </c>
      <c r="H34" s="130">
        <v>0.15</v>
      </c>
      <c r="I34" s="128">
        <v>2</v>
      </c>
      <c r="J34" s="170">
        <v>550</v>
      </c>
      <c r="K34" s="171">
        <f t="shared" si="1"/>
        <v>88.55</v>
      </c>
    </row>
    <row r="35" spans="1:11" ht="19.899999999999999" customHeight="1">
      <c r="A35" s="132" t="s">
        <v>813</v>
      </c>
      <c r="B35" s="206" t="s">
        <v>810</v>
      </c>
      <c r="C35" s="128" t="s">
        <v>789</v>
      </c>
      <c r="D35" s="128" t="s">
        <v>811</v>
      </c>
      <c r="E35" s="128"/>
      <c r="G35" s="128">
        <v>70</v>
      </c>
      <c r="H35" s="130">
        <v>0.15</v>
      </c>
      <c r="I35" s="128">
        <v>2</v>
      </c>
      <c r="J35" s="170">
        <v>550</v>
      </c>
      <c r="K35" s="171">
        <f t="shared" si="1"/>
        <v>88.55</v>
      </c>
    </row>
    <row r="36" spans="1:11" ht="19.899999999999999" customHeight="1">
      <c r="A36" s="132" t="s">
        <v>814</v>
      </c>
      <c r="B36" s="128" t="s">
        <v>810</v>
      </c>
      <c r="C36" s="128" t="s">
        <v>771</v>
      </c>
      <c r="D36" s="128" t="s">
        <v>811</v>
      </c>
      <c r="E36" s="128"/>
      <c r="G36" s="128">
        <v>70</v>
      </c>
      <c r="H36" s="130">
        <v>0.15</v>
      </c>
      <c r="I36" s="128">
        <v>7</v>
      </c>
      <c r="J36" s="170">
        <v>100</v>
      </c>
      <c r="K36" s="171">
        <f t="shared" si="1"/>
        <v>56.35</v>
      </c>
    </row>
    <row r="37" spans="1:11" ht="26.45" customHeight="1">
      <c r="A37" s="208" t="s">
        <v>815</v>
      </c>
      <c r="B37" s="206" t="s">
        <v>816</v>
      </c>
      <c r="C37" s="128" t="s">
        <v>817</v>
      </c>
      <c r="D37" s="128" t="s">
        <v>781</v>
      </c>
      <c r="E37" s="133" t="s">
        <v>818</v>
      </c>
      <c r="G37" s="128">
        <v>72</v>
      </c>
      <c r="H37" s="130">
        <v>0.15</v>
      </c>
      <c r="I37" s="128">
        <v>21</v>
      </c>
      <c r="J37" s="170">
        <v>600</v>
      </c>
      <c r="K37" s="171">
        <f t="shared" si="1"/>
        <v>1043.28</v>
      </c>
    </row>
    <row r="38" spans="1:11" ht="19.899999999999999" customHeight="1">
      <c r="A38" s="208"/>
      <c r="B38" s="206" t="s">
        <v>819</v>
      </c>
      <c r="C38" s="128" t="s">
        <v>820</v>
      </c>
      <c r="D38" s="128" t="s">
        <v>821</v>
      </c>
      <c r="E38" s="128" t="s">
        <v>822</v>
      </c>
      <c r="G38" s="128">
        <v>60</v>
      </c>
      <c r="H38" s="130">
        <v>0</v>
      </c>
      <c r="I38" s="128">
        <v>14</v>
      </c>
      <c r="J38" s="170">
        <v>300</v>
      </c>
      <c r="K38" s="171">
        <f t="shared" si="1"/>
        <v>252</v>
      </c>
    </row>
    <row r="39" spans="1:11" ht="19.899999999999999" customHeight="1">
      <c r="A39" s="208"/>
      <c r="B39" s="206" t="s">
        <v>780</v>
      </c>
      <c r="C39" s="128" t="s">
        <v>789</v>
      </c>
      <c r="D39" s="128" t="s">
        <v>781</v>
      </c>
      <c r="E39" s="128" t="s">
        <v>823</v>
      </c>
      <c r="G39" s="128">
        <v>72</v>
      </c>
      <c r="H39" s="130">
        <v>0.15</v>
      </c>
      <c r="I39" s="128">
        <v>2</v>
      </c>
      <c r="J39" s="170">
        <v>600</v>
      </c>
      <c r="K39" s="171">
        <f t="shared" si="1"/>
        <v>99.36</v>
      </c>
    </row>
    <row r="40" spans="1:11" ht="19.899999999999999" customHeight="1">
      <c r="A40" s="208"/>
      <c r="B40" s="206" t="s">
        <v>724</v>
      </c>
      <c r="C40" s="128" t="s">
        <v>771</v>
      </c>
      <c r="D40" s="128"/>
      <c r="E40" s="128"/>
      <c r="G40" s="128"/>
      <c r="H40" s="130">
        <v>0.2</v>
      </c>
      <c r="I40" s="128">
        <v>7</v>
      </c>
      <c r="J40" s="170">
        <v>550</v>
      </c>
      <c r="K40" s="171">
        <f t="shared" si="1"/>
        <v>0</v>
      </c>
    </row>
    <row r="41" spans="1:11" ht="19.899999999999999" customHeight="1">
      <c r="A41" s="134" t="s">
        <v>824</v>
      </c>
      <c r="B41" s="128" t="s">
        <v>784</v>
      </c>
      <c r="C41" s="128" t="s">
        <v>785</v>
      </c>
      <c r="D41" s="128" t="s">
        <v>786</v>
      </c>
      <c r="E41" s="128"/>
      <c r="G41" s="128">
        <v>58</v>
      </c>
      <c r="H41" s="130">
        <v>0.15</v>
      </c>
      <c r="I41" s="128">
        <v>1</v>
      </c>
      <c r="J41" s="170">
        <v>100</v>
      </c>
      <c r="K41" s="171">
        <f t="shared" si="1"/>
        <v>6.669999999999999</v>
      </c>
    </row>
    <row r="42" spans="1:11" ht="19.899999999999999" customHeight="1">
      <c r="A42" s="132" t="s">
        <v>106</v>
      </c>
      <c r="B42" s="128" t="s">
        <v>819</v>
      </c>
      <c r="C42" s="128" t="s">
        <v>789</v>
      </c>
      <c r="D42" s="128" t="s">
        <v>821</v>
      </c>
      <c r="E42" s="128"/>
      <c r="G42" s="128">
        <v>60</v>
      </c>
      <c r="H42" s="130">
        <v>0</v>
      </c>
      <c r="I42" s="128">
        <v>2</v>
      </c>
      <c r="J42" s="170">
        <v>300</v>
      </c>
      <c r="K42" s="171">
        <f t="shared" si="1"/>
        <v>36</v>
      </c>
    </row>
    <row r="43" spans="1:11" ht="19.899999999999999" customHeight="1">
      <c r="A43" s="132" t="s">
        <v>825</v>
      </c>
      <c r="B43" s="206" t="s">
        <v>780</v>
      </c>
      <c r="C43" s="128" t="s">
        <v>820</v>
      </c>
      <c r="D43" s="128" t="s">
        <v>781</v>
      </c>
      <c r="E43" s="128"/>
      <c r="G43" s="128">
        <v>72</v>
      </c>
      <c r="H43" s="130">
        <v>0.15</v>
      </c>
      <c r="I43" s="128">
        <v>14</v>
      </c>
      <c r="J43" s="170">
        <v>1000</v>
      </c>
      <c r="K43" s="171">
        <f t="shared" si="1"/>
        <v>1159.2</v>
      </c>
    </row>
    <row r="44" spans="1:11" ht="19.899999999999999" customHeight="1">
      <c r="A44" s="132"/>
      <c r="B44" s="128"/>
      <c r="C44" s="131" t="s">
        <v>826</v>
      </c>
      <c r="D44" s="128"/>
      <c r="E44" s="128"/>
      <c r="K44" s="172"/>
    </row>
    <row r="45" spans="1:11" ht="22.5" customHeight="1">
      <c r="K45" s="172"/>
    </row>
    <row r="46" spans="1:11" ht="21.2" customHeight="1">
      <c r="K46" s="172"/>
    </row>
    <row r="47" spans="1:11" ht="28.7" customHeight="1">
      <c r="A47" s="210" t="s">
        <v>827</v>
      </c>
      <c r="B47" s="210"/>
      <c r="C47" s="210"/>
      <c r="D47" s="210"/>
      <c r="E47" s="210"/>
      <c r="K47" s="172"/>
    </row>
    <row r="48" spans="1:11" ht="27" customHeight="1">
      <c r="A48" s="124" t="s">
        <v>757</v>
      </c>
      <c r="B48" s="124" t="s">
        <v>5</v>
      </c>
      <c r="C48" s="124" t="s">
        <v>758</v>
      </c>
      <c r="D48" s="124" t="s">
        <v>759</v>
      </c>
      <c r="E48" s="124" t="s">
        <v>760</v>
      </c>
      <c r="G48" s="124" t="s">
        <v>761</v>
      </c>
      <c r="H48" s="124" t="s">
        <v>762</v>
      </c>
      <c r="I48" s="124" t="s">
        <v>763</v>
      </c>
      <c r="J48" s="125" t="s">
        <v>764</v>
      </c>
      <c r="K48" s="173" t="s">
        <v>765</v>
      </c>
    </row>
    <row r="49" spans="1:11" ht="17.100000000000001" customHeight="1">
      <c r="A49" s="132" t="s">
        <v>828</v>
      </c>
      <c r="B49" s="128" t="s">
        <v>799</v>
      </c>
      <c r="C49" s="128" t="s">
        <v>789</v>
      </c>
      <c r="D49" s="128" t="s">
        <v>800</v>
      </c>
      <c r="E49" s="133"/>
      <c r="G49" s="128">
        <v>36</v>
      </c>
      <c r="H49" s="130">
        <v>0.15</v>
      </c>
      <c r="I49" s="128">
        <v>2</v>
      </c>
      <c r="J49" s="170">
        <v>120</v>
      </c>
      <c r="K49" s="171">
        <f t="shared" ref="K49:K85" si="2">G49*(1+H49)*I49*J49/1000</f>
        <v>9.9359999999999999</v>
      </c>
    </row>
    <row r="50" spans="1:11" ht="17.100000000000001" customHeight="1">
      <c r="A50" s="132" t="s">
        <v>829</v>
      </c>
      <c r="B50" s="128" t="s">
        <v>799</v>
      </c>
      <c r="C50" s="128" t="s">
        <v>789</v>
      </c>
      <c r="D50" s="128" t="s">
        <v>800</v>
      </c>
      <c r="E50" s="128"/>
      <c r="G50" s="128">
        <v>36</v>
      </c>
      <c r="H50" s="130">
        <v>0.15</v>
      </c>
      <c r="I50" s="128">
        <v>2</v>
      </c>
      <c r="J50" s="170">
        <v>120</v>
      </c>
      <c r="K50" s="171">
        <f t="shared" si="2"/>
        <v>9.9359999999999999</v>
      </c>
    </row>
    <row r="51" spans="1:11" ht="17.100000000000001" customHeight="1">
      <c r="A51" s="132" t="s">
        <v>830</v>
      </c>
      <c r="B51" s="128" t="s">
        <v>780</v>
      </c>
      <c r="C51" s="128" t="s">
        <v>789</v>
      </c>
      <c r="D51" s="128" t="s">
        <v>781</v>
      </c>
      <c r="E51" s="133"/>
      <c r="G51" s="128">
        <v>72</v>
      </c>
      <c r="H51" s="130">
        <v>0.15</v>
      </c>
      <c r="I51" s="128">
        <v>2</v>
      </c>
      <c r="J51" s="170">
        <v>120</v>
      </c>
      <c r="K51" s="171">
        <f t="shared" si="2"/>
        <v>19.872</v>
      </c>
    </row>
    <row r="52" spans="1:11" ht="17.100000000000001" customHeight="1">
      <c r="A52" s="132" t="s">
        <v>831</v>
      </c>
      <c r="B52" s="128" t="s">
        <v>780</v>
      </c>
      <c r="C52" s="128" t="s">
        <v>832</v>
      </c>
      <c r="D52" s="128" t="s">
        <v>781</v>
      </c>
      <c r="E52" s="128"/>
      <c r="G52" s="128">
        <v>72</v>
      </c>
      <c r="H52" s="130">
        <v>0.15</v>
      </c>
      <c r="I52" s="128">
        <v>94</v>
      </c>
      <c r="J52" s="170">
        <v>120</v>
      </c>
      <c r="K52" s="171">
        <f t="shared" si="2"/>
        <v>933.98400000000004</v>
      </c>
    </row>
    <row r="53" spans="1:11" ht="17.100000000000001" customHeight="1">
      <c r="A53" s="132" t="s">
        <v>833</v>
      </c>
      <c r="B53" s="128" t="s">
        <v>819</v>
      </c>
      <c r="C53" s="128" t="s">
        <v>797</v>
      </c>
      <c r="D53" s="128" t="s">
        <v>821</v>
      </c>
      <c r="E53" s="133"/>
      <c r="G53" s="128">
        <v>60</v>
      </c>
      <c r="H53" s="130">
        <v>0</v>
      </c>
      <c r="I53" s="128">
        <v>20</v>
      </c>
      <c r="J53" s="170">
        <v>300</v>
      </c>
      <c r="K53" s="171">
        <f t="shared" si="2"/>
        <v>360</v>
      </c>
    </row>
    <row r="54" spans="1:11" ht="17.100000000000001" customHeight="1">
      <c r="A54" s="132" t="s">
        <v>834</v>
      </c>
      <c r="B54" s="128" t="s">
        <v>780</v>
      </c>
      <c r="C54" s="128" t="s">
        <v>820</v>
      </c>
      <c r="D54" s="128" t="s">
        <v>781</v>
      </c>
      <c r="E54" s="128"/>
      <c r="G54" s="128">
        <v>72</v>
      </c>
      <c r="H54" s="130">
        <v>0.15</v>
      </c>
      <c r="I54" s="128">
        <v>14</v>
      </c>
      <c r="J54" s="170">
        <v>1500</v>
      </c>
      <c r="K54" s="171">
        <f t="shared" si="2"/>
        <v>1738.8</v>
      </c>
    </row>
    <row r="55" spans="1:11" ht="17.100000000000001" customHeight="1">
      <c r="A55" s="132" t="s">
        <v>835</v>
      </c>
      <c r="B55" s="128" t="s">
        <v>780</v>
      </c>
      <c r="C55" s="128" t="s">
        <v>785</v>
      </c>
      <c r="D55" s="128" t="s">
        <v>781</v>
      </c>
      <c r="E55" s="128"/>
      <c r="G55" s="128">
        <v>72</v>
      </c>
      <c r="H55" s="130">
        <v>0.15</v>
      </c>
      <c r="I55" s="128">
        <v>1</v>
      </c>
      <c r="J55" s="170">
        <v>50</v>
      </c>
      <c r="K55" s="171">
        <f t="shared" si="2"/>
        <v>4.1399999999999997</v>
      </c>
    </row>
    <row r="56" spans="1:11" ht="17.100000000000001" customHeight="1">
      <c r="A56" s="208" t="s">
        <v>836</v>
      </c>
      <c r="B56" s="128" t="s">
        <v>780</v>
      </c>
      <c r="C56" s="128" t="s">
        <v>785</v>
      </c>
      <c r="D56" s="128" t="s">
        <v>781</v>
      </c>
      <c r="E56" s="128"/>
      <c r="G56" s="128">
        <v>72</v>
      </c>
      <c r="H56" s="130">
        <v>0.15</v>
      </c>
      <c r="I56" s="128">
        <v>1</v>
      </c>
      <c r="J56" s="170">
        <v>150</v>
      </c>
      <c r="K56" s="171">
        <f t="shared" si="2"/>
        <v>12.42</v>
      </c>
    </row>
    <row r="57" spans="1:11" ht="17.100000000000001" customHeight="1">
      <c r="A57" s="208"/>
      <c r="B57" s="128" t="s">
        <v>724</v>
      </c>
      <c r="C57" s="128" t="s">
        <v>768</v>
      </c>
      <c r="D57" s="128"/>
      <c r="E57" s="128"/>
      <c r="G57" s="128"/>
      <c r="H57" s="130">
        <v>0.2</v>
      </c>
      <c r="I57" s="128">
        <v>6</v>
      </c>
      <c r="J57" s="170">
        <v>150</v>
      </c>
      <c r="K57" s="171">
        <f t="shared" si="2"/>
        <v>0</v>
      </c>
    </row>
    <row r="58" spans="1:11" ht="17.100000000000001" customHeight="1">
      <c r="A58" s="132" t="s">
        <v>837</v>
      </c>
      <c r="B58" s="128" t="s">
        <v>780</v>
      </c>
      <c r="C58" s="128" t="s">
        <v>785</v>
      </c>
      <c r="D58" s="128" t="s">
        <v>781</v>
      </c>
      <c r="E58" s="128"/>
      <c r="G58" s="128">
        <v>72</v>
      </c>
      <c r="H58" s="130">
        <v>0.15</v>
      </c>
      <c r="I58" s="128">
        <v>1</v>
      </c>
      <c r="J58" s="170">
        <v>150</v>
      </c>
      <c r="K58" s="171">
        <f t="shared" si="2"/>
        <v>12.42</v>
      </c>
    </row>
    <row r="59" spans="1:11" ht="17.100000000000001" customHeight="1">
      <c r="A59" s="132" t="s">
        <v>838</v>
      </c>
      <c r="B59" s="128" t="s">
        <v>780</v>
      </c>
      <c r="C59" s="128" t="s">
        <v>839</v>
      </c>
      <c r="D59" s="128" t="s">
        <v>781</v>
      </c>
      <c r="E59" s="128"/>
      <c r="G59" s="128">
        <v>72</v>
      </c>
      <c r="H59" s="130">
        <v>0.15</v>
      </c>
      <c r="I59" s="128">
        <v>3</v>
      </c>
      <c r="J59" s="170">
        <v>150</v>
      </c>
      <c r="K59" s="171">
        <f t="shared" si="2"/>
        <v>37.26</v>
      </c>
    </row>
    <row r="60" spans="1:11" ht="17.100000000000001" customHeight="1">
      <c r="A60" s="132" t="s">
        <v>840</v>
      </c>
      <c r="B60" s="128" t="s">
        <v>780</v>
      </c>
      <c r="C60" s="128" t="s">
        <v>785</v>
      </c>
      <c r="D60" s="128" t="s">
        <v>781</v>
      </c>
      <c r="E60" s="128"/>
      <c r="G60" s="128">
        <v>72</v>
      </c>
      <c r="H60" s="130">
        <v>0.15</v>
      </c>
      <c r="I60" s="128">
        <v>1</v>
      </c>
      <c r="J60" s="170">
        <v>150</v>
      </c>
      <c r="K60" s="171">
        <f t="shared" si="2"/>
        <v>12.42</v>
      </c>
    </row>
    <row r="61" spans="1:11" ht="17.100000000000001" customHeight="1">
      <c r="A61" s="132" t="s">
        <v>728</v>
      </c>
      <c r="B61" s="128" t="s">
        <v>780</v>
      </c>
      <c r="C61" s="128" t="s">
        <v>807</v>
      </c>
      <c r="D61" s="128" t="s">
        <v>781</v>
      </c>
      <c r="E61" s="128"/>
      <c r="G61" s="128">
        <v>72</v>
      </c>
      <c r="H61" s="130">
        <v>0.15</v>
      </c>
      <c r="I61" s="128">
        <v>8</v>
      </c>
      <c r="J61" s="170">
        <v>700</v>
      </c>
      <c r="K61" s="171">
        <f t="shared" si="2"/>
        <v>463.68</v>
      </c>
    </row>
    <row r="62" spans="1:11" ht="17.100000000000001" customHeight="1">
      <c r="A62" s="208" t="s">
        <v>729</v>
      </c>
      <c r="B62" s="128" t="s">
        <v>784</v>
      </c>
      <c r="C62" s="128" t="s">
        <v>789</v>
      </c>
      <c r="D62" s="128" t="s">
        <v>786</v>
      </c>
      <c r="E62" s="128"/>
      <c r="G62" s="128">
        <v>58</v>
      </c>
      <c r="H62" s="130">
        <v>0.15</v>
      </c>
      <c r="I62" s="128">
        <v>2</v>
      </c>
      <c r="J62" s="170">
        <v>50</v>
      </c>
      <c r="K62" s="171">
        <f t="shared" si="2"/>
        <v>6.669999999999999</v>
      </c>
    </row>
    <row r="63" spans="1:11" ht="17.100000000000001" customHeight="1">
      <c r="A63" s="208"/>
      <c r="B63" s="128" t="s">
        <v>819</v>
      </c>
      <c r="C63" s="128" t="s">
        <v>785</v>
      </c>
      <c r="D63" s="128" t="s">
        <v>821</v>
      </c>
      <c r="E63" s="128"/>
      <c r="G63" s="128">
        <v>60</v>
      </c>
      <c r="H63" s="130">
        <v>0</v>
      </c>
      <c r="I63" s="128">
        <v>1</v>
      </c>
      <c r="J63" s="170">
        <v>50</v>
      </c>
      <c r="K63" s="171">
        <f t="shared" si="2"/>
        <v>3</v>
      </c>
    </row>
    <row r="64" spans="1:11" ht="17.100000000000001" customHeight="1">
      <c r="A64" s="208" t="s">
        <v>730</v>
      </c>
      <c r="B64" s="128" t="s">
        <v>784</v>
      </c>
      <c r="C64" s="128" t="s">
        <v>789</v>
      </c>
      <c r="D64" s="128" t="s">
        <v>786</v>
      </c>
      <c r="E64" s="128"/>
      <c r="G64" s="128">
        <v>58</v>
      </c>
      <c r="H64" s="130">
        <v>0.15</v>
      </c>
      <c r="I64" s="128">
        <v>2</v>
      </c>
      <c r="J64" s="170">
        <v>50</v>
      </c>
      <c r="K64" s="171">
        <f t="shared" si="2"/>
        <v>6.669999999999999</v>
      </c>
    </row>
    <row r="65" spans="1:11" ht="17.100000000000001" customHeight="1">
      <c r="A65" s="208"/>
      <c r="B65" s="128" t="s">
        <v>819</v>
      </c>
      <c r="C65" s="128" t="s">
        <v>785</v>
      </c>
      <c r="D65" s="128" t="s">
        <v>821</v>
      </c>
      <c r="E65" s="128"/>
      <c r="G65" s="128">
        <v>60</v>
      </c>
      <c r="H65" s="130">
        <v>0</v>
      </c>
      <c r="I65" s="128">
        <v>1</v>
      </c>
      <c r="J65" s="170">
        <v>50</v>
      </c>
      <c r="K65" s="171">
        <f t="shared" si="2"/>
        <v>3</v>
      </c>
    </row>
    <row r="66" spans="1:11" ht="17.100000000000001" customHeight="1">
      <c r="A66" s="208" t="s">
        <v>841</v>
      </c>
      <c r="B66" s="128" t="s">
        <v>780</v>
      </c>
      <c r="C66" s="128" t="s">
        <v>842</v>
      </c>
      <c r="D66" s="128" t="s">
        <v>781</v>
      </c>
      <c r="E66" s="128"/>
      <c r="G66" s="128">
        <v>72</v>
      </c>
      <c r="H66" s="130">
        <v>0.15</v>
      </c>
      <c r="I66" s="128">
        <v>16</v>
      </c>
      <c r="J66" s="170">
        <v>500</v>
      </c>
      <c r="K66" s="171">
        <f t="shared" si="2"/>
        <v>662.4</v>
      </c>
    </row>
    <row r="67" spans="1:11" ht="26.45" customHeight="1">
      <c r="A67" s="208"/>
      <c r="B67" s="128" t="s">
        <v>843</v>
      </c>
      <c r="C67" s="128" t="s">
        <v>775</v>
      </c>
      <c r="D67" s="128" t="s">
        <v>800</v>
      </c>
      <c r="E67" s="128"/>
      <c r="G67" s="202">
        <v>18</v>
      </c>
      <c r="H67" s="130">
        <v>0.15</v>
      </c>
      <c r="I67" s="128">
        <v>4</v>
      </c>
      <c r="J67" s="170">
        <v>500</v>
      </c>
      <c r="K67" s="171">
        <f t="shared" si="2"/>
        <v>41.4</v>
      </c>
    </row>
    <row r="68" spans="1:11" ht="24.75" customHeight="1">
      <c r="A68" s="208" t="s">
        <v>844</v>
      </c>
      <c r="B68" s="128" t="s">
        <v>780</v>
      </c>
      <c r="C68" s="128" t="s">
        <v>842</v>
      </c>
      <c r="D68" s="128" t="s">
        <v>781</v>
      </c>
      <c r="E68" s="128"/>
      <c r="G68" s="128">
        <v>72</v>
      </c>
      <c r="H68" s="130">
        <v>0.15</v>
      </c>
      <c r="I68" s="128">
        <v>16</v>
      </c>
      <c r="J68" s="170">
        <v>500</v>
      </c>
      <c r="K68" s="171">
        <f t="shared" si="2"/>
        <v>662.4</v>
      </c>
    </row>
    <row r="69" spans="1:11" ht="25.5" customHeight="1">
      <c r="A69" s="208"/>
      <c r="B69" s="128" t="s">
        <v>843</v>
      </c>
      <c r="C69" s="128" t="s">
        <v>775</v>
      </c>
      <c r="D69" s="128" t="s">
        <v>800</v>
      </c>
      <c r="E69" s="128"/>
      <c r="G69" s="202">
        <v>18</v>
      </c>
      <c r="H69" s="130">
        <v>0.15</v>
      </c>
      <c r="I69" s="128">
        <v>4</v>
      </c>
      <c r="J69" s="170">
        <v>500</v>
      </c>
      <c r="K69" s="171">
        <f t="shared" si="2"/>
        <v>41.4</v>
      </c>
    </row>
    <row r="70" spans="1:11" ht="17.100000000000001" customHeight="1">
      <c r="A70" s="208" t="s">
        <v>845</v>
      </c>
      <c r="B70" s="128" t="s">
        <v>780</v>
      </c>
      <c r="C70" s="128" t="s">
        <v>832</v>
      </c>
      <c r="D70" s="128" t="s">
        <v>781</v>
      </c>
      <c r="E70" s="128"/>
      <c r="G70" s="128">
        <v>72</v>
      </c>
      <c r="H70" s="130">
        <v>0.15</v>
      </c>
      <c r="I70" s="128">
        <v>94</v>
      </c>
      <c r="J70" s="170">
        <v>120</v>
      </c>
      <c r="K70" s="171">
        <f t="shared" si="2"/>
        <v>933.98400000000004</v>
      </c>
    </row>
    <row r="71" spans="1:11" ht="17.100000000000001" customHeight="1">
      <c r="A71" s="208"/>
      <c r="B71" s="128" t="s">
        <v>819</v>
      </c>
      <c r="C71" s="128" t="s">
        <v>775</v>
      </c>
      <c r="D71" s="128" t="s">
        <v>821</v>
      </c>
      <c r="E71" s="128"/>
      <c r="G71" s="128">
        <v>60</v>
      </c>
      <c r="H71" s="130">
        <v>0</v>
      </c>
      <c r="I71" s="128">
        <v>4</v>
      </c>
      <c r="J71" s="170">
        <v>120</v>
      </c>
      <c r="K71" s="171">
        <f t="shared" si="2"/>
        <v>28.8</v>
      </c>
    </row>
    <row r="72" spans="1:11" ht="18" customHeight="1">
      <c r="A72" s="208"/>
      <c r="B72" s="128" t="s">
        <v>846</v>
      </c>
      <c r="C72" s="128" t="s">
        <v>789</v>
      </c>
      <c r="D72" s="128"/>
      <c r="E72" s="128"/>
      <c r="G72" s="128"/>
      <c r="H72" s="130">
        <v>0.2</v>
      </c>
      <c r="I72" s="128">
        <v>2</v>
      </c>
      <c r="J72" s="170">
        <v>120</v>
      </c>
      <c r="K72" s="171">
        <f t="shared" si="2"/>
        <v>0</v>
      </c>
    </row>
    <row r="73" spans="1:11" ht="17.100000000000001" customHeight="1">
      <c r="A73" s="127" t="s">
        <v>736</v>
      </c>
      <c r="B73" s="128" t="s">
        <v>780</v>
      </c>
      <c r="C73" s="128" t="s">
        <v>785</v>
      </c>
      <c r="D73" s="128" t="s">
        <v>781</v>
      </c>
      <c r="E73" s="128"/>
      <c r="G73" s="128">
        <v>72</v>
      </c>
      <c r="H73" s="130">
        <v>0.15</v>
      </c>
      <c r="I73" s="128">
        <v>1</v>
      </c>
      <c r="J73" s="170">
        <v>50</v>
      </c>
      <c r="K73" s="171">
        <f t="shared" si="2"/>
        <v>4.1399999999999997</v>
      </c>
    </row>
    <row r="74" spans="1:11" ht="17.100000000000001" customHeight="1">
      <c r="A74" s="127" t="s">
        <v>847</v>
      </c>
      <c r="B74" s="128" t="s">
        <v>780</v>
      </c>
      <c r="C74" s="128" t="s">
        <v>848</v>
      </c>
      <c r="D74" s="128" t="s">
        <v>781</v>
      </c>
      <c r="E74" s="128"/>
      <c r="G74" s="128">
        <v>72</v>
      </c>
      <c r="H74" s="130">
        <v>0.15</v>
      </c>
      <c r="I74" s="128">
        <v>10</v>
      </c>
      <c r="J74" s="170">
        <v>150</v>
      </c>
      <c r="K74" s="171">
        <f t="shared" si="2"/>
        <v>124.2</v>
      </c>
    </row>
    <row r="75" spans="1:11" ht="16.5" customHeight="1">
      <c r="A75" s="127" t="s">
        <v>849</v>
      </c>
      <c r="B75" s="128" t="s">
        <v>780</v>
      </c>
      <c r="C75" s="128" t="s">
        <v>775</v>
      </c>
      <c r="D75" s="128" t="s">
        <v>781</v>
      </c>
      <c r="E75" s="128"/>
      <c r="G75" s="128">
        <v>72</v>
      </c>
      <c r="H75" s="130">
        <v>0.15</v>
      </c>
      <c r="I75" s="128">
        <v>4</v>
      </c>
      <c r="J75" s="170">
        <v>150</v>
      </c>
      <c r="K75" s="171">
        <f t="shared" si="2"/>
        <v>49.68</v>
      </c>
    </row>
    <row r="76" spans="1:11" ht="17.25" customHeight="1">
      <c r="A76" s="127" t="s">
        <v>850</v>
      </c>
      <c r="B76" s="128" t="s">
        <v>780</v>
      </c>
      <c r="C76" s="128" t="s">
        <v>820</v>
      </c>
      <c r="D76" s="128" t="s">
        <v>781</v>
      </c>
      <c r="E76" s="128"/>
      <c r="G76" s="128">
        <v>72</v>
      </c>
      <c r="H76" s="130">
        <v>0.15</v>
      </c>
      <c r="I76" s="128">
        <v>14</v>
      </c>
      <c r="J76" s="170">
        <v>150</v>
      </c>
      <c r="K76" s="171">
        <f t="shared" si="2"/>
        <v>173.88</v>
      </c>
    </row>
    <row r="77" spans="1:11" ht="17.25" customHeight="1">
      <c r="A77" s="135" t="s">
        <v>851</v>
      </c>
      <c r="B77" s="128" t="s">
        <v>852</v>
      </c>
      <c r="C77" s="128" t="s">
        <v>853</v>
      </c>
      <c r="D77" s="128"/>
      <c r="E77" s="128"/>
      <c r="G77" s="128"/>
      <c r="H77" s="130">
        <v>0</v>
      </c>
      <c r="I77" s="128">
        <v>72</v>
      </c>
      <c r="J77" s="170">
        <v>1550</v>
      </c>
      <c r="K77" s="171">
        <f t="shared" si="2"/>
        <v>0</v>
      </c>
    </row>
    <row r="78" spans="1:11" ht="17.25" customHeight="1">
      <c r="A78" s="127" t="s">
        <v>854</v>
      </c>
      <c r="B78" s="128" t="s">
        <v>780</v>
      </c>
      <c r="C78" s="128" t="s">
        <v>855</v>
      </c>
      <c r="D78" s="128" t="s">
        <v>781</v>
      </c>
      <c r="E78" s="128"/>
      <c r="G78" s="128">
        <v>72</v>
      </c>
      <c r="H78" s="130">
        <v>0.15</v>
      </c>
      <c r="I78" s="128">
        <v>5</v>
      </c>
      <c r="J78" s="170">
        <v>900</v>
      </c>
      <c r="K78" s="171">
        <f t="shared" si="2"/>
        <v>372.6</v>
      </c>
    </row>
    <row r="79" spans="1:11" ht="17.25" customHeight="1">
      <c r="A79" s="127" t="s">
        <v>856</v>
      </c>
      <c r="B79" s="128" t="s">
        <v>780</v>
      </c>
      <c r="C79" s="128" t="s">
        <v>789</v>
      </c>
      <c r="D79" s="128" t="s">
        <v>781</v>
      </c>
      <c r="E79" s="128"/>
      <c r="G79" s="128">
        <v>72</v>
      </c>
      <c r="H79" s="130">
        <v>0.15</v>
      </c>
      <c r="I79" s="128">
        <v>2</v>
      </c>
      <c r="J79" s="170">
        <v>500</v>
      </c>
      <c r="K79" s="171">
        <f t="shared" si="2"/>
        <v>82.8</v>
      </c>
    </row>
    <row r="80" spans="1:11" ht="18" customHeight="1">
      <c r="A80" s="208" t="s">
        <v>857</v>
      </c>
      <c r="B80" s="128" t="s">
        <v>819</v>
      </c>
      <c r="C80" s="128" t="s">
        <v>785</v>
      </c>
      <c r="D80" s="128" t="s">
        <v>821</v>
      </c>
      <c r="E80" s="128"/>
      <c r="G80" s="128">
        <v>60</v>
      </c>
      <c r="H80" s="130">
        <v>0</v>
      </c>
      <c r="I80" s="128">
        <v>1</v>
      </c>
      <c r="J80" s="170">
        <v>600</v>
      </c>
      <c r="K80" s="171">
        <f t="shared" si="2"/>
        <v>36</v>
      </c>
    </row>
    <row r="81" spans="1:11" ht="18" customHeight="1">
      <c r="A81" s="208"/>
      <c r="B81" s="128" t="s">
        <v>724</v>
      </c>
      <c r="C81" s="128" t="s">
        <v>855</v>
      </c>
      <c r="D81" s="128"/>
      <c r="E81" s="128"/>
      <c r="G81" s="128"/>
      <c r="H81" s="130">
        <v>0.15</v>
      </c>
      <c r="I81" s="128">
        <v>5</v>
      </c>
      <c r="J81" s="170">
        <v>600</v>
      </c>
      <c r="K81" s="171">
        <f t="shared" si="2"/>
        <v>0</v>
      </c>
    </row>
    <row r="82" spans="1:11" ht="17.25" customHeight="1">
      <c r="A82" s="135" t="s">
        <v>858</v>
      </c>
      <c r="B82" s="128" t="s">
        <v>819</v>
      </c>
      <c r="C82" s="128" t="s">
        <v>855</v>
      </c>
      <c r="D82" s="128" t="s">
        <v>821</v>
      </c>
      <c r="E82" s="128"/>
      <c r="G82" s="128">
        <v>60</v>
      </c>
      <c r="H82" s="130">
        <v>0</v>
      </c>
      <c r="I82" s="128">
        <v>5</v>
      </c>
      <c r="J82" s="170">
        <v>300</v>
      </c>
      <c r="K82" s="171">
        <f t="shared" si="2"/>
        <v>90</v>
      </c>
    </row>
    <row r="83" spans="1:11" ht="17.25" customHeight="1">
      <c r="A83" s="132" t="s">
        <v>859</v>
      </c>
      <c r="B83" s="128" t="s">
        <v>780</v>
      </c>
      <c r="C83" s="128" t="s">
        <v>807</v>
      </c>
      <c r="D83" s="128" t="s">
        <v>781</v>
      </c>
      <c r="E83" s="128"/>
      <c r="G83" s="128">
        <v>72</v>
      </c>
      <c r="H83" s="130">
        <v>0.15</v>
      </c>
      <c r="I83" s="128">
        <v>8</v>
      </c>
      <c r="J83" s="170">
        <v>500</v>
      </c>
      <c r="K83" s="171">
        <f t="shared" si="2"/>
        <v>331.2</v>
      </c>
    </row>
    <row r="84" spans="1:11" ht="17.25" customHeight="1">
      <c r="A84" s="132" t="s">
        <v>860</v>
      </c>
      <c r="B84" s="128" t="s">
        <v>780</v>
      </c>
      <c r="C84" s="128" t="s">
        <v>785</v>
      </c>
      <c r="D84" s="128" t="s">
        <v>781</v>
      </c>
      <c r="E84" s="128"/>
      <c r="G84" s="128">
        <v>72</v>
      </c>
      <c r="H84" s="130">
        <v>0.15</v>
      </c>
      <c r="I84" s="128">
        <v>1</v>
      </c>
      <c r="J84" s="170">
        <v>50</v>
      </c>
      <c r="K84" s="171">
        <f t="shared" si="2"/>
        <v>4.1399999999999997</v>
      </c>
    </row>
    <row r="85" spans="1:11" ht="17.25" customHeight="1">
      <c r="A85" s="132" t="s">
        <v>861</v>
      </c>
      <c r="B85" s="128" t="s">
        <v>780</v>
      </c>
      <c r="C85" s="128" t="s">
        <v>789</v>
      </c>
      <c r="D85" s="128" t="s">
        <v>781</v>
      </c>
      <c r="E85" s="128"/>
      <c r="G85" s="128">
        <v>72</v>
      </c>
      <c r="H85" s="130">
        <v>0.15</v>
      </c>
      <c r="I85" s="128">
        <v>2</v>
      </c>
      <c r="J85" s="170">
        <v>50</v>
      </c>
      <c r="K85" s="171">
        <f t="shared" si="2"/>
        <v>8.2799999999999994</v>
      </c>
    </row>
    <row r="86" spans="1:11" ht="21.2" customHeight="1">
      <c r="K86" s="172"/>
    </row>
    <row r="87" spans="1:11" ht="21.2" customHeight="1">
      <c r="I87" s="123">
        <f>SUM(I3:I85)</f>
        <v>623</v>
      </c>
      <c r="K87" s="172">
        <f>SUM(K3:K85)</f>
        <v>16961.101999999992</v>
      </c>
    </row>
    <row r="88" spans="1:11" ht="21.2" customHeight="1"/>
    <row r="89" spans="1:11" ht="21.2" customHeight="1"/>
    <row r="90" spans="1:11" ht="21.2" customHeight="1"/>
    <row r="91" spans="1:11" ht="21.2" customHeight="1"/>
    <row r="92" spans="1:11" ht="21.2" customHeight="1"/>
    <row r="93" spans="1:11" ht="21.2" customHeight="1"/>
    <row r="94" spans="1:11" ht="21.2" customHeight="1"/>
    <row r="95" spans="1:11" ht="21.2" customHeight="1"/>
    <row r="96" spans="1:11" ht="21.2" customHeight="1"/>
    <row r="97" ht="21.2" customHeight="1"/>
    <row r="98" ht="21.2" customHeight="1"/>
    <row r="99" ht="21.2" customHeight="1"/>
    <row r="100" ht="21.2" customHeight="1"/>
    <row r="101" ht="21.2" customHeight="1"/>
  </sheetData>
  <mergeCells count="16">
    <mergeCell ref="E28:E29"/>
    <mergeCell ref="A1:E1"/>
    <mergeCell ref="E4:E5"/>
    <mergeCell ref="E6:E7"/>
    <mergeCell ref="E8:E9"/>
    <mergeCell ref="A26:E26"/>
    <mergeCell ref="A66:A67"/>
    <mergeCell ref="A68:A69"/>
    <mergeCell ref="A70:A72"/>
    <mergeCell ref="A80:A81"/>
    <mergeCell ref="E30:E31"/>
    <mergeCell ref="A37:A40"/>
    <mergeCell ref="A47:E47"/>
    <mergeCell ref="A56:A57"/>
    <mergeCell ref="A62:A63"/>
    <mergeCell ref="A64:A65"/>
  </mergeCells>
  <pageMargins left="0" right="0" top="0.39370078740157505" bottom="0.39370078740157505" header="0" footer="0"/>
  <pageSetup paperSize="9" fitToWidth="0" fitToHeight="0" pageOrder="overThenDown" orientation="landscape" useFirstPageNumber="1" verticalDpi="0" r:id="rId1"/>
  <headerFooter>
    <oddHeader>&amp;C&amp;A</oddHeader>
    <oddFooter>&amp;CStránka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zoomScale="85" zoomScaleNormal="85" workbookViewId="0">
      <selection activeCell="D43" sqref="D43"/>
    </sheetView>
  </sheetViews>
  <sheetFormatPr defaultColWidth="9.140625" defaultRowHeight="12.75" outlineLevelRow="1"/>
  <cols>
    <col min="1" max="1" width="17" style="1" customWidth="1"/>
    <col min="2" max="2" width="47" style="1" customWidth="1"/>
    <col min="3" max="3" width="20.140625" style="1" customWidth="1"/>
    <col min="4" max="4" width="8" style="1" customWidth="1"/>
    <col min="5" max="6" width="9.140625" style="1"/>
    <col min="7" max="7" width="11.140625" style="1" customWidth="1"/>
    <col min="8" max="8" width="12.85546875" style="1" customWidth="1"/>
    <col min="9" max="9" width="11" style="1" customWidth="1"/>
    <col min="10" max="10" width="11.28515625" style="1" customWidth="1"/>
    <col min="11" max="11" width="30.140625" style="1" customWidth="1"/>
    <col min="12" max="13" width="9.140625" style="1"/>
    <col min="14" max="14" width="11.42578125" style="1" customWidth="1"/>
    <col min="15" max="15" width="9.140625" style="1"/>
    <col min="16" max="16" width="12.5703125" style="1" customWidth="1"/>
    <col min="17" max="16384" width="9.140625" style="1"/>
  </cols>
  <sheetData>
    <row r="1" spans="1:21">
      <c r="B1" s="2"/>
      <c r="C1" s="2"/>
      <c r="D1" s="3"/>
      <c r="E1" s="3"/>
      <c r="F1" s="3"/>
      <c r="G1" s="3"/>
      <c r="H1" s="3"/>
      <c r="I1" s="4"/>
      <c r="J1" s="5"/>
      <c r="K1" s="2"/>
      <c r="L1" s="3"/>
      <c r="M1" s="2"/>
      <c r="N1" s="3"/>
      <c r="O1" s="3"/>
      <c r="P1" s="3"/>
    </row>
    <row r="2" spans="1:21" ht="13.5" thickBot="1">
      <c r="A2" s="6" t="s">
        <v>714</v>
      </c>
      <c r="G2" s="6"/>
      <c r="J2" s="7"/>
    </row>
    <row r="3" spans="1:21">
      <c r="B3" s="8" t="s">
        <v>715</v>
      </c>
      <c r="C3" s="9"/>
      <c r="D3" s="10" t="s">
        <v>2</v>
      </c>
      <c r="E3" s="11"/>
      <c r="F3" s="11"/>
      <c r="G3" s="11"/>
      <c r="H3" s="11"/>
      <c r="I3" s="11"/>
      <c r="J3" s="11"/>
      <c r="K3" s="12" t="s">
        <v>3</v>
      </c>
      <c r="L3" s="11"/>
      <c r="M3" s="11"/>
      <c r="N3" s="11"/>
      <c r="O3" s="11"/>
      <c r="P3" s="13"/>
    </row>
    <row r="4" spans="1:21" ht="51.75" customHeight="1">
      <c r="B4" s="14" t="s">
        <v>4</v>
      </c>
      <c r="C4" s="15" t="s">
        <v>5</v>
      </c>
      <c r="D4" s="16" t="s">
        <v>6</v>
      </c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7" t="s">
        <v>12</v>
      </c>
      <c r="K4" s="18" t="s">
        <v>13</v>
      </c>
      <c r="L4" s="19" t="s">
        <v>14</v>
      </c>
      <c r="M4" s="19" t="s">
        <v>15</v>
      </c>
      <c r="N4" s="19" t="s">
        <v>16</v>
      </c>
      <c r="O4" s="19" t="s">
        <v>17</v>
      </c>
      <c r="P4" s="20" t="s">
        <v>18</v>
      </c>
    </row>
    <row r="5" spans="1:21" ht="16.5" customHeight="1" thickBot="1">
      <c r="B5" s="21"/>
      <c r="C5" s="22"/>
      <c r="D5" s="23" t="s">
        <v>19</v>
      </c>
      <c r="E5" s="24" t="s">
        <v>20</v>
      </c>
      <c r="F5" s="24" t="s">
        <v>21</v>
      </c>
      <c r="G5" s="24" t="s">
        <v>20</v>
      </c>
      <c r="H5" s="23" t="s">
        <v>22</v>
      </c>
      <c r="I5" s="24" t="s">
        <v>21</v>
      </c>
      <c r="J5" s="25" t="s">
        <v>23</v>
      </c>
      <c r="K5" s="21"/>
      <c r="L5" s="23" t="s">
        <v>19</v>
      </c>
      <c r="M5" s="24" t="s">
        <v>20</v>
      </c>
      <c r="N5" s="24" t="s">
        <v>23</v>
      </c>
      <c r="O5" s="23" t="s">
        <v>23</v>
      </c>
      <c r="P5" s="26" t="s">
        <v>24</v>
      </c>
      <c r="R5" s="27"/>
    </row>
    <row r="6" spans="1:21" ht="31.5" customHeight="1" thickTop="1">
      <c r="B6" s="28"/>
      <c r="C6" s="29"/>
      <c r="D6" s="30"/>
      <c r="E6" s="31"/>
      <c r="F6" s="31"/>
      <c r="G6" s="31"/>
      <c r="H6" s="32"/>
      <c r="I6" s="32"/>
      <c r="J6" s="33"/>
      <c r="K6" s="28"/>
      <c r="L6" s="35"/>
      <c r="M6" s="31"/>
      <c r="N6" s="31"/>
      <c r="O6" s="35"/>
      <c r="P6" s="34"/>
      <c r="R6" s="36"/>
      <c r="S6" s="37"/>
      <c r="T6" s="37"/>
      <c r="U6" s="37"/>
    </row>
    <row r="7" spans="1:21" ht="14.45" customHeight="1" outlineLevel="1">
      <c r="A7" s="1" t="s">
        <v>69</v>
      </c>
      <c r="B7" s="51" t="s">
        <v>716</v>
      </c>
      <c r="C7" s="52" t="s">
        <v>92</v>
      </c>
      <c r="D7" s="53">
        <v>2</v>
      </c>
      <c r="E7" s="54">
        <v>36</v>
      </c>
      <c r="F7" s="55">
        <v>0.15</v>
      </c>
      <c r="G7" s="54">
        <f>E7*(1+F7)</f>
        <v>41.4</v>
      </c>
      <c r="H7" s="71">
        <v>230</v>
      </c>
      <c r="I7" s="44">
        <v>1</v>
      </c>
      <c r="J7" s="57">
        <f>(G7/1000*H7)*I7*D7</f>
        <v>19.044</v>
      </c>
      <c r="K7" s="73"/>
      <c r="L7" s="74"/>
      <c r="M7" s="61"/>
      <c r="N7" s="75"/>
      <c r="O7" s="74"/>
      <c r="P7" s="76"/>
      <c r="R7" s="36"/>
      <c r="S7" s="37"/>
      <c r="T7" s="37"/>
      <c r="U7" s="37"/>
    </row>
    <row r="8" spans="1:21" ht="14.45" customHeight="1" outlineLevel="1">
      <c r="B8" s="51" t="s">
        <v>717</v>
      </c>
      <c r="C8" s="52" t="s">
        <v>92</v>
      </c>
      <c r="D8" s="53">
        <v>2</v>
      </c>
      <c r="E8" s="54">
        <v>36</v>
      </c>
      <c r="F8" s="55">
        <v>0.15</v>
      </c>
      <c r="G8" s="56">
        <f>E8*(1+F8)</f>
        <v>41.4</v>
      </c>
      <c r="H8" s="43">
        <v>25</v>
      </c>
      <c r="I8" s="44">
        <v>1</v>
      </c>
      <c r="J8" s="57">
        <f t="shared" ref="J8:J41" si="0">(G8/1000*H8)*I8*D8</f>
        <v>2.0699999999999998</v>
      </c>
      <c r="K8" s="46"/>
      <c r="L8" s="47"/>
      <c r="M8" s="48"/>
      <c r="N8" s="49"/>
      <c r="O8" s="47"/>
      <c r="P8" s="50"/>
      <c r="R8" s="36"/>
      <c r="S8" s="37"/>
      <c r="T8" s="37"/>
      <c r="U8" s="37"/>
    </row>
    <row r="9" spans="1:21" ht="14.45" customHeight="1" outlineLevel="1">
      <c r="B9" s="51" t="s">
        <v>718</v>
      </c>
      <c r="C9" s="52" t="s">
        <v>94</v>
      </c>
      <c r="D9" s="53">
        <v>2</v>
      </c>
      <c r="E9" s="41">
        <v>72</v>
      </c>
      <c r="F9" s="55">
        <v>0.15</v>
      </c>
      <c r="G9" s="56">
        <f t="shared" ref="G9:G41" si="1">E9*(1+F9)</f>
        <v>82.8</v>
      </c>
      <c r="H9" s="43">
        <v>670</v>
      </c>
      <c r="I9" s="44">
        <v>1</v>
      </c>
      <c r="J9" s="57">
        <f t="shared" si="0"/>
        <v>110.952</v>
      </c>
      <c r="K9" s="46"/>
      <c r="L9" s="47"/>
      <c r="M9" s="48"/>
      <c r="N9" s="49"/>
      <c r="O9" s="47"/>
      <c r="P9" s="50"/>
      <c r="R9" s="36"/>
      <c r="S9" s="37"/>
      <c r="T9" s="37"/>
      <c r="U9" s="37"/>
    </row>
    <row r="10" spans="1:21" ht="14.45" customHeight="1" outlineLevel="1">
      <c r="B10" s="51" t="s">
        <v>719</v>
      </c>
      <c r="C10" s="52" t="s">
        <v>94</v>
      </c>
      <c r="D10" s="58">
        <v>2</v>
      </c>
      <c r="E10" s="41">
        <v>72</v>
      </c>
      <c r="F10" s="55">
        <v>0.15</v>
      </c>
      <c r="G10" s="56">
        <f t="shared" si="1"/>
        <v>82.8</v>
      </c>
      <c r="H10" s="43">
        <v>230</v>
      </c>
      <c r="I10" s="44">
        <v>1</v>
      </c>
      <c r="J10" s="57">
        <f t="shared" si="0"/>
        <v>38.088000000000001</v>
      </c>
      <c r="K10" s="46"/>
      <c r="L10" s="47"/>
      <c r="M10" s="48"/>
      <c r="N10" s="49"/>
      <c r="O10" s="47"/>
      <c r="P10" s="50"/>
      <c r="R10" s="36"/>
    </row>
    <row r="11" spans="1:21" ht="14.45" customHeight="1" outlineLevel="1">
      <c r="B11" s="51" t="s">
        <v>720</v>
      </c>
      <c r="C11" s="52" t="s">
        <v>94</v>
      </c>
      <c r="D11" s="58">
        <v>25</v>
      </c>
      <c r="E11" s="41">
        <v>72</v>
      </c>
      <c r="F11" s="55">
        <v>0.15</v>
      </c>
      <c r="G11" s="56">
        <f t="shared" si="1"/>
        <v>82.8</v>
      </c>
      <c r="H11" s="43">
        <v>230</v>
      </c>
      <c r="I11" s="44">
        <v>1</v>
      </c>
      <c r="J11" s="57">
        <f t="shared" si="0"/>
        <v>476.1</v>
      </c>
      <c r="K11" s="46"/>
      <c r="L11" s="47"/>
      <c r="M11" s="48"/>
      <c r="N11" s="49"/>
      <c r="O11" s="47"/>
      <c r="P11" s="50"/>
      <c r="R11" s="36"/>
    </row>
    <row r="12" spans="1:21" ht="14.45" customHeight="1" outlineLevel="1">
      <c r="B12" s="51" t="s">
        <v>720</v>
      </c>
      <c r="C12" s="52" t="s">
        <v>721</v>
      </c>
      <c r="D12" s="58">
        <v>1</v>
      </c>
      <c r="E12" s="41">
        <v>150</v>
      </c>
      <c r="F12" s="55">
        <v>0.15</v>
      </c>
      <c r="G12" s="56">
        <f t="shared" si="1"/>
        <v>172.5</v>
      </c>
      <c r="H12" s="43">
        <v>220</v>
      </c>
      <c r="I12" s="44">
        <v>1</v>
      </c>
      <c r="J12" s="57">
        <f t="shared" si="0"/>
        <v>37.949999999999996</v>
      </c>
      <c r="K12" s="46"/>
      <c r="L12" s="47"/>
      <c r="M12" s="48"/>
      <c r="N12" s="49"/>
      <c r="O12" s="47"/>
      <c r="P12" s="50"/>
      <c r="R12" s="36"/>
    </row>
    <row r="13" spans="1:21" ht="14.45" customHeight="1" outlineLevel="1">
      <c r="B13" s="59" t="s">
        <v>722</v>
      </c>
      <c r="C13" s="52" t="s">
        <v>94</v>
      </c>
      <c r="D13" s="58">
        <v>51</v>
      </c>
      <c r="E13" s="41">
        <v>72</v>
      </c>
      <c r="F13" s="55">
        <v>0.15</v>
      </c>
      <c r="G13" s="56">
        <f t="shared" si="1"/>
        <v>82.8</v>
      </c>
      <c r="H13" s="43">
        <v>20</v>
      </c>
      <c r="I13" s="44">
        <v>1</v>
      </c>
      <c r="J13" s="57">
        <f t="shared" si="0"/>
        <v>84.455999999999989</v>
      </c>
      <c r="K13" s="46"/>
      <c r="L13" s="47"/>
      <c r="M13" s="48"/>
      <c r="N13" s="49"/>
      <c r="O13" s="47"/>
      <c r="P13" s="50"/>
      <c r="R13" s="60"/>
    </row>
    <row r="14" spans="1:21" ht="14.45" customHeight="1" outlineLevel="1">
      <c r="B14" s="59" t="s">
        <v>106</v>
      </c>
      <c r="C14" s="39" t="s">
        <v>271</v>
      </c>
      <c r="D14" s="58">
        <v>20</v>
      </c>
      <c r="E14" s="41">
        <v>100</v>
      </c>
      <c r="F14" s="55">
        <v>0</v>
      </c>
      <c r="G14" s="56">
        <f t="shared" si="1"/>
        <v>100</v>
      </c>
      <c r="H14" s="43">
        <v>500</v>
      </c>
      <c r="I14" s="44">
        <v>1</v>
      </c>
      <c r="J14" s="57">
        <f t="shared" si="0"/>
        <v>1000</v>
      </c>
      <c r="K14" s="46"/>
      <c r="L14" s="47"/>
      <c r="M14" s="48"/>
      <c r="N14" s="49"/>
      <c r="O14" s="47"/>
      <c r="P14" s="50"/>
      <c r="R14" s="60"/>
    </row>
    <row r="15" spans="1:21" ht="14.45" customHeight="1" outlineLevel="1">
      <c r="B15" s="59" t="s">
        <v>585</v>
      </c>
      <c r="C15" s="52" t="s">
        <v>94</v>
      </c>
      <c r="D15" s="58">
        <v>14</v>
      </c>
      <c r="E15" s="41">
        <v>72</v>
      </c>
      <c r="F15" s="55">
        <v>0.15</v>
      </c>
      <c r="G15" s="56">
        <f t="shared" si="1"/>
        <v>82.8</v>
      </c>
      <c r="H15" s="43">
        <v>700</v>
      </c>
      <c r="I15" s="44">
        <v>1</v>
      </c>
      <c r="J15" s="57">
        <f t="shared" si="0"/>
        <v>811.44</v>
      </c>
      <c r="K15" s="46"/>
      <c r="L15" s="47"/>
      <c r="M15" s="48"/>
      <c r="N15" s="49"/>
      <c r="O15" s="47"/>
      <c r="P15" s="50"/>
      <c r="R15" s="60"/>
    </row>
    <row r="16" spans="1:21" ht="14.45" customHeight="1" outlineLevel="1">
      <c r="B16" s="59" t="s">
        <v>278</v>
      </c>
      <c r="C16" s="52" t="s">
        <v>94</v>
      </c>
      <c r="D16" s="58">
        <v>1</v>
      </c>
      <c r="E16" s="41">
        <v>72</v>
      </c>
      <c r="F16" s="55">
        <v>0.15</v>
      </c>
      <c r="G16" s="56">
        <f t="shared" si="1"/>
        <v>82.8</v>
      </c>
      <c r="H16" s="43">
        <v>350</v>
      </c>
      <c r="I16" s="44">
        <v>1</v>
      </c>
      <c r="J16" s="57">
        <f t="shared" si="0"/>
        <v>28.98</v>
      </c>
      <c r="K16" s="46"/>
      <c r="L16" s="47"/>
      <c r="M16" s="48"/>
      <c r="N16" s="49"/>
      <c r="O16" s="47"/>
      <c r="P16" s="50"/>
      <c r="R16" s="60"/>
    </row>
    <row r="17" spans="1:18" ht="14.45" customHeight="1" outlineLevel="1">
      <c r="B17" s="59" t="s">
        <v>723</v>
      </c>
      <c r="C17" s="52" t="s">
        <v>94</v>
      </c>
      <c r="D17" s="58">
        <v>1</v>
      </c>
      <c r="E17" s="41">
        <v>72</v>
      </c>
      <c r="F17" s="55">
        <v>0.15</v>
      </c>
      <c r="G17" s="56">
        <f t="shared" si="1"/>
        <v>82.8</v>
      </c>
      <c r="H17" s="43">
        <v>250</v>
      </c>
      <c r="I17" s="44">
        <v>1</v>
      </c>
      <c r="J17" s="57">
        <f t="shared" si="0"/>
        <v>20.7</v>
      </c>
      <c r="K17" s="46"/>
      <c r="L17" s="47"/>
      <c r="M17" s="48"/>
      <c r="N17" s="49"/>
      <c r="O17" s="47"/>
      <c r="P17" s="50"/>
      <c r="R17" s="60"/>
    </row>
    <row r="18" spans="1:18" ht="14.45" customHeight="1" outlineLevel="1">
      <c r="B18" s="59" t="s">
        <v>723</v>
      </c>
      <c r="C18" s="52" t="s">
        <v>724</v>
      </c>
      <c r="D18" s="58">
        <v>6</v>
      </c>
      <c r="E18" s="41">
        <v>150</v>
      </c>
      <c r="F18" s="55">
        <v>0.15</v>
      </c>
      <c r="G18" s="56">
        <f t="shared" si="1"/>
        <v>172.5</v>
      </c>
      <c r="H18" s="43">
        <v>230</v>
      </c>
      <c r="I18" s="44">
        <v>1</v>
      </c>
      <c r="J18" s="57">
        <f t="shared" si="0"/>
        <v>238.04999999999998</v>
      </c>
      <c r="K18" s="46"/>
      <c r="L18" s="47"/>
      <c r="M18" s="48"/>
      <c r="N18" s="49"/>
      <c r="O18" s="47"/>
      <c r="P18" s="50"/>
      <c r="R18" s="60"/>
    </row>
    <row r="19" spans="1:18" ht="14.45" customHeight="1" outlineLevel="1">
      <c r="B19" s="59" t="s">
        <v>725</v>
      </c>
      <c r="C19" s="52" t="s">
        <v>94</v>
      </c>
      <c r="D19" s="58">
        <v>1</v>
      </c>
      <c r="E19" s="41">
        <v>72</v>
      </c>
      <c r="F19" s="55">
        <v>0.15</v>
      </c>
      <c r="G19" s="56">
        <f t="shared" si="1"/>
        <v>82.8</v>
      </c>
      <c r="H19" s="43">
        <v>250</v>
      </c>
      <c r="I19" s="44">
        <v>1</v>
      </c>
      <c r="J19" s="57">
        <f t="shared" si="0"/>
        <v>20.7</v>
      </c>
      <c r="K19" s="46"/>
      <c r="L19" s="47"/>
      <c r="M19" s="48"/>
      <c r="N19" s="49"/>
      <c r="O19" s="47"/>
      <c r="P19" s="50"/>
      <c r="R19" s="60"/>
    </row>
    <row r="20" spans="1:18" ht="14.45" customHeight="1" outlineLevel="1">
      <c r="B20" s="59" t="s">
        <v>726</v>
      </c>
      <c r="C20" s="52" t="s">
        <v>94</v>
      </c>
      <c r="D20" s="58">
        <v>3</v>
      </c>
      <c r="E20" s="41">
        <v>72</v>
      </c>
      <c r="F20" s="55">
        <v>0.15</v>
      </c>
      <c r="G20" s="56">
        <f t="shared" si="1"/>
        <v>82.8</v>
      </c>
      <c r="H20" s="43">
        <v>250</v>
      </c>
      <c r="I20" s="44">
        <v>1</v>
      </c>
      <c r="J20" s="57">
        <f t="shared" si="0"/>
        <v>62.099999999999994</v>
      </c>
      <c r="K20" s="46"/>
      <c r="L20" s="47"/>
      <c r="M20" s="48"/>
      <c r="N20" s="49"/>
      <c r="O20" s="47"/>
      <c r="P20" s="50"/>
      <c r="R20" s="60"/>
    </row>
    <row r="21" spans="1:18" ht="14.45" customHeight="1" outlineLevel="1">
      <c r="B21" s="59" t="s">
        <v>727</v>
      </c>
      <c r="C21" s="52" t="s">
        <v>94</v>
      </c>
      <c r="D21" s="58">
        <v>1</v>
      </c>
      <c r="E21" s="41">
        <v>72</v>
      </c>
      <c r="F21" s="55">
        <v>0.15</v>
      </c>
      <c r="G21" s="56">
        <f t="shared" si="1"/>
        <v>82.8</v>
      </c>
      <c r="H21" s="43">
        <v>250</v>
      </c>
      <c r="I21" s="44">
        <v>1</v>
      </c>
      <c r="J21" s="57">
        <f t="shared" si="0"/>
        <v>20.7</v>
      </c>
      <c r="K21" s="46"/>
      <c r="L21" s="47"/>
      <c r="M21" s="48"/>
      <c r="N21" s="49"/>
      <c r="O21" s="47"/>
      <c r="P21" s="50"/>
      <c r="R21" s="60"/>
    </row>
    <row r="22" spans="1:18" ht="14.45" customHeight="1" outlineLevel="1">
      <c r="B22" s="59" t="s">
        <v>728</v>
      </c>
      <c r="C22" s="52" t="s">
        <v>94</v>
      </c>
      <c r="D22" s="58">
        <v>2</v>
      </c>
      <c r="E22" s="41">
        <v>72</v>
      </c>
      <c r="F22" s="55">
        <v>0.15</v>
      </c>
      <c r="G22" s="56">
        <f t="shared" si="1"/>
        <v>82.8</v>
      </c>
      <c r="H22" s="43">
        <v>60</v>
      </c>
      <c r="I22" s="44">
        <v>1</v>
      </c>
      <c r="J22" s="57">
        <f t="shared" si="0"/>
        <v>9.9359999999999999</v>
      </c>
      <c r="K22" s="46"/>
      <c r="L22" s="47"/>
      <c r="M22" s="48"/>
      <c r="N22" s="49"/>
      <c r="O22" s="47"/>
      <c r="P22" s="50"/>
      <c r="R22" s="60"/>
    </row>
    <row r="23" spans="1:18" ht="14.45" customHeight="1" outlineLevel="1">
      <c r="B23" s="59" t="s">
        <v>729</v>
      </c>
      <c r="C23" s="52" t="s">
        <v>94</v>
      </c>
      <c r="D23" s="58">
        <v>2</v>
      </c>
      <c r="E23" s="41">
        <v>72</v>
      </c>
      <c r="F23" s="55">
        <v>0.15</v>
      </c>
      <c r="G23" s="56">
        <f t="shared" si="1"/>
        <v>82.8</v>
      </c>
      <c r="H23" s="43">
        <v>60</v>
      </c>
      <c r="I23" s="44">
        <v>1</v>
      </c>
      <c r="J23" s="57">
        <f t="shared" si="0"/>
        <v>9.9359999999999999</v>
      </c>
      <c r="K23" s="46"/>
      <c r="L23" s="47"/>
      <c r="M23" s="48"/>
      <c r="N23" s="49"/>
      <c r="O23" s="47"/>
      <c r="P23" s="50"/>
      <c r="R23" s="60"/>
    </row>
    <row r="24" spans="1:18" ht="14.45" customHeight="1" outlineLevel="1">
      <c r="B24" s="59" t="s">
        <v>729</v>
      </c>
      <c r="C24" s="39" t="s">
        <v>271</v>
      </c>
      <c r="D24" s="58">
        <v>2</v>
      </c>
      <c r="E24" s="41">
        <v>100</v>
      </c>
      <c r="F24" s="55">
        <v>0</v>
      </c>
      <c r="G24" s="56">
        <f t="shared" si="1"/>
        <v>100</v>
      </c>
      <c r="H24" s="43">
        <v>60</v>
      </c>
      <c r="I24" s="44">
        <v>1</v>
      </c>
      <c r="J24" s="57">
        <f t="shared" si="0"/>
        <v>12</v>
      </c>
      <c r="K24" s="46"/>
      <c r="L24" s="47"/>
      <c r="M24" s="48"/>
      <c r="N24" s="49"/>
      <c r="O24" s="47"/>
      <c r="P24" s="50"/>
      <c r="R24" s="60"/>
    </row>
    <row r="25" spans="1:18" ht="14.45" customHeight="1" outlineLevel="1">
      <c r="B25" s="59" t="s">
        <v>730</v>
      </c>
      <c r="C25" s="52" t="s">
        <v>94</v>
      </c>
      <c r="D25" s="58">
        <v>2</v>
      </c>
      <c r="E25" s="41">
        <v>72</v>
      </c>
      <c r="F25" s="55">
        <v>0.15</v>
      </c>
      <c r="G25" s="56">
        <f t="shared" si="1"/>
        <v>82.8</v>
      </c>
      <c r="H25" s="43">
        <v>60</v>
      </c>
      <c r="I25" s="44">
        <v>1</v>
      </c>
      <c r="J25" s="57">
        <f t="shared" si="0"/>
        <v>9.9359999999999999</v>
      </c>
      <c r="K25" s="46"/>
      <c r="L25" s="47"/>
      <c r="M25" s="48"/>
      <c r="N25" s="49"/>
      <c r="O25" s="47"/>
      <c r="P25" s="50"/>
      <c r="R25" s="60"/>
    </row>
    <row r="26" spans="1:18" ht="14.45" customHeight="1" outlineLevel="1">
      <c r="B26" s="59" t="s">
        <v>730</v>
      </c>
      <c r="C26" s="39" t="s">
        <v>271</v>
      </c>
      <c r="D26" s="58">
        <v>2</v>
      </c>
      <c r="E26" s="41">
        <v>100</v>
      </c>
      <c r="F26" s="55">
        <v>0</v>
      </c>
      <c r="G26" s="56">
        <f t="shared" si="1"/>
        <v>100</v>
      </c>
      <c r="H26" s="43">
        <v>60</v>
      </c>
      <c r="I26" s="44">
        <v>1</v>
      </c>
      <c r="J26" s="57">
        <f t="shared" si="0"/>
        <v>12</v>
      </c>
      <c r="K26" s="46"/>
      <c r="L26" s="47"/>
      <c r="M26" s="48"/>
      <c r="N26" s="49"/>
      <c r="O26" s="47"/>
      <c r="P26" s="50"/>
      <c r="R26" s="60"/>
    </row>
    <row r="27" spans="1:18" ht="14.45" customHeight="1" outlineLevel="1">
      <c r="A27" s="1" t="s">
        <v>95</v>
      </c>
      <c r="B27" s="59" t="s">
        <v>731</v>
      </c>
      <c r="C27" s="52" t="s">
        <v>94</v>
      </c>
      <c r="D27" s="58">
        <v>32</v>
      </c>
      <c r="E27" s="41">
        <v>72</v>
      </c>
      <c r="F27" s="55">
        <v>0.15</v>
      </c>
      <c r="G27" s="56">
        <f t="shared" si="1"/>
        <v>82.8</v>
      </c>
      <c r="H27" s="43">
        <v>260</v>
      </c>
      <c r="I27" s="44">
        <v>1</v>
      </c>
      <c r="J27" s="57">
        <f t="shared" si="0"/>
        <v>688.89599999999996</v>
      </c>
      <c r="K27" s="46"/>
      <c r="L27" s="47"/>
      <c r="M27" s="48"/>
      <c r="N27" s="49"/>
      <c r="O27" s="47"/>
      <c r="P27" s="50"/>
      <c r="R27" s="60"/>
    </row>
    <row r="28" spans="1:18" ht="14.45" customHeight="1" outlineLevel="1">
      <c r="B28" s="59" t="s">
        <v>731</v>
      </c>
      <c r="C28" s="52" t="s">
        <v>117</v>
      </c>
      <c r="D28" s="58">
        <v>8</v>
      </c>
      <c r="E28" s="41">
        <v>18</v>
      </c>
      <c r="F28" s="55">
        <v>0.15</v>
      </c>
      <c r="G28" s="56">
        <f t="shared" si="1"/>
        <v>20.7</v>
      </c>
      <c r="H28" s="43">
        <v>260</v>
      </c>
      <c r="I28" s="44">
        <v>1</v>
      </c>
      <c r="J28" s="57">
        <f t="shared" si="0"/>
        <v>43.055999999999997</v>
      </c>
      <c r="K28" s="46"/>
      <c r="L28" s="47"/>
      <c r="M28" s="48"/>
      <c r="N28" s="49"/>
      <c r="O28" s="47"/>
      <c r="P28" s="50"/>
      <c r="R28" s="60"/>
    </row>
    <row r="29" spans="1:18" ht="14.45" customHeight="1" outlineLevel="1">
      <c r="B29" s="59" t="s">
        <v>732</v>
      </c>
      <c r="C29" s="52" t="s">
        <v>79</v>
      </c>
      <c r="D29" s="58">
        <v>13</v>
      </c>
      <c r="E29" s="41">
        <v>36</v>
      </c>
      <c r="F29" s="55">
        <v>0.15</v>
      </c>
      <c r="G29" s="56">
        <f t="shared" si="1"/>
        <v>41.4</v>
      </c>
      <c r="H29" s="43">
        <v>280</v>
      </c>
      <c r="I29" s="44">
        <v>1</v>
      </c>
      <c r="J29" s="57">
        <f t="shared" si="0"/>
        <v>150.696</v>
      </c>
      <c r="K29" s="46"/>
      <c r="L29" s="47"/>
      <c r="M29" s="48"/>
      <c r="N29" s="49"/>
      <c r="O29" s="47"/>
      <c r="P29" s="50"/>
      <c r="R29" s="60"/>
    </row>
    <row r="30" spans="1:18" ht="14.45" customHeight="1" outlineLevel="1">
      <c r="B30" s="59" t="s">
        <v>732</v>
      </c>
      <c r="C30" s="39" t="s">
        <v>271</v>
      </c>
      <c r="D30" s="58">
        <v>4</v>
      </c>
      <c r="E30" s="41">
        <v>100</v>
      </c>
      <c r="F30" s="55">
        <v>0</v>
      </c>
      <c r="G30" s="56">
        <f t="shared" si="1"/>
        <v>100</v>
      </c>
      <c r="H30" s="43">
        <v>280</v>
      </c>
      <c r="I30" s="44">
        <v>1</v>
      </c>
      <c r="J30" s="57">
        <f t="shared" si="0"/>
        <v>112</v>
      </c>
      <c r="K30" s="46"/>
      <c r="L30" s="47"/>
      <c r="M30" s="48"/>
      <c r="N30" s="49"/>
      <c r="O30" s="47"/>
      <c r="P30" s="50"/>
      <c r="R30" s="60"/>
    </row>
    <row r="31" spans="1:18" ht="14.45" customHeight="1" outlineLevel="1">
      <c r="B31" s="59" t="s">
        <v>733</v>
      </c>
      <c r="C31" s="52" t="s">
        <v>94</v>
      </c>
      <c r="D31" s="58">
        <v>3</v>
      </c>
      <c r="E31" s="41">
        <v>72</v>
      </c>
      <c r="F31" s="55">
        <v>0.15</v>
      </c>
      <c r="G31" s="56">
        <f t="shared" si="1"/>
        <v>82.8</v>
      </c>
      <c r="H31" s="43">
        <v>280</v>
      </c>
      <c r="I31" s="44">
        <v>1</v>
      </c>
      <c r="J31" s="57">
        <f t="shared" si="0"/>
        <v>69.552000000000007</v>
      </c>
      <c r="K31" s="46"/>
      <c r="L31" s="47"/>
      <c r="M31" s="48"/>
      <c r="N31" s="49"/>
      <c r="O31" s="47"/>
      <c r="P31" s="50"/>
      <c r="R31" s="60"/>
    </row>
    <row r="32" spans="1:18" ht="14.45" customHeight="1" outlineLevel="1">
      <c r="B32" s="59" t="s">
        <v>733</v>
      </c>
      <c r="C32" s="52" t="s">
        <v>79</v>
      </c>
      <c r="D32" s="58">
        <v>13</v>
      </c>
      <c r="E32" s="41">
        <v>36</v>
      </c>
      <c r="F32" s="55">
        <v>0.15</v>
      </c>
      <c r="G32" s="56">
        <f t="shared" si="1"/>
        <v>41.4</v>
      </c>
      <c r="H32" s="43">
        <v>280</v>
      </c>
      <c r="I32" s="44">
        <v>1</v>
      </c>
      <c r="J32" s="57">
        <f t="shared" si="0"/>
        <v>150.696</v>
      </c>
      <c r="K32" s="46"/>
      <c r="L32" s="47"/>
      <c r="M32" s="48"/>
      <c r="N32" s="49"/>
      <c r="O32" s="47"/>
      <c r="P32" s="50"/>
      <c r="R32" s="60"/>
    </row>
    <row r="33" spans="1:18" ht="14.45" customHeight="1" outlineLevel="1">
      <c r="B33" s="59" t="s">
        <v>733</v>
      </c>
      <c r="C33" s="39" t="s">
        <v>271</v>
      </c>
      <c r="D33" s="58">
        <v>4</v>
      </c>
      <c r="E33" s="41">
        <v>100</v>
      </c>
      <c r="F33" s="55">
        <v>0</v>
      </c>
      <c r="G33" s="56">
        <f t="shared" si="1"/>
        <v>100</v>
      </c>
      <c r="H33" s="43">
        <v>280</v>
      </c>
      <c r="I33" s="44">
        <v>1</v>
      </c>
      <c r="J33" s="57">
        <f t="shared" si="0"/>
        <v>112</v>
      </c>
      <c r="K33" s="46"/>
      <c r="L33" s="47"/>
      <c r="M33" s="48"/>
      <c r="N33" s="49"/>
      <c r="O33" s="47"/>
      <c r="P33" s="50"/>
      <c r="R33" s="60"/>
    </row>
    <row r="34" spans="1:18" ht="14.45" customHeight="1" outlineLevel="1">
      <c r="B34" s="59" t="s">
        <v>734</v>
      </c>
      <c r="C34" s="52" t="s">
        <v>94</v>
      </c>
      <c r="D34" s="58">
        <v>10</v>
      </c>
      <c r="E34" s="41">
        <v>72</v>
      </c>
      <c r="F34" s="55">
        <v>0.15</v>
      </c>
      <c r="G34" s="56">
        <f t="shared" si="1"/>
        <v>82.8</v>
      </c>
      <c r="H34" s="43">
        <v>280</v>
      </c>
      <c r="I34" s="44">
        <v>1</v>
      </c>
      <c r="J34" s="57">
        <f t="shared" si="0"/>
        <v>231.84</v>
      </c>
      <c r="K34" s="46"/>
      <c r="L34" s="47"/>
      <c r="M34" s="48"/>
      <c r="N34" s="49"/>
      <c r="O34" s="47"/>
      <c r="P34" s="50"/>
      <c r="R34" s="60"/>
    </row>
    <row r="35" spans="1:18" ht="14.45" customHeight="1" outlineLevel="1">
      <c r="B35" s="59" t="s">
        <v>735</v>
      </c>
      <c r="C35" s="52" t="s">
        <v>94</v>
      </c>
      <c r="D35" s="58">
        <v>6</v>
      </c>
      <c r="E35" s="41">
        <v>72</v>
      </c>
      <c r="F35" s="55">
        <v>0.15</v>
      </c>
      <c r="G35" s="56">
        <f t="shared" si="1"/>
        <v>82.8</v>
      </c>
      <c r="H35" s="43">
        <v>280</v>
      </c>
      <c r="I35" s="44">
        <v>1</v>
      </c>
      <c r="J35" s="57">
        <f t="shared" si="0"/>
        <v>139.10400000000001</v>
      </c>
      <c r="K35" s="46"/>
      <c r="L35" s="47"/>
      <c r="M35" s="48"/>
      <c r="N35" s="49"/>
      <c r="O35" s="47"/>
      <c r="P35" s="50"/>
      <c r="R35" s="60"/>
    </row>
    <row r="36" spans="1:18" ht="14.45" customHeight="1" outlineLevel="1">
      <c r="B36" s="59" t="s">
        <v>736</v>
      </c>
      <c r="C36" s="52" t="s">
        <v>94</v>
      </c>
      <c r="D36" s="39">
        <v>1</v>
      </c>
      <c r="E36" s="41">
        <v>72</v>
      </c>
      <c r="F36" s="55">
        <v>0.15</v>
      </c>
      <c r="G36" s="56">
        <f t="shared" si="1"/>
        <v>82.8</v>
      </c>
      <c r="H36" s="43">
        <v>80</v>
      </c>
      <c r="I36" s="44">
        <v>1</v>
      </c>
      <c r="J36" s="57">
        <f t="shared" si="0"/>
        <v>6.6239999999999997</v>
      </c>
      <c r="K36" s="46"/>
      <c r="L36" s="47"/>
      <c r="M36" s="48"/>
      <c r="N36" s="49"/>
      <c r="O36" s="47"/>
      <c r="P36" s="50"/>
      <c r="R36" s="60"/>
    </row>
    <row r="37" spans="1:18" ht="14.45" customHeight="1" outlineLevel="1">
      <c r="B37" s="59" t="s">
        <v>737</v>
      </c>
      <c r="C37" s="52" t="s">
        <v>94</v>
      </c>
      <c r="D37" s="39">
        <v>10</v>
      </c>
      <c r="E37" s="41">
        <v>72</v>
      </c>
      <c r="F37" s="55">
        <v>0.15</v>
      </c>
      <c r="G37" s="56">
        <f t="shared" si="1"/>
        <v>82.8</v>
      </c>
      <c r="H37" s="43">
        <v>630</v>
      </c>
      <c r="I37" s="44">
        <v>1</v>
      </c>
      <c r="J37" s="57">
        <f t="shared" si="0"/>
        <v>521.64</v>
      </c>
      <c r="K37" s="46"/>
      <c r="L37" s="47"/>
      <c r="M37" s="48"/>
      <c r="N37" s="49"/>
      <c r="O37" s="47"/>
      <c r="P37" s="50"/>
      <c r="R37" s="60"/>
    </row>
    <row r="38" spans="1:18" ht="14.45" customHeight="1" outlineLevel="1">
      <c r="B38" s="59" t="s">
        <v>738</v>
      </c>
      <c r="C38" s="52" t="s">
        <v>94</v>
      </c>
      <c r="D38" s="39">
        <v>4</v>
      </c>
      <c r="E38" s="41">
        <v>72</v>
      </c>
      <c r="F38" s="55">
        <v>0.15</v>
      </c>
      <c r="G38" s="56">
        <f t="shared" si="1"/>
        <v>82.8</v>
      </c>
      <c r="H38" s="43">
        <v>630</v>
      </c>
      <c r="I38" s="44">
        <v>1</v>
      </c>
      <c r="J38" s="57">
        <f t="shared" si="0"/>
        <v>208.65600000000001</v>
      </c>
      <c r="K38" s="46"/>
      <c r="L38" s="47"/>
      <c r="M38" s="48"/>
      <c r="N38" s="49"/>
      <c r="O38" s="47"/>
      <c r="P38" s="50"/>
      <c r="R38" s="60"/>
    </row>
    <row r="39" spans="1:18" ht="14.45" customHeight="1" outlineLevel="1">
      <c r="B39" s="59" t="s">
        <v>739</v>
      </c>
      <c r="C39" s="52" t="s">
        <v>94</v>
      </c>
      <c r="D39" s="39">
        <v>10</v>
      </c>
      <c r="E39" s="41">
        <v>72</v>
      </c>
      <c r="F39" s="55">
        <v>0.15</v>
      </c>
      <c r="G39" s="56">
        <f t="shared" si="1"/>
        <v>82.8</v>
      </c>
      <c r="H39" s="43">
        <v>300</v>
      </c>
      <c r="I39" s="44">
        <v>1</v>
      </c>
      <c r="J39" s="57">
        <f t="shared" si="0"/>
        <v>248.4</v>
      </c>
      <c r="K39" s="46"/>
      <c r="L39" s="47"/>
      <c r="M39" s="48"/>
      <c r="N39" s="49"/>
      <c r="O39" s="47"/>
      <c r="P39" s="50"/>
      <c r="R39" s="60"/>
    </row>
    <row r="40" spans="1:18" ht="14.45" customHeight="1" outlineLevel="1">
      <c r="B40" s="59" t="s">
        <v>740</v>
      </c>
      <c r="C40" s="52" t="s">
        <v>94</v>
      </c>
      <c r="D40" s="39">
        <v>4</v>
      </c>
      <c r="E40" s="41">
        <v>72</v>
      </c>
      <c r="F40" s="55">
        <v>0.15</v>
      </c>
      <c r="G40" s="56">
        <f t="shared" si="1"/>
        <v>82.8</v>
      </c>
      <c r="H40" s="43">
        <v>100</v>
      </c>
      <c r="I40" s="44">
        <v>1</v>
      </c>
      <c r="J40" s="57">
        <f t="shared" si="0"/>
        <v>33.119999999999997</v>
      </c>
      <c r="K40" s="46"/>
      <c r="L40" s="47"/>
      <c r="M40" s="48"/>
      <c r="N40" s="49"/>
      <c r="O40" s="47"/>
      <c r="P40" s="50"/>
      <c r="R40" s="60"/>
    </row>
    <row r="41" spans="1:18" ht="14.45" customHeight="1" outlineLevel="1">
      <c r="A41" s="1" t="s">
        <v>741</v>
      </c>
      <c r="B41" s="59" t="s">
        <v>741</v>
      </c>
      <c r="C41" s="52" t="s">
        <v>742</v>
      </c>
      <c r="D41" s="39">
        <v>72</v>
      </c>
      <c r="E41" s="41"/>
      <c r="F41" s="55"/>
      <c r="G41" s="56">
        <f t="shared" si="1"/>
        <v>0</v>
      </c>
      <c r="H41" s="43">
        <v>4950</v>
      </c>
      <c r="I41" s="44">
        <v>1</v>
      </c>
      <c r="J41" s="57">
        <f t="shared" si="0"/>
        <v>0</v>
      </c>
      <c r="K41" s="46"/>
      <c r="L41" s="47"/>
      <c r="M41" s="48"/>
      <c r="N41" s="49"/>
      <c r="O41" s="47"/>
      <c r="P41" s="50"/>
      <c r="R41" s="60"/>
    </row>
    <row r="42" spans="1:18" ht="13.5" thickBot="1">
      <c r="B42" s="65"/>
      <c r="C42" s="66" t="s">
        <v>66</v>
      </c>
      <c r="D42" s="67">
        <f>SUM(D7:D41)</f>
        <v>336</v>
      </c>
      <c r="E42" s="68"/>
      <c r="F42" s="68"/>
      <c r="G42" s="67">
        <f>SUM(G7:G41)</f>
        <v>2852.900000000001</v>
      </c>
      <c r="H42" s="67"/>
      <c r="I42" s="67"/>
      <c r="J42" s="70">
        <f>SUM(J7:J41)</f>
        <v>5741.4180000000006</v>
      </c>
      <c r="K42" s="79"/>
      <c r="L42" s="67">
        <f>SUM(L8:L41)</f>
        <v>0</v>
      </c>
      <c r="M42" s="67">
        <f>SUM(M8:M41)</f>
        <v>0</v>
      </c>
      <c r="N42" s="67">
        <f>SUM(N8:N41)</f>
        <v>0</v>
      </c>
      <c r="O42" s="67">
        <f>SUM(O8:O41)</f>
        <v>0</v>
      </c>
      <c r="P42" s="110">
        <f>SUM(P8:P41)</f>
        <v>0</v>
      </c>
    </row>
    <row r="44" spans="1:18">
      <c r="B44" s="1" t="s">
        <v>167</v>
      </c>
      <c r="J44" s="60">
        <v>266.5</v>
      </c>
    </row>
    <row r="45" spans="1:18">
      <c r="J45" s="7">
        <f>J42/1000/J44</f>
        <v>2.1543782363977488E-2</v>
      </c>
    </row>
    <row r="59" spans="6:6" ht="15">
      <c r="F59" s="102"/>
    </row>
  </sheetData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"/>
  <sheetViews>
    <sheetView topLeftCell="A7" zoomScale="85" zoomScaleNormal="85" workbookViewId="0">
      <selection activeCell="G19" sqref="G19"/>
    </sheetView>
  </sheetViews>
  <sheetFormatPr defaultColWidth="9.140625" defaultRowHeight="12.75" outlineLevelRow="1" outlineLevelCol="1"/>
  <cols>
    <col min="1" max="1" width="12" style="1" customWidth="1"/>
    <col min="2" max="2" width="47" style="1" customWidth="1"/>
    <col min="3" max="3" width="20.140625" style="1" customWidth="1"/>
    <col min="4" max="4" width="8" style="1" customWidth="1"/>
    <col min="5" max="6" width="9.140625" style="1"/>
    <col min="7" max="7" width="11.140625" style="1" customWidth="1"/>
    <col min="8" max="8" width="12.85546875" style="1" customWidth="1"/>
    <col min="9" max="9" width="11" style="1" customWidth="1"/>
    <col min="10" max="10" width="11.28515625" style="1" customWidth="1"/>
    <col min="11" max="11" width="30.140625" style="1" customWidth="1"/>
    <col min="12" max="13" width="9.140625" style="1"/>
    <col min="14" max="14" width="9.140625" style="1" customWidth="1" outlineLevel="1"/>
    <col min="15" max="15" width="11.42578125" style="1" customWidth="1"/>
    <col min="16" max="16" width="9.140625" style="1"/>
    <col min="17" max="17" width="12.5703125" style="1" customWidth="1"/>
    <col min="18" max="16384" width="9.140625" style="1"/>
  </cols>
  <sheetData>
    <row r="1" spans="1:22">
      <c r="B1" s="2"/>
      <c r="C1" s="2"/>
      <c r="D1" s="3"/>
      <c r="E1" s="3"/>
      <c r="F1" s="3"/>
      <c r="G1" s="3"/>
      <c r="H1" s="3"/>
      <c r="I1" s="4"/>
      <c r="J1" s="5"/>
      <c r="K1" s="2"/>
      <c r="L1" s="3"/>
      <c r="M1" s="2"/>
      <c r="N1" s="4"/>
      <c r="O1" s="3"/>
      <c r="P1" s="3"/>
      <c r="Q1" s="3"/>
    </row>
    <row r="2" spans="1:22" ht="13.5" thickBot="1">
      <c r="A2" s="6" t="s">
        <v>746</v>
      </c>
      <c r="G2" s="6"/>
      <c r="J2" s="7"/>
    </row>
    <row r="3" spans="1:22">
      <c r="B3" s="8" t="s">
        <v>25</v>
      </c>
      <c r="C3" s="9"/>
      <c r="D3" s="10" t="s">
        <v>2</v>
      </c>
      <c r="E3" s="11"/>
      <c r="F3" s="11"/>
      <c r="G3" s="11"/>
      <c r="H3" s="11"/>
      <c r="I3" s="11"/>
      <c r="J3" s="11"/>
      <c r="K3" s="12" t="s">
        <v>3</v>
      </c>
      <c r="L3" s="11"/>
      <c r="M3" s="11"/>
      <c r="N3" s="11"/>
      <c r="O3" s="11"/>
      <c r="P3" s="11"/>
      <c r="Q3" s="13"/>
    </row>
    <row r="4" spans="1:22" ht="51.75" customHeight="1">
      <c r="B4" s="14" t="s">
        <v>4</v>
      </c>
      <c r="C4" s="15" t="s">
        <v>5</v>
      </c>
      <c r="D4" s="16" t="s">
        <v>6</v>
      </c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7" t="s">
        <v>12</v>
      </c>
      <c r="K4" s="18" t="s">
        <v>13</v>
      </c>
      <c r="L4" s="19" t="s">
        <v>14</v>
      </c>
      <c r="M4" s="19" t="s">
        <v>15</v>
      </c>
      <c r="N4" s="19" t="s">
        <v>743</v>
      </c>
      <c r="O4" s="19" t="s">
        <v>16</v>
      </c>
      <c r="P4" s="19" t="s">
        <v>17</v>
      </c>
      <c r="Q4" s="20" t="s">
        <v>18</v>
      </c>
    </row>
    <row r="5" spans="1:22" ht="16.5" customHeight="1" thickBot="1">
      <c r="B5" s="21"/>
      <c r="C5" s="22"/>
      <c r="D5" s="23" t="s">
        <v>19</v>
      </c>
      <c r="E5" s="24" t="s">
        <v>20</v>
      </c>
      <c r="F5" s="24" t="s">
        <v>21</v>
      </c>
      <c r="G5" s="24" t="s">
        <v>20</v>
      </c>
      <c r="H5" s="23" t="s">
        <v>22</v>
      </c>
      <c r="I5" s="24" t="s">
        <v>21</v>
      </c>
      <c r="J5" s="25" t="s">
        <v>23</v>
      </c>
      <c r="K5" s="21"/>
      <c r="L5" s="23" t="s">
        <v>19</v>
      </c>
      <c r="M5" s="24" t="s">
        <v>20</v>
      </c>
      <c r="N5" s="24" t="s">
        <v>21</v>
      </c>
      <c r="O5" s="24" t="s">
        <v>23</v>
      </c>
      <c r="P5" s="23" t="s">
        <v>23</v>
      </c>
      <c r="Q5" s="26" t="s">
        <v>24</v>
      </c>
      <c r="S5" s="27"/>
    </row>
    <row r="6" spans="1:22" ht="49.5" customHeight="1" thickTop="1">
      <c r="B6" s="28" t="s">
        <v>25</v>
      </c>
      <c r="C6" s="29"/>
      <c r="D6" s="30"/>
      <c r="E6" s="31"/>
      <c r="F6" s="31"/>
      <c r="G6" s="31"/>
      <c r="H6" s="32"/>
      <c r="I6" s="32"/>
      <c r="J6" s="33"/>
      <c r="K6" s="28"/>
      <c r="L6" s="35"/>
      <c r="M6" s="31"/>
      <c r="N6" s="31"/>
      <c r="O6" s="31"/>
      <c r="P6" s="35"/>
      <c r="Q6" s="34"/>
      <c r="S6" s="36"/>
      <c r="T6" s="37"/>
      <c r="U6" s="37"/>
      <c r="V6" s="37"/>
    </row>
    <row r="7" spans="1:22" ht="14.45" customHeight="1" outlineLevel="1">
      <c r="B7" s="205" t="s">
        <v>26</v>
      </c>
      <c r="C7" s="39" t="s">
        <v>744</v>
      </c>
      <c r="D7" s="40">
        <v>33</v>
      </c>
      <c r="E7" s="41">
        <v>150</v>
      </c>
      <c r="F7" s="42">
        <v>0.15</v>
      </c>
      <c r="G7" s="41">
        <f>E7*(1+F7)</f>
        <v>172.5</v>
      </c>
      <c r="H7" s="43">
        <v>4745</v>
      </c>
      <c r="I7" s="44">
        <v>0.5</v>
      </c>
      <c r="J7" s="45">
        <f>(G7/1000*H7)*I7*D7</f>
        <v>13505.456249999999</v>
      </c>
      <c r="K7" s="46"/>
      <c r="L7" s="47"/>
      <c r="M7" s="48"/>
      <c r="N7" s="64"/>
      <c r="O7" s="49"/>
      <c r="P7" s="47"/>
      <c r="Q7" s="50"/>
      <c r="S7" s="36"/>
      <c r="T7" s="37"/>
      <c r="U7" s="40">
        <v>33</v>
      </c>
      <c r="V7" s="37"/>
    </row>
    <row r="8" spans="1:22" ht="14.45" customHeight="1" outlineLevel="1">
      <c r="B8" s="203" t="s">
        <v>26</v>
      </c>
      <c r="C8" s="52" t="s">
        <v>744</v>
      </c>
      <c r="D8" s="53">
        <v>14</v>
      </c>
      <c r="E8" s="54">
        <v>150</v>
      </c>
      <c r="F8" s="55">
        <v>0.15</v>
      </c>
      <c r="G8" s="56">
        <f>E8*(1+F8)</f>
        <v>172.5</v>
      </c>
      <c r="H8" s="43">
        <v>1825</v>
      </c>
      <c r="I8" s="44">
        <v>0.75</v>
      </c>
      <c r="J8" s="57">
        <f t="shared" ref="J8:J43" si="0">(G8/1000*H8)*I8*D8</f>
        <v>3305.53125</v>
      </c>
      <c r="K8" s="46"/>
      <c r="L8" s="47"/>
      <c r="M8" s="48"/>
      <c r="N8" s="64"/>
      <c r="O8" s="49"/>
      <c r="P8" s="47"/>
      <c r="Q8" s="50"/>
      <c r="S8" s="36"/>
      <c r="T8" s="37"/>
      <c r="U8" s="53">
        <v>14</v>
      </c>
      <c r="V8" s="37"/>
    </row>
    <row r="9" spans="1:22" ht="14.45" customHeight="1" outlineLevel="1">
      <c r="B9" s="51" t="s">
        <v>26</v>
      </c>
      <c r="C9" s="139" t="s">
        <v>28</v>
      </c>
      <c r="D9" s="136">
        <v>32</v>
      </c>
      <c r="E9" s="54">
        <v>98</v>
      </c>
      <c r="F9" s="55">
        <v>0</v>
      </c>
      <c r="G9" s="56">
        <f t="shared" ref="G9:G43" si="1">E9*(1+F9)</f>
        <v>98</v>
      </c>
      <c r="H9" s="43">
        <v>4745</v>
      </c>
      <c r="I9" s="44">
        <v>0.8</v>
      </c>
      <c r="J9" s="57">
        <f t="shared" si="0"/>
        <v>11904.256000000001</v>
      </c>
      <c r="K9" s="46"/>
      <c r="L9" s="47"/>
      <c r="M9" s="48"/>
      <c r="N9" s="64"/>
      <c r="O9" s="49"/>
      <c r="P9" s="47"/>
      <c r="Q9" s="50"/>
      <c r="S9" s="36"/>
      <c r="T9" s="37"/>
      <c r="U9" s="136">
        <v>2</v>
      </c>
      <c r="V9" s="37"/>
    </row>
    <row r="10" spans="1:22" ht="14.45" customHeight="1" outlineLevel="1">
      <c r="B10" s="203" t="s">
        <v>26</v>
      </c>
      <c r="C10" s="139" t="s">
        <v>29</v>
      </c>
      <c r="D10" s="136">
        <v>2</v>
      </c>
      <c r="E10" s="54">
        <v>240</v>
      </c>
      <c r="F10" s="55">
        <v>0.15</v>
      </c>
      <c r="G10" s="56">
        <f t="shared" si="1"/>
        <v>276</v>
      </c>
      <c r="H10" s="43">
        <v>4745</v>
      </c>
      <c r="I10" s="44">
        <v>0.5</v>
      </c>
      <c r="J10" s="57">
        <f t="shared" si="0"/>
        <v>1309.6200000000001</v>
      </c>
      <c r="K10" s="46"/>
      <c r="L10" s="47"/>
      <c r="M10" s="48"/>
      <c r="N10" s="64"/>
      <c r="O10" s="49"/>
      <c r="P10" s="47"/>
      <c r="Q10" s="50"/>
      <c r="S10" s="36"/>
      <c r="U10" s="137">
        <v>3</v>
      </c>
    </row>
    <row r="11" spans="1:22" ht="14.45" customHeight="1" outlineLevel="1">
      <c r="B11" s="51" t="s">
        <v>26</v>
      </c>
      <c r="C11" s="138" t="s">
        <v>30</v>
      </c>
      <c r="D11" s="137">
        <v>41</v>
      </c>
      <c r="E11" s="41">
        <v>20</v>
      </c>
      <c r="F11" s="55">
        <v>0</v>
      </c>
      <c r="G11" s="56">
        <f t="shared" si="1"/>
        <v>20</v>
      </c>
      <c r="H11" s="43">
        <v>2920</v>
      </c>
      <c r="I11" s="44">
        <v>0.5</v>
      </c>
      <c r="J11" s="57">
        <f t="shared" si="0"/>
        <v>1197.2</v>
      </c>
      <c r="K11" s="46"/>
      <c r="L11" s="47"/>
      <c r="M11" s="48"/>
      <c r="N11" s="64"/>
      <c r="O11" s="49"/>
      <c r="P11" s="47"/>
      <c r="Q11" s="50"/>
      <c r="S11" s="36"/>
      <c r="U11" s="58">
        <v>3</v>
      </c>
    </row>
    <row r="12" spans="1:22" ht="14.45" customHeight="1" outlineLevel="1">
      <c r="B12" s="119" t="s">
        <v>26</v>
      </c>
      <c r="C12" s="139" t="s">
        <v>31</v>
      </c>
      <c r="D12" s="137">
        <v>3</v>
      </c>
      <c r="E12" s="41">
        <v>36</v>
      </c>
      <c r="F12" s="55">
        <v>0.15</v>
      </c>
      <c r="G12" s="56">
        <f t="shared" si="1"/>
        <v>41.4</v>
      </c>
      <c r="H12" s="43">
        <v>2920</v>
      </c>
      <c r="I12" s="44">
        <v>0.3</v>
      </c>
      <c r="J12" s="57">
        <f t="shared" si="0"/>
        <v>108.79919999999998</v>
      </c>
      <c r="K12" s="46"/>
      <c r="L12" s="47"/>
      <c r="M12" s="48"/>
      <c r="N12" s="64"/>
      <c r="O12" s="49"/>
      <c r="P12" s="47"/>
      <c r="Q12" s="50"/>
      <c r="S12" s="36"/>
      <c r="U12" s="58">
        <v>8</v>
      </c>
    </row>
    <row r="13" spans="1:22" ht="14.45" customHeight="1" outlineLevel="1">
      <c r="B13" s="119" t="s">
        <v>32</v>
      </c>
      <c r="C13" s="52" t="s">
        <v>33</v>
      </c>
      <c r="D13" s="58">
        <v>3</v>
      </c>
      <c r="E13" s="41">
        <v>72</v>
      </c>
      <c r="F13" s="55">
        <v>0.15</v>
      </c>
      <c r="G13" s="56">
        <f t="shared" si="1"/>
        <v>82.8</v>
      </c>
      <c r="H13" s="43">
        <v>4745</v>
      </c>
      <c r="I13" s="44">
        <v>0.5</v>
      </c>
      <c r="J13" s="57">
        <f t="shared" si="0"/>
        <v>589.32899999999995</v>
      </c>
      <c r="K13" s="46"/>
      <c r="L13" s="47"/>
      <c r="M13" s="48"/>
      <c r="N13" s="64"/>
      <c r="O13" s="49"/>
      <c r="P13" s="47"/>
      <c r="Q13" s="50"/>
      <c r="S13" s="60"/>
      <c r="U13" s="58">
        <v>1</v>
      </c>
    </row>
    <row r="14" spans="1:22" ht="14.45" customHeight="1" outlineLevel="1">
      <c r="B14" s="119" t="s">
        <v>34</v>
      </c>
      <c r="C14" s="52" t="s">
        <v>33</v>
      </c>
      <c r="D14" s="58">
        <v>8</v>
      </c>
      <c r="E14" s="41">
        <v>72</v>
      </c>
      <c r="F14" s="55">
        <v>0.15</v>
      </c>
      <c r="G14" s="56">
        <f t="shared" si="1"/>
        <v>82.8</v>
      </c>
      <c r="H14" s="43">
        <v>4745</v>
      </c>
      <c r="I14" s="44">
        <v>1</v>
      </c>
      <c r="J14" s="57">
        <f t="shared" si="0"/>
        <v>3143.0879999999997</v>
      </c>
      <c r="K14" s="46"/>
      <c r="L14" s="47"/>
      <c r="M14" s="48"/>
      <c r="N14" s="64"/>
      <c r="O14" s="49"/>
      <c r="P14" s="47"/>
      <c r="Q14" s="50"/>
      <c r="S14" s="60"/>
      <c r="U14" s="58">
        <v>40</v>
      </c>
    </row>
    <row r="15" spans="1:22" ht="14.45" customHeight="1" outlineLevel="1">
      <c r="B15" s="59" t="s">
        <v>35</v>
      </c>
      <c r="C15" s="52" t="s">
        <v>36</v>
      </c>
      <c r="D15" s="58">
        <v>14</v>
      </c>
      <c r="E15" s="41">
        <v>120</v>
      </c>
      <c r="F15" s="55">
        <v>0</v>
      </c>
      <c r="G15" s="56">
        <f t="shared" si="1"/>
        <v>120</v>
      </c>
      <c r="H15" s="43">
        <v>4745</v>
      </c>
      <c r="I15" s="44">
        <v>0.9</v>
      </c>
      <c r="J15" s="57">
        <f t="shared" si="0"/>
        <v>7174.4400000000005</v>
      </c>
      <c r="K15" s="46"/>
      <c r="L15" s="47"/>
      <c r="M15" s="48"/>
      <c r="N15" s="64"/>
      <c r="O15" s="49"/>
      <c r="P15" s="47"/>
      <c r="Q15" s="50"/>
      <c r="S15" s="60"/>
      <c r="U15" s="58">
        <v>4</v>
      </c>
    </row>
    <row r="16" spans="1:22" ht="14.45" customHeight="1" outlineLevel="1">
      <c r="B16" s="59" t="s">
        <v>35</v>
      </c>
      <c r="C16" s="52" t="s">
        <v>30</v>
      </c>
      <c r="D16" s="58">
        <v>15</v>
      </c>
      <c r="E16" s="41">
        <v>20</v>
      </c>
      <c r="F16" s="55">
        <v>0</v>
      </c>
      <c r="G16" s="56">
        <f>E16*(1+F16)</f>
        <v>20</v>
      </c>
      <c r="H16" s="43">
        <v>4745</v>
      </c>
      <c r="I16" s="44">
        <v>0.9</v>
      </c>
      <c r="J16" s="57">
        <f t="shared" si="0"/>
        <v>1281.1500000000001</v>
      </c>
      <c r="K16" s="46"/>
      <c r="L16" s="47"/>
      <c r="M16" s="48"/>
      <c r="N16" s="64"/>
      <c r="O16" s="49"/>
      <c r="P16" s="47"/>
      <c r="Q16" s="50"/>
      <c r="S16" s="60"/>
      <c r="U16" s="58">
        <v>4</v>
      </c>
    </row>
    <row r="17" spans="2:21" ht="14.45" customHeight="1" outlineLevel="1">
      <c r="B17" s="119" t="s">
        <v>35</v>
      </c>
      <c r="C17" s="52" t="s">
        <v>37</v>
      </c>
      <c r="D17" s="58">
        <v>1</v>
      </c>
      <c r="E17" s="41">
        <v>18</v>
      </c>
      <c r="F17" s="55">
        <v>0.15</v>
      </c>
      <c r="G17" s="56">
        <f t="shared" si="1"/>
        <v>20.7</v>
      </c>
      <c r="H17" s="43">
        <v>4745</v>
      </c>
      <c r="I17" s="44">
        <v>0.9</v>
      </c>
      <c r="J17" s="57">
        <f t="shared" si="0"/>
        <v>88.399349999999998</v>
      </c>
      <c r="K17" s="46"/>
      <c r="L17" s="47"/>
      <c r="M17" s="48"/>
      <c r="N17" s="64"/>
      <c r="O17" s="49"/>
      <c r="P17" s="47"/>
      <c r="Q17" s="50"/>
      <c r="S17" s="60"/>
      <c r="U17" s="39">
        <v>1</v>
      </c>
    </row>
    <row r="18" spans="2:21" ht="14.45" customHeight="1" outlineLevel="1">
      <c r="B18" s="119" t="s">
        <v>38</v>
      </c>
      <c r="C18" s="39" t="s">
        <v>31</v>
      </c>
      <c r="D18" s="58">
        <v>40</v>
      </c>
      <c r="E18" s="41">
        <v>36</v>
      </c>
      <c r="F18" s="55">
        <v>0.15</v>
      </c>
      <c r="G18" s="56">
        <f t="shared" si="1"/>
        <v>41.4</v>
      </c>
      <c r="H18" s="43">
        <v>4745</v>
      </c>
      <c r="I18" s="44">
        <v>0.9</v>
      </c>
      <c r="J18" s="57">
        <f t="shared" si="0"/>
        <v>7071.9480000000003</v>
      </c>
      <c r="K18" s="46"/>
      <c r="L18" s="47"/>
      <c r="M18" s="48"/>
      <c r="N18" s="64"/>
      <c r="O18" s="49"/>
      <c r="P18" s="47"/>
      <c r="Q18" s="50"/>
      <c r="S18" s="60"/>
      <c r="U18" s="39">
        <v>1</v>
      </c>
    </row>
    <row r="19" spans="2:21" ht="14.45" customHeight="1" outlineLevel="1">
      <c r="B19" s="59" t="s">
        <v>39</v>
      </c>
      <c r="C19" s="52" t="s">
        <v>40</v>
      </c>
      <c r="D19" s="58">
        <v>7</v>
      </c>
      <c r="E19" s="41">
        <v>20</v>
      </c>
      <c r="F19" s="55">
        <v>0</v>
      </c>
      <c r="G19" s="56">
        <f t="shared" si="1"/>
        <v>20</v>
      </c>
      <c r="H19" s="43">
        <v>4745</v>
      </c>
      <c r="I19" s="44">
        <v>0.5</v>
      </c>
      <c r="J19" s="57">
        <f t="shared" si="0"/>
        <v>332.15000000000003</v>
      </c>
      <c r="K19" s="46"/>
      <c r="L19" s="47"/>
      <c r="M19" s="48"/>
      <c r="N19" s="64"/>
      <c r="O19" s="49"/>
      <c r="P19" s="47"/>
      <c r="Q19" s="50"/>
      <c r="S19" s="60"/>
      <c r="U19" s="58">
        <v>6</v>
      </c>
    </row>
    <row r="20" spans="2:21" ht="14.45" customHeight="1" outlineLevel="1">
      <c r="B20" s="59" t="s">
        <v>41</v>
      </c>
      <c r="C20" s="39" t="s">
        <v>40</v>
      </c>
      <c r="D20" s="58">
        <v>21</v>
      </c>
      <c r="E20" s="41">
        <v>20</v>
      </c>
      <c r="F20" s="55">
        <v>0</v>
      </c>
      <c r="G20" s="56">
        <f t="shared" si="1"/>
        <v>20</v>
      </c>
      <c r="H20" s="43">
        <v>4745</v>
      </c>
      <c r="I20" s="44">
        <v>0.5</v>
      </c>
      <c r="J20" s="57">
        <f t="shared" si="0"/>
        <v>996.45</v>
      </c>
      <c r="K20" s="46"/>
      <c r="L20" s="47"/>
      <c r="M20" s="48"/>
      <c r="N20" s="64"/>
      <c r="O20" s="49"/>
      <c r="P20" s="47"/>
      <c r="Q20" s="50"/>
      <c r="S20" s="60"/>
    </row>
    <row r="21" spans="2:21" ht="14.45" customHeight="1" outlineLevel="1">
      <c r="B21" s="119" t="s">
        <v>42</v>
      </c>
      <c r="C21" s="39" t="s">
        <v>33</v>
      </c>
      <c r="D21" s="58">
        <v>4</v>
      </c>
      <c r="E21" s="41">
        <v>72</v>
      </c>
      <c r="F21" s="55">
        <v>0.15</v>
      </c>
      <c r="G21" s="56">
        <f t="shared" si="1"/>
        <v>82.8</v>
      </c>
      <c r="H21" s="43">
        <v>4745</v>
      </c>
      <c r="I21" s="44">
        <v>0.9</v>
      </c>
      <c r="J21" s="57">
        <f t="shared" si="0"/>
        <v>1414.3896</v>
      </c>
      <c r="K21" s="46"/>
      <c r="L21" s="47"/>
      <c r="M21" s="48"/>
      <c r="N21" s="64"/>
      <c r="O21" s="49"/>
      <c r="P21" s="47"/>
      <c r="Q21" s="50"/>
      <c r="S21" s="60"/>
      <c r="U21" s="207">
        <f>SUM(U7:U20)</f>
        <v>120</v>
      </c>
    </row>
    <row r="22" spans="2:21" ht="14.45" customHeight="1" outlineLevel="1">
      <c r="B22" s="119" t="s">
        <v>43</v>
      </c>
      <c r="C22" s="52" t="s">
        <v>33</v>
      </c>
      <c r="D22" s="58">
        <v>4</v>
      </c>
      <c r="E22" s="41">
        <v>72</v>
      </c>
      <c r="F22" s="55">
        <v>0.15</v>
      </c>
      <c r="G22" s="56">
        <f t="shared" si="1"/>
        <v>82.8</v>
      </c>
      <c r="H22" s="43">
        <v>4745</v>
      </c>
      <c r="I22" s="44">
        <v>0.9</v>
      </c>
      <c r="J22" s="57">
        <f t="shared" si="0"/>
        <v>1414.3896</v>
      </c>
      <c r="K22" s="46"/>
      <c r="L22" s="47"/>
      <c r="M22" s="48"/>
      <c r="N22" s="64"/>
      <c r="O22" s="49"/>
      <c r="P22" s="47"/>
      <c r="Q22" s="50"/>
      <c r="S22" s="60"/>
    </row>
    <row r="23" spans="2:21" ht="14.45" customHeight="1" outlineLevel="1">
      <c r="B23" s="59" t="s">
        <v>44</v>
      </c>
      <c r="C23" s="52" t="s">
        <v>30</v>
      </c>
      <c r="D23" s="58">
        <v>1</v>
      </c>
      <c r="E23" s="41">
        <v>20</v>
      </c>
      <c r="F23" s="55">
        <v>0</v>
      </c>
      <c r="G23" s="56">
        <f t="shared" si="1"/>
        <v>20</v>
      </c>
      <c r="H23" s="43">
        <v>4745</v>
      </c>
      <c r="I23" s="44">
        <v>0.9</v>
      </c>
      <c r="J23" s="57">
        <f t="shared" si="0"/>
        <v>85.410000000000011</v>
      </c>
      <c r="K23" s="46"/>
      <c r="L23" s="47"/>
      <c r="M23" s="48"/>
      <c r="N23" s="64"/>
      <c r="O23" s="49"/>
      <c r="P23" s="47"/>
      <c r="Q23" s="50"/>
      <c r="S23" s="60"/>
    </row>
    <row r="24" spans="2:21" ht="14.45" customHeight="1" outlineLevel="1">
      <c r="B24" s="59" t="s">
        <v>45</v>
      </c>
      <c r="C24" s="52" t="s">
        <v>30</v>
      </c>
      <c r="D24" s="39">
        <v>9</v>
      </c>
      <c r="E24" s="41">
        <v>20</v>
      </c>
      <c r="F24" s="55">
        <v>0</v>
      </c>
      <c r="G24" s="56">
        <f t="shared" si="1"/>
        <v>20</v>
      </c>
      <c r="H24" s="43">
        <v>4745</v>
      </c>
      <c r="I24" s="44">
        <v>0.9</v>
      </c>
      <c r="J24" s="57">
        <f t="shared" si="0"/>
        <v>768.69</v>
      </c>
      <c r="K24" s="46"/>
      <c r="L24" s="47"/>
      <c r="M24" s="48"/>
      <c r="N24" s="64"/>
      <c r="O24" s="49"/>
      <c r="P24" s="47"/>
      <c r="Q24" s="50"/>
      <c r="S24" s="60"/>
    </row>
    <row r="25" spans="2:21" ht="14.45" customHeight="1" outlineLevel="1">
      <c r="B25" s="59" t="s">
        <v>46</v>
      </c>
      <c r="C25" s="39" t="s">
        <v>37</v>
      </c>
      <c r="D25" s="39">
        <v>11</v>
      </c>
      <c r="E25" s="41">
        <v>18</v>
      </c>
      <c r="F25" s="55">
        <v>0.15</v>
      </c>
      <c r="G25" s="56">
        <f t="shared" si="1"/>
        <v>20.7</v>
      </c>
      <c r="H25" s="43">
        <v>4745</v>
      </c>
      <c r="I25" s="44">
        <v>0.9</v>
      </c>
      <c r="J25" s="57">
        <f t="shared" si="0"/>
        <v>972.39284999999995</v>
      </c>
      <c r="K25" s="46"/>
      <c r="L25" s="47"/>
      <c r="M25" s="48"/>
      <c r="N25" s="64"/>
      <c r="O25" s="49"/>
      <c r="P25" s="47"/>
      <c r="Q25" s="50"/>
      <c r="S25" s="60"/>
    </row>
    <row r="26" spans="2:21" ht="14.45" customHeight="1" outlineLevel="1">
      <c r="B26" s="59" t="s">
        <v>47</v>
      </c>
      <c r="C26" s="39" t="s">
        <v>49</v>
      </c>
      <c r="D26" s="39">
        <v>7</v>
      </c>
      <c r="E26" s="41">
        <v>40</v>
      </c>
      <c r="F26" s="55">
        <v>0</v>
      </c>
      <c r="G26" s="56">
        <f t="shared" si="1"/>
        <v>40</v>
      </c>
      <c r="H26" s="43">
        <v>4380</v>
      </c>
      <c r="I26" s="44">
        <v>0.8</v>
      </c>
      <c r="J26" s="57">
        <f t="shared" si="0"/>
        <v>981.12000000000012</v>
      </c>
      <c r="K26" s="46"/>
      <c r="L26" s="47"/>
      <c r="M26" s="48"/>
      <c r="N26" s="64"/>
      <c r="O26" s="49"/>
      <c r="P26" s="47"/>
      <c r="Q26" s="50"/>
      <c r="S26" s="60"/>
    </row>
    <row r="27" spans="2:21" ht="14.45" customHeight="1" outlineLevel="1">
      <c r="B27" s="59" t="s">
        <v>50</v>
      </c>
      <c r="C27" s="52" t="s">
        <v>33</v>
      </c>
      <c r="D27" s="39">
        <v>2</v>
      </c>
      <c r="E27" s="41">
        <v>72</v>
      </c>
      <c r="F27" s="55">
        <v>0.15</v>
      </c>
      <c r="G27" s="56">
        <f t="shared" si="1"/>
        <v>82.8</v>
      </c>
      <c r="H27" s="43">
        <v>4380</v>
      </c>
      <c r="I27" s="44">
        <v>1</v>
      </c>
      <c r="J27" s="57">
        <f t="shared" si="0"/>
        <v>725.32799999999997</v>
      </c>
      <c r="K27" s="46"/>
      <c r="L27" s="47"/>
      <c r="M27" s="48"/>
      <c r="N27" s="64"/>
      <c r="O27" s="49"/>
      <c r="P27" s="47"/>
      <c r="Q27" s="50"/>
      <c r="S27" s="60"/>
    </row>
    <row r="28" spans="2:21" ht="14.45" customHeight="1" outlineLevel="1">
      <c r="B28" s="59" t="s">
        <v>51</v>
      </c>
      <c r="C28" s="52" t="s">
        <v>31</v>
      </c>
      <c r="D28" s="39">
        <v>3</v>
      </c>
      <c r="E28" s="41">
        <v>36</v>
      </c>
      <c r="F28" s="55">
        <v>0.15</v>
      </c>
      <c r="G28" s="56">
        <f t="shared" si="1"/>
        <v>41.4</v>
      </c>
      <c r="H28" s="43">
        <v>4380</v>
      </c>
      <c r="I28" s="44">
        <v>1</v>
      </c>
      <c r="J28" s="57">
        <f t="shared" si="0"/>
        <v>543.99599999999998</v>
      </c>
      <c r="K28" s="46"/>
      <c r="L28" s="47"/>
      <c r="M28" s="48"/>
      <c r="N28" s="64"/>
      <c r="O28" s="49"/>
      <c r="P28" s="47"/>
      <c r="Q28" s="50"/>
      <c r="S28" s="60"/>
    </row>
    <row r="29" spans="2:21" ht="14.45" customHeight="1" outlineLevel="1">
      <c r="B29" s="59" t="s">
        <v>52</v>
      </c>
      <c r="C29" s="39" t="s">
        <v>53</v>
      </c>
      <c r="D29" s="39">
        <v>3</v>
      </c>
      <c r="E29" s="41">
        <v>108</v>
      </c>
      <c r="F29" s="55">
        <v>0.15</v>
      </c>
      <c r="G29" s="56">
        <f t="shared" si="1"/>
        <v>124.19999999999999</v>
      </c>
      <c r="H29" s="43">
        <v>4380</v>
      </c>
      <c r="I29" s="44">
        <v>1</v>
      </c>
      <c r="J29" s="57">
        <f t="shared" si="0"/>
        <v>1631.9879999999998</v>
      </c>
      <c r="K29" s="46"/>
      <c r="L29" s="47"/>
      <c r="M29" s="48"/>
      <c r="N29" s="64"/>
      <c r="O29" s="49"/>
      <c r="P29" s="47"/>
      <c r="Q29" s="50"/>
      <c r="S29" s="60"/>
    </row>
    <row r="30" spans="2:21" ht="14.45" customHeight="1" outlineLevel="1">
      <c r="B30" s="59" t="s">
        <v>54</v>
      </c>
      <c r="C30" s="52" t="s">
        <v>55</v>
      </c>
      <c r="D30" s="39">
        <v>4</v>
      </c>
      <c r="E30" s="41">
        <v>58</v>
      </c>
      <c r="F30" s="55">
        <v>0.15</v>
      </c>
      <c r="G30" s="56">
        <f t="shared" si="1"/>
        <v>66.699999999999989</v>
      </c>
      <c r="H30" s="43">
        <v>4380</v>
      </c>
      <c r="I30" s="44">
        <v>1</v>
      </c>
      <c r="J30" s="57">
        <f t="shared" si="0"/>
        <v>1168.5839999999998</v>
      </c>
      <c r="K30" s="46"/>
      <c r="L30" s="47"/>
      <c r="M30" s="48"/>
      <c r="N30" s="64"/>
      <c r="O30" s="49"/>
      <c r="P30" s="47"/>
      <c r="Q30" s="50"/>
      <c r="S30" s="60"/>
    </row>
    <row r="31" spans="2:21" ht="14.45" customHeight="1" outlineLevel="1">
      <c r="B31" s="59" t="s">
        <v>56</v>
      </c>
      <c r="C31" s="52" t="s">
        <v>37</v>
      </c>
      <c r="D31" s="39">
        <v>1</v>
      </c>
      <c r="E31" s="41">
        <v>18</v>
      </c>
      <c r="F31" s="55">
        <v>0.15</v>
      </c>
      <c r="G31" s="56">
        <f t="shared" si="1"/>
        <v>20.7</v>
      </c>
      <c r="H31" s="43">
        <v>4380</v>
      </c>
      <c r="I31" s="44">
        <v>1</v>
      </c>
      <c r="J31" s="57">
        <f t="shared" si="0"/>
        <v>90.665999999999997</v>
      </c>
      <c r="K31" s="46"/>
      <c r="L31" s="47"/>
      <c r="M31" s="48"/>
      <c r="N31" s="64"/>
      <c r="O31" s="49"/>
      <c r="P31" s="47"/>
      <c r="Q31" s="50"/>
      <c r="S31" s="60"/>
    </row>
    <row r="32" spans="2:21" ht="14.45" customHeight="1" outlineLevel="1">
      <c r="B32" s="59" t="s">
        <v>57</v>
      </c>
      <c r="C32" s="52" t="s">
        <v>33</v>
      </c>
      <c r="D32" s="39">
        <v>2</v>
      </c>
      <c r="E32" s="41">
        <v>72</v>
      </c>
      <c r="F32" s="55">
        <v>0.15</v>
      </c>
      <c r="G32" s="56">
        <f t="shared" si="1"/>
        <v>82.8</v>
      </c>
      <c r="H32" s="43">
        <v>4380</v>
      </c>
      <c r="I32" s="44">
        <v>1</v>
      </c>
      <c r="J32" s="57">
        <f t="shared" si="0"/>
        <v>725.32799999999997</v>
      </c>
      <c r="K32" s="46"/>
      <c r="L32" s="47"/>
      <c r="M32" s="48"/>
      <c r="N32" s="64"/>
      <c r="O32" s="49"/>
      <c r="P32" s="47"/>
      <c r="Q32" s="50"/>
      <c r="S32" s="60"/>
    </row>
    <row r="33" spans="2:19" ht="14.45" customHeight="1" outlineLevel="1">
      <c r="B33" s="59" t="s">
        <v>57</v>
      </c>
      <c r="C33" s="39" t="s">
        <v>31</v>
      </c>
      <c r="D33" s="39">
        <v>1</v>
      </c>
      <c r="E33" s="41">
        <v>36</v>
      </c>
      <c r="F33" s="55">
        <v>0.15</v>
      </c>
      <c r="G33" s="56">
        <f t="shared" si="1"/>
        <v>41.4</v>
      </c>
      <c r="H33" s="43">
        <v>4380</v>
      </c>
      <c r="I33" s="44">
        <v>1</v>
      </c>
      <c r="J33" s="57">
        <f t="shared" si="0"/>
        <v>181.33199999999999</v>
      </c>
      <c r="K33" s="46"/>
      <c r="L33" s="47"/>
      <c r="M33" s="48"/>
      <c r="N33" s="64"/>
      <c r="O33" s="49"/>
      <c r="P33" s="47"/>
      <c r="Q33" s="50"/>
      <c r="S33" s="60"/>
    </row>
    <row r="34" spans="2:19" ht="14.45" customHeight="1" outlineLevel="1">
      <c r="B34" s="59" t="s">
        <v>58</v>
      </c>
      <c r="C34" s="52" t="s">
        <v>31</v>
      </c>
      <c r="D34" s="39">
        <v>2</v>
      </c>
      <c r="E34" s="41">
        <v>36</v>
      </c>
      <c r="F34" s="55">
        <v>0.15</v>
      </c>
      <c r="G34" s="56">
        <f t="shared" si="1"/>
        <v>41.4</v>
      </c>
      <c r="H34" s="43">
        <v>4380</v>
      </c>
      <c r="I34" s="44">
        <v>1</v>
      </c>
      <c r="J34" s="57">
        <f t="shared" si="0"/>
        <v>362.66399999999999</v>
      </c>
      <c r="K34" s="46"/>
      <c r="L34" s="47"/>
      <c r="M34" s="48"/>
      <c r="N34" s="64"/>
      <c r="O34" s="49"/>
      <c r="P34" s="47"/>
      <c r="Q34" s="50"/>
      <c r="S34" s="60"/>
    </row>
    <row r="35" spans="2:19" ht="14.45" customHeight="1" outlineLevel="1">
      <c r="B35" s="119" t="s">
        <v>59</v>
      </c>
      <c r="C35" s="39" t="s">
        <v>31</v>
      </c>
      <c r="D35" s="39">
        <v>1</v>
      </c>
      <c r="E35" s="41">
        <v>36</v>
      </c>
      <c r="F35" s="55">
        <v>0.15</v>
      </c>
      <c r="G35" s="56">
        <f>E35*(1+F35)</f>
        <v>41.4</v>
      </c>
      <c r="H35" s="43">
        <v>8760</v>
      </c>
      <c r="I35" s="44">
        <v>1</v>
      </c>
      <c r="J35" s="57">
        <f t="shared" si="0"/>
        <v>362.66399999999999</v>
      </c>
      <c r="K35" s="46"/>
      <c r="L35" s="47"/>
      <c r="M35" s="48"/>
      <c r="N35" s="64"/>
      <c r="O35" s="49"/>
      <c r="P35" s="47"/>
      <c r="Q35" s="50"/>
      <c r="S35" s="60"/>
    </row>
    <row r="36" spans="2:19" ht="14.45" customHeight="1" outlineLevel="1">
      <c r="B36" s="59" t="s">
        <v>60</v>
      </c>
      <c r="C36" s="52" t="s">
        <v>61</v>
      </c>
      <c r="D36" s="39">
        <v>2</v>
      </c>
      <c r="E36" s="41">
        <v>22</v>
      </c>
      <c r="F36" s="55">
        <v>0.15</v>
      </c>
      <c r="G36" s="56">
        <f t="shared" si="1"/>
        <v>25.299999999999997</v>
      </c>
      <c r="H36" s="43">
        <v>100</v>
      </c>
      <c r="I36" s="44">
        <v>1</v>
      </c>
      <c r="J36" s="57">
        <f t="shared" si="0"/>
        <v>5.0599999999999996</v>
      </c>
      <c r="K36" s="46"/>
      <c r="L36" s="47"/>
      <c r="M36" s="48"/>
      <c r="N36" s="64"/>
      <c r="O36" s="49"/>
      <c r="P36" s="47"/>
      <c r="Q36" s="50"/>
      <c r="S36" s="60"/>
    </row>
    <row r="37" spans="2:19" ht="14.45" customHeight="1" outlineLevel="1">
      <c r="B37" s="59" t="s">
        <v>62</v>
      </c>
      <c r="C37" s="39" t="s">
        <v>30</v>
      </c>
      <c r="D37" s="39">
        <v>1</v>
      </c>
      <c r="E37" s="41">
        <v>20</v>
      </c>
      <c r="F37" s="55">
        <v>0</v>
      </c>
      <c r="G37" s="56">
        <f t="shared" si="1"/>
        <v>20</v>
      </c>
      <c r="H37" s="43">
        <v>2920</v>
      </c>
      <c r="I37" s="44">
        <v>1</v>
      </c>
      <c r="J37" s="57">
        <f t="shared" si="0"/>
        <v>58.4</v>
      </c>
      <c r="K37" s="46"/>
      <c r="L37" s="47"/>
      <c r="M37" s="48"/>
      <c r="N37" s="64"/>
      <c r="O37" s="49"/>
      <c r="P37" s="47"/>
      <c r="Q37" s="50"/>
      <c r="S37" s="60"/>
    </row>
    <row r="38" spans="2:19" ht="14.45" customHeight="1" outlineLevel="1">
      <c r="B38" s="59" t="s">
        <v>63</v>
      </c>
      <c r="C38" s="39" t="s">
        <v>30</v>
      </c>
      <c r="D38" s="39">
        <v>2</v>
      </c>
      <c r="E38" s="41">
        <v>20</v>
      </c>
      <c r="F38" s="55">
        <v>0</v>
      </c>
      <c r="G38" s="56">
        <f t="shared" si="1"/>
        <v>20</v>
      </c>
      <c r="H38" s="43">
        <v>2920</v>
      </c>
      <c r="I38" s="44">
        <v>1</v>
      </c>
      <c r="J38" s="57">
        <f t="shared" si="0"/>
        <v>116.8</v>
      </c>
      <c r="K38" s="46"/>
      <c r="L38" s="47"/>
      <c r="M38" s="48"/>
      <c r="N38" s="64"/>
      <c r="O38" s="49"/>
      <c r="P38" s="47"/>
      <c r="Q38" s="50"/>
      <c r="S38" s="60"/>
    </row>
    <row r="39" spans="2:19" ht="14.45" customHeight="1" outlineLevel="1">
      <c r="B39" s="59" t="s">
        <v>64</v>
      </c>
      <c r="C39" s="39" t="s">
        <v>30</v>
      </c>
      <c r="D39" s="58">
        <v>4</v>
      </c>
      <c r="E39" s="41">
        <v>20</v>
      </c>
      <c r="F39" s="55">
        <v>0</v>
      </c>
      <c r="G39" s="56">
        <f t="shared" si="1"/>
        <v>20</v>
      </c>
      <c r="H39" s="43">
        <v>2920</v>
      </c>
      <c r="I39" s="44">
        <v>1</v>
      </c>
      <c r="J39" s="57">
        <f t="shared" si="0"/>
        <v>233.6</v>
      </c>
      <c r="K39" s="46"/>
      <c r="L39" s="47"/>
      <c r="M39" s="48"/>
      <c r="N39" s="64"/>
      <c r="O39" s="49"/>
      <c r="P39" s="47"/>
      <c r="Q39" s="50"/>
      <c r="S39" s="60"/>
    </row>
    <row r="40" spans="2:19" ht="14.45" customHeight="1" outlineLevel="1">
      <c r="B40" s="59" t="s">
        <v>65</v>
      </c>
      <c r="C40" s="39" t="s">
        <v>30</v>
      </c>
      <c r="D40" s="58">
        <v>6</v>
      </c>
      <c r="E40" s="41">
        <v>20</v>
      </c>
      <c r="F40" s="55">
        <v>0</v>
      </c>
      <c r="G40" s="56">
        <f t="shared" si="1"/>
        <v>20</v>
      </c>
      <c r="H40" s="43">
        <v>2920</v>
      </c>
      <c r="I40" s="44">
        <v>1</v>
      </c>
      <c r="J40" s="57">
        <f t="shared" si="0"/>
        <v>350.4</v>
      </c>
      <c r="K40" s="46"/>
      <c r="L40" s="47"/>
      <c r="M40" s="48"/>
      <c r="N40" s="64"/>
      <c r="O40" s="49"/>
      <c r="P40" s="47"/>
      <c r="Q40" s="50"/>
      <c r="S40" s="60"/>
    </row>
    <row r="41" spans="2:19" ht="14.45" customHeight="1" outlineLevel="1">
      <c r="B41" s="119" t="s">
        <v>745</v>
      </c>
      <c r="C41" s="52" t="s">
        <v>744</v>
      </c>
      <c r="D41" s="58">
        <v>6</v>
      </c>
      <c r="E41" s="41">
        <v>150</v>
      </c>
      <c r="F41" s="55">
        <v>0.15</v>
      </c>
      <c r="G41" s="56">
        <f t="shared" si="1"/>
        <v>172.5</v>
      </c>
      <c r="H41" s="43">
        <v>1800</v>
      </c>
      <c r="I41" s="44">
        <v>1</v>
      </c>
      <c r="J41" s="57">
        <f t="shared" si="0"/>
        <v>1863</v>
      </c>
      <c r="K41" s="46"/>
      <c r="L41" s="47"/>
      <c r="M41" s="48"/>
      <c r="N41" s="64"/>
      <c r="O41" s="49"/>
      <c r="P41" s="47"/>
      <c r="Q41" s="50"/>
      <c r="S41" s="60"/>
    </row>
    <row r="42" spans="2:19" ht="14.45" customHeight="1" outlineLevel="1">
      <c r="B42" s="59"/>
      <c r="C42" s="39"/>
      <c r="D42" s="58"/>
      <c r="E42" s="41"/>
      <c r="F42" s="55"/>
      <c r="G42" s="56"/>
      <c r="H42" s="43"/>
      <c r="I42" s="44"/>
      <c r="J42" s="57"/>
      <c r="K42" s="46"/>
      <c r="L42" s="47"/>
      <c r="M42" s="48"/>
      <c r="N42" s="64"/>
      <c r="O42" s="49"/>
      <c r="P42" s="47"/>
      <c r="Q42" s="50"/>
      <c r="S42" s="60"/>
    </row>
    <row r="43" spans="2:19" ht="14.45" customHeight="1" outlineLevel="1">
      <c r="B43" s="59"/>
      <c r="C43" s="39"/>
      <c r="D43" s="58"/>
      <c r="E43" s="41"/>
      <c r="F43" s="55"/>
      <c r="G43" s="56">
        <f t="shared" si="1"/>
        <v>0</v>
      </c>
      <c r="H43" s="43"/>
      <c r="I43" s="44">
        <v>1</v>
      </c>
      <c r="J43" s="57">
        <f t="shared" si="0"/>
        <v>0</v>
      </c>
      <c r="K43" s="46"/>
      <c r="L43" s="47"/>
      <c r="M43" s="48"/>
      <c r="N43" s="64"/>
      <c r="O43" s="49"/>
      <c r="P43" s="47"/>
      <c r="Q43" s="50"/>
      <c r="S43" s="60"/>
    </row>
    <row r="44" spans="2:19" ht="13.5" thickBot="1">
      <c r="B44" s="65"/>
      <c r="C44" s="66" t="s">
        <v>66</v>
      </c>
      <c r="D44" s="67">
        <f>SUM(D7:D43)</f>
        <v>310</v>
      </c>
      <c r="E44" s="68"/>
      <c r="F44" s="68"/>
      <c r="G44" s="68"/>
      <c r="H44" s="67"/>
      <c r="I44" s="69"/>
      <c r="J44" s="70">
        <f>SUM(J7:J43)</f>
        <v>66064.019100000005</v>
      </c>
      <c r="K44" s="66"/>
      <c r="L44" s="67"/>
      <c r="M44" s="66"/>
      <c r="N44" s="69"/>
      <c r="O44" s="68"/>
      <c r="P44" s="67"/>
      <c r="Q44" s="67"/>
    </row>
  </sheetData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topLeftCell="A4" zoomScale="85" zoomScaleNormal="85" workbookViewId="0">
      <selection activeCell="K45" sqref="K45"/>
    </sheetView>
  </sheetViews>
  <sheetFormatPr defaultColWidth="9.140625" defaultRowHeight="12.75" outlineLevelRow="1"/>
  <cols>
    <col min="1" max="1" width="12" style="1" customWidth="1"/>
    <col min="2" max="2" width="47" style="1" customWidth="1"/>
    <col min="3" max="3" width="20.140625" style="1" customWidth="1"/>
    <col min="4" max="4" width="8" style="1" customWidth="1"/>
    <col min="5" max="6" width="9.140625" style="1"/>
    <col min="7" max="7" width="11.140625" style="1" customWidth="1"/>
    <col min="8" max="8" width="12.85546875" style="1" customWidth="1"/>
    <col min="9" max="9" width="11" style="1" customWidth="1"/>
    <col min="10" max="10" width="11.28515625" style="1" customWidth="1"/>
    <col min="11" max="11" width="30.140625" style="1" customWidth="1"/>
    <col min="12" max="13" width="9.140625" style="1"/>
    <col min="14" max="14" width="11.42578125" style="1" customWidth="1"/>
    <col min="15" max="15" width="9.140625" style="1"/>
    <col min="16" max="16" width="12.5703125" style="1" customWidth="1"/>
    <col min="17" max="16384" width="9.140625" style="1"/>
  </cols>
  <sheetData>
    <row r="1" spans="1:21">
      <c r="B1" s="2"/>
      <c r="C1" s="2"/>
      <c r="D1" s="3"/>
      <c r="E1" s="3"/>
      <c r="F1" s="3"/>
      <c r="G1" s="3"/>
      <c r="H1" s="3"/>
      <c r="I1" s="4"/>
      <c r="J1" s="5"/>
      <c r="K1" s="2"/>
      <c r="L1" s="3"/>
      <c r="M1" s="2"/>
      <c r="N1" s="3"/>
      <c r="O1" s="3"/>
      <c r="P1" s="3"/>
    </row>
    <row r="2" spans="1:21" ht="13.5" thickBot="1">
      <c r="A2" s="6" t="s">
        <v>0</v>
      </c>
      <c r="G2" s="6"/>
      <c r="J2" s="7"/>
    </row>
    <row r="3" spans="1:21">
      <c r="B3" s="8" t="s">
        <v>25</v>
      </c>
      <c r="C3" s="9"/>
      <c r="D3" s="10" t="s">
        <v>2</v>
      </c>
      <c r="E3" s="11"/>
      <c r="F3" s="11"/>
      <c r="G3" s="11"/>
      <c r="H3" s="11"/>
      <c r="I3" s="11"/>
      <c r="J3" s="11"/>
      <c r="K3" s="12" t="s">
        <v>3</v>
      </c>
      <c r="L3" s="11"/>
      <c r="M3" s="11"/>
      <c r="N3" s="11"/>
      <c r="O3" s="11"/>
      <c r="P3" s="13"/>
    </row>
    <row r="4" spans="1:21" ht="51.75" customHeight="1">
      <c r="B4" s="14" t="s">
        <v>4</v>
      </c>
      <c r="C4" s="15" t="s">
        <v>5</v>
      </c>
      <c r="D4" s="16" t="s">
        <v>6</v>
      </c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7" t="s">
        <v>12</v>
      </c>
      <c r="K4" s="18" t="s">
        <v>13</v>
      </c>
      <c r="L4" s="19" t="s">
        <v>14</v>
      </c>
      <c r="M4" s="19" t="s">
        <v>15</v>
      </c>
      <c r="N4" s="19" t="s">
        <v>16</v>
      </c>
      <c r="O4" s="19" t="s">
        <v>17</v>
      </c>
      <c r="P4" s="20" t="s">
        <v>18</v>
      </c>
    </row>
    <row r="5" spans="1:21" ht="16.5" customHeight="1" thickBot="1">
      <c r="B5" s="21"/>
      <c r="C5" s="22"/>
      <c r="D5" s="23" t="s">
        <v>19</v>
      </c>
      <c r="E5" s="24" t="s">
        <v>20</v>
      </c>
      <c r="F5" s="24" t="s">
        <v>21</v>
      </c>
      <c r="G5" s="24" t="s">
        <v>20</v>
      </c>
      <c r="H5" s="23" t="s">
        <v>22</v>
      </c>
      <c r="I5" s="24" t="s">
        <v>21</v>
      </c>
      <c r="J5" s="25" t="s">
        <v>23</v>
      </c>
      <c r="K5" s="21"/>
      <c r="L5" s="23" t="s">
        <v>19</v>
      </c>
      <c r="M5" s="24" t="s">
        <v>20</v>
      </c>
      <c r="N5" s="24" t="s">
        <v>23</v>
      </c>
      <c r="O5" s="23" t="s">
        <v>23</v>
      </c>
      <c r="P5" s="26" t="s">
        <v>24</v>
      </c>
      <c r="R5" s="27"/>
    </row>
    <row r="6" spans="1:21" ht="49.5" customHeight="1" thickTop="1">
      <c r="B6" s="28" t="s">
        <v>25</v>
      </c>
      <c r="C6" s="29"/>
      <c r="D6" s="30"/>
      <c r="E6" s="31"/>
      <c r="F6" s="31"/>
      <c r="G6" s="31"/>
      <c r="H6" s="32"/>
      <c r="I6" s="32"/>
      <c r="J6" s="33"/>
      <c r="K6" s="28"/>
      <c r="L6" s="35"/>
      <c r="M6" s="31"/>
      <c r="N6" s="31"/>
      <c r="O6" s="35"/>
      <c r="P6" s="34"/>
      <c r="R6" s="36"/>
      <c r="S6" s="37"/>
      <c r="T6" s="37"/>
      <c r="U6" s="37"/>
    </row>
    <row r="7" spans="1:21" ht="14.45" customHeight="1" outlineLevel="1">
      <c r="B7" s="38" t="s">
        <v>26</v>
      </c>
      <c r="C7" s="39" t="s">
        <v>27</v>
      </c>
      <c r="D7" s="40">
        <v>33</v>
      </c>
      <c r="E7" s="41">
        <v>150</v>
      </c>
      <c r="F7" s="42">
        <v>0.15</v>
      </c>
      <c r="G7" s="41">
        <f>E7*(1+F7)</f>
        <v>172.5</v>
      </c>
      <c r="H7" s="43">
        <v>4745</v>
      </c>
      <c r="I7" s="44">
        <v>0.5</v>
      </c>
      <c r="J7" s="45">
        <f>(G7/1000*H7)*I7*D7</f>
        <v>13505.456249999999</v>
      </c>
      <c r="K7" s="46"/>
      <c r="L7" s="47"/>
      <c r="M7" s="48"/>
      <c r="N7" s="49"/>
      <c r="O7" s="47"/>
      <c r="P7" s="50"/>
      <c r="R7" s="36"/>
      <c r="S7" s="37"/>
      <c r="T7" s="37"/>
      <c r="U7" s="37"/>
    </row>
    <row r="8" spans="1:21" ht="14.45" customHeight="1" outlineLevel="1">
      <c r="B8" s="51" t="s">
        <v>26</v>
      </c>
      <c r="C8" s="52" t="s">
        <v>27</v>
      </c>
      <c r="D8" s="53">
        <v>14</v>
      </c>
      <c r="E8" s="54">
        <v>150</v>
      </c>
      <c r="F8" s="55">
        <v>0.15</v>
      </c>
      <c r="G8" s="56">
        <f>E8*(1+F8)</f>
        <v>172.5</v>
      </c>
      <c r="H8" s="43">
        <v>1825</v>
      </c>
      <c r="I8" s="44">
        <v>0.75</v>
      </c>
      <c r="J8" s="57">
        <f t="shared" ref="J8:J42" si="0">(G8/1000*H8)*I8*D8</f>
        <v>3305.53125</v>
      </c>
      <c r="K8" s="46"/>
      <c r="L8" s="47"/>
      <c r="M8" s="48"/>
      <c r="N8" s="49"/>
      <c r="O8" s="47"/>
      <c r="P8" s="50"/>
      <c r="R8" s="36"/>
      <c r="S8" s="37"/>
      <c r="T8" s="37"/>
      <c r="U8" s="37"/>
    </row>
    <row r="9" spans="1:21" ht="14.45" customHeight="1" outlineLevel="1">
      <c r="B9" s="51" t="s">
        <v>26</v>
      </c>
      <c r="C9" s="52" t="s">
        <v>28</v>
      </c>
      <c r="D9" s="53">
        <v>32</v>
      </c>
      <c r="E9" s="54">
        <v>98</v>
      </c>
      <c r="F9" s="55">
        <v>0</v>
      </c>
      <c r="G9" s="56">
        <f t="shared" ref="G9:G42" si="1">E9*(1+F9)</f>
        <v>98</v>
      </c>
      <c r="H9" s="43">
        <v>4745</v>
      </c>
      <c r="I9" s="44">
        <v>0.8</v>
      </c>
      <c r="J9" s="57">
        <f t="shared" si="0"/>
        <v>11904.256000000001</v>
      </c>
      <c r="K9" s="46"/>
      <c r="L9" s="47"/>
      <c r="M9" s="48"/>
      <c r="N9" s="49"/>
      <c r="O9" s="47"/>
      <c r="P9" s="50"/>
      <c r="R9" s="36"/>
      <c r="S9" s="37"/>
      <c r="T9" s="37"/>
      <c r="U9" s="37"/>
    </row>
    <row r="10" spans="1:21" ht="14.45" customHeight="1" outlineLevel="1">
      <c r="B10" s="51" t="s">
        <v>26</v>
      </c>
      <c r="C10" s="52" t="s">
        <v>29</v>
      </c>
      <c r="D10" s="53">
        <v>2</v>
      </c>
      <c r="E10" s="54">
        <v>240</v>
      </c>
      <c r="F10" s="55">
        <v>0.2</v>
      </c>
      <c r="G10" s="56">
        <f t="shared" si="1"/>
        <v>288</v>
      </c>
      <c r="H10" s="43">
        <v>4745</v>
      </c>
      <c r="I10" s="44">
        <v>0.5</v>
      </c>
      <c r="J10" s="57">
        <f t="shared" si="0"/>
        <v>1366.56</v>
      </c>
      <c r="K10" s="46"/>
      <c r="L10" s="47"/>
      <c r="M10" s="48"/>
      <c r="N10" s="49"/>
      <c r="O10" s="47"/>
      <c r="P10" s="50"/>
      <c r="R10" s="36"/>
    </row>
    <row r="11" spans="1:21" ht="14.45" customHeight="1" outlineLevel="1">
      <c r="B11" s="51" t="s">
        <v>26</v>
      </c>
      <c r="C11" s="39" t="s">
        <v>30</v>
      </c>
      <c r="D11" s="58">
        <v>41</v>
      </c>
      <c r="E11" s="41">
        <v>20</v>
      </c>
      <c r="F11" s="55">
        <v>0</v>
      </c>
      <c r="G11" s="56">
        <f t="shared" si="1"/>
        <v>20</v>
      </c>
      <c r="H11" s="43">
        <v>2920</v>
      </c>
      <c r="I11" s="44">
        <v>0.5</v>
      </c>
      <c r="J11" s="57">
        <f t="shared" si="0"/>
        <v>1197.2</v>
      </c>
      <c r="K11" s="46"/>
      <c r="L11" s="47"/>
      <c r="M11" s="48"/>
      <c r="N11" s="49"/>
      <c r="O11" s="47"/>
      <c r="P11" s="50"/>
      <c r="R11" s="36"/>
    </row>
    <row r="12" spans="1:21" ht="14.45" customHeight="1" outlineLevel="1">
      <c r="B12" s="59" t="s">
        <v>26</v>
      </c>
      <c r="C12" s="52" t="s">
        <v>31</v>
      </c>
      <c r="D12" s="58">
        <v>3</v>
      </c>
      <c r="E12" s="41">
        <v>36</v>
      </c>
      <c r="F12" s="55">
        <v>0.15</v>
      </c>
      <c r="G12" s="56">
        <f t="shared" si="1"/>
        <v>41.4</v>
      </c>
      <c r="H12" s="43">
        <v>2920</v>
      </c>
      <c r="I12" s="44">
        <v>0.3</v>
      </c>
      <c r="J12" s="57">
        <f t="shared" si="0"/>
        <v>108.79919999999998</v>
      </c>
      <c r="K12" s="46"/>
      <c r="L12" s="47"/>
      <c r="M12" s="48"/>
      <c r="N12" s="49"/>
      <c r="O12" s="47"/>
      <c r="P12" s="50"/>
      <c r="R12" s="36"/>
    </row>
    <row r="13" spans="1:21" ht="14.45" customHeight="1" outlineLevel="1">
      <c r="B13" s="59" t="s">
        <v>32</v>
      </c>
      <c r="C13" s="52" t="s">
        <v>33</v>
      </c>
      <c r="D13" s="58">
        <v>3</v>
      </c>
      <c r="E13" s="41">
        <v>72</v>
      </c>
      <c r="F13" s="55">
        <v>0.15</v>
      </c>
      <c r="G13" s="56">
        <f t="shared" si="1"/>
        <v>82.8</v>
      </c>
      <c r="H13" s="43">
        <v>4745</v>
      </c>
      <c r="I13" s="44">
        <v>0.5</v>
      </c>
      <c r="J13" s="57">
        <f t="shared" si="0"/>
        <v>589.32899999999995</v>
      </c>
      <c r="K13" s="46"/>
      <c r="L13" s="47"/>
      <c r="M13" s="48"/>
      <c r="N13" s="49"/>
      <c r="O13" s="47"/>
      <c r="P13" s="50"/>
      <c r="R13" s="60"/>
    </row>
    <row r="14" spans="1:21" ht="14.45" customHeight="1" outlineLevel="1">
      <c r="B14" s="59" t="s">
        <v>34</v>
      </c>
      <c r="C14" s="52" t="s">
        <v>33</v>
      </c>
      <c r="D14" s="58">
        <v>8</v>
      </c>
      <c r="E14" s="41">
        <v>72</v>
      </c>
      <c r="F14" s="55">
        <v>0.15</v>
      </c>
      <c r="G14" s="56">
        <f t="shared" si="1"/>
        <v>82.8</v>
      </c>
      <c r="H14" s="43">
        <v>4745</v>
      </c>
      <c r="I14" s="44">
        <v>1</v>
      </c>
      <c r="J14" s="57">
        <f t="shared" si="0"/>
        <v>3143.0879999999997</v>
      </c>
      <c r="K14" s="46"/>
      <c r="L14" s="47"/>
      <c r="M14" s="48"/>
      <c r="N14" s="49"/>
      <c r="O14" s="47"/>
      <c r="P14" s="50"/>
      <c r="R14" s="60"/>
    </row>
    <row r="15" spans="1:21" ht="14.45" customHeight="1" outlineLevel="1">
      <c r="B15" s="59" t="s">
        <v>35</v>
      </c>
      <c r="C15" s="52" t="s">
        <v>36</v>
      </c>
      <c r="D15" s="58">
        <v>14</v>
      </c>
      <c r="E15" s="41">
        <v>120</v>
      </c>
      <c r="F15" s="55">
        <v>0</v>
      </c>
      <c r="G15" s="56">
        <f t="shared" si="1"/>
        <v>120</v>
      </c>
      <c r="H15" s="43">
        <v>4745</v>
      </c>
      <c r="I15" s="44">
        <v>0.9</v>
      </c>
      <c r="J15" s="57">
        <f t="shared" si="0"/>
        <v>7174.4400000000005</v>
      </c>
      <c r="K15" s="46"/>
      <c r="L15" s="47"/>
      <c r="M15" s="48"/>
      <c r="N15" s="49"/>
      <c r="O15" s="47"/>
      <c r="P15" s="50"/>
      <c r="R15" s="60"/>
    </row>
    <row r="16" spans="1:21" ht="14.45" customHeight="1" outlineLevel="1">
      <c r="B16" s="59" t="s">
        <v>35</v>
      </c>
      <c r="C16" s="52" t="s">
        <v>30</v>
      </c>
      <c r="D16" s="58">
        <v>15</v>
      </c>
      <c r="E16" s="41">
        <v>20</v>
      </c>
      <c r="F16" s="55">
        <v>0</v>
      </c>
      <c r="G16" s="56">
        <f>E16*(1+F16)</f>
        <v>20</v>
      </c>
      <c r="H16" s="43">
        <v>4745</v>
      </c>
      <c r="I16" s="44">
        <v>0.9</v>
      </c>
      <c r="J16" s="57">
        <f t="shared" si="0"/>
        <v>1281.1500000000001</v>
      </c>
      <c r="K16" s="46"/>
      <c r="L16" s="47"/>
      <c r="M16" s="48"/>
      <c r="N16" s="49"/>
      <c r="O16" s="47"/>
      <c r="P16" s="50"/>
      <c r="R16" s="60"/>
    </row>
    <row r="17" spans="2:18" ht="14.45" customHeight="1" outlineLevel="1">
      <c r="B17" s="59" t="s">
        <v>35</v>
      </c>
      <c r="C17" s="52" t="s">
        <v>37</v>
      </c>
      <c r="D17" s="58">
        <v>1</v>
      </c>
      <c r="E17" s="41">
        <v>18</v>
      </c>
      <c r="F17" s="55">
        <v>0.15</v>
      </c>
      <c r="G17" s="56">
        <f t="shared" si="1"/>
        <v>20.7</v>
      </c>
      <c r="H17" s="43">
        <v>4745</v>
      </c>
      <c r="I17" s="44">
        <v>0.9</v>
      </c>
      <c r="J17" s="57">
        <f t="shared" si="0"/>
        <v>88.399349999999998</v>
      </c>
      <c r="K17" s="46"/>
      <c r="L17" s="47"/>
      <c r="M17" s="48"/>
      <c r="N17" s="49"/>
      <c r="O17" s="47"/>
      <c r="P17" s="50"/>
      <c r="R17" s="60"/>
    </row>
    <row r="18" spans="2:18" ht="14.45" customHeight="1" outlineLevel="1">
      <c r="B18" s="59" t="s">
        <v>38</v>
      </c>
      <c r="C18" s="39" t="s">
        <v>31</v>
      </c>
      <c r="D18" s="58">
        <v>40</v>
      </c>
      <c r="E18" s="41">
        <v>36</v>
      </c>
      <c r="F18" s="55">
        <v>0.15</v>
      </c>
      <c r="G18" s="56">
        <f t="shared" si="1"/>
        <v>41.4</v>
      </c>
      <c r="H18" s="43">
        <v>4745</v>
      </c>
      <c r="I18" s="44">
        <v>0.9</v>
      </c>
      <c r="J18" s="57">
        <f t="shared" si="0"/>
        <v>7071.9480000000003</v>
      </c>
      <c r="K18" s="46"/>
      <c r="L18" s="47"/>
      <c r="M18" s="48"/>
      <c r="N18" s="49"/>
      <c r="O18" s="47"/>
      <c r="P18" s="50"/>
      <c r="R18" s="60"/>
    </row>
    <row r="19" spans="2:18" ht="14.45" customHeight="1" outlineLevel="1">
      <c r="B19" s="59" t="s">
        <v>39</v>
      </c>
      <c r="C19" s="52" t="s">
        <v>40</v>
      </c>
      <c r="D19" s="58">
        <v>7</v>
      </c>
      <c r="E19" s="41">
        <v>20</v>
      </c>
      <c r="F19" s="55">
        <v>0</v>
      </c>
      <c r="G19" s="56">
        <f t="shared" si="1"/>
        <v>20</v>
      </c>
      <c r="H19" s="43">
        <v>4745</v>
      </c>
      <c r="I19" s="44">
        <v>0.5</v>
      </c>
      <c r="J19" s="57">
        <f t="shared" si="0"/>
        <v>332.15000000000003</v>
      </c>
      <c r="K19" s="46"/>
      <c r="L19" s="47"/>
      <c r="M19" s="48"/>
      <c r="N19" s="49"/>
      <c r="O19" s="47"/>
      <c r="P19" s="50"/>
      <c r="R19" s="60"/>
    </row>
    <row r="20" spans="2:18" ht="14.45" customHeight="1" outlineLevel="1">
      <c r="B20" s="59" t="s">
        <v>41</v>
      </c>
      <c r="C20" s="39" t="s">
        <v>40</v>
      </c>
      <c r="D20" s="58">
        <v>21</v>
      </c>
      <c r="E20" s="41">
        <v>20</v>
      </c>
      <c r="F20" s="55">
        <v>0</v>
      </c>
      <c r="G20" s="56">
        <f t="shared" si="1"/>
        <v>20</v>
      </c>
      <c r="H20" s="43">
        <v>4745</v>
      </c>
      <c r="I20" s="44">
        <v>0.5</v>
      </c>
      <c r="J20" s="57">
        <f t="shared" si="0"/>
        <v>996.45</v>
      </c>
      <c r="K20" s="46"/>
      <c r="L20" s="47"/>
      <c r="M20" s="48"/>
      <c r="N20" s="49"/>
      <c r="O20" s="47"/>
      <c r="P20" s="50"/>
      <c r="R20" s="60"/>
    </row>
    <row r="21" spans="2:18" ht="14.45" customHeight="1" outlineLevel="1">
      <c r="B21" s="59" t="s">
        <v>42</v>
      </c>
      <c r="C21" s="39" t="s">
        <v>33</v>
      </c>
      <c r="D21" s="58">
        <v>4</v>
      </c>
      <c r="E21" s="41">
        <v>72</v>
      </c>
      <c r="F21" s="55">
        <v>0.15</v>
      </c>
      <c r="G21" s="56">
        <f t="shared" si="1"/>
        <v>82.8</v>
      </c>
      <c r="H21" s="43">
        <v>4745</v>
      </c>
      <c r="I21" s="44">
        <v>0.9</v>
      </c>
      <c r="J21" s="57">
        <f t="shared" si="0"/>
        <v>1414.3896</v>
      </c>
      <c r="K21" s="46"/>
      <c r="L21" s="47"/>
      <c r="M21" s="48"/>
      <c r="N21" s="49"/>
      <c r="O21" s="47"/>
      <c r="P21" s="50"/>
      <c r="R21" s="60"/>
    </row>
    <row r="22" spans="2:18" ht="14.45" customHeight="1" outlineLevel="1">
      <c r="B22" s="59" t="s">
        <v>43</v>
      </c>
      <c r="C22" s="52" t="s">
        <v>33</v>
      </c>
      <c r="D22" s="58">
        <v>4</v>
      </c>
      <c r="E22" s="41">
        <v>72</v>
      </c>
      <c r="F22" s="55">
        <v>0.15</v>
      </c>
      <c r="G22" s="56">
        <f t="shared" si="1"/>
        <v>82.8</v>
      </c>
      <c r="H22" s="43">
        <v>4745</v>
      </c>
      <c r="I22" s="44">
        <v>0.9</v>
      </c>
      <c r="J22" s="57">
        <f t="shared" si="0"/>
        <v>1414.3896</v>
      </c>
      <c r="K22" s="46"/>
      <c r="L22" s="47"/>
      <c r="M22" s="48"/>
      <c r="N22" s="49"/>
      <c r="O22" s="47"/>
      <c r="P22" s="50"/>
      <c r="R22" s="60"/>
    </row>
    <row r="23" spans="2:18" ht="14.45" customHeight="1" outlineLevel="1">
      <c r="B23" s="59" t="s">
        <v>44</v>
      </c>
      <c r="C23" s="52" t="s">
        <v>30</v>
      </c>
      <c r="D23" s="58">
        <v>1</v>
      </c>
      <c r="E23" s="41">
        <v>20</v>
      </c>
      <c r="F23" s="55">
        <v>0</v>
      </c>
      <c r="G23" s="56">
        <f t="shared" si="1"/>
        <v>20</v>
      </c>
      <c r="H23" s="43">
        <v>4745</v>
      </c>
      <c r="I23" s="44">
        <v>0.9</v>
      </c>
      <c r="J23" s="57">
        <f t="shared" si="0"/>
        <v>85.410000000000011</v>
      </c>
      <c r="K23" s="46"/>
      <c r="L23" s="47"/>
      <c r="M23" s="48"/>
      <c r="N23" s="49"/>
      <c r="O23" s="47"/>
      <c r="P23" s="50"/>
      <c r="R23" s="60"/>
    </row>
    <row r="24" spans="2:18" ht="14.45" customHeight="1" outlineLevel="1">
      <c r="B24" s="59" t="s">
        <v>45</v>
      </c>
      <c r="C24" s="52" t="s">
        <v>30</v>
      </c>
      <c r="D24" s="39">
        <v>9</v>
      </c>
      <c r="E24" s="41">
        <v>20</v>
      </c>
      <c r="F24" s="55">
        <v>0</v>
      </c>
      <c r="G24" s="56">
        <f t="shared" si="1"/>
        <v>20</v>
      </c>
      <c r="H24" s="43">
        <v>4745</v>
      </c>
      <c r="I24" s="44">
        <v>0.9</v>
      </c>
      <c r="J24" s="57">
        <f t="shared" si="0"/>
        <v>768.69</v>
      </c>
      <c r="K24" s="46"/>
      <c r="L24" s="47"/>
      <c r="M24" s="48"/>
      <c r="N24" s="49"/>
      <c r="O24" s="47"/>
      <c r="P24" s="50"/>
      <c r="R24" s="60"/>
    </row>
    <row r="25" spans="2:18" ht="14.45" customHeight="1" outlineLevel="1">
      <c r="B25" s="59" t="s">
        <v>46</v>
      </c>
      <c r="C25" s="39" t="s">
        <v>37</v>
      </c>
      <c r="D25" s="39">
        <v>11</v>
      </c>
      <c r="E25" s="41">
        <v>18</v>
      </c>
      <c r="F25" s="55">
        <v>0.15</v>
      </c>
      <c r="G25" s="56">
        <f t="shared" si="1"/>
        <v>20.7</v>
      </c>
      <c r="H25" s="43">
        <v>4745</v>
      </c>
      <c r="I25" s="44">
        <v>0.9</v>
      </c>
      <c r="J25" s="57">
        <f t="shared" si="0"/>
        <v>972.39284999999995</v>
      </c>
      <c r="K25" s="46"/>
      <c r="L25" s="47"/>
      <c r="M25" s="48"/>
      <c r="N25" s="49"/>
      <c r="O25" s="47"/>
      <c r="P25" s="50"/>
      <c r="R25" s="60"/>
    </row>
    <row r="26" spans="2:18" ht="14.45" customHeight="1" outlineLevel="1">
      <c r="B26" s="59" t="s">
        <v>47</v>
      </c>
      <c r="C26" s="39" t="s">
        <v>48</v>
      </c>
      <c r="D26" s="39">
        <v>7</v>
      </c>
      <c r="E26" s="41">
        <v>52</v>
      </c>
      <c r="F26" s="55">
        <v>0.15</v>
      </c>
      <c r="G26" s="56">
        <f t="shared" si="1"/>
        <v>59.8</v>
      </c>
      <c r="H26" s="43">
        <v>4380</v>
      </c>
      <c r="I26" s="44">
        <v>0.8</v>
      </c>
      <c r="J26" s="57">
        <f t="shared" si="0"/>
        <v>1466.7744</v>
      </c>
      <c r="K26" s="46"/>
      <c r="L26" s="47"/>
      <c r="M26" s="48"/>
      <c r="N26" s="49"/>
      <c r="O26" s="47"/>
      <c r="P26" s="50"/>
      <c r="R26" s="60"/>
    </row>
    <row r="27" spans="2:18" ht="14.45" customHeight="1" outlineLevel="1">
      <c r="B27" s="59" t="s">
        <v>47</v>
      </c>
      <c r="C27" s="52" t="s">
        <v>49</v>
      </c>
      <c r="D27" s="39">
        <v>7</v>
      </c>
      <c r="E27" s="41">
        <v>40</v>
      </c>
      <c r="F27" s="55">
        <v>0</v>
      </c>
      <c r="G27" s="56">
        <f t="shared" si="1"/>
        <v>40</v>
      </c>
      <c r="H27" s="43">
        <v>4380</v>
      </c>
      <c r="I27" s="44">
        <v>0.8</v>
      </c>
      <c r="J27" s="57">
        <f t="shared" si="0"/>
        <v>981.12000000000012</v>
      </c>
      <c r="K27" s="46"/>
      <c r="L27" s="47"/>
      <c r="M27" s="48"/>
      <c r="N27" s="49"/>
      <c r="O27" s="47"/>
      <c r="P27" s="50"/>
      <c r="R27" s="60"/>
    </row>
    <row r="28" spans="2:18" ht="14.45" customHeight="1" outlineLevel="1">
      <c r="B28" s="59" t="s">
        <v>50</v>
      </c>
      <c r="C28" s="52" t="s">
        <v>33</v>
      </c>
      <c r="D28" s="39">
        <v>2</v>
      </c>
      <c r="E28" s="41">
        <v>72</v>
      </c>
      <c r="F28" s="55">
        <v>0.15</v>
      </c>
      <c r="G28" s="56">
        <f t="shared" si="1"/>
        <v>82.8</v>
      </c>
      <c r="H28" s="43">
        <v>4380</v>
      </c>
      <c r="I28" s="44">
        <v>1</v>
      </c>
      <c r="J28" s="57">
        <f t="shared" si="0"/>
        <v>725.32799999999997</v>
      </c>
      <c r="K28" s="46"/>
      <c r="L28" s="47"/>
      <c r="M28" s="48"/>
      <c r="N28" s="49"/>
      <c r="O28" s="47"/>
      <c r="P28" s="50"/>
      <c r="R28" s="60"/>
    </row>
    <row r="29" spans="2:18" ht="14.45" customHeight="1" outlineLevel="1">
      <c r="B29" s="59" t="s">
        <v>51</v>
      </c>
      <c r="C29" s="52" t="s">
        <v>31</v>
      </c>
      <c r="D29" s="39">
        <v>3</v>
      </c>
      <c r="E29" s="41">
        <v>36</v>
      </c>
      <c r="F29" s="55">
        <v>0.15</v>
      </c>
      <c r="G29" s="56">
        <f t="shared" si="1"/>
        <v>41.4</v>
      </c>
      <c r="H29" s="43">
        <v>4380</v>
      </c>
      <c r="I29" s="44">
        <v>1</v>
      </c>
      <c r="J29" s="57">
        <f t="shared" si="0"/>
        <v>543.99599999999998</v>
      </c>
      <c r="K29" s="46"/>
      <c r="L29" s="47"/>
      <c r="M29" s="48"/>
      <c r="N29" s="49"/>
      <c r="O29" s="47"/>
      <c r="P29" s="50"/>
      <c r="R29" s="60"/>
    </row>
    <row r="30" spans="2:18" ht="14.45" customHeight="1" outlineLevel="1">
      <c r="B30" s="59" t="s">
        <v>52</v>
      </c>
      <c r="C30" s="39" t="s">
        <v>53</v>
      </c>
      <c r="D30" s="39">
        <v>3</v>
      </c>
      <c r="E30" s="41">
        <v>108</v>
      </c>
      <c r="F30" s="55">
        <v>0.15</v>
      </c>
      <c r="G30" s="56">
        <f t="shared" si="1"/>
        <v>124.19999999999999</v>
      </c>
      <c r="H30" s="43">
        <v>4380</v>
      </c>
      <c r="I30" s="44">
        <v>1</v>
      </c>
      <c r="J30" s="57">
        <f t="shared" si="0"/>
        <v>1631.9879999999998</v>
      </c>
      <c r="K30" s="46"/>
      <c r="L30" s="47"/>
      <c r="M30" s="48"/>
      <c r="N30" s="49"/>
      <c r="O30" s="47"/>
      <c r="P30" s="50"/>
      <c r="R30" s="60"/>
    </row>
    <row r="31" spans="2:18" ht="14.45" customHeight="1" outlineLevel="1">
      <c r="B31" s="59" t="s">
        <v>54</v>
      </c>
      <c r="C31" s="52" t="s">
        <v>55</v>
      </c>
      <c r="D31" s="39">
        <v>4</v>
      </c>
      <c r="E31" s="41">
        <v>58</v>
      </c>
      <c r="F31" s="55">
        <v>0.15</v>
      </c>
      <c r="G31" s="56">
        <f t="shared" si="1"/>
        <v>66.699999999999989</v>
      </c>
      <c r="H31" s="43">
        <v>4380</v>
      </c>
      <c r="I31" s="44">
        <v>1</v>
      </c>
      <c r="J31" s="57">
        <f t="shared" si="0"/>
        <v>1168.5839999999998</v>
      </c>
      <c r="K31" s="46"/>
      <c r="L31" s="47"/>
      <c r="M31" s="48"/>
      <c r="N31" s="49"/>
      <c r="O31" s="47"/>
      <c r="P31" s="50"/>
      <c r="R31" s="60"/>
    </row>
    <row r="32" spans="2:18" ht="14.45" customHeight="1" outlineLevel="1">
      <c r="B32" s="59" t="s">
        <v>56</v>
      </c>
      <c r="C32" s="52" t="s">
        <v>37</v>
      </c>
      <c r="D32" s="39">
        <v>1</v>
      </c>
      <c r="E32" s="41">
        <v>18</v>
      </c>
      <c r="F32" s="55">
        <v>0.15</v>
      </c>
      <c r="G32" s="56">
        <f t="shared" si="1"/>
        <v>20.7</v>
      </c>
      <c r="H32" s="43">
        <v>4380</v>
      </c>
      <c r="I32" s="44">
        <v>1</v>
      </c>
      <c r="J32" s="57">
        <f t="shared" si="0"/>
        <v>90.665999999999997</v>
      </c>
      <c r="K32" s="46"/>
      <c r="L32" s="47"/>
      <c r="M32" s="48"/>
      <c r="N32" s="49"/>
      <c r="O32" s="47"/>
      <c r="P32" s="50"/>
      <c r="R32" s="60"/>
    </row>
    <row r="33" spans="2:18" ht="14.45" customHeight="1" outlineLevel="1">
      <c r="B33" s="59" t="s">
        <v>57</v>
      </c>
      <c r="C33" s="52" t="s">
        <v>33</v>
      </c>
      <c r="D33" s="39">
        <v>2</v>
      </c>
      <c r="E33" s="41">
        <v>72</v>
      </c>
      <c r="F33" s="55">
        <v>0.15</v>
      </c>
      <c r="G33" s="56">
        <f t="shared" si="1"/>
        <v>82.8</v>
      </c>
      <c r="H33" s="43">
        <v>4380</v>
      </c>
      <c r="I33" s="44">
        <v>1</v>
      </c>
      <c r="J33" s="57">
        <f t="shared" si="0"/>
        <v>725.32799999999997</v>
      </c>
      <c r="K33" s="46"/>
      <c r="L33" s="47"/>
      <c r="M33" s="48"/>
      <c r="N33" s="49"/>
      <c r="O33" s="47"/>
      <c r="P33" s="50"/>
      <c r="R33" s="60"/>
    </row>
    <row r="34" spans="2:18" ht="14.45" customHeight="1" outlineLevel="1">
      <c r="B34" s="59" t="s">
        <v>57</v>
      </c>
      <c r="C34" s="39" t="s">
        <v>31</v>
      </c>
      <c r="D34" s="39">
        <v>1</v>
      </c>
      <c r="E34" s="41">
        <v>36</v>
      </c>
      <c r="F34" s="55">
        <v>0.15</v>
      </c>
      <c r="G34" s="56">
        <f t="shared" si="1"/>
        <v>41.4</v>
      </c>
      <c r="H34" s="43">
        <v>4380</v>
      </c>
      <c r="I34" s="44">
        <v>1</v>
      </c>
      <c r="J34" s="57">
        <f t="shared" si="0"/>
        <v>181.33199999999999</v>
      </c>
      <c r="K34" s="46"/>
      <c r="L34" s="47"/>
      <c r="M34" s="48"/>
      <c r="N34" s="49"/>
      <c r="O34" s="47"/>
      <c r="P34" s="50"/>
      <c r="R34" s="60"/>
    </row>
    <row r="35" spans="2:18" ht="14.45" customHeight="1" outlineLevel="1">
      <c r="B35" s="59" t="s">
        <v>58</v>
      </c>
      <c r="C35" s="52" t="s">
        <v>31</v>
      </c>
      <c r="D35" s="39">
        <v>2</v>
      </c>
      <c r="E35" s="41">
        <v>36</v>
      </c>
      <c r="F35" s="55">
        <v>0.15</v>
      </c>
      <c r="G35" s="56">
        <f t="shared" si="1"/>
        <v>41.4</v>
      </c>
      <c r="H35" s="43">
        <v>4380</v>
      </c>
      <c r="I35" s="44">
        <v>1</v>
      </c>
      <c r="J35" s="57">
        <f t="shared" si="0"/>
        <v>362.66399999999999</v>
      </c>
      <c r="K35" s="46"/>
      <c r="L35" s="47"/>
      <c r="M35" s="48"/>
      <c r="N35" s="49"/>
      <c r="O35" s="47"/>
      <c r="P35" s="50"/>
      <c r="R35" s="60"/>
    </row>
    <row r="36" spans="2:18" ht="14.45" customHeight="1" outlineLevel="1">
      <c r="B36" s="59" t="s">
        <v>59</v>
      </c>
      <c r="C36" s="39" t="s">
        <v>31</v>
      </c>
      <c r="D36" s="39">
        <v>1</v>
      </c>
      <c r="E36" s="41">
        <v>36</v>
      </c>
      <c r="F36" s="55">
        <v>0.15</v>
      </c>
      <c r="G36" s="56">
        <f>E36*(1+F36)</f>
        <v>41.4</v>
      </c>
      <c r="H36" s="43">
        <v>8760</v>
      </c>
      <c r="I36" s="44">
        <v>1</v>
      </c>
      <c r="J36" s="57">
        <f t="shared" si="0"/>
        <v>362.66399999999999</v>
      </c>
      <c r="K36" s="46"/>
      <c r="L36" s="47"/>
      <c r="M36" s="48"/>
      <c r="N36" s="49"/>
      <c r="O36" s="47"/>
      <c r="P36" s="50"/>
      <c r="R36" s="60"/>
    </row>
    <row r="37" spans="2:18" ht="14.45" customHeight="1" outlineLevel="1">
      <c r="B37" s="59" t="s">
        <v>60</v>
      </c>
      <c r="C37" s="52" t="s">
        <v>61</v>
      </c>
      <c r="D37" s="39">
        <v>2</v>
      </c>
      <c r="E37" s="41">
        <v>22</v>
      </c>
      <c r="F37" s="55">
        <v>0.15</v>
      </c>
      <c r="G37" s="56">
        <f t="shared" si="1"/>
        <v>25.299999999999997</v>
      </c>
      <c r="H37" s="43">
        <v>100</v>
      </c>
      <c r="I37" s="44">
        <v>1</v>
      </c>
      <c r="J37" s="57">
        <f t="shared" si="0"/>
        <v>5.0599999999999996</v>
      </c>
      <c r="K37" s="46"/>
      <c r="L37" s="47"/>
      <c r="M37" s="48"/>
      <c r="N37" s="49"/>
      <c r="O37" s="47"/>
      <c r="P37" s="50"/>
      <c r="R37" s="60"/>
    </row>
    <row r="38" spans="2:18" ht="14.45" customHeight="1" outlineLevel="1">
      <c r="B38" s="59" t="s">
        <v>62</v>
      </c>
      <c r="C38" s="39" t="s">
        <v>30</v>
      </c>
      <c r="D38" s="39">
        <v>1</v>
      </c>
      <c r="E38" s="41">
        <v>20</v>
      </c>
      <c r="F38" s="55">
        <v>0</v>
      </c>
      <c r="G38" s="56">
        <f t="shared" si="1"/>
        <v>20</v>
      </c>
      <c r="H38" s="43">
        <v>2920</v>
      </c>
      <c r="I38" s="44">
        <v>1</v>
      </c>
      <c r="J38" s="57">
        <f t="shared" si="0"/>
        <v>58.4</v>
      </c>
      <c r="K38" s="46"/>
      <c r="L38" s="47"/>
      <c r="M38" s="48"/>
      <c r="N38" s="49"/>
      <c r="O38" s="47"/>
      <c r="P38" s="50"/>
      <c r="R38" s="60"/>
    </row>
    <row r="39" spans="2:18" ht="14.45" customHeight="1" outlineLevel="1">
      <c r="B39" s="59" t="s">
        <v>63</v>
      </c>
      <c r="C39" s="39" t="s">
        <v>30</v>
      </c>
      <c r="D39" s="39">
        <v>2</v>
      </c>
      <c r="E39" s="41">
        <v>20</v>
      </c>
      <c r="F39" s="55">
        <v>0</v>
      </c>
      <c r="G39" s="56">
        <f t="shared" si="1"/>
        <v>20</v>
      </c>
      <c r="H39" s="43">
        <v>2920</v>
      </c>
      <c r="I39" s="44">
        <v>1</v>
      </c>
      <c r="J39" s="57">
        <f t="shared" si="0"/>
        <v>116.8</v>
      </c>
      <c r="K39" s="46"/>
      <c r="L39" s="47"/>
      <c r="M39" s="48"/>
      <c r="N39" s="49"/>
      <c r="O39" s="47"/>
      <c r="P39" s="50"/>
      <c r="R39" s="60"/>
    </row>
    <row r="40" spans="2:18" ht="14.45" customHeight="1" outlineLevel="1">
      <c r="B40" s="59" t="s">
        <v>64</v>
      </c>
      <c r="C40" s="39" t="s">
        <v>30</v>
      </c>
      <c r="D40" s="58">
        <v>4</v>
      </c>
      <c r="E40" s="41">
        <v>20</v>
      </c>
      <c r="F40" s="55">
        <v>0</v>
      </c>
      <c r="G40" s="56">
        <f t="shared" si="1"/>
        <v>20</v>
      </c>
      <c r="H40" s="43">
        <v>2920</v>
      </c>
      <c r="I40" s="44">
        <v>1</v>
      </c>
      <c r="J40" s="57">
        <f t="shared" si="0"/>
        <v>233.6</v>
      </c>
      <c r="K40" s="46"/>
      <c r="L40" s="47"/>
      <c r="M40" s="48"/>
      <c r="N40" s="49"/>
      <c r="O40" s="47"/>
      <c r="P40" s="50"/>
      <c r="R40" s="60"/>
    </row>
    <row r="41" spans="2:18" ht="14.45" customHeight="1" outlineLevel="1">
      <c r="B41" s="59" t="s">
        <v>65</v>
      </c>
      <c r="C41" s="39" t="s">
        <v>30</v>
      </c>
      <c r="D41" s="58">
        <v>6</v>
      </c>
      <c r="E41" s="41">
        <v>20</v>
      </c>
      <c r="F41" s="55">
        <v>0</v>
      </c>
      <c r="G41" s="56">
        <f t="shared" si="1"/>
        <v>20</v>
      </c>
      <c r="H41" s="43">
        <v>2920</v>
      </c>
      <c r="I41" s="44">
        <v>1</v>
      </c>
      <c r="J41" s="57">
        <f t="shared" si="0"/>
        <v>350.4</v>
      </c>
      <c r="K41" s="46"/>
      <c r="L41" s="47"/>
      <c r="M41" s="48"/>
      <c r="N41" s="49"/>
      <c r="O41" s="47"/>
      <c r="P41" s="50"/>
      <c r="R41" s="60"/>
    </row>
    <row r="42" spans="2:18" ht="14.45" customHeight="1" outlineLevel="1">
      <c r="B42" s="59"/>
      <c r="C42" s="39"/>
      <c r="D42" s="58"/>
      <c r="E42" s="41"/>
      <c r="F42" s="55"/>
      <c r="G42" s="56">
        <f t="shared" si="1"/>
        <v>0</v>
      </c>
      <c r="H42" s="43"/>
      <c r="I42" s="44">
        <v>1</v>
      </c>
      <c r="J42" s="57">
        <f t="shared" si="0"/>
        <v>0</v>
      </c>
      <c r="K42" s="46"/>
      <c r="L42" s="47"/>
      <c r="M42" s="48"/>
      <c r="N42" s="49"/>
      <c r="O42" s="47"/>
      <c r="P42" s="50"/>
      <c r="R42" s="60"/>
    </row>
    <row r="43" spans="2:18" ht="13.5" thickBot="1">
      <c r="B43" s="65"/>
      <c r="C43" s="66" t="s">
        <v>66</v>
      </c>
      <c r="D43" s="67">
        <f>SUM(D7:D42)</f>
        <v>311</v>
      </c>
      <c r="E43" s="68"/>
      <c r="F43" s="68"/>
      <c r="G43" s="67">
        <f>SUM(G7:G42)</f>
        <v>2174.3000000000006</v>
      </c>
      <c r="H43" s="67"/>
      <c r="I43" s="69"/>
      <c r="J43" s="70">
        <f>SUM(J7:J42)</f>
        <v>65724.733500000017</v>
      </c>
      <c r="K43" s="65"/>
      <c r="L43" s="67">
        <f>SUM(L7:L42)</f>
        <v>0</v>
      </c>
      <c r="M43" s="67">
        <f>SUM(M7:M42)</f>
        <v>0</v>
      </c>
      <c r="N43" s="67">
        <f>SUM(N7:N42)</f>
        <v>0</v>
      </c>
      <c r="O43" s="67">
        <f>SUM(O7:O42)</f>
        <v>0</v>
      </c>
      <c r="P43" s="110">
        <f>SUM(P7:P42)</f>
        <v>0</v>
      </c>
    </row>
    <row r="46" spans="2:18">
      <c r="J46" s="1">
        <v>718.76</v>
      </c>
    </row>
    <row r="47" spans="2:18">
      <c r="J47" s="7">
        <f>J43/J46/1000</f>
        <v>9.1441835244031405E-2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15</vt:i4>
      </vt:variant>
    </vt:vector>
  </HeadingPairs>
  <TitlesOfParts>
    <vt:vector size="15" baseType="lpstr">
      <vt:lpstr>2 - ZŠ Na Pešině akt.</vt:lpstr>
      <vt:lpstr>4 - MŠ Školní</vt:lpstr>
      <vt:lpstr>5 - ZŠ Kosmonautů akt.</vt:lpstr>
      <vt:lpstr>6 - MŠ Kosmonautů akt.</vt:lpstr>
      <vt:lpstr>7 - ŠJ Sládkova</vt:lpstr>
      <vt:lpstr>7 - ŠJ Sládkova akt.</vt:lpstr>
      <vt:lpstr>9 - ZŠ Vojanova akt.</vt:lpstr>
      <vt:lpstr>10 - MŠ Riegrova</vt:lpstr>
      <vt:lpstr>12 - Knihovna akt.</vt:lpstr>
      <vt:lpstr>12 - Knihovna</vt:lpstr>
      <vt:lpstr>14 - Magistrát</vt:lpstr>
      <vt:lpstr>15 - Zimní stadion akt.</vt:lpstr>
      <vt:lpstr>15 - Zimní stadion pův.</vt:lpstr>
      <vt:lpstr>16 - Aquapark akt.</vt:lpstr>
      <vt:lpstr>16 - Aquapark pův.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Hruška Tomáš</dc:creator>
  <cp:lastModifiedBy>Jiří Mazáček</cp:lastModifiedBy>
  <dcterms:created xsi:type="dcterms:W3CDTF">2023-06-20T14:45:23Z</dcterms:created>
  <dcterms:modified xsi:type="dcterms:W3CDTF">2024-02-08T11:16:49Z</dcterms:modified>
</cp:coreProperties>
</file>