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JEKTY\21060 EPC pro NRB\01 DĚČÍN\05 VZ EPC\02 VZD ZD\VZD ZD č. 3\přílohy\"/>
    </mc:Choice>
  </mc:AlternateContent>
  <bookViews>
    <workbookView xWindow="-120" yWindow="-120" windowWidth="29040" windowHeight="15720"/>
  </bookViews>
  <sheets>
    <sheet name="voda" sheetId="2" r:id="rId1"/>
  </sheets>
  <externalReferences>
    <externalReference r:id="rId2"/>
  </externalReferences>
  <definedNames>
    <definedName name="cenik">'[1]2024 cenik'!$5:$1064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2" l="1"/>
  <c r="V8" i="2"/>
  <c r="V9" i="2"/>
  <c r="V10" i="2"/>
  <c r="V11" i="2"/>
  <c r="V12" i="2"/>
  <c r="V14" i="2"/>
  <c r="V15" i="2"/>
  <c r="V16" i="2"/>
  <c r="V17" i="2"/>
  <c r="V19" i="2"/>
  <c r="V6" i="2"/>
  <c r="P7" i="2" l="1"/>
  <c r="P8" i="2"/>
  <c r="P9" i="2"/>
  <c r="P10" i="2"/>
  <c r="P12" i="2"/>
  <c r="P14" i="2"/>
  <c r="P15" i="2"/>
  <c r="P16" i="2"/>
  <c r="P17" i="2"/>
  <c r="P19" i="2"/>
  <c r="P6" i="2"/>
  <c r="AA21" i="2" l="1"/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2" i="2"/>
  <c r="AA6" i="2"/>
  <c r="S21" i="2"/>
  <c r="S20" i="2"/>
  <c r="S19" i="2"/>
  <c r="S17" i="2"/>
  <c r="S16" i="2"/>
  <c r="S15" i="2"/>
  <c r="S14" i="2"/>
  <c r="S7" i="2"/>
  <c r="S8" i="2"/>
  <c r="S9" i="2"/>
  <c r="S10" i="2"/>
  <c r="S11" i="2"/>
  <c r="S12" i="2"/>
  <c r="S6" i="2"/>
  <c r="M21" i="2"/>
  <c r="M20" i="2"/>
  <c r="M19" i="2"/>
  <c r="M17" i="2"/>
  <c r="M16" i="2"/>
  <c r="M15" i="2"/>
  <c r="M14" i="2"/>
  <c r="M7" i="2"/>
  <c r="M8" i="2"/>
  <c r="M9" i="2"/>
  <c r="M10" i="2"/>
  <c r="M11" i="2"/>
  <c r="M12" i="2"/>
  <c r="M6" i="2"/>
  <c r="G21" i="2"/>
  <c r="G20" i="2"/>
  <c r="G19" i="2"/>
  <c r="G17" i="2"/>
  <c r="G16" i="2"/>
  <c r="G15" i="2"/>
  <c r="G14" i="2"/>
  <c r="G7" i="2"/>
  <c r="G8" i="2"/>
  <c r="G9" i="2"/>
  <c r="G10" i="2"/>
  <c r="G11" i="2"/>
  <c r="G12" i="2"/>
  <c r="G6" i="2"/>
  <c r="V22" i="2" l="1"/>
  <c r="T22" i="2"/>
  <c r="S22" i="2"/>
  <c r="Q22" i="2"/>
  <c r="P22" i="2"/>
  <c r="N22" i="2"/>
  <c r="M22" i="2"/>
  <c r="K22" i="2"/>
  <c r="H22" i="2"/>
  <c r="G22" i="2"/>
  <c r="E22" i="2"/>
  <c r="W11" i="2"/>
  <c r="J21" i="2"/>
  <c r="W21" i="2" s="1"/>
  <c r="W20" i="2"/>
  <c r="J19" i="2"/>
  <c r="W19" i="2" s="1"/>
  <c r="J17" i="2"/>
  <c r="W17" i="2" s="1"/>
  <c r="J16" i="2"/>
  <c r="W16" i="2" s="1"/>
  <c r="J15" i="2"/>
  <c r="W15" i="2" s="1"/>
  <c r="J14" i="2"/>
  <c r="W14" i="2" s="1"/>
  <c r="J7" i="2"/>
  <c r="W7" i="2" s="1"/>
  <c r="J8" i="2"/>
  <c r="W8" i="2" s="1"/>
  <c r="J9" i="2"/>
  <c r="W9" i="2" s="1"/>
  <c r="J10" i="2"/>
  <c r="W10" i="2" s="1"/>
  <c r="J11" i="2"/>
  <c r="J12" i="2"/>
  <c r="W12" i="2" s="1"/>
  <c r="J6" i="2"/>
  <c r="W6" i="2" s="1"/>
  <c r="X6" i="2" s="1"/>
  <c r="C22" i="2"/>
  <c r="Y17" i="2" l="1"/>
  <c r="X17" i="2"/>
  <c r="Y10" i="2"/>
  <c r="X10" i="2"/>
  <c r="Y14" i="2"/>
  <c r="X14" i="2"/>
  <c r="Y19" i="2"/>
  <c r="X19" i="2"/>
  <c r="Y15" i="2"/>
  <c r="X15" i="2"/>
  <c r="Y11" i="2"/>
  <c r="X11" i="2"/>
  <c r="Y9" i="2"/>
  <c r="X9" i="2"/>
  <c r="Y21" i="2"/>
  <c r="X21" i="2"/>
  <c r="Y7" i="2"/>
  <c r="X7" i="2"/>
  <c r="Y8" i="2"/>
  <c r="X8" i="2"/>
  <c r="Y12" i="2"/>
  <c r="X12" i="2"/>
  <c r="Y16" i="2"/>
  <c r="X16" i="2"/>
  <c r="Y20" i="2"/>
  <c r="X20" i="2"/>
  <c r="Y6" i="2"/>
  <c r="W22" i="2"/>
  <c r="X22" i="2" s="1"/>
  <c r="J22" i="2"/>
  <c r="Y22" i="2" l="1"/>
</calcChain>
</file>

<file path=xl/comments1.xml><?xml version="1.0" encoding="utf-8"?>
<comments xmlns="http://schemas.openxmlformats.org/spreadsheetml/2006/main">
  <authors>
    <author>Jiří Mazáček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max. 33 %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max. 33 %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max. 25 %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spotřeba z řadu</t>
        </r>
      </text>
    </comment>
  </commentList>
</comments>
</file>

<file path=xl/sharedStrings.xml><?xml version="1.0" encoding="utf-8"?>
<sst xmlns="http://schemas.openxmlformats.org/spreadsheetml/2006/main" count="60" uniqueCount="34">
  <si>
    <t>ks</t>
  </si>
  <si>
    <t>WC</t>
  </si>
  <si>
    <t>Celkem</t>
  </si>
  <si>
    <t>Objekt</t>
  </si>
  <si>
    <t>Spotřeba SV objektu</t>
  </si>
  <si>
    <t>Umyvadla</t>
  </si>
  <si>
    <t>Sprchy</t>
  </si>
  <si>
    <t>spotřeba</t>
  </si>
  <si>
    <t>Počet instalovaných perlátorů</t>
  </si>
  <si>
    <t>celkový počet umyvadel</t>
  </si>
  <si>
    <t>Počet instalovaných vysokopevnostních hadic</t>
  </si>
  <si>
    <t>celkový počet sprch</t>
  </si>
  <si>
    <t>Počet instalovaných WC stopů</t>
  </si>
  <si>
    <t>celkový počet WC</t>
  </si>
  <si>
    <t>m3</t>
  </si>
  <si>
    <t>%</t>
  </si>
  <si>
    <t>Kč s DPH</t>
  </si>
  <si>
    <t>SO-01</t>
  </si>
  <si>
    <t>SO-02</t>
  </si>
  <si>
    <t>SO-03</t>
  </si>
  <si>
    <t>SO-04</t>
  </si>
  <si>
    <t>SO-05</t>
  </si>
  <si>
    <t>SO-06</t>
  </si>
  <si>
    <t>SO-07</t>
  </si>
  <si>
    <t>SO-08</t>
  </si>
  <si>
    <t>SO-09</t>
  </si>
  <si>
    <t>SO-10</t>
  </si>
  <si>
    <t>SO-11</t>
  </si>
  <si>
    <t>SO-12</t>
  </si>
  <si>
    <t>SO-13</t>
  </si>
  <si>
    <t>SO-14</t>
  </si>
  <si>
    <t>SO-15</t>
  </si>
  <si>
    <t>SO-16</t>
  </si>
  <si>
    <t>garantovaná 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</si>
</sst>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4" fontId="0" fillId="0" borderId="0" xfId="0" applyNumberFormat="1"/>
    <xf numFmtId="0" fontId="5" fillId="7" borderId="1" xfId="0" applyFont="1" applyFill="1" applyBorder="1"/>
    <xf numFmtId="3" fontId="3" fillId="0" borderId="1" xfId="0" applyNumberFormat="1" applyFont="1" applyBorder="1" applyAlignment="1"/>
    <xf numFmtId="9" fontId="3" fillId="0" borderId="1" xfId="1" applyFont="1" applyBorder="1" applyAlignment="1"/>
    <xf numFmtId="3" fontId="3" fillId="8" borderId="1" xfId="0" applyNumberFormat="1" applyFont="1" applyFill="1" applyBorder="1" applyAlignment="1"/>
    <xf numFmtId="9" fontId="3" fillId="8" borderId="1" xfId="0" applyNumberFormat="1" applyFont="1" applyFill="1" applyBorder="1" applyAlignment="1"/>
    <xf numFmtId="164" fontId="3" fillId="0" borderId="1" xfId="0" applyNumberFormat="1" applyFont="1" applyBorder="1" applyAlignment="1"/>
    <xf numFmtId="0" fontId="3" fillId="0" borderId="1" xfId="0" applyFont="1" applyBorder="1" applyAlignment="1"/>
    <xf numFmtId="9" fontId="3" fillId="8" borderId="1" xfId="1" applyFont="1" applyFill="1" applyBorder="1" applyAlignment="1"/>
    <xf numFmtId="0" fontId="2" fillId="0" borderId="1" xfId="0" applyFont="1" applyBorder="1" applyAlignment="1"/>
    <xf numFmtId="3" fontId="2" fillId="8" borderId="1" xfId="0" applyNumberFormat="1" applyFont="1" applyFill="1" applyBorder="1" applyAlignment="1"/>
    <xf numFmtId="9" fontId="2" fillId="8" borderId="1" xfId="0" applyNumberFormat="1" applyFont="1" applyFill="1" applyBorder="1" applyAlignment="1"/>
    <xf numFmtId="164" fontId="2" fillId="0" borderId="1" xfId="0" applyNumberFormat="1" applyFont="1" applyBorder="1" applyAlignment="1"/>
    <xf numFmtId="9" fontId="2" fillId="0" borderId="1" xfId="1" applyFont="1" applyBorder="1" applyAlignment="1"/>
    <xf numFmtId="3" fontId="6" fillId="7" borderId="1" xfId="0" applyNumberFormat="1" applyFont="1" applyFill="1" applyBorder="1" applyAlignment="1"/>
    <xf numFmtId="9" fontId="6" fillId="7" borderId="1" xfId="1" applyFont="1" applyFill="1" applyBorder="1" applyAlignment="1"/>
    <xf numFmtId="9" fontId="6" fillId="7" borderId="1" xfId="0" applyNumberFormat="1" applyFont="1" applyFill="1" applyBorder="1" applyAlignment="1"/>
    <xf numFmtId="164" fontId="6" fillId="7" borderId="1" xfId="0" applyNumberFormat="1" applyFont="1" applyFill="1" applyBorder="1" applyAlignment="1"/>
    <xf numFmtId="0" fontId="6" fillId="7" borderId="1" xfId="0" applyFont="1" applyFill="1" applyBorder="1" applyAlignment="1"/>
    <xf numFmtId="3" fontId="7" fillId="0" borderId="1" xfId="0" applyNumberFormat="1" applyFont="1" applyBorder="1" applyAlignment="1"/>
    <xf numFmtId="9" fontId="4" fillId="0" borderId="1" xfId="1" applyFont="1" applyBorder="1" applyAlignment="1"/>
    <xf numFmtId="0" fontId="4" fillId="0" borderId="1" xfId="0" applyFont="1" applyBorder="1" applyAlignment="1"/>
    <xf numFmtId="3" fontId="3" fillId="0" borderId="1" xfId="0" applyNumberFormat="1" applyFont="1" applyFill="1" applyBorder="1" applyAlignment="1"/>
    <xf numFmtId="3" fontId="7" fillId="0" borderId="1" xfId="0" applyNumberFormat="1" applyFont="1" applyFill="1" applyBorder="1" applyAlignment="1"/>
    <xf numFmtId="9" fontId="0" fillId="0" borderId="0" xfId="0" applyNumberFormat="1"/>
    <xf numFmtId="9" fontId="3" fillId="0" borderId="1" xfId="1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3">
    <cellStyle name="Normální" xfId="0" builtinId="0"/>
    <cellStyle name="Normální 7" xfId="2"/>
    <cellStyle name="Procenta" xfId="1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bestova\mep\HOLDING\Energeticke_sluzby\Nabidky\Aktivni\Verejna_sfera\D&#283;&#269;&#237;n\01_Nabidka\04_Nabidka\Nabidka_1\Vypocty\Svitidla_vypocet_uspor_decin_AE_variant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OP Světla"/>
      <sheetName val="2024 cenik"/>
      <sheetName val="svetla"/>
      <sheetName val="List1"/>
    </sheetNames>
    <sheetDataSet>
      <sheetData sheetId="0" refreshError="1"/>
      <sheetData sheetId="1" refreshError="1"/>
      <sheetData sheetId="2">
        <row r="5">
          <cell r="A5" t="str">
            <v>PROLUMIA LED Pro-Aqua II ECO HO 35W, 4000K, 4600lm</v>
          </cell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68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16</v>
          </cell>
          <cell r="M5">
            <v>0</v>
          </cell>
          <cell r="N5">
            <v>89</v>
          </cell>
          <cell r="P5">
            <v>35</v>
          </cell>
          <cell r="Q5">
            <v>2353.0500000000002</v>
          </cell>
          <cell r="R5">
            <v>770</v>
          </cell>
          <cell r="S5">
            <v>277951.45</v>
          </cell>
          <cell r="T5" t="str">
            <v>X</v>
          </cell>
          <cell r="U5" t="str">
            <v>✓</v>
          </cell>
          <cell r="V5" t="str">
            <v>X</v>
          </cell>
          <cell r="W5" t="str">
            <v>4 600</v>
          </cell>
          <cell r="X5" t="str">
            <v>50 000</v>
          </cell>
          <cell r="Y5" t="str">
            <v>zářivky</v>
          </cell>
        </row>
        <row r="6">
          <cell r="A6" t="str">
            <v>PROLUMIA LED Pro-Aqua II ECO HO 56W, 4000K, 7300lm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P6">
            <v>56</v>
          </cell>
          <cell r="Q6">
            <v>3008.25</v>
          </cell>
          <cell r="R6">
            <v>770</v>
          </cell>
          <cell r="S6">
            <v>0</v>
          </cell>
          <cell r="T6" t="str">
            <v>X</v>
          </cell>
          <cell r="U6" t="str">
            <v>✓</v>
          </cell>
          <cell r="V6" t="str">
            <v>X</v>
          </cell>
          <cell r="W6" t="str">
            <v>7 300</v>
          </cell>
          <cell r="X6" t="str">
            <v>50 000</v>
          </cell>
          <cell r="Y6" t="str">
            <v>zářivky</v>
          </cell>
        </row>
        <row r="7">
          <cell r="A7" t="str">
            <v>PROLUMIA LED Pro-Aqua II ECO HO 17,5W, 4000K, 2300lm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P7">
            <v>17.5</v>
          </cell>
          <cell r="Q7" t="str">
            <v>1 384,00 Kč</v>
          </cell>
          <cell r="R7">
            <v>770</v>
          </cell>
          <cell r="S7">
            <v>0</v>
          </cell>
          <cell r="T7" t="str">
            <v>X</v>
          </cell>
          <cell r="U7" t="str">
            <v>✓</v>
          </cell>
          <cell r="V7" t="str">
            <v>X</v>
          </cell>
          <cell r="W7" t="str">
            <v>2 300</v>
          </cell>
          <cell r="X7" t="str">
            <v>50 000</v>
          </cell>
          <cell r="Y7" t="str">
            <v>zářivky</v>
          </cell>
        </row>
        <row r="8">
          <cell r="A8" t="str">
            <v>PROLUMIA LED Pro-Aqua II ECO HO 9W, 4000K, 1200lm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9</v>
          </cell>
          <cell r="Q8" t="str">
            <v>1 384,00 Kč</v>
          </cell>
          <cell r="R8">
            <v>770</v>
          </cell>
          <cell r="S8">
            <v>0</v>
          </cell>
          <cell r="T8" t="str">
            <v>X</v>
          </cell>
          <cell r="U8" t="str">
            <v>✓</v>
          </cell>
          <cell r="V8" t="str">
            <v>X</v>
          </cell>
          <cell r="W8">
            <v>1200</v>
          </cell>
          <cell r="X8" t="str">
            <v>50 000</v>
          </cell>
          <cell r="Y8" t="str">
            <v>zářivky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PROLUMIA LED Pro-Office II ECO, 36W, 4000K, 3800lm 1200x300mm přisazené</v>
          </cell>
          <cell r="B10">
            <v>297</v>
          </cell>
          <cell r="C10">
            <v>65</v>
          </cell>
          <cell r="D10">
            <v>183</v>
          </cell>
          <cell r="E10">
            <v>0</v>
          </cell>
          <cell r="F10">
            <v>124</v>
          </cell>
          <cell r="G10">
            <v>643</v>
          </cell>
          <cell r="H10">
            <v>84</v>
          </cell>
          <cell r="I10">
            <v>29</v>
          </cell>
          <cell r="J10">
            <v>0</v>
          </cell>
          <cell r="K10">
            <v>193</v>
          </cell>
          <cell r="L10">
            <v>11</v>
          </cell>
          <cell r="M10">
            <v>0</v>
          </cell>
          <cell r="N10">
            <v>1629</v>
          </cell>
          <cell r="P10">
            <v>36</v>
          </cell>
          <cell r="Q10">
            <v>1732.5</v>
          </cell>
          <cell r="R10">
            <v>770</v>
          </cell>
          <cell r="S10">
            <v>4076572.5</v>
          </cell>
          <cell r="T10" t="str">
            <v>X</v>
          </cell>
          <cell r="U10" t="str">
            <v>✓</v>
          </cell>
          <cell r="V10" t="str">
            <v>X</v>
          </cell>
          <cell r="W10" t="str">
            <v>3 800</v>
          </cell>
          <cell r="X10" t="str">
            <v>50 000</v>
          </cell>
          <cell r="Y10" t="str">
            <v>zářivky</v>
          </cell>
        </row>
        <row r="11">
          <cell r="A11" t="str">
            <v>PROLUMIA LED Pro-Office II ECO, 36W, 4000K, 3800lm 1200x300mm přisazené, ztlumeno na 50%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496</v>
          </cell>
          <cell r="K11">
            <v>21</v>
          </cell>
          <cell r="L11">
            <v>7</v>
          </cell>
          <cell r="M11">
            <v>0</v>
          </cell>
          <cell r="N11">
            <v>532</v>
          </cell>
          <cell r="P11">
            <v>18</v>
          </cell>
          <cell r="Q11">
            <v>1732.5</v>
          </cell>
          <cell r="R11">
            <v>770</v>
          </cell>
          <cell r="S11">
            <v>1331330</v>
          </cell>
          <cell r="T11" t="str">
            <v>X</v>
          </cell>
          <cell r="U11" t="str">
            <v>✓</v>
          </cell>
          <cell r="V11" t="str">
            <v>X</v>
          </cell>
          <cell r="W11">
            <v>1900</v>
          </cell>
          <cell r="X11" t="str">
            <v>50 000</v>
          </cell>
          <cell r="Y11" t="str">
            <v>zářivky</v>
          </cell>
        </row>
        <row r="12">
          <cell r="A12" t="str">
            <v>PROLUMIA LED Pro-Office II ECO, 56W, 4000K, 5531lm 1500x300mm přisazené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442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442</v>
          </cell>
          <cell r="P12">
            <v>56</v>
          </cell>
          <cell r="Q12">
            <v>2200</v>
          </cell>
          <cell r="R12">
            <v>770</v>
          </cell>
          <cell r="S12">
            <v>1312740</v>
          </cell>
          <cell r="T12" t="str">
            <v>X</v>
          </cell>
          <cell r="U12" t="str">
            <v>✓</v>
          </cell>
          <cell r="V12" t="str">
            <v>X</v>
          </cell>
          <cell r="W12" t="str">
            <v>5 531</v>
          </cell>
          <cell r="X12" t="str">
            <v>50 000</v>
          </cell>
          <cell r="Y12" t="str">
            <v>zářivky</v>
          </cell>
        </row>
        <row r="13">
          <cell r="A13" t="str">
            <v>PROLUMIA LED Pro-Office II ECO, 56W, 4000K, 5531lm 1500x300mm přisazené, ztlumeno na 50%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28</v>
          </cell>
          <cell r="Q13">
            <v>2200</v>
          </cell>
          <cell r="R13">
            <v>770</v>
          </cell>
          <cell r="S13">
            <v>0</v>
          </cell>
          <cell r="T13" t="str">
            <v>X</v>
          </cell>
          <cell r="U13" t="str">
            <v>✓</v>
          </cell>
          <cell r="V13" t="str">
            <v>X</v>
          </cell>
          <cell r="W13">
            <v>2765.5</v>
          </cell>
          <cell r="X13" t="str">
            <v>50 000</v>
          </cell>
          <cell r="Y13" t="str">
            <v>zářivky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PROLUMIA LED Pro-Office II ECO, 36W, 4000K, 3800lm 600x600mm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36</v>
          </cell>
          <cell r="Q15">
            <v>1732.5</v>
          </cell>
          <cell r="R15">
            <v>770</v>
          </cell>
          <cell r="S15">
            <v>0</v>
          </cell>
          <cell r="T15" t="str">
            <v>X</v>
          </cell>
          <cell r="U15" t="str">
            <v>✓</v>
          </cell>
          <cell r="V15" t="str">
            <v>X</v>
          </cell>
          <cell r="W15" t="str">
            <v>3 800</v>
          </cell>
          <cell r="X15" t="str">
            <v>50 000</v>
          </cell>
          <cell r="Y15" t="str">
            <v>zářivky</v>
          </cell>
        </row>
        <row r="16">
          <cell r="A16" t="str">
            <v>PROLUMIA LED Pro-Office II ECO, 36W, 4000K, 3800lm 600x600mm, ztlumeno na 50%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18</v>
          </cell>
          <cell r="Q16">
            <v>1732.5</v>
          </cell>
          <cell r="R16">
            <v>770</v>
          </cell>
          <cell r="S16">
            <v>0</v>
          </cell>
          <cell r="T16" t="str">
            <v>X</v>
          </cell>
          <cell r="U16" t="str">
            <v>✓</v>
          </cell>
          <cell r="V16" t="str">
            <v>X</v>
          </cell>
          <cell r="W16">
            <v>1900</v>
          </cell>
          <cell r="X16" t="str">
            <v>50 000</v>
          </cell>
          <cell r="Y16" t="str">
            <v>zářivky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LED Prodisc II Maxi Standard, 24W, surface mounted, ø400x107mm, 3000K/4000K, 3000Lm/2000Lm/1500Lm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33</v>
          </cell>
          <cell r="P18">
            <v>24</v>
          </cell>
          <cell r="Q18">
            <v>3580</v>
          </cell>
          <cell r="R18">
            <v>770</v>
          </cell>
          <cell r="S18">
            <v>143550</v>
          </cell>
          <cell r="T18" t="str">
            <v>X</v>
          </cell>
          <cell r="U18" t="str">
            <v>✓</v>
          </cell>
          <cell r="V18" t="str">
            <v>X</v>
          </cell>
          <cell r="W18">
            <v>3000</v>
          </cell>
          <cell r="X18">
            <v>100000</v>
          </cell>
          <cell r="Y18" t="str">
            <v>žárovka</v>
          </cell>
        </row>
        <row r="19">
          <cell r="A19" t="str">
            <v>LED Prodisc II Maxi Standard, 24W, surface mounted, ø400x107mm, 3000K/4000K, 3000Lm/2000Lm/1500Lm, ztlumeno na 70%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16.799999999999997</v>
          </cell>
          <cell r="Q19">
            <v>3580</v>
          </cell>
          <cell r="R19">
            <v>770</v>
          </cell>
          <cell r="S19">
            <v>0</v>
          </cell>
          <cell r="T19" t="str">
            <v>X</v>
          </cell>
          <cell r="U19" t="str">
            <v>✓</v>
          </cell>
          <cell r="V19" t="str">
            <v>X</v>
          </cell>
          <cell r="W19">
            <v>2000</v>
          </cell>
          <cell r="X19">
            <v>100000</v>
          </cell>
          <cell r="Y19" t="str">
            <v>žárovka</v>
          </cell>
        </row>
        <row r="20">
          <cell r="A20" t="str">
            <v>LED Prodisc II Maxi Standard, 24W, surface mounted, ø400x107mm, 3000K/4000K, 3000Lm/2000Lm/1500Lm, ztlumeno na 50%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12</v>
          </cell>
          <cell r="Q20">
            <v>3580</v>
          </cell>
          <cell r="R20">
            <v>770</v>
          </cell>
          <cell r="S20">
            <v>0</v>
          </cell>
          <cell r="T20" t="str">
            <v>X</v>
          </cell>
          <cell r="U20" t="str">
            <v>✓</v>
          </cell>
          <cell r="V20" t="str">
            <v>X</v>
          </cell>
          <cell r="W20">
            <v>1500</v>
          </cell>
          <cell r="X20">
            <v>100000</v>
          </cell>
          <cell r="Y20" t="str">
            <v>žárovka</v>
          </cell>
        </row>
        <row r="21">
          <cell r="A21" t="str">
            <v>LED Prodisc III Standard, 15W, 1700Lm/1190Lm/850Lm, white, surface mounted, ø335x63mm, 3000K/4000K</v>
          </cell>
          <cell r="B21">
            <v>5</v>
          </cell>
          <cell r="C21">
            <v>13</v>
          </cell>
          <cell r="D21">
            <v>0</v>
          </cell>
          <cell r="E21">
            <v>0</v>
          </cell>
          <cell r="F21">
            <v>9</v>
          </cell>
          <cell r="G21">
            <v>23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50</v>
          </cell>
          <cell r="P21">
            <v>15</v>
          </cell>
          <cell r="Q21">
            <v>1680</v>
          </cell>
          <cell r="R21">
            <v>770</v>
          </cell>
          <cell r="S21">
            <v>122500</v>
          </cell>
          <cell r="T21" t="str">
            <v>X</v>
          </cell>
          <cell r="U21" t="str">
            <v>✓</v>
          </cell>
          <cell r="V21" t="str">
            <v>X</v>
          </cell>
          <cell r="W21">
            <v>1700</v>
          </cell>
          <cell r="X21">
            <v>100000</v>
          </cell>
          <cell r="Y21" t="str">
            <v>žárovka</v>
          </cell>
        </row>
        <row r="22">
          <cell r="A22" t="str">
            <v>LED Prodisc III Standard, 15W, 1700Lm/1190Lm/850Lm, white, surface mounted, ø335x63mm, 3000K/4000K, ztlumeno na 70%</v>
          </cell>
          <cell r="B22">
            <v>0</v>
          </cell>
          <cell r="C22">
            <v>41</v>
          </cell>
          <cell r="D22">
            <v>2</v>
          </cell>
          <cell r="E22">
            <v>0</v>
          </cell>
          <cell r="F22">
            <v>0</v>
          </cell>
          <cell r="G22">
            <v>105</v>
          </cell>
          <cell r="H22">
            <v>16</v>
          </cell>
          <cell r="I22">
            <v>0</v>
          </cell>
          <cell r="J22">
            <v>5</v>
          </cell>
          <cell r="K22">
            <v>0</v>
          </cell>
          <cell r="L22">
            <v>0</v>
          </cell>
          <cell r="M22">
            <v>0</v>
          </cell>
          <cell r="N22">
            <v>169</v>
          </cell>
          <cell r="P22">
            <v>10.5</v>
          </cell>
          <cell r="Q22">
            <v>1680</v>
          </cell>
          <cell r="R22">
            <v>770</v>
          </cell>
          <cell r="S22">
            <v>414050</v>
          </cell>
          <cell r="T22" t="str">
            <v>X</v>
          </cell>
          <cell r="U22" t="str">
            <v>✓</v>
          </cell>
          <cell r="V22" t="str">
            <v>X</v>
          </cell>
          <cell r="W22">
            <v>1190</v>
          </cell>
          <cell r="X22">
            <v>100000</v>
          </cell>
          <cell r="Y22" t="str">
            <v>žárovka</v>
          </cell>
        </row>
        <row r="23">
          <cell r="A23" t="str">
            <v>LED Prodisc III Standard, 15W, 1700Lm/1190Lm/850Lm, white, surface mounted, ø335x63mm, 3000K/4000K, ztlumeno na 50%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7.5</v>
          </cell>
          <cell r="Q23">
            <v>1680</v>
          </cell>
          <cell r="R23">
            <v>770</v>
          </cell>
          <cell r="S23">
            <v>0</v>
          </cell>
          <cell r="T23" t="str">
            <v>X</v>
          </cell>
          <cell r="U23" t="str">
            <v>✓</v>
          </cell>
          <cell r="V23" t="str">
            <v>X</v>
          </cell>
          <cell r="W23">
            <v>850</v>
          </cell>
          <cell r="X23">
            <v>100000</v>
          </cell>
          <cell r="Y23" t="str">
            <v>žárovka</v>
          </cell>
        </row>
        <row r="24">
          <cell r="A24" t="str">
            <v>LED Prodisc III Standard, 15W, 1700Lm/1190Lm/850Lm, white, surface mounted, ø335x63mm, 3000K/4000K, nouzové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15</v>
          </cell>
          <cell r="Q24">
            <v>1680</v>
          </cell>
          <cell r="R24">
            <v>770</v>
          </cell>
          <cell r="S24">
            <v>0</v>
          </cell>
          <cell r="T24" t="str">
            <v>X</v>
          </cell>
          <cell r="U24" t="str">
            <v>✓</v>
          </cell>
          <cell r="V24" t="str">
            <v>X</v>
          </cell>
          <cell r="W24">
            <v>1700</v>
          </cell>
          <cell r="X24">
            <v>100000</v>
          </cell>
          <cell r="Y24" t="str">
            <v>žárovka</v>
          </cell>
        </row>
        <row r="25">
          <cell r="A25" t="str">
            <v>LED Prodisc III Standard, 15W, 1700Lm/1190Lm/850Lm, white, surface mounted, ø335x63mm, 3000K/4000K, ztlumeno na 70%, nouzové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10.5</v>
          </cell>
          <cell r="Q25">
            <v>1680</v>
          </cell>
          <cell r="R25">
            <v>770</v>
          </cell>
          <cell r="S25">
            <v>0</v>
          </cell>
          <cell r="T25" t="str">
            <v>X</v>
          </cell>
          <cell r="U25" t="str">
            <v>✓</v>
          </cell>
          <cell r="V25" t="str">
            <v>X</v>
          </cell>
          <cell r="W25">
            <v>1190</v>
          </cell>
          <cell r="X25">
            <v>100000</v>
          </cell>
          <cell r="Y25" t="str">
            <v>žárovka</v>
          </cell>
        </row>
        <row r="26">
          <cell r="A26" t="str">
            <v>LED Prodisc III Standard, 15W, 1700Lm/1190Lm/850Lm, white, surface mounted, ø335x63mm, 3000K/4000K, ztlumeno na 50%, nouzové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7.5</v>
          </cell>
          <cell r="Q26">
            <v>1680</v>
          </cell>
          <cell r="R26">
            <v>770</v>
          </cell>
          <cell r="S26">
            <v>0</v>
          </cell>
          <cell r="T26" t="str">
            <v>X</v>
          </cell>
          <cell r="U26" t="str">
            <v>✓</v>
          </cell>
          <cell r="V26" t="str">
            <v>X</v>
          </cell>
          <cell r="W26">
            <v>850</v>
          </cell>
          <cell r="X26">
            <v>100000</v>
          </cell>
          <cell r="Y26" t="str">
            <v>žárovka</v>
          </cell>
        </row>
        <row r="27">
          <cell r="A27" t="str">
            <v>LED Prodisc III + MW sensor, 16.5W, 1700Lm/1190Lm/850Lm, white, surface mounted, ø335x63mm, 3000K/4000K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11.549999999999999</v>
          </cell>
          <cell r="Q27">
            <v>2120</v>
          </cell>
          <cell r="R27">
            <v>770</v>
          </cell>
          <cell r="S27">
            <v>0</v>
          </cell>
          <cell r="T27" t="str">
            <v>X</v>
          </cell>
          <cell r="U27" t="str">
            <v>✓</v>
          </cell>
          <cell r="V27" t="str">
            <v>✓</v>
          </cell>
          <cell r="W27">
            <v>1700</v>
          </cell>
          <cell r="X27">
            <v>100000</v>
          </cell>
          <cell r="Y27" t="str">
            <v>žárovka</v>
          </cell>
        </row>
        <row r="28">
          <cell r="A28" t="str">
            <v>LED Prodisc III + MW sensor, 16.5W, 1700Lm/1190Lm/850Lm, white, surface mounted, ø335x63mm, 3000K/4000K, ztlumeno na 70%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8.0849999999999991</v>
          </cell>
          <cell r="Q28">
            <v>2120</v>
          </cell>
          <cell r="R28">
            <v>770</v>
          </cell>
          <cell r="S28">
            <v>0</v>
          </cell>
          <cell r="T28" t="str">
            <v>X</v>
          </cell>
          <cell r="U28" t="str">
            <v>✓</v>
          </cell>
          <cell r="V28" t="str">
            <v>✓</v>
          </cell>
          <cell r="W28">
            <v>1190</v>
          </cell>
          <cell r="X28">
            <v>100000</v>
          </cell>
          <cell r="Y28" t="str">
            <v>žárovka</v>
          </cell>
        </row>
        <row r="29">
          <cell r="A29" t="str">
            <v>LED Prodisc III + MW sensor, 16.5W, 1700Lm/1190Lm/850Lm, white, surface mounted, ø335x63mm, 3000K/4000K, ztlumeno na 50%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5.7749999999999995</v>
          </cell>
          <cell r="Q29">
            <v>2120</v>
          </cell>
          <cell r="R29">
            <v>770</v>
          </cell>
          <cell r="S29">
            <v>0</v>
          </cell>
          <cell r="T29" t="str">
            <v>X</v>
          </cell>
          <cell r="U29" t="str">
            <v>✓</v>
          </cell>
          <cell r="V29" t="str">
            <v>✓</v>
          </cell>
          <cell r="W29">
            <v>850</v>
          </cell>
          <cell r="X29">
            <v>100000</v>
          </cell>
          <cell r="Y29" t="str">
            <v>žárovka</v>
          </cell>
        </row>
        <row r="30">
          <cell r="A30" t="str">
            <v>LED Prodisc III Mini Standard, 9W, 970Lm/485Lm, white, surface mounted, ø267x57mm, 3000K/4000K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9</v>
          </cell>
          <cell r="Q30">
            <v>1120</v>
          </cell>
          <cell r="R30">
            <v>770</v>
          </cell>
          <cell r="S30">
            <v>0</v>
          </cell>
          <cell r="T30" t="str">
            <v>X</v>
          </cell>
          <cell r="U30" t="str">
            <v>✓</v>
          </cell>
          <cell r="V30" t="str">
            <v>X</v>
          </cell>
          <cell r="W30">
            <v>970</v>
          </cell>
          <cell r="X30">
            <v>100000</v>
          </cell>
          <cell r="Y30" t="str">
            <v>žárovka</v>
          </cell>
        </row>
        <row r="31">
          <cell r="A31" t="str">
            <v>LED Prodisc III Mini Standard, 9W, 970Lm/485Lm, white, surface mounted, ø267x57mm, 3000K/4000K, ztlumeno na 50%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4.5</v>
          </cell>
          <cell r="Q31">
            <v>1120</v>
          </cell>
          <cell r="R31">
            <v>770</v>
          </cell>
          <cell r="S31">
            <v>0</v>
          </cell>
          <cell r="T31" t="str">
            <v>X</v>
          </cell>
          <cell r="U31" t="str">
            <v>✓</v>
          </cell>
          <cell r="V31" t="str">
            <v>X</v>
          </cell>
          <cell r="W31">
            <v>485</v>
          </cell>
          <cell r="X31">
            <v>100000</v>
          </cell>
          <cell r="Y31" t="str">
            <v>žárovka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LED Prodisc II IP65 14W, surface mounted, ø370x100mm, 3000K/4000K, 1400Lm/1500Lm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14</v>
          </cell>
          <cell r="Q33">
            <v>1700</v>
          </cell>
          <cell r="R33">
            <v>770</v>
          </cell>
          <cell r="S33">
            <v>0</v>
          </cell>
          <cell r="T33" t="str">
            <v>X</v>
          </cell>
          <cell r="U33" t="str">
            <v>✓</v>
          </cell>
          <cell r="V33" t="str">
            <v>X</v>
          </cell>
          <cell r="W33">
            <v>1400</v>
          </cell>
          <cell r="X33">
            <v>100000</v>
          </cell>
          <cell r="Y33" t="str">
            <v>žárovka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 t="str">
            <v>XI</v>
          </cell>
          <cell r="U34" t="str">
            <v>✓</v>
          </cell>
          <cell r="V34" t="str">
            <v>XI</v>
          </cell>
          <cell r="W34">
            <v>1400</v>
          </cell>
          <cell r="X34">
            <v>100000</v>
          </cell>
          <cell r="Y34" t="str">
            <v>žárovka</v>
          </cell>
        </row>
        <row r="35">
          <cell r="A35" t="str">
            <v>LED Pro-Flood 200W, 25000lm, 4000K, IP65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200</v>
          </cell>
          <cell r="Q35">
            <v>7700</v>
          </cell>
          <cell r="R35">
            <v>1650</v>
          </cell>
          <cell r="S35">
            <v>0</v>
          </cell>
          <cell r="T35" t="str">
            <v>XII</v>
          </cell>
          <cell r="U35" t="str">
            <v>✓</v>
          </cell>
          <cell r="V35" t="str">
            <v>XII</v>
          </cell>
          <cell r="W35">
            <v>1400</v>
          </cell>
          <cell r="X35">
            <v>100000</v>
          </cell>
          <cell r="Y35" t="str">
            <v>žárovka</v>
          </cell>
        </row>
        <row r="36">
          <cell r="A36" t="str">
            <v>LED Pro-Flood 300W, 37.500lm, 4000K, IP65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>
            <v>9850</v>
          </cell>
          <cell r="R36">
            <v>1650</v>
          </cell>
          <cell r="S36">
            <v>0</v>
          </cell>
          <cell r="T36" t="str">
            <v>I</v>
          </cell>
          <cell r="U36" t="str">
            <v>✓</v>
          </cell>
          <cell r="V36" t="str">
            <v>I</v>
          </cell>
          <cell r="W36">
            <v>1400</v>
          </cell>
          <cell r="X36">
            <v>100000</v>
          </cell>
          <cell r="Y36" t="str">
            <v>žárovka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 t="str">
            <v>II</v>
          </cell>
          <cell r="U37" t="str">
            <v>✓</v>
          </cell>
          <cell r="V37" t="str">
            <v>II</v>
          </cell>
          <cell r="W37">
            <v>1400</v>
          </cell>
          <cell r="X37">
            <v>100000</v>
          </cell>
          <cell r="Y37" t="str">
            <v>žárovka</v>
          </cell>
        </row>
        <row r="38">
          <cell r="A38" t="str">
            <v>Sportovní hala - ovládání osvětlení dle zadání - spínání jednotlivých stávajících okruhů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1</v>
          </cell>
          <cell r="Q38">
            <v>250000</v>
          </cell>
          <cell r="R38">
            <v>0</v>
          </cell>
          <cell r="S38">
            <v>0</v>
          </cell>
          <cell r="T38" t="str">
            <v>III</v>
          </cell>
          <cell r="U38" t="str">
            <v>✓</v>
          </cell>
          <cell r="V38" t="str">
            <v>III</v>
          </cell>
          <cell r="W38">
            <v>1400</v>
          </cell>
          <cell r="X38">
            <v>100000</v>
          </cell>
          <cell r="Y38" t="str">
            <v>žárovka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 t="str">
            <v>IV</v>
          </cell>
          <cell r="U39" t="str">
            <v>✓</v>
          </cell>
          <cell r="V39" t="str">
            <v>IV</v>
          </cell>
          <cell r="W39">
            <v>1400</v>
          </cell>
          <cell r="X39">
            <v>100000</v>
          </cell>
          <cell r="Y39" t="str">
            <v>žárovka</v>
          </cell>
        </row>
        <row r="40">
          <cell r="A40" t="str">
            <v>ostatní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36</v>
          </cell>
          <cell r="Q40">
            <v>1700</v>
          </cell>
          <cell r="R40">
            <v>770</v>
          </cell>
          <cell r="S40">
            <v>0</v>
          </cell>
          <cell r="T40" t="str">
            <v>V</v>
          </cell>
          <cell r="U40" t="str">
            <v>✓</v>
          </cell>
          <cell r="V40" t="str">
            <v>V</v>
          </cell>
          <cell r="W40">
            <v>1400</v>
          </cell>
          <cell r="X40">
            <v>100000</v>
          </cell>
          <cell r="Y40" t="str">
            <v>žárovka</v>
          </cell>
        </row>
        <row r="41">
          <cell r="A41" t="str">
            <v>KELLY LED II nástěnná bílá 230V LED 2x12W 24° 3000K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24</v>
          </cell>
          <cell r="Q41">
            <v>4700</v>
          </cell>
          <cell r="R41">
            <v>770</v>
          </cell>
          <cell r="S41">
            <v>0</v>
          </cell>
          <cell r="T41" t="str">
            <v>VI</v>
          </cell>
          <cell r="U41" t="str">
            <v>✓</v>
          </cell>
          <cell r="V41" t="str">
            <v>VI</v>
          </cell>
          <cell r="W41">
            <v>1400</v>
          </cell>
          <cell r="X41">
            <v>100000</v>
          </cell>
          <cell r="Y41" t="str">
            <v>žárovka</v>
          </cell>
        </row>
        <row r="42">
          <cell r="A42" t="str">
            <v>KELLY LED I nástěnná bílá 230V LED 1x12W 24° 3000K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12</v>
          </cell>
          <cell r="Q42">
            <v>2500</v>
          </cell>
          <cell r="R42">
            <v>770</v>
          </cell>
          <cell r="S42">
            <v>0</v>
          </cell>
          <cell r="T42" t="str">
            <v>VII</v>
          </cell>
          <cell r="U42" t="str">
            <v>✓</v>
          </cell>
          <cell r="V42" t="str">
            <v>VII</v>
          </cell>
          <cell r="W42">
            <v>1400</v>
          </cell>
          <cell r="X42">
            <v>100000</v>
          </cell>
          <cell r="Y42" t="str">
            <v>žárovka</v>
          </cell>
        </row>
        <row r="43">
          <cell r="A43" t="str">
            <v>LED žárovka profi - E27 4W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4</v>
          </cell>
          <cell r="Q43">
            <v>200</v>
          </cell>
          <cell r="R43">
            <v>150</v>
          </cell>
          <cell r="S43">
            <v>0</v>
          </cell>
          <cell r="T43" t="str">
            <v>VIII</v>
          </cell>
          <cell r="U43" t="str">
            <v>✓</v>
          </cell>
          <cell r="V43" t="str">
            <v>VIII</v>
          </cell>
          <cell r="W43">
            <v>1400</v>
          </cell>
          <cell r="X43">
            <v>100000</v>
          </cell>
          <cell r="Y43" t="str">
            <v>žárovka</v>
          </cell>
        </row>
        <row r="44">
          <cell r="A44" t="str">
            <v>LED žárovka profi - bodovka 3,5W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3.5</v>
          </cell>
          <cell r="Q44">
            <v>200</v>
          </cell>
          <cell r="R44">
            <v>150</v>
          </cell>
          <cell r="S44">
            <v>0</v>
          </cell>
          <cell r="T44" t="str">
            <v>IX</v>
          </cell>
          <cell r="U44" t="str">
            <v>✓</v>
          </cell>
          <cell r="V44" t="str">
            <v>IX</v>
          </cell>
          <cell r="W44">
            <v>1400</v>
          </cell>
          <cell r="X44">
            <v>100000</v>
          </cell>
          <cell r="Y44" t="str">
            <v>žárovka</v>
          </cell>
        </row>
        <row r="45">
          <cell r="A45" t="str">
            <v>LED žárovka DIM 3.4-40W E27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3.5</v>
          </cell>
          <cell r="Q45">
            <v>300</v>
          </cell>
          <cell r="R45">
            <v>150</v>
          </cell>
          <cell r="S45">
            <v>0</v>
          </cell>
          <cell r="T45" t="str">
            <v>X</v>
          </cell>
          <cell r="U45" t="str">
            <v>✓</v>
          </cell>
          <cell r="V45" t="str">
            <v>X</v>
          </cell>
          <cell r="W45">
            <v>1400</v>
          </cell>
          <cell r="X45">
            <v>100000</v>
          </cell>
          <cell r="Y45" t="str">
            <v>žárovka</v>
          </cell>
        </row>
        <row r="46">
          <cell r="A46" t="str">
            <v>LED žárovka DIM 5.9-60W E27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5.9</v>
          </cell>
          <cell r="Q46">
            <v>300</v>
          </cell>
          <cell r="R46">
            <v>150</v>
          </cell>
          <cell r="S46">
            <v>0</v>
          </cell>
          <cell r="T46" t="str">
            <v>XI</v>
          </cell>
          <cell r="U46" t="str">
            <v>✓</v>
          </cell>
          <cell r="V46" t="str">
            <v>XI</v>
          </cell>
          <cell r="W46">
            <v>1400</v>
          </cell>
          <cell r="X46">
            <v>100000</v>
          </cell>
          <cell r="Y46" t="str">
            <v>žárovka</v>
          </cell>
        </row>
        <row r="47">
          <cell r="A47" t="str">
            <v>LED žárovka DIM  7.2-75W E27 927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7.2</v>
          </cell>
          <cell r="Q47">
            <v>300</v>
          </cell>
          <cell r="R47">
            <v>150</v>
          </cell>
          <cell r="S47">
            <v>0</v>
          </cell>
          <cell r="T47" t="str">
            <v>XII</v>
          </cell>
          <cell r="U47" t="str">
            <v>✓</v>
          </cell>
          <cell r="V47" t="str">
            <v>XII</v>
          </cell>
          <cell r="W47">
            <v>1400</v>
          </cell>
          <cell r="X47">
            <v>100000</v>
          </cell>
          <cell r="Y47" t="str">
            <v>žárovka</v>
          </cell>
        </row>
        <row r="48">
          <cell r="A48" t="str">
            <v>LED žárovka DIM  10.5-100W E27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10.5</v>
          </cell>
          <cell r="Q48">
            <v>300</v>
          </cell>
          <cell r="R48">
            <v>150</v>
          </cell>
          <cell r="S48">
            <v>0</v>
          </cell>
          <cell r="T48" t="str">
            <v>I</v>
          </cell>
          <cell r="U48" t="str">
            <v>✓</v>
          </cell>
          <cell r="V48" t="str">
            <v>I</v>
          </cell>
          <cell r="W48">
            <v>1400</v>
          </cell>
          <cell r="X48">
            <v>100000</v>
          </cell>
          <cell r="Y48" t="str">
            <v>žárovka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S49">
            <v>0</v>
          </cell>
          <cell r="T49" t="str">
            <v>II</v>
          </cell>
          <cell r="U49" t="str">
            <v>✓</v>
          </cell>
          <cell r="V49" t="str">
            <v>II</v>
          </cell>
          <cell r="W49">
            <v>1400</v>
          </cell>
          <cell r="X49">
            <v>100000</v>
          </cell>
          <cell r="Y49" t="str">
            <v>žárovka</v>
          </cell>
        </row>
        <row r="50">
          <cell r="A50" t="str">
            <v>LED sv. zdroj pro objekt KD Střelnice 5W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5</v>
          </cell>
          <cell r="Q50">
            <v>350</v>
          </cell>
          <cell r="R50">
            <v>150</v>
          </cell>
          <cell r="S50">
            <v>0</v>
          </cell>
          <cell r="T50" t="str">
            <v>III</v>
          </cell>
          <cell r="U50" t="str">
            <v>✓</v>
          </cell>
          <cell r="V50" t="str">
            <v>III</v>
          </cell>
          <cell r="W50">
            <v>1400</v>
          </cell>
          <cell r="X50">
            <v>100000</v>
          </cell>
          <cell r="Y50" t="str">
            <v>žárovka</v>
          </cell>
        </row>
        <row r="51">
          <cell r="A51" t="str">
            <v>LED sv. zdroj pro objekt KD Střelnice 18W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18</v>
          </cell>
          <cell r="Q51">
            <v>350</v>
          </cell>
          <cell r="R51">
            <v>150</v>
          </cell>
          <cell r="S51">
            <v>0</v>
          </cell>
          <cell r="T51" t="str">
            <v>IV</v>
          </cell>
          <cell r="U51" t="str">
            <v>✓</v>
          </cell>
          <cell r="V51" t="str">
            <v>IV</v>
          </cell>
          <cell r="W51">
            <v>1400</v>
          </cell>
          <cell r="X51">
            <v>100000</v>
          </cell>
          <cell r="Y51" t="str">
            <v>žárovka</v>
          </cell>
        </row>
        <row r="52">
          <cell r="A52" t="str">
            <v>LED sv. zdroj pro objekt KD Střelnice 14W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14</v>
          </cell>
          <cell r="Q52">
            <v>350</v>
          </cell>
          <cell r="R52">
            <v>150</v>
          </cell>
          <cell r="S52">
            <v>0</v>
          </cell>
          <cell r="T52" t="str">
            <v>V</v>
          </cell>
          <cell r="U52" t="str">
            <v>✓</v>
          </cell>
          <cell r="V52" t="str">
            <v>V</v>
          </cell>
          <cell r="W52">
            <v>1400</v>
          </cell>
          <cell r="X52">
            <v>100000</v>
          </cell>
          <cell r="Y52" t="str">
            <v>žárovka</v>
          </cell>
        </row>
        <row r="53">
          <cell r="A53" t="str">
            <v>LED sv. zdroj pro objekt KD Střelnice 10W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10</v>
          </cell>
          <cell r="Q53">
            <v>350</v>
          </cell>
          <cell r="R53">
            <v>150</v>
          </cell>
          <cell r="S53">
            <v>0</v>
          </cell>
          <cell r="T53" t="str">
            <v>VI</v>
          </cell>
          <cell r="U53" t="str">
            <v>✓</v>
          </cell>
          <cell r="V53" t="str">
            <v>VI</v>
          </cell>
          <cell r="W53">
            <v>1400</v>
          </cell>
          <cell r="X53">
            <v>100000</v>
          </cell>
          <cell r="Y53" t="str">
            <v>žárovka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T54" t="str">
            <v>VII</v>
          </cell>
          <cell r="U54" t="str">
            <v>✓</v>
          </cell>
          <cell r="V54" t="str">
            <v>VII</v>
          </cell>
          <cell r="W54">
            <v>1400</v>
          </cell>
          <cell r="X54">
            <v>100000</v>
          </cell>
          <cell r="Y54" t="str">
            <v>žárovka</v>
          </cell>
        </row>
        <row r="55">
          <cell r="A55" t="str">
            <v>CorePro LED PLL HF 16.5W 830 4P 2G11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16.5</v>
          </cell>
          <cell r="Q55">
            <v>550</v>
          </cell>
          <cell r="R55">
            <v>150</v>
          </cell>
          <cell r="S55">
            <v>0</v>
          </cell>
          <cell r="T55" t="str">
            <v>VIII</v>
          </cell>
          <cell r="U55" t="str">
            <v>✓</v>
          </cell>
          <cell r="V55" t="str">
            <v>VIII</v>
          </cell>
          <cell r="W55">
            <v>1400</v>
          </cell>
          <cell r="X55">
            <v>100000</v>
          </cell>
          <cell r="Y55" t="str">
            <v>žárovka</v>
          </cell>
        </row>
        <row r="56">
          <cell r="A56" t="str">
            <v>CorePro LED PLL HF 12W 830 4P 2G11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12</v>
          </cell>
          <cell r="Q56">
            <v>440</v>
          </cell>
          <cell r="R56">
            <v>150</v>
          </cell>
          <cell r="S56">
            <v>0</v>
          </cell>
          <cell r="T56" t="str">
            <v>IX</v>
          </cell>
          <cell r="U56" t="str">
            <v>✓</v>
          </cell>
          <cell r="V56" t="str">
            <v>IX</v>
          </cell>
          <cell r="W56">
            <v>1400</v>
          </cell>
          <cell r="X56">
            <v>100000</v>
          </cell>
          <cell r="Y56" t="str">
            <v>žárovka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S57">
            <v>0</v>
          </cell>
          <cell r="T57" t="str">
            <v>X</v>
          </cell>
          <cell r="U57" t="str">
            <v>✓</v>
          </cell>
          <cell r="V57" t="str">
            <v>X</v>
          </cell>
          <cell r="W57">
            <v>1400</v>
          </cell>
          <cell r="X57">
            <v>100000</v>
          </cell>
          <cell r="Y57" t="str">
            <v>žárovka</v>
          </cell>
        </row>
        <row r="58">
          <cell r="A58" t="str">
            <v>LED reflektor 30W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30</v>
          </cell>
          <cell r="Q58">
            <v>2520</v>
          </cell>
          <cell r="R58">
            <v>770</v>
          </cell>
          <cell r="S58">
            <v>0</v>
          </cell>
          <cell r="T58" t="str">
            <v>XI</v>
          </cell>
          <cell r="U58" t="str">
            <v>✓</v>
          </cell>
          <cell r="V58" t="str">
            <v>XI</v>
          </cell>
          <cell r="W58">
            <v>1400</v>
          </cell>
          <cell r="X58">
            <v>100000</v>
          </cell>
          <cell r="Y58" t="str">
            <v>žárovka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 t="str">
            <v>XII</v>
          </cell>
          <cell r="U59" t="str">
            <v>✓</v>
          </cell>
          <cell r="V59" t="str">
            <v>XII</v>
          </cell>
          <cell r="W59">
            <v>1400</v>
          </cell>
          <cell r="X59">
            <v>100000</v>
          </cell>
          <cell r="Y59" t="str">
            <v>žárovka</v>
          </cell>
        </row>
        <row r="60">
          <cell r="A60" t="str">
            <v xml:space="preserve">ProLumia Pro-Bay II 150W + antiglare + fix držák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26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</v>
          </cell>
          <cell r="M60">
            <v>0</v>
          </cell>
          <cell r="N60">
            <v>28</v>
          </cell>
          <cell r="P60">
            <v>150</v>
          </cell>
          <cell r="Q60">
            <v>9630</v>
          </cell>
          <cell r="R60">
            <v>1650</v>
          </cell>
          <cell r="S60">
            <v>315840</v>
          </cell>
          <cell r="T60" t="str">
            <v>I</v>
          </cell>
          <cell r="U60" t="str">
            <v>✓</v>
          </cell>
          <cell r="V60" t="str">
            <v>I</v>
          </cell>
          <cell r="W60">
            <v>1400</v>
          </cell>
          <cell r="X60">
            <v>100000</v>
          </cell>
          <cell r="Y60" t="str">
            <v>žárovka</v>
          </cell>
        </row>
        <row r="61">
          <cell r="A61" t="str">
            <v xml:space="preserve">ProLumia Pro-Bay II 100W + antiglare + fix držák 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100</v>
          </cell>
          <cell r="Q61">
            <v>8625</v>
          </cell>
          <cell r="R61">
            <v>1650</v>
          </cell>
          <cell r="S61">
            <v>0</v>
          </cell>
          <cell r="T61" t="str">
            <v>II</v>
          </cell>
          <cell r="U61" t="str">
            <v>✓</v>
          </cell>
          <cell r="V61" t="str">
            <v>II</v>
          </cell>
          <cell r="W61">
            <v>1400</v>
          </cell>
          <cell r="X61">
            <v>100000</v>
          </cell>
          <cell r="Y61" t="str">
            <v>žárovka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S62">
            <v>0</v>
          </cell>
          <cell r="T62" t="str">
            <v>III</v>
          </cell>
          <cell r="U62" t="str">
            <v>✓</v>
          </cell>
          <cell r="V62" t="str">
            <v>III</v>
          </cell>
          <cell r="W62">
            <v>1400</v>
          </cell>
          <cell r="X62">
            <v>100000</v>
          </cell>
          <cell r="Y62" t="str">
            <v>žárovka</v>
          </cell>
        </row>
        <row r="63">
          <cell r="A63" t="str">
            <v>ProLumia ProFusion 14W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P63">
            <v>14</v>
          </cell>
          <cell r="Q63">
            <v>1269</v>
          </cell>
          <cell r="R63">
            <v>770</v>
          </cell>
          <cell r="S63">
            <v>0</v>
          </cell>
          <cell r="T63" t="str">
            <v>IV</v>
          </cell>
          <cell r="U63" t="str">
            <v>✓</v>
          </cell>
          <cell r="V63" t="str">
            <v>IV</v>
          </cell>
          <cell r="W63">
            <v>1400</v>
          </cell>
          <cell r="X63">
            <v>100000</v>
          </cell>
          <cell r="Y63" t="str">
            <v>žárovka</v>
          </cell>
        </row>
        <row r="64">
          <cell r="A64" t="str">
            <v>ProLumia ProFusion 7,5W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7.5</v>
          </cell>
          <cell r="Q64">
            <v>1269</v>
          </cell>
          <cell r="R64">
            <v>770</v>
          </cell>
          <cell r="S64">
            <v>0</v>
          </cell>
          <cell r="T64" t="str">
            <v>V</v>
          </cell>
          <cell r="U64" t="str">
            <v>✓</v>
          </cell>
          <cell r="V64" t="str">
            <v>V</v>
          </cell>
          <cell r="W64">
            <v>1400</v>
          </cell>
          <cell r="X64">
            <v>100000</v>
          </cell>
          <cell r="Y64" t="str">
            <v>žárovka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S65">
            <v>0</v>
          </cell>
          <cell r="T65" t="str">
            <v>VI</v>
          </cell>
          <cell r="U65" t="str">
            <v>✓</v>
          </cell>
          <cell r="V65" t="str">
            <v>VI</v>
          </cell>
          <cell r="W65">
            <v>1400</v>
          </cell>
          <cell r="X65">
            <v>100000</v>
          </cell>
          <cell r="Y65" t="str">
            <v>žárovka</v>
          </cell>
        </row>
        <row r="66">
          <cell r="A66" t="str">
            <v>Pro-Flood 200W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200</v>
          </cell>
          <cell r="Q66">
            <v>4700</v>
          </cell>
          <cell r="R66">
            <v>1000</v>
          </cell>
          <cell r="S66">
            <v>0</v>
          </cell>
          <cell r="T66" t="str">
            <v>x</v>
          </cell>
          <cell r="U66" t="str">
            <v>✓</v>
          </cell>
          <cell r="V66" t="str">
            <v>x</v>
          </cell>
          <cell r="W66">
            <v>25000</v>
          </cell>
          <cell r="X66">
            <v>100000</v>
          </cell>
          <cell r="Y66" t="str">
            <v>halogen</v>
          </cell>
        </row>
        <row r="67">
          <cell r="A67" t="str">
            <v xml:space="preserve">Nouzové svítidlo 30m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2.7</v>
          </cell>
          <cell r="Q67">
            <v>1130</v>
          </cell>
          <cell r="R67">
            <v>770</v>
          </cell>
          <cell r="S67">
            <v>0</v>
          </cell>
          <cell r="T67" t="str">
            <v>VIII</v>
          </cell>
          <cell r="U67" t="str">
            <v>✓</v>
          </cell>
          <cell r="V67" t="str">
            <v>VIII</v>
          </cell>
          <cell r="W67">
            <v>1400</v>
          </cell>
          <cell r="X67">
            <v>100000</v>
          </cell>
          <cell r="Y67" t="str">
            <v>žárovka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ProLumia Pro-Vision  106W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106</v>
          </cell>
          <cell r="Q69">
            <v>12606</v>
          </cell>
          <cell r="R69">
            <v>1650</v>
          </cell>
          <cell r="S69">
            <v>0</v>
          </cell>
          <cell r="T69" t="str">
            <v>X</v>
          </cell>
          <cell r="U69" t="str">
            <v>✓</v>
          </cell>
          <cell r="V69" t="str">
            <v>X</v>
          </cell>
          <cell r="W69">
            <v>12025</v>
          </cell>
          <cell r="X69" t="str">
            <v>100 000</v>
          </cell>
          <cell r="Y69" t="str">
            <v>Výbojky</v>
          </cell>
        </row>
        <row r="70">
          <cell r="A70" t="str">
            <v>ProLumia Pro-Vision  55W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55</v>
          </cell>
          <cell r="Q70">
            <v>9870</v>
          </cell>
          <cell r="R70">
            <v>1650</v>
          </cell>
          <cell r="S70">
            <v>0</v>
          </cell>
          <cell r="T70" t="str">
            <v>X</v>
          </cell>
          <cell r="U70" t="str">
            <v>✓</v>
          </cell>
          <cell r="V70" t="str">
            <v>X</v>
          </cell>
          <cell r="X70" t="str">
            <v>100 000</v>
          </cell>
          <cell r="Y70" t="str">
            <v>Výbojky</v>
          </cell>
        </row>
        <row r="71">
          <cell r="A71" t="str">
            <v>ProLumia Pro-Vision  45W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45</v>
          </cell>
          <cell r="Q71">
            <v>9380</v>
          </cell>
          <cell r="R71">
            <v>1650</v>
          </cell>
          <cell r="S71">
            <v>0</v>
          </cell>
          <cell r="T71" t="str">
            <v>X</v>
          </cell>
          <cell r="U71" t="str">
            <v>✓</v>
          </cell>
          <cell r="V71" t="str">
            <v>X</v>
          </cell>
          <cell r="X71" t="str">
            <v>100 000</v>
          </cell>
          <cell r="Y71" t="str">
            <v>Výbojky</v>
          </cell>
        </row>
        <row r="72">
          <cell r="A72" t="str">
            <v>ProLumia Pro-Vision  25W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25</v>
          </cell>
          <cell r="Q72">
            <v>8260</v>
          </cell>
          <cell r="R72">
            <v>1650</v>
          </cell>
          <cell r="S72">
            <v>0</v>
          </cell>
          <cell r="T72" t="str">
            <v>X</v>
          </cell>
          <cell r="U72" t="str">
            <v>✓</v>
          </cell>
          <cell r="V72" t="str">
            <v>X</v>
          </cell>
          <cell r="X72" t="str">
            <v>100 000</v>
          </cell>
          <cell r="Y72" t="str">
            <v>Výbojky</v>
          </cell>
        </row>
        <row r="73">
          <cell r="A73" t="str">
            <v xml:space="preserve">Výměna stožáru za betonový stožár (dodávka: stožár, patka, mechanizace, svorkovnice, kabeláž od svorkovnice ke svítidlu) 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1E-10</v>
          </cell>
          <cell r="R73">
            <v>45000</v>
          </cell>
          <cell r="S73">
            <v>0</v>
          </cell>
          <cell r="T73" t="str">
            <v>X</v>
          </cell>
          <cell r="U73" t="str">
            <v>X</v>
          </cell>
          <cell r="V73" t="str">
            <v>X</v>
          </cell>
          <cell r="X73" t="str">
            <v>X</v>
          </cell>
          <cell r="Y73" t="str">
            <v>X</v>
          </cell>
        </row>
        <row r="74">
          <cell r="A74" t="str">
            <v xml:space="preserve">Výměna stožáru za ocelový stožár (dodávka: stožár, patka, mechanizace, svorkovnice, kabeláž od svorkovnice ke svítidlu) 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1E-10</v>
          </cell>
          <cell r="R74">
            <v>45000</v>
          </cell>
          <cell r="S74">
            <v>0</v>
          </cell>
          <cell r="T74" t="str">
            <v>X</v>
          </cell>
          <cell r="U74" t="str">
            <v>X</v>
          </cell>
          <cell r="V74" t="str">
            <v>X</v>
          </cell>
          <cell r="X74" t="str">
            <v>X</v>
          </cell>
          <cell r="Y74" t="str">
            <v>X</v>
          </cell>
        </row>
        <row r="75">
          <cell r="A75" t="str">
            <v>Obdobná instalace na ZS Chomutov - tréninková hala (1000lx) - dali řízení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18800</v>
          </cell>
          <cell r="Q75">
            <v>1350000</v>
          </cell>
          <cell r="R75">
            <v>0</v>
          </cell>
          <cell r="S75">
            <v>0</v>
          </cell>
          <cell r="T75" t="str">
            <v>X</v>
          </cell>
          <cell r="U75" t="str">
            <v>✓</v>
          </cell>
          <cell r="V75" t="str">
            <v>X</v>
          </cell>
          <cell r="W75" t="str">
            <v>X</v>
          </cell>
          <cell r="X75" t="str">
            <v>100 000</v>
          </cell>
          <cell r="Y75" t="str">
            <v>Výbojky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Svítidlo sloupkové - Olgy Havlové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5</v>
          </cell>
          <cell r="Q77">
            <v>4500</v>
          </cell>
          <cell r="R77">
            <v>1650</v>
          </cell>
          <cell r="S77">
            <v>0</v>
          </cell>
          <cell r="T77" t="str">
            <v>X</v>
          </cell>
          <cell r="U77" t="str">
            <v>✓</v>
          </cell>
          <cell r="V77" t="str">
            <v>X</v>
          </cell>
          <cell r="W77">
            <v>500</v>
          </cell>
          <cell r="X77">
            <v>50000</v>
          </cell>
          <cell r="Y77" t="str">
            <v>žárovkové</v>
          </cell>
        </row>
        <row r="78">
          <cell r="A78" t="str">
            <v>Reflektor - Olgy Havlové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30</v>
          </cell>
          <cell r="Q78">
            <v>3000</v>
          </cell>
          <cell r="R78">
            <v>770</v>
          </cell>
          <cell r="S78">
            <v>0</v>
          </cell>
          <cell r="T78" t="str">
            <v>X</v>
          </cell>
          <cell r="U78" t="str">
            <v>✓</v>
          </cell>
          <cell r="V78" t="str">
            <v>X</v>
          </cell>
          <cell r="W78">
            <v>3000</v>
          </cell>
          <cell r="X78">
            <v>50000</v>
          </cell>
          <cell r="Y78" t="str">
            <v>žárovkové</v>
          </cell>
        </row>
        <row r="79">
          <cell r="A79" t="str">
            <v>LED asymetic</v>
          </cell>
          <cell r="B79">
            <v>29</v>
          </cell>
          <cell r="C79">
            <v>0</v>
          </cell>
          <cell r="D79">
            <v>14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43</v>
          </cell>
          <cell r="P79">
            <v>18</v>
          </cell>
          <cell r="Q79">
            <v>1800</v>
          </cell>
          <cell r="R79">
            <v>770</v>
          </cell>
          <cell r="S79">
            <v>0</v>
          </cell>
          <cell r="T79" t="str">
            <v>X</v>
          </cell>
          <cell r="U79" t="str">
            <v>✓</v>
          </cell>
          <cell r="V79" t="str">
            <v>X</v>
          </cell>
          <cell r="W79">
            <v>4320</v>
          </cell>
          <cell r="X79" t="str">
            <v>50 000</v>
          </cell>
          <cell r="Y79" t="str">
            <v>zářivky</v>
          </cell>
        </row>
        <row r="80">
          <cell r="A80" t="str">
            <v>CorePro LEDbulb D 8,5-60W A60 E27 827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8.5</v>
          </cell>
          <cell r="Q80">
            <v>150</v>
          </cell>
          <cell r="R80">
            <v>150</v>
          </cell>
          <cell r="S80">
            <v>0</v>
          </cell>
          <cell r="T80" t="str">
            <v>✓</v>
          </cell>
          <cell r="U80" t="str">
            <v>X</v>
          </cell>
          <cell r="V80" t="str">
            <v>X</v>
          </cell>
          <cell r="Y80" t="str">
            <v>žárovka</v>
          </cell>
        </row>
        <row r="81">
          <cell r="A81" t="str">
            <v>CorePro LEDbulb D 5,5-40W A60 E27 827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5.5</v>
          </cell>
          <cell r="Q81">
            <v>120</v>
          </cell>
          <cell r="R81">
            <v>150</v>
          </cell>
          <cell r="S81">
            <v>0</v>
          </cell>
          <cell r="T81" t="str">
            <v>✓</v>
          </cell>
          <cell r="U81" t="str">
            <v>X</v>
          </cell>
          <cell r="V81" t="str">
            <v>X</v>
          </cell>
          <cell r="Y81" t="str">
            <v>žárovka</v>
          </cell>
        </row>
        <row r="82">
          <cell r="A82" t="str">
            <v>LeD Panel 120x30 - 36W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36</v>
          </cell>
          <cell r="Q82">
            <v>1700</v>
          </cell>
          <cell r="R82">
            <v>700</v>
          </cell>
          <cell r="S82">
            <v>0</v>
          </cell>
          <cell r="T82" t="str">
            <v>X</v>
          </cell>
          <cell r="U82" t="str">
            <v>✓</v>
          </cell>
          <cell r="V82" t="str">
            <v>X</v>
          </cell>
          <cell r="W82">
            <v>4320</v>
          </cell>
          <cell r="X82" t="str">
            <v>50 000</v>
          </cell>
          <cell r="Y82" t="str">
            <v>zářivky</v>
          </cell>
        </row>
        <row r="83">
          <cell r="A83" t="str">
            <v>LeD Panel 120x30 - 20W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20</v>
          </cell>
          <cell r="Q83">
            <v>1700</v>
          </cell>
          <cell r="R83">
            <v>700</v>
          </cell>
          <cell r="S83">
            <v>0</v>
          </cell>
          <cell r="T83" t="str">
            <v>X</v>
          </cell>
          <cell r="U83" t="str">
            <v>✓</v>
          </cell>
          <cell r="V83" t="str">
            <v>X</v>
          </cell>
          <cell r="W83">
            <v>4320</v>
          </cell>
          <cell r="X83" t="str">
            <v>50 000</v>
          </cell>
          <cell r="Y83" t="str">
            <v>zářivky</v>
          </cell>
        </row>
        <row r="84">
          <cell r="A84" t="str">
            <v xml:space="preserve">Mildbeam - Flat Higbay 60W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60</v>
          </cell>
          <cell r="Q84">
            <v>7500</v>
          </cell>
          <cell r="R84">
            <v>900</v>
          </cell>
          <cell r="S84">
            <v>0</v>
          </cell>
          <cell r="T84" t="str">
            <v>X</v>
          </cell>
          <cell r="U84" t="str">
            <v>✓</v>
          </cell>
          <cell r="V84" t="str">
            <v>X</v>
          </cell>
          <cell r="W84">
            <v>9600</v>
          </cell>
          <cell r="X84" t="str">
            <v>50 000</v>
          </cell>
          <cell r="Y84" t="str">
            <v>Výbojky</v>
          </cell>
        </row>
        <row r="85">
          <cell r="A85" t="str">
            <v xml:space="preserve">Mildbeam - Flat Higbay 100W 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100</v>
          </cell>
          <cell r="Q85">
            <v>7500</v>
          </cell>
          <cell r="R85">
            <v>900</v>
          </cell>
          <cell r="S85">
            <v>0</v>
          </cell>
          <cell r="T85" t="str">
            <v>X</v>
          </cell>
          <cell r="U85" t="str">
            <v>✓</v>
          </cell>
          <cell r="V85" t="str">
            <v>X</v>
          </cell>
          <cell r="W85">
            <v>16000</v>
          </cell>
          <cell r="X85" t="str">
            <v>50 000</v>
          </cell>
          <cell r="Y85" t="str">
            <v>Výbojky</v>
          </cell>
        </row>
        <row r="86">
          <cell r="A86" t="str">
            <v xml:space="preserve">Triproof 1200W - 36W 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36</v>
          </cell>
          <cell r="Q86">
            <v>1600</v>
          </cell>
          <cell r="R86">
            <v>700</v>
          </cell>
          <cell r="S86">
            <v>0</v>
          </cell>
          <cell r="T86" t="str">
            <v>X</v>
          </cell>
          <cell r="U86" t="str">
            <v>✓</v>
          </cell>
          <cell r="V86" t="str">
            <v>X</v>
          </cell>
          <cell r="W86">
            <v>4320</v>
          </cell>
          <cell r="X86" t="str">
            <v>50 000</v>
          </cell>
          <cell r="Y86" t="str">
            <v>zářivky</v>
          </cell>
        </row>
        <row r="87">
          <cell r="A87" t="str">
            <v>nenahrazujeme</v>
          </cell>
          <cell r="P87">
            <v>0</v>
          </cell>
        </row>
        <row r="88">
          <cell r="A88" t="str">
            <v>Celkem</v>
          </cell>
          <cell r="B88">
            <v>334</v>
          </cell>
          <cell r="C88">
            <v>119</v>
          </cell>
          <cell r="D88">
            <v>199</v>
          </cell>
          <cell r="E88">
            <v>0</v>
          </cell>
          <cell r="F88">
            <v>209</v>
          </cell>
          <cell r="G88">
            <v>797</v>
          </cell>
          <cell r="H88">
            <v>102</v>
          </cell>
          <cell r="I88">
            <v>504</v>
          </cell>
          <cell r="J88">
            <v>501</v>
          </cell>
          <cell r="K88">
            <v>214</v>
          </cell>
          <cell r="L88">
            <v>36</v>
          </cell>
          <cell r="M88">
            <v>0</v>
          </cell>
          <cell r="N88">
            <v>3015</v>
          </cell>
          <cell r="S88">
            <v>7994533.9500000002</v>
          </cell>
        </row>
        <row r="90">
          <cell r="A90" t="str">
            <v xml:space="preserve">cena energií Kč bez DPH / kWh </v>
          </cell>
          <cell r="B90">
            <v>5.1652892561983501</v>
          </cell>
          <cell r="C90">
            <v>5.1652892561983501</v>
          </cell>
          <cell r="D90">
            <v>5.1652892561983501</v>
          </cell>
          <cell r="E90">
            <v>5.1652892561983501</v>
          </cell>
          <cell r="F90">
            <v>5.1652892561983501</v>
          </cell>
          <cell r="G90">
            <v>5.1652892561983501</v>
          </cell>
          <cell r="H90">
            <v>5.1652892561983501</v>
          </cell>
          <cell r="I90">
            <v>4.1322314049586799</v>
          </cell>
          <cell r="J90">
            <v>5.1652892561983501</v>
          </cell>
          <cell r="K90">
            <v>4.1322314049586799</v>
          </cell>
          <cell r="L90">
            <v>4.1322314049586799</v>
          </cell>
          <cell r="M90">
            <v>5.1652892561983501</v>
          </cell>
        </row>
        <row r="91">
          <cell r="A91" t="str">
            <v>Celkový náklad</v>
          </cell>
        </row>
        <row r="104">
          <cell r="A104" t="str">
            <v>MARŽE</v>
          </cell>
          <cell r="B104">
            <v>1.3762833738640965</v>
          </cell>
        </row>
        <row r="105">
          <cell r="A105" t="str">
            <v>Typ svítidla do nabídky</v>
          </cell>
          <cell r="B105">
            <v>2</v>
          </cell>
          <cell r="C105">
            <v>4</v>
          </cell>
          <cell r="D105">
            <v>5</v>
          </cell>
          <cell r="E105">
            <v>6</v>
          </cell>
          <cell r="F105">
            <v>7</v>
          </cell>
          <cell r="G105">
            <v>9</v>
          </cell>
          <cell r="H105">
            <v>10</v>
          </cell>
          <cell r="I105">
            <v>12</v>
          </cell>
          <cell r="J105">
            <v>14</v>
          </cell>
          <cell r="K105">
            <v>15</v>
          </cell>
          <cell r="L105">
            <v>16</v>
          </cell>
          <cell r="M105">
            <v>0</v>
          </cell>
          <cell r="N105" t="str">
            <v>Počet kusů</v>
          </cell>
          <cell r="O105" t="str">
            <v>Navržený typ svítidla</v>
          </cell>
        </row>
        <row r="106">
          <cell r="B106" t="str">
            <v>počet kusů</v>
          </cell>
          <cell r="C106" t="str">
            <v>počet kusů</v>
          </cell>
          <cell r="D106" t="str">
            <v>počet kusů</v>
          </cell>
          <cell r="E106" t="str">
            <v>počet kusů</v>
          </cell>
          <cell r="F106" t="str">
            <v>počet kusů</v>
          </cell>
          <cell r="G106" t="str">
            <v>počet kusů</v>
          </cell>
          <cell r="H106" t="str">
            <v>počet kusů</v>
          </cell>
          <cell r="I106" t="str">
            <v>počet kusů</v>
          </cell>
          <cell r="J106" t="str">
            <v>počet kusů</v>
          </cell>
          <cell r="K106" t="str">
            <v>počet kusů</v>
          </cell>
          <cell r="L106" t="str">
            <v>počet kusů</v>
          </cell>
          <cell r="M106" t="str">
            <v>počet kusů</v>
          </cell>
        </row>
        <row r="107">
          <cell r="A107" t="str">
            <v>LED Panel (IP65) - 36W</v>
          </cell>
          <cell r="B107">
            <v>3</v>
          </cell>
          <cell r="C107">
            <v>0</v>
          </cell>
          <cell r="D107">
            <v>0</v>
          </cell>
          <cell r="E107">
            <v>0</v>
          </cell>
          <cell r="F107">
            <v>68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16</v>
          </cell>
          <cell r="N107">
            <v>89</v>
          </cell>
          <cell r="O107" t="str">
            <v>PROLUMIA LED Pro-Aqua II ECO HO 35W, 4000K, 4600lm</v>
          </cell>
        </row>
        <row r="108">
          <cell r="A108" t="str">
            <v>LED Panel (IP65) - 56W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 t="str">
            <v>PROLUMIA LED Pro-Aqua II ECO HO 56W, 4000K, 7300lm</v>
          </cell>
        </row>
        <row r="109">
          <cell r="A109" t="str">
            <v>LED Panel (IP65) - 17,5W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 t="str">
            <v>PROLUMIA LED Pro-Aqua II ECO HO 17,5W, 4000K, 2300lm</v>
          </cell>
        </row>
        <row r="110">
          <cell r="A110" t="str">
            <v>LED Panel (IP65) - 9W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 t="str">
            <v>PROLUMIA LED Pro-Aqua II ECO HO 9W, 4000K, 1200lm</v>
          </cell>
        </row>
        <row r="111">
          <cell r="A111" t="str">
            <v>LED Panel 1200x300mm - 36W</v>
          </cell>
          <cell r="B111">
            <v>297</v>
          </cell>
          <cell r="C111">
            <v>65</v>
          </cell>
          <cell r="D111">
            <v>183</v>
          </cell>
          <cell r="E111">
            <v>0</v>
          </cell>
          <cell r="F111">
            <v>124</v>
          </cell>
          <cell r="G111">
            <v>643</v>
          </cell>
          <cell r="H111">
            <v>84</v>
          </cell>
          <cell r="I111">
            <v>29</v>
          </cell>
          <cell r="J111">
            <v>0</v>
          </cell>
          <cell r="K111">
            <v>193</v>
          </cell>
          <cell r="L111">
            <v>11</v>
          </cell>
          <cell r="M111">
            <v>0</v>
          </cell>
          <cell r="N111">
            <v>1629</v>
          </cell>
          <cell r="O111" t="str">
            <v>PROLUMIA LED Pro-Office II ECO, 36W, 4000K, 3800lm 1200x300mm přisazené</v>
          </cell>
        </row>
        <row r="112">
          <cell r="A112" t="str">
            <v>LED Panel 1200x300mm - 18W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8</v>
          </cell>
          <cell r="G112">
            <v>0</v>
          </cell>
          <cell r="H112">
            <v>0</v>
          </cell>
          <cell r="I112">
            <v>0</v>
          </cell>
          <cell r="J112">
            <v>496</v>
          </cell>
          <cell r="K112">
            <v>21</v>
          </cell>
          <cell r="L112">
            <v>7</v>
          </cell>
          <cell r="M112">
            <v>0</v>
          </cell>
          <cell r="N112">
            <v>532</v>
          </cell>
          <cell r="O112" t="str">
            <v>PROLUMIA LED Pro-Office II ECO, 36W, 4000K, 3800lm 1200x300mm přisazené, ztlumeno na 50%</v>
          </cell>
        </row>
        <row r="113">
          <cell r="A113" t="str">
            <v>LED Panel 1500x300mm - 56W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442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442</v>
          </cell>
          <cell r="O113" t="str">
            <v>PROLUMIA LED Pro-Office II ECO, 56W, 4000K, 5531lm 1500x300mm přisazené</v>
          </cell>
        </row>
        <row r="114">
          <cell r="A114" t="str">
            <v>LED Panel 1500x300mm - 28W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>PROLUMIA LED Pro-Office II ECO, 56W, 4000K, 5531lm 1500x300mm přisazené, ztlumeno na 50%</v>
          </cell>
        </row>
        <row r="115">
          <cell r="A115" t="str">
            <v>LED Panel ø335x63mm - 15W</v>
          </cell>
          <cell r="B115">
            <v>5</v>
          </cell>
          <cell r="C115">
            <v>13</v>
          </cell>
          <cell r="D115">
            <v>0</v>
          </cell>
          <cell r="E115">
            <v>0</v>
          </cell>
          <cell r="F115">
            <v>9</v>
          </cell>
          <cell r="G115">
            <v>23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50</v>
          </cell>
          <cell r="O115" t="str">
            <v>LED Prodisc III Standard, 15W, 1700Lm/1190Lm/850Lm, white, surface mounted, ø335x63mm, 3000K/4000K</v>
          </cell>
        </row>
        <row r="116">
          <cell r="A116" t="str">
            <v>LED Panel ø335x63mm - 10,5W</v>
          </cell>
          <cell r="B116">
            <v>0</v>
          </cell>
          <cell r="C116">
            <v>41</v>
          </cell>
          <cell r="D116">
            <v>2</v>
          </cell>
          <cell r="E116">
            <v>0</v>
          </cell>
          <cell r="F116">
            <v>0</v>
          </cell>
          <cell r="G116">
            <v>105</v>
          </cell>
          <cell r="H116">
            <v>16</v>
          </cell>
          <cell r="I116">
            <v>0</v>
          </cell>
          <cell r="J116">
            <v>5</v>
          </cell>
          <cell r="K116">
            <v>0</v>
          </cell>
          <cell r="L116">
            <v>0</v>
          </cell>
          <cell r="M116">
            <v>0</v>
          </cell>
          <cell r="N116">
            <v>169</v>
          </cell>
          <cell r="O116" t="str">
            <v>LED Prodisc III Standard, 15W, 1700Lm/1190Lm/850Lm, white, surface mounted, ø335x63mm, 3000K/4000K, ztlumeno na 70%</v>
          </cell>
        </row>
        <row r="117">
          <cell r="A117" t="str">
            <v>LED Panel ø335x63mm - 7,5W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 t="str">
            <v>LED Prodisc III Standard, 15W, 1700Lm/1190Lm/850Lm, white, surface mounted, ø335x63mm, 3000K/4000K, ztlumeno na 50%</v>
          </cell>
        </row>
        <row r="118">
          <cell r="A118" t="str">
            <v>LED Panel (IP65) - 200W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>LED Pro-Flood 200W, 25000lm, 4000K, IP65</v>
          </cell>
        </row>
        <row r="119">
          <cell r="A119" t="str">
            <v>LED svitidlo - 150W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2</v>
          </cell>
          <cell r="N119">
            <v>28</v>
          </cell>
          <cell r="O119" t="str">
            <v xml:space="preserve">ProLumia Pro-Bay II 150W + antiglare + fix držák </v>
          </cell>
        </row>
        <row r="120">
          <cell r="A120" t="str">
            <v>LED svitidlo - 100W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 t="str">
            <v xml:space="preserve">ProLumia Pro-Bay II 100W + antiglare + fix držák </v>
          </cell>
        </row>
        <row r="121">
          <cell r="A121" t="str">
            <v>Celkem</v>
          </cell>
          <cell r="B121">
            <v>305</v>
          </cell>
          <cell r="C121">
            <v>119</v>
          </cell>
          <cell r="D121">
            <v>185</v>
          </cell>
          <cell r="E121">
            <v>0</v>
          </cell>
          <cell r="F121">
            <v>209</v>
          </cell>
          <cell r="G121">
            <v>797</v>
          </cell>
          <cell r="H121">
            <v>102</v>
          </cell>
          <cell r="I121">
            <v>471</v>
          </cell>
          <cell r="J121">
            <v>501</v>
          </cell>
          <cell r="K121">
            <v>214</v>
          </cell>
          <cell r="L121">
            <v>36</v>
          </cell>
          <cell r="M121">
            <v>0</v>
          </cell>
          <cell r="N121">
            <v>1615</v>
          </cell>
        </row>
        <row r="124">
          <cell r="A124" t="str">
            <v>Typ svítidla do nabídky</v>
          </cell>
          <cell r="B124">
            <v>2</v>
          </cell>
          <cell r="C124">
            <v>4</v>
          </cell>
          <cell r="D124">
            <v>5</v>
          </cell>
          <cell r="E124">
            <v>6</v>
          </cell>
          <cell r="F124">
            <v>7</v>
          </cell>
          <cell r="G124">
            <v>9</v>
          </cell>
          <cell r="H124">
            <v>10</v>
          </cell>
          <cell r="I124">
            <v>12</v>
          </cell>
          <cell r="J124">
            <v>14</v>
          </cell>
          <cell r="K124">
            <v>15</v>
          </cell>
          <cell r="L124">
            <v>16</v>
          </cell>
          <cell r="O124" t="str">
            <v>Navržený typ svítidla</v>
          </cell>
        </row>
        <row r="125">
          <cell r="B125" t="str">
            <v>Kč bez DPH</v>
          </cell>
          <cell r="C125" t="str">
            <v>Kč bez DPH</v>
          </cell>
          <cell r="D125" t="str">
            <v>Kč bez DPH</v>
          </cell>
          <cell r="E125" t="str">
            <v>Kč bez DPH</v>
          </cell>
          <cell r="F125" t="str">
            <v>Kč bez DPH</v>
          </cell>
          <cell r="G125" t="str">
            <v>Kč bez DPH</v>
          </cell>
          <cell r="H125" t="str">
            <v>Kč bez DPH</v>
          </cell>
          <cell r="I125" t="str">
            <v>Kč bez DPH</v>
          </cell>
          <cell r="J125" t="str">
            <v>Kč bez DPH</v>
          </cell>
          <cell r="K125" t="str">
            <v>Kč bez DPH</v>
          </cell>
          <cell r="L125" t="str">
            <v>Kč bez DPH</v>
          </cell>
          <cell r="N125" t="str">
            <v>Kč bez DPH</v>
          </cell>
        </row>
        <row r="126">
          <cell r="A126" t="str">
            <v>LED Panel (IP65) - 36W</v>
          </cell>
          <cell r="B126">
            <v>9715.3907786127384</v>
          </cell>
          <cell r="C126">
            <v>0</v>
          </cell>
          <cell r="D126">
            <v>0</v>
          </cell>
          <cell r="E126">
            <v>0</v>
          </cell>
          <cell r="F126">
            <v>220215.52431522208</v>
          </cell>
          <cell r="G126">
            <v>0</v>
          </cell>
          <cell r="H126">
            <v>6476.9271857418253</v>
          </cell>
          <cell r="I126">
            <v>0</v>
          </cell>
          <cell r="J126">
            <v>0</v>
          </cell>
          <cell r="K126">
            <v>0</v>
          </cell>
          <cell r="L126">
            <v>51815.417485934602</v>
          </cell>
          <cell r="N126">
            <v>229930.9150938348</v>
          </cell>
          <cell r="O126" t="str">
            <v>PROLUMIA LED Pro-Aqua II ECO HO 35W, 4000K, 4600lm</v>
          </cell>
        </row>
        <row r="127">
          <cell r="A127" t="str">
            <v>LED Panel (IP65) - 56W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 t="str">
            <v>PROLUMIA LED Pro-Aqua II ECO HO 56W, 4000K, 7300lm</v>
          </cell>
        </row>
        <row r="128">
          <cell r="A128" t="str">
            <v>LED Panel (IP65) - 17,5W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 t="str">
            <v>PROLUMIA LED Pro-Aqua II ECO HO 17,5W, 4000K, 2300lm</v>
          </cell>
        </row>
        <row r="129">
          <cell r="A129" t="str">
            <v>LED Panel (IP65) - 9W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 t="str">
            <v>PROLUMIA LED Pro-Aqua II ECO HO 9W, 4000K, 1200lm</v>
          </cell>
        </row>
        <row r="130">
          <cell r="A130" t="str">
            <v>LED Panel 1200x300mm - 36W</v>
          </cell>
          <cell r="B130">
            <v>708170.05073020549</v>
          </cell>
          <cell r="C130">
            <v>154986.71143927056</v>
          </cell>
          <cell r="D130">
            <v>436347.20297517715</v>
          </cell>
          <cell r="E130">
            <v>0</v>
          </cell>
          <cell r="F130">
            <v>295666.95720722387</v>
          </cell>
          <cell r="G130">
            <v>1533176.2377761689</v>
          </cell>
          <cell r="H130">
            <v>200290.51939844197</v>
          </cell>
          <cell r="I130">
            <v>69147.917411366871</v>
          </cell>
          <cell r="J130">
            <v>0</v>
          </cell>
          <cell r="K130">
            <v>460191.31242737261</v>
          </cell>
          <cell r="L130">
            <v>26228.520397415017</v>
          </cell>
          <cell r="N130">
            <v>3128347.1601280458</v>
          </cell>
          <cell r="O130" t="str">
            <v>PROLUMIA LED Pro-Office II ECO, 36W, 4000K, 3800lm 1200x300mm přisazené</v>
          </cell>
        </row>
        <row r="131">
          <cell r="A131" t="str">
            <v>LED Panel 1200x300mm - 18W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19075.287561756377</v>
          </cell>
          <cell r="G131">
            <v>0</v>
          </cell>
          <cell r="H131">
            <v>0</v>
          </cell>
          <cell r="I131">
            <v>0</v>
          </cell>
          <cell r="J131">
            <v>1182667.8288288955</v>
          </cell>
          <cell r="K131">
            <v>50072.629849610494</v>
          </cell>
          <cell r="L131">
            <v>16690.876616536829</v>
          </cell>
          <cell r="N131">
            <v>19075.287561756377</v>
          </cell>
          <cell r="O131" t="str">
            <v>PROLUMIA LED Pro-Office II ECO, 36W, 4000K, 3800lm 1200x300mm přisazené, ztlumeno na 50%</v>
          </cell>
        </row>
        <row r="132">
          <cell r="A132" t="str">
            <v>LED Panel 1500x300mm - 56W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1338297.9527454474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 t="str">
            <v>PROLUMIA LED Pro-Office II ECO, 56W, 4000K, 5531lm 1500x300mm přisazené</v>
          </cell>
        </row>
        <row r="133">
          <cell r="A133" t="str">
            <v>LED Panel 1500x300mm - 28W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 t="str">
            <v>PROLUMIA LED Pro-Office II ECO, 56W, 4000K, 5531lm 1500x300mm přisazené, ztlumeno na 50%</v>
          </cell>
        </row>
        <row r="134">
          <cell r="A134" t="str">
            <v>LED Panel ø335x63mm - 15W</v>
          </cell>
          <cell r="B134">
            <v>11560.78034045841</v>
          </cell>
          <cell r="C134">
            <v>30058.028885191867</v>
          </cell>
          <cell r="D134">
            <v>0</v>
          </cell>
          <cell r="E134">
            <v>0</v>
          </cell>
          <cell r="F134">
            <v>20809.404612825139</v>
          </cell>
          <cell r="G134">
            <v>53179.589566108691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115607.80340458412</v>
          </cell>
          <cell r="O134" t="str">
            <v>LED Prodisc III Standard, 15W, 1700Lm/1190Lm/850Lm, white, surface mounted, ø335x63mm, 3000K/4000K</v>
          </cell>
        </row>
        <row r="135">
          <cell r="A135" t="str">
            <v>LED Panel ø335x63mm - 10,5W</v>
          </cell>
          <cell r="B135">
            <v>0</v>
          </cell>
          <cell r="C135">
            <v>94798.398791758969</v>
          </cell>
          <cell r="D135">
            <v>4624.3121361833646</v>
          </cell>
          <cell r="E135">
            <v>0</v>
          </cell>
          <cell r="F135">
            <v>0</v>
          </cell>
          <cell r="G135">
            <v>242776.38714962662</v>
          </cell>
          <cell r="H135">
            <v>36994.497089466917</v>
          </cell>
          <cell r="I135">
            <v>0</v>
          </cell>
          <cell r="J135">
            <v>11560.78034045841</v>
          </cell>
          <cell r="K135">
            <v>0</v>
          </cell>
          <cell r="L135">
            <v>0</v>
          </cell>
          <cell r="N135">
            <v>342199.09807756892</v>
          </cell>
          <cell r="O135" t="str">
            <v>LED Prodisc III Standard, 15W, 1700Lm/1190Lm/850Lm, white, surface mounted, ø335x63mm, 3000K/4000K, ztlumeno na 70%</v>
          </cell>
        </row>
        <row r="136">
          <cell r="A136" t="str">
            <v>LED Panel ø335x63mm - 7,5W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 t="str">
            <v>LED Prodisc III Standard, 15W, 1700Lm/1190Lm/850Lm, white, surface mounted, ø335x63mm, 3000K/4000K, ztlumeno na 50%</v>
          </cell>
        </row>
        <row r="137">
          <cell r="A137" t="str">
            <v>LED Panel (IP65) - 200W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 t="str">
            <v>LED Pro-Flood 200W, 25000lm, 4000K, IP65</v>
          </cell>
        </row>
        <row r="138">
          <cell r="A138" t="str">
            <v>LED svitidlo - 150W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344593.83114809246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26507.217780622497</v>
          </cell>
          <cell r="N138">
            <v>344593.83114809246</v>
          </cell>
          <cell r="O138" t="str">
            <v xml:space="preserve">ProLumia Pro-Bay II 150W + antiglare + fix držák </v>
          </cell>
        </row>
        <row r="139">
          <cell r="A139" t="str">
            <v>LED svitidlo - 100W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 t="str">
            <v xml:space="preserve">ProLumia Pro-Bay II 100W + antiglare + fix držák </v>
          </cell>
        </row>
        <row r="140">
          <cell r="A140" t="str">
            <v>Celkem</v>
          </cell>
          <cell r="B140">
            <v>729446.22184927657</v>
          </cell>
          <cell r="C140">
            <v>279843.1391162214</v>
          </cell>
          <cell r="D140">
            <v>440971.51511136052</v>
          </cell>
          <cell r="E140">
            <v>0</v>
          </cell>
          <cell r="F140">
            <v>555767.17369702738</v>
          </cell>
          <cell r="G140">
            <v>2173726.0456399969</v>
          </cell>
          <cell r="H140">
            <v>243761.94367365073</v>
          </cell>
          <cell r="I140">
            <v>1407445.8701568143</v>
          </cell>
          <cell r="J140">
            <v>1194228.609169354</v>
          </cell>
          <cell r="K140">
            <v>510263.94227698311</v>
          </cell>
          <cell r="L140">
            <v>121242.03228050894</v>
          </cell>
          <cell r="N140">
            <v>4179754.0954138828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A39"/>
  <sheetViews>
    <sheetView tabSelected="1" workbookViewId="0">
      <selection activeCell="F27" sqref="F27"/>
    </sheetView>
  </sheetViews>
  <sheetFormatPr defaultRowHeight="15" x14ac:dyDescent="0.25"/>
  <cols>
    <col min="3" max="3" width="9.85546875" customWidth="1"/>
    <col min="10" max="10" width="10.5703125" customWidth="1"/>
  </cols>
  <sheetData>
    <row r="3" spans="2:27" x14ac:dyDescent="0.25">
      <c r="B3" s="43" t="s">
        <v>3</v>
      </c>
      <c r="C3" s="44" t="s">
        <v>4</v>
      </c>
      <c r="D3" s="44"/>
      <c r="E3" s="45" t="s">
        <v>5</v>
      </c>
      <c r="F3" s="46"/>
      <c r="G3" s="46"/>
      <c r="H3" s="46"/>
      <c r="I3" s="46"/>
      <c r="J3" s="47"/>
      <c r="K3" s="48" t="s">
        <v>6</v>
      </c>
      <c r="L3" s="49"/>
      <c r="M3" s="49"/>
      <c r="N3" s="49"/>
      <c r="O3" s="49"/>
      <c r="P3" s="50"/>
      <c r="Q3" s="51" t="s">
        <v>1</v>
      </c>
      <c r="R3" s="52"/>
      <c r="S3" s="52"/>
      <c r="T3" s="52"/>
      <c r="U3" s="52"/>
      <c r="V3" s="53"/>
      <c r="W3" s="54" t="s">
        <v>2</v>
      </c>
      <c r="X3" s="54"/>
      <c r="Y3" s="54"/>
    </row>
    <row r="4" spans="2:27" ht="76.5" x14ac:dyDescent="0.25">
      <c r="B4" s="43"/>
      <c r="C4" s="55" t="s">
        <v>7</v>
      </c>
      <c r="D4" s="55"/>
      <c r="E4" s="6" t="s">
        <v>9</v>
      </c>
      <c r="F4" s="56" t="s">
        <v>7</v>
      </c>
      <c r="G4" s="57"/>
      <c r="H4" s="6" t="s">
        <v>8</v>
      </c>
      <c r="I4" s="58" t="s">
        <v>33</v>
      </c>
      <c r="J4" s="58"/>
      <c r="K4" s="7" t="s">
        <v>11</v>
      </c>
      <c r="L4" s="59" t="s">
        <v>7</v>
      </c>
      <c r="M4" s="60"/>
      <c r="N4" s="7" t="s">
        <v>10</v>
      </c>
      <c r="O4" s="38" t="s">
        <v>33</v>
      </c>
      <c r="P4" s="38"/>
      <c r="Q4" s="8" t="s">
        <v>13</v>
      </c>
      <c r="R4" s="39" t="s">
        <v>7</v>
      </c>
      <c r="S4" s="40"/>
      <c r="T4" s="8" t="s">
        <v>12</v>
      </c>
      <c r="U4" s="41" t="s">
        <v>33</v>
      </c>
      <c r="V4" s="41"/>
      <c r="W4" s="42" t="s">
        <v>33</v>
      </c>
      <c r="X4" s="42"/>
      <c r="Y4" s="42"/>
    </row>
    <row r="5" spans="2:27" x14ac:dyDescent="0.25">
      <c r="B5" s="43"/>
      <c r="C5" s="9" t="s">
        <v>14</v>
      </c>
      <c r="D5" s="9" t="s">
        <v>15</v>
      </c>
      <c r="E5" s="2" t="s">
        <v>0</v>
      </c>
      <c r="F5" s="2" t="s">
        <v>15</v>
      </c>
      <c r="G5" s="2" t="s">
        <v>14</v>
      </c>
      <c r="H5" s="2" t="s">
        <v>0</v>
      </c>
      <c r="I5" s="2" t="s">
        <v>15</v>
      </c>
      <c r="J5" s="2" t="s">
        <v>14</v>
      </c>
      <c r="K5" s="3" t="s">
        <v>0</v>
      </c>
      <c r="L5" s="3" t="s">
        <v>15</v>
      </c>
      <c r="M5" s="3" t="s">
        <v>14</v>
      </c>
      <c r="N5" s="3" t="s">
        <v>0</v>
      </c>
      <c r="O5" s="61" t="s">
        <v>15</v>
      </c>
      <c r="P5" s="3" t="s">
        <v>14</v>
      </c>
      <c r="Q5" s="4" t="s">
        <v>0</v>
      </c>
      <c r="R5" s="4" t="s">
        <v>15</v>
      </c>
      <c r="S5" s="4" t="s">
        <v>14</v>
      </c>
      <c r="T5" s="4" t="s">
        <v>0</v>
      </c>
      <c r="U5" s="4" t="s">
        <v>15</v>
      </c>
      <c r="V5" s="4" t="s">
        <v>14</v>
      </c>
      <c r="W5" s="5" t="s">
        <v>14</v>
      </c>
      <c r="X5" s="5" t="s">
        <v>15</v>
      </c>
      <c r="Y5" s="5" t="s">
        <v>16</v>
      </c>
    </row>
    <row r="6" spans="2:27" x14ac:dyDescent="0.25">
      <c r="B6" s="11" t="s">
        <v>17</v>
      </c>
      <c r="C6" s="14">
        <v>1329.2494999999999</v>
      </c>
      <c r="D6" s="15">
        <v>1</v>
      </c>
      <c r="E6" s="14">
        <v>112</v>
      </c>
      <c r="F6" s="37">
        <v>0.15</v>
      </c>
      <c r="G6" s="14">
        <f>F6*C6</f>
        <v>199.38742499999998</v>
      </c>
      <c r="H6" s="16"/>
      <c r="I6" s="17"/>
      <c r="J6" s="18">
        <f>I6*H6/E6*G6</f>
        <v>0</v>
      </c>
      <c r="K6" s="19">
        <v>14</v>
      </c>
      <c r="L6" s="37">
        <v>0.05</v>
      </c>
      <c r="M6" s="14">
        <f>L6*C6</f>
        <v>66.462474999999998</v>
      </c>
      <c r="N6" s="16"/>
      <c r="O6" s="20"/>
      <c r="P6" s="18">
        <f>O6*N6/K6*M6</f>
        <v>0</v>
      </c>
      <c r="Q6" s="21">
        <v>33</v>
      </c>
      <c r="R6" s="37">
        <v>0.25</v>
      </c>
      <c r="S6" s="14">
        <f>R6*C6</f>
        <v>332.31237499999997</v>
      </c>
      <c r="T6" s="22"/>
      <c r="U6" s="23"/>
      <c r="V6" s="18">
        <f>U6*T6/Q6*S6</f>
        <v>0</v>
      </c>
      <c r="W6" s="24">
        <f>J6+P6+V6</f>
        <v>0</v>
      </c>
      <c r="X6" s="25">
        <f>W6/C6</f>
        <v>0</v>
      </c>
      <c r="Y6" s="34">
        <f>W6*120</f>
        <v>0</v>
      </c>
      <c r="AA6" s="36">
        <f>F6+L6+R6</f>
        <v>0.45</v>
      </c>
    </row>
    <row r="7" spans="2:27" x14ac:dyDescent="0.25">
      <c r="B7" s="11" t="s">
        <v>18</v>
      </c>
      <c r="C7" s="14">
        <v>1610</v>
      </c>
      <c r="D7" s="15">
        <v>1</v>
      </c>
      <c r="E7" s="14">
        <v>60</v>
      </c>
      <c r="F7" s="37">
        <v>0.15</v>
      </c>
      <c r="G7" s="14">
        <f t="shared" ref="G7:G21" si="0">F7*C7</f>
        <v>241.5</v>
      </c>
      <c r="H7" s="16"/>
      <c r="I7" s="17"/>
      <c r="J7" s="18">
        <f t="shared" ref="J7:J21" si="1">I7*H7/E7*G7</f>
        <v>0</v>
      </c>
      <c r="K7" s="19">
        <v>8</v>
      </c>
      <c r="L7" s="37">
        <v>0.05</v>
      </c>
      <c r="M7" s="14">
        <f t="shared" ref="M7:M21" si="2">L7*C7</f>
        <v>80.5</v>
      </c>
      <c r="N7" s="16"/>
      <c r="O7" s="20"/>
      <c r="P7" s="18">
        <f t="shared" ref="P7:P21" si="3">O7*N7/K7*M7</f>
        <v>0</v>
      </c>
      <c r="Q7" s="21">
        <v>36</v>
      </c>
      <c r="R7" s="37">
        <v>0.25</v>
      </c>
      <c r="S7" s="14">
        <f t="shared" ref="S7:S21" si="4">R7*C7</f>
        <v>402.5</v>
      </c>
      <c r="T7" s="22"/>
      <c r="U7" s="23"/>
      <c r="V7" s="18">
        <f t="shared" ref="V7:V19" si="5">U7*T7/Q7*S7</f>
        <v>0</v>
      </c>
      <c r="W7" s="24">
        <f t="shared" ref="W7:W12" si="6">J7+P7+V7</f>
        <v>0</v>
      </c>
      <c r="X7" s="25">
        <f t="shared" ref="X7:X22" si="7">W7/C7</f>
        <v>0</v>
      </c>
      <c r="Y7" s="34">
        <f t="shared" ref="Y7:Y12" si="8">W7*120</f>
        <v>0</v>
      </c>
      <c r="AA7" s="36">
        <f t="shared" ref="AA7:AA22" si="9">F7+L7+R7</f>
        <v>0.45</v>
      </c>
    </row>
    <row r="8" spans="2:27" x14ac:dyDescent="0.25">
      <c r="B8" s="11" t="s">
        <v>19</v>
      </c>
      <c r="C8" s="14">
        <v>1143</v>
      </c>
      <c r="D8" s="15">
        <v>1</v>
      </c>
      <c r="E8" s="14">
        <v>86</v>
      </c>
      <c r="F8" s="37">
        <v>0.1</v>
      </c>
      <c r="G8" s="14">
        <f t="shared" si="0"/>
        <v>114.30000000000001</v>
      </c>
      <c r="H8" s="16"/>
      <c r="I8" s="17"/>
      <c r="J8" s="18">
        <f t="shared" si="1"/>
        <v>0</v>
      </c>
      <c r="K8" s="19">
        <v>8</v>
      </c>
      <c r="L8" s="37">
        <v>0.03</v>
      </c>
      <c r="M8" s="14">
        <f t="shared" si="2"/>
        <v>34.29</v>
      </c>
      <c r="N8" s="16"/>
      <c r="O8" s="20"/>
      <c r="P8" s="18">
        <f t="shared" si="3"/>
        <v>0</v>
      </c>
      <c r="Q8" s="21">
        <v>42</v>
      </c>
      <c r="R8" s="37">
        <v>0.25</v>
      </c>
      <c r="S8" s="14">
        <f t="shared" si="4"/>
        <v>285.75</v>
      </c>
      <c r="T8" s="22"/>
      <c r="U8" s="23"/>
      <c r="V8" s="18">
        <f t="shared" si="5"/>
        <v>0</v>
      </c>
      <c r="W8" s="24">
        <f t="shared" si="6"/>
        <v>0</v>
      </c>
      <c r="X8" s="25">
        <f t="shared" si="7"/>
        <v>0</v>
      </c>
      <c r="Y8" s="34">
        <f t="shared" si="8"/>
        <v>0</v>
      </c>
      <c r="AA8" s="36">
        <f t="shared" si="9"/>
        <v>0.38</v>
      </c>
    </row>
    <row r="9" spans="2:27" x14ac:dyDescent="0.25">
      <c r="B9" s="11" t="s">
        <v>20</v>
      </c>
      <c r="C9" s="14">
        <v>671</v>
      </c>
      <c r="D9" s="15">
        <v>1</v>
      </c>
      <c r="E9" s="14">
        <v>34</v>
      </c>
      <c r="F9" s="37">
        <v>9.9999999999999992E-2</v>
      </c>
      <c r="G9" s="14">
        <f t="shared" si="0"/>
        <v>67.099999999999994</v>
      </c>
      <c r="H9" s="16"/>
      <c r="I9" s="17"/>
      <c r="J9" s="18">
        <f t="shared" si="1"/>
        <v>0</v>
      </c>
      <c r="K9" s="19">
        <v>6</v>
      </c>
      <c r="L9" s="37">
        <v>0</v>
      </c>
      <c r="M9" s="14">
        <f t="shared" si="2"/>
        <v>0</v>
      </c>
      <c r="N9" s="16"/>
      <c r="O9" s="20"/>
      <c r="P9" s="18">
        <f t="shared" si="3"/>
        <v>0</v>
      </c>
      <c r="Q9" s="21">
        <v>32</v>
      </c>
      <c r="R9" s="37">
        <v>0.25</v>
      </c>
      <c r="S9" s="14">
        <f t="shared" si="4"/>
        <v>167.75</v>
      </c>
      <c r="T9" s="22"/>
      <c r="U9" s="23"/>
      <c r="V9" s="18">
        <f t="shared" si="5"/>
        <v>0</v>
      </c>
      <c r="W9" s="24">
        <f t="shared" si="6"/>
        <v>0</v>
      </c>
      <c r="X9" s="25">
        <f t="shared" si="7"/>
        <v>0</v>
      </c>
      <c r="Y9" s="34">
        <f t="shared" si="8"/>
        <v>0</v>
      </c>
      <c r="AA9" s="36">
        <f t="shared" si="9"/>
        <v>0.35</v>
      </c>
    </row>
    <row r="10" spans="2:27" x14ac:dyDescent="0.25">
      <c r="B10" s="11" t="s">
        <v>21</v>
      </c>
      <c r="C10" s="14">
        <v>723</v>
      </c>
      <c r="D10" s="15">
        <v>1</v>
      </c>
      <c r="E10" s="14">
        <v>88</v>
      </c>
      <c r="F10" s="37">
        <v>9.9999999999999978E-2</v>
      </c>
      <c r="G10" s="14">
        <f t="shared" si="0"/>
        <v>72.299999999999983</v>
      </c>
      <c r="H10" s="16"/>
      <c r="I10" s="17"/>
      <c r="J10" s="18">
        <f t="shared" si="1"/>
        <v>0</v>
      </c>
      <c r="K10" s="19">
        <v>6</v>
      </c>
      <c r="L10" s="37">
        <v>0</v>
      </c>
      <c r="M10" s="14">
        <f t="shared" si="2"/>
        <v>0</v>
      </c>
      <c r="N10" s="16"/>
      <c r="O10" s="20"/>
      <c r="P10" s="18">
        <f t="shared" si="3"/>
        <v>0</v>
      </c>
      <c r="Q10" s="21">
        <v>36</v>
      </c>
      <c r="R10" s="37">
        <v>0.3000000000000001</v>
      </c>
      <c r="S10" s="14">
        <f t="shared" si="4"/>
        <v>216.90000000000006</v>
      </c>
      <c r="T10" s="22"/>
      <c r="U10" s="23"/>
      <c r="V10" s="18">
        <f t="shared" si="5"/>
        <v>0</v>
      </c>
      <c r="W10" s="24">
        <f t="shared" si="6"/>
        <v>0</v>
      </c>
      <c r="X10" s="25">
        <f t="shared" si="7"/>
        <v>0</v>
      </c>
      <c r="Y10" s="34">
        <f t="shared" si="8"/>
        <v>0</v>
      </c>
      <c r="AA10" s="36">
        <f t="shared" si="9"/>
        <v>0.40000000000000008</v>
      </c>
    </row>
    <row r="11" spans="2:27" x14ac:dyDescent="0.25">
      <c r="B11" s="11" t="s">
        <v>22</v>
      </c>
      <c r="C11" s="14">
        <v>377</v>
      </c>
      <c r="D11" s="15">
        <v>1</v>
      </c>
      <c r="E11" s="14">
        <v>35</v>
      </c>
      <c r="F11" s="37">
        <v>0.10000000000000003</v>
      </c>
      <c r="G11" s="14">
        <f t="shared" si="0"/>
        <v>37.70000000000001</v>
      </c>
      <c r="H11" s="16"/>
      <c r="I11" s="17"/>
      <c r="J11" s="18">
        <f t="shared" si="1"/>
        <v>0</v>
      </c>
      <c r="K11" s="30">
        <v>0</v>
      </c>
      <c r="L11" s="27">
        <v>0</v>
      </c>
      <c r="M11" s="26">
        <f t="shared" si="2"/>
        <v>0</v>
      </c>
      <c r="N11" s="26"/>
      <c r="O11" s="27"/>
      <c r="P11" s="29">
        <v>0</v>
      </c>
      <c r="Q11" s="21">
        <v>20</v>
      </c>
      <c r="R11" s="37">
        <v>0.30000000000000043</v>
      </c>
      <c r="S11" s="14">
        <f t="shared" si="4"/>
        <v>113.10000000000016</v>
      </c>
      <c r="T11" s="22"/>
      <c r="U11" s="23"/>
      <c r="V11" s="18">
        <f t="shared" si="5"/>
        <v>0</v>
      </c>
      <c r="W11" s="24">
        <f t="shared" si="6"/>
        <v>0</v>
      </c>
      <c r="X11" s="25">
        <f t="shared" si="7"/>
        <v>0</v>
      </c>
      <c r="Y11" s="34">
        <f t="shared" si="8"/>
        <v>0</v>
      </c>
      <c r="AA11" s="36">
        <f t="shared" si="9"/>
        <v>0.40000000000000047</v>
      </c>
    </row>
    <row r="12" spans="2:27" x14ac:dyDescent="0.25">
      <c r="B12" s="11" t="s">
        <v>23</v>
      </c>
      <c r="C12" s="14">
        <v>2097</v>
      </c>
      <c r="D12" s="15">
        <v>1</v>
      </c>
      <c r="E12" s="14">
        <v>52</v>
      </c>
      <c r="F12" s="37">
        <v>0.1</v>
      </c>
      <c r="G12" s="14">
        <f t="shared" si="0"/>
        <v>209.70000000000002</v>
      </c>
      <c r="H12" s="16"/>
      <c r="I12" s="17"/>
      <c r="J12" s="18">
        <f t="shared" si="1"/>
        <v>0</v>
      </c>
      <c r="K12" s="19">
        <v>2</v>
      </c>
      <c r="L12" s="37">
        <v>1.0414878397711016E-2</v>
      </c>
      <c r="M12" s="14">
        <f t="shared" si="2"/>
        <v>21.84</v>
      </c>
      <c r="N12" s="16"/>
      <c r="O12" s="20"/>
      <c r="P12" s="18">
        <f t="shared" si="3"/>
        <v>0</v>
      </c>
      <c r="Q12" s="21">
        <v>18</v>
      </c>
      <c r="R12" s="37">
        <v>5.4077253218884125E-2</v>
      </c>
      <c r="S12" s="14">
        <f t="shared" si="4"/>
        <v>113.4</v>
      </c>
      <c r="T12" s="22"/>
      <c r="U12" s="23"/>
      <c r="V12" s="18">
        <f t="shared" si="5"/>
        <v>0</v>
      </c>
      <c r="W12" s="24">
        <f t="shared" si="6"/>
        <v>0</v>
      </c>
      <c r="X12" s="25">
        <f t="shared" si="7"/>
        <v>0</v>
      </c>
      <c r="Y12" s="34">
        <f t="shared" si="8"/>
        <v>0</v>
      </c>
      <c r="AA12" s="36">
        <f t="shared" si="9"/>
        <v>0.16449213161659515</v>
      </c>
    </row>
    <row r="13" spans="2:27" x14ac:dyDescent="0.25">
      <c r="B13" s="13" t="s">
        <v>24</v>
      </c>
      <c r="C13" s="26">
        <v>404</v>
      </c>
      <c r="D13" s="27">
        <v>1</v>
      </c>
      <c r="E13" s="26">
        <v>0</v>
      </c>
      <c r="F13" s="27">
        <v>0</v>
      </c>
      <c r="G13" s="26">
        <v>0</v>
      </c>
      <c r="H13" s="26"/>
      <c r="I13" s="28"/>
      <c r="J13" s="29">
        <v>0</v>
      </c>
      <c r="K13" s="30">
        <v>0</v>
      </c>
      <c r="L13" s="27">
        <v>0</v>
      </c>
      <c r="M13" s="26">
        <v>0</v>
      </c>
      <c r="N13" s="26"/>
      <c r="O13" s="27"/>
      <c r="P13" s="29">
        <v>0</v>
      </c>
      <c r="Q13" s="30">
        <v>0</v>
      </c>
      <c r="R13" s="27">
        <v>0</v>
      </c>
      <c r="S13" s="26">
        <v>0</v>
      </c>
      <c r="T13" s="26"/>
      <c r="U13" s="28"/>
      <c r="V13" s="29">
        <v>0</v>
      </c>
      <c r="W13" s="29">
        <v>0</v>
      </c>
      <c r="X13" s="27">
        <v>0</v>
      </c>
      <c r="Y13" s="26">
        <v>0</v>
      </c>
      <c r="AA13" s="36">
        <f t="shared" si="9"/>
        <v>0</v>
      </c>
    </row>
    <row r="14" spans="2:27" x14ac:dyDescent="0.25">
      <c r="B14" s="11" t="s">
        <v>25</v>
      </c>
      <c r="C14" s="14">
        <v>2200</v>
      </c>
      <c r="D14" s="15">
        <v>1</v>
      </c>
      <c r="E14" s="14">
        <v>126</v>
      </c>
      <c r="F14" s="37">
        <v>0.10000000000000003</v>
      </c>
      <c r="G14" s="14">
        <f t="shared" si="0"/>
        <v>220.00000000000009</v>
      </c>
      <c r="H14" s="16"/>
      <c r="I14" s="17"/>
      <c r="J14" s="18">
        <f t="shared" si="1"/>
        <v>0</v>
      </c>
      <c r="K14" s="19">
        <v>24</v>
      </c>
      <c r="L14" s="37">
        <v>0.05</v>
      </c>
      <c r="M14" s="14">
        <f t="shared" si="2"/>
        <v>110</v>
      </c>
      <c r="N14" s="16"/>
      <c r="O14" s="20"/>
      <c r="P14" s="18">
        <f t="shared" si="3"/>
        <v>0</v>
      </c>
      <c r="Q14" s="21">
        <v>50</v>
      </c>
      <c r="R14" s="37">
        <v>9.9999999999999978E-2</v>
      </c>
      <c r="S14" s="14">
        <f t="shared" si="4"/>
        <v>219.99999999999994</v>
      </c>
      <c r="T14" s="22"/>
      <c r="U14" s="23"/>
      <c r="V14" s="18">
        <f t="shared" si="5"/>
        <v>0</v>
      </c>
      <c r="W14" s="24">
        <f t="shared" ref="W14:W17" si="10">J14+P14+V14</f>
        <v>0</v>
      </c>
      <c r="X14" s="25">
        <f t="shared" si="7"/>
        <v>0</v>
      </c>
      <c r="Y14" s="34">
        <f t="shared" ref="Y14:Y21" si="11">W14*120</f>
        <v>0</v>
      </c>
      <c r="AA14" s="36">
        <f t="shared" si="9"/>
        <v>0.25</v>
      </c>
    </row>
    <row r="15" spans="2:27" x14ac:dyDescent="0.25">
      <c r="B15" s="11" t="s">
        <v>26</v>
      </c>
      <c r="C15" s="14">
        <v>1577</v>
      </c>
      <c r="D15" s="15">
        <v>1</v>
      </c>
      <c r="E15" s="14">
        <v>74</v>
      </c>
      <c r="F15" s="37">
        <v>0.2</v>
      </c>
      <c r="G15" s="14">
        <f t="shared" si="0"/>
        <v>315.40000000000003</v>
      </c>
      <c r="H15" s="16"/>
      <c r="I15" s="17"/>
      <c r="J15" s="18">
        <f t="shared" si="1"/>
        <v>0</v>
      </c>
      <c r="K15" s="19">
        <v>6</v>
      </c>
      <c r="L15" s="37">
        <v>4.9999999999999996E-2</v>
      </c>
      <c r="M15" s="14">
        <f t="shared" si="2"/>
        <v>78.849999999999994</v>
      </c>
      <c r="N15" s="16"/>
      <c r="O15" s="20"/>
      <c r="P15" s="18">
        <f t="shared" si="3"/>
        <v>0</v>
      </c>
      <c r="Q15" s="21">
        <v>47</v>
      </c>
      <c r="R15" s="37">
        <v>0.3</v>
      </c>
      <c r="S15" s="14">
        <f t="shared" si="4"/>
        <v>473.09999999999997</v>
      </c>
      <c r="T15" s="22"/>
      <c r="U15" s="23"/>
      <c r="V15" s="18">
        <f t="shared" si="5"/>
        <v>0</v>
      </c>
      <c r="W15" s="24">
        <f t="shared" si="10"/>
        <v>0</v>
      </c>
      <c r="X15" s="25">
        <f t="shared" si="7"/>
        <v>0</v>
      </c>
      <c r="Y15" s="34">
        <f t="shared" si="11"/>
        <v>0</v>
      </c>
      <c r="AA15" s="36">
        <f t="shared" si="9"/>
        <v>0.55000000000000004</v>
      </c>
    </row>
    <row r="16" spans="2:27" x14ac:dyDescent="0.25">
      <c r="B16" s="11" t="s">
        <v>27</v>
      </c>
      <c r="C16" s="14">
        <v>1113</v>
      </c>
      <c r="D16" s="15">
        <v>1</v>
      </c>
      <c r="E16" s="14">
        <v>158</v>
      </c>
      <c r="F16" s="37">
        <v>0.15</v>
      </c>
      <c r="G16" s="14">
        <f t="shared" si="0"/>
        <v>166.95</v>
      </c>
      <c r="H16" s="16"/>
      <c r="I16" s="17"/>
      <c r="J16" s="18">
        <f t="shared" si="1"/>
        <v>0</v>
      </c>
      <c r="K16" s="19">
        <v>28</v>
      </c>
      <c r="L16" s="37">
        <v>0.02</v>
      </c>
      <c r="M16" s="14">
        <f t="shared" si="2"/>
        <v>22.26</v>
      </c>
      <c r="N16" s="16"/>
      <c r="O16" s="20"/>
      <c r="P16" s="18">
        <f t="shared" si="3"/>
        <v>0</v>
      </c>
      <c r="Q16" s="21">
        <v>65</v>
      </c>
      <c r="R16" s="37">
        <v>0.3</v>
      </c>
      <c r="S16" s="14">
        <f t="shared" si="4"/>
        <v>333.9</v>
      </c>
      <c r="T16" s="22"/>
      <c r="U16" s="23"/>
      <c r="V16" s="18">
        <f t="shared" si="5"/>
        <v>0</v>
      </c>
      <c r="W16" s="24">
        <f t="shared" si="10"/>
        <v>0</v>
      </c>
      <c r="X16" s="25">
        <f t="shared" si="7"/>
        <v>0</v>
      </c>
      <c r="Y16" s="34">
        <f t="shared" si="11"/>
        <v>0</v>
      </c>
      <c r="AA16" s="36">
        <f t="shared" si="9"/>
        <v>0.47</v>
      </c>
    </row>
    <row r="17" spans="2:27" x14ac:dyDescent="0.25">
      <c r="B17" s="11" t="s">
        <v>28</v>
      </c>
      <c r="C17" s="14">
        <v>618</v>
      </c>
      <c r="D17" s="15">
        <v>1</v>
      </c>
      <c r="E17" s="14">
        <v>46</v>
      </c>
      <c r="F17" s="37">
        <v>0.10000000000000005</v>
      </c>
      <c r="G17" s="14">
        <f t="shared" si="0"/>
        <v>61.800000000000033</v>
      </c>
      <c r="H17" s="16"/>
      <c r="I17" s="17"/>
      <c r="J17" s="18">
        <f t="shared" si="1"/>
        <v>0</v>
      </c>
      <c r="K17" s="19">
        <v>1</v>
      </c>
      <c r="L17" s="37">
        <v>4.9999999999999989E-2</v>
      </c>
      <c r="M17" s="14">
        <f t="shared" si="2"/>
        <v>30.899999999999991</v>
      </c>
      <c r="N17" s="16"/>
      <c r="O17" s="20"/>
      <c r="P17" s="18">
        <f t="shared" si="3"/>
        <v>0</v>
      </c>
      <c r="Q17" s="21">
        <v>23</v>
      </c>
      <c r="R17" s="37">
        <v>0.19999999999999998</v>
      </c>
      <c r="S17" s="14">
        <f t="shared" si="4"/>
        <v>123.6</v>
      </c>
      <c r="T17" s="22"/>
      <c r="U17" s="23"/>
      <c r="V17" s="18">
        <f t="shared" si="5"/>
        <v>0</v>
      </c>
      <c r="W17" s="24">
        <f t="shared" si="10"/>
        <v>0</v>
      </c>
      <c r="X17" s="25">
        <f t="shared" si="7"/>
        <v>0</v>
      </c>
      <c r="Y17" s="34">
        <f t="shared" si="11"/>
        <v>0</v>
      </c>
      <c r="AA17" s="36">
        <f t="shared" si="9"/>
        <v>0.35</v>
      </c>
    </row>
    <row r="18" spans="2:27" x14ac:dyDescent="0.25">
      <c r="B18" s="13" t="s">
        <v>29</v>
      </c>
      <c r="C18" s="26">
        <v>452</v>
      </c>
      <c r="D18" s="27">
        <v>1</v>
      </c>
      <c r="E18" s="26">
        <v>0</v>
      </c>
      <c r="F18" s="27">
        <v>0</v>
      </c>
      <c r="G18" s="26">
        <v>0</v>
      </c>
      <c r="H18" s="26"/>
      <c r="I18" s="28"/>
      <c r="J18" s="29">
        <v>0</v>
      </c>
      <c r="K18" s="30">
        <v>0</v>
      </c>
      <c r="L18" s="27">
        <v>0</v>
      </c>
      <c r="M18" s="26">
        <v>0</v>
      </c>
      <c r="N18" s="26"/>
      <c r="O18" s="27"/>
      <c r="P18" s="29">
        <v>0</v>
      </c>
      <c r="Q18" s="30">
        <v>0</v>
      </c>
      <c r="R18" s="27">
        <v>0</v>
      </c>
      <c r="S18" s="26">
        <v>0</v>
      </c>
      <c r="T18" s="26"/>
      <c r="U18" s="28"/>
      <c r="V18" s="29">
        <v>0</v>
      </c>
      <c r="W18" s="29">
        <v>0</v>
      </c>
      <c r="X18" s="27">
        <v>0</v>
      </c>
      <c r="Y18" s="26">
        <v>0</v>
      </c>
      <c r="AA18" s="36">
        <f t="shared" si="9"/>
        <v>0</v>
      </c>
    </row>
    <row r="19" spans="2:27" x14ac:dyDescent="0.25">
      <c r="B19" s="11" t="s">
        <v>30</v>
      </c>
      <c r="C19" s="14">
        <v>1073</v>
      </c>
      <c r="D19" s="15">
        <v>1</v>
      </c>
      <c r="E19" s="14">
        <v>29</v>
      </c>
      <c r="F19" s="37">
        <v>9.9999999999999964E-2</v>
      </c>
      <c r="G19" s="14">
        <f t="shared" si="0"/>
        <v>107.29999999999995</v>
      </c>
      <c r="H19" s="16"/>
      <c r="I19" s="17"/>
      <c r="J19" s="18">
        <f t="shared" si="1"/>
        <v>0</v>
      </c>
      <c r="K19" s="19">
        <v>3</v>
      </c>
      <c r="L19" s="37">
        <v>4.9999999999999975E-2</v>
      </c>
      <c r="M19" s="14">
        <f t="shared" si="2"/>
        <v>53.64999999999997</v>
      </c>
      <c r="N19" s="16"/>
      <c r="O19" s="20"/>
      <c r="P19" s="18">
        <f t="shared" si="3"/>
        <v>0</v>
      </c>
      <c r="Q19" s="21">
        <v>36</v>
      </c>
      <c r="R19" s="37">
        <v>0.4</v>
      </c>
      <c r="S19" s="14">
        <f t="shared" si="4"/>
        <v>429.20000000000005</v>
      </c>
      <c r="T19" s="22"/>
      <c r="U19" s="23"/>
      <c r="V19" s="18">
        <f t="shared" si="5"/>
        <v>0</v>
      </c>
      <c r="W19" s="24">
        <f t="shared" ref="W19:W21" si="12">J19+P19+V19</f>
        <v>0</v>
      </c>
      <c r="X19" s="25">
        <f t="shared" si="7"/>
        <v>0</v>
      </c>
      <c r="Y19" s="34">
        <f t="shared" si="11"/>
        <v>0</v>
      </c>
      <c r="AA19" s="36">
        <f t="shared" si="9"/>
        <v>0.54999999999999993</v>
      </c>
    </row>
    <row r="20" spans="2:27" x14ac:dyDescent="0.25">
      <c r="B20" s="13" t="s">
        <v>31</v>
      </c>
      <c r="C20" s="26">
        <v>4630</v>
      </c>
      <c r="D20" s="27">
        <v>1</v>
      </c>
      <c r="E20" s="26">
        <v>0</v>
      </c>
      <c r="F20" s="27">
        <v>0</v>
      </c>
      <c r="G20" s="26">
        <f t="shared" si="0"/>
        <v>0</v>
      </c>
      <c r="H20" s="26"/>
      <c r="I20" s="28"/>
      <c r="J20" s="29">
        <v>0</v>
      </c>
      <c r="K20" s="30">
        <v>0</v>
      </c>
      <c r="L20" s="27">
        <v>0</v>
      </c>
      <c r="M20" s="26">
        <f t="shared" si="2"/>
        <v>0</v>
      </c>
      <c r="N20" s="26"/>
      <c r="O20" s="27"/>
      <c r="P20" s="29">
        <v>0</v>
      </c>
      <c r="Q20" s="30">
        <v>0</v>
      </c>
      <c r="R20" s="27">
        <v>0</v>
      </c>
      <c r="S20" s="26">
        <f t="shared" si="4"/>
        <v>0</v>
      </c>
      <c r="T20" s="26"/>
      <c r="U20" s="28"/>
      <c r="V20" s="29">
        <v>0</v>
      </c>
      <c r="W20" s="29">
        <f t="shared" si="12"/>
        <v>0</v>
      </c>
      <c r="X20" s="27">
        <f t="shared" si="7"/>
        <v>0</v>
      </c>
      <c r="Y20" s="26">
        <f t="shared" si="11"/>
        <v>0</v>
      </c>
      <c r="AA20" s="36">
        <f t="shared" si="9"/>
        <v>0</v>
      </c>
    </row>
    <row r="21" spans="2:27" x14ac:dyDescent="0.25">
      <c r="B21" s="11" t="s">
        <v>32</v>
      </c>
      <c r="C21" s="14">
        <v>1497.86</v>
      </c>
      <c r="D21" s="15">
        <v>1</v>
      </c>
      <c r="E21" s="14">
        <v>47</v>
      </c>
      <c r="F21" s="37">
        <v>0.15</v>
      </c>
      <c r="G21" s="14">
        <f t="shared" si="0"/>
        <v>224.67899999999997</v>
      </c>
      <c r="H21" s="16"/>
      <c r="I21" s="17"/>
      <c r="J21" s="18">
        <f t="shared" si="1"/>
        <v>0</v>
      </c>
      <c r="K21" s="30">
        <v>0</v>
      </c>
      <c r="L21" s="27">
        <v>0</v>
      </c>
      <c r="M21" s="26">
        <f t="shared" si="2"/>
        <v>0</v>
      </c>
      <c r="N21" s="26"/>
      <c r="O21" s="27"/>
      <c r="P21" s="29">
        <v>0</v>
      </c>
      <c r="Q21" s="30">
        <v>0</v>
      </c>
      <c r="R21" s="27">
        <v>0</v>
      </c>
      <c r="S21" s="26">
        <f t="shared" si="4"/>
        <v>0</v>
      </c>
      <c r="T21" s="26"/>
      <c r="U21" s="28"/>
      <c r="V21" s="29">
        <v>0</v>
      </c>
      <c r="W21" s="24">
        <f t="shared" si="12"/>
        <v>0</v>
      </c>
      <c r="X21" s="25">
        <f t="shared" si="7"/>
        <v>0</v>
      </c>
      <c r="Y21" s="34">
        <f t="shared" si="11"/>
        <v>0</v>
      </c>
      <c r="AA21" s="36">
        <f>F21+L21+R21</f>
        <v>0.15</v>
      </c>
    </row>
    <row r="22" spans="2:27" x14ac:dyDescent="0.25">
      <c r="B22" s="10" t="s">
        <v>2</v>
      </c>
      <c r="C22" s="31">
        <f>SUM(C6:C21)</f>
        <v>21515.109499999999</v>
      </c>
      <c r="D22" s="32">
        <v>1</v>
      </c>
      <c r="E22" s="31">
        <f>SUM(E6:E21)</f>
        <v>947</v>
      </c>
      <c r="F22" s="33"/>
      <c r="G22" s="31">
        <f>SUM(G6:G21)</f>
        <v>2038.1164250000002</v>
      </c>
      <c r="H22" s="31">
        <f>SUM(H6:H21)</f>
        <v>0</v>
      </c>
      <c r="I22" s="33"/>
      <c r="J22" s="31">
        <f>SUM(J6:J21)</f>
        <v>0</v>
      </c>
      <c r="K22" s="31">
        <f>SUM(K6:K21)</f>
        <v>106</v>
      </c>
      <c r="L22" s="33"/>
      <c r="M22" s="31">
        <f>SUM(M6:M21)</f>
        <v>498.75247499999989</v>
      </c>
      <c r="N22" s="31">
        <f>SUM(N6:N21)</f>
        <v>0</v>
      </c>
      <c r="O22" s="33"/>
      <c r="P22" s="31">
        <f>SUM(P6:P21)</f>
        <v>0</v>
      </c>
      <c r="Q22" s="31">
        <f>SUM(Q6:Q21)</f>
        <v>438</v>
      </c>
      <c r="R22" s="33"/>
      <c r="S22" s="31">
        <f>SUM(S6:S21)</f>
        <v>3211.5123750000002</v>
      </c>
      <c r="T22" s="31">
        <f>SUM(T6:T21)</f>
        <v>0</v>
      </c>
      <c r="U22" s="33"/>
      <c r="V22" s="31">
        <f>SUM(V6:V21)</f>
        <v>0</v>
      </c>
      <c r="W22" s="31">
        <f>SUM(W6:W21)</f>
        <v>0</v>
      </c>
      <c r="X22" s="32">
        <f t="shared" si="7"/>
        <v>0</v>
      </c>
      <c r="Y22" s="35">
        <f>SUM(Y6:Y21)</f>
        <v>0</v>
      </c>
      <c r="AA22" s="36">
        <f t="shared" si="9"/>
        <v>0</v>
      </c>
    </row>
    <row r="24" spans="2:27" x14ac:dyDescent="0.25">
      <c r="G24" s="1"/>
      <c r="J24" s="12"/>
      <c r="M24" s="1"/>
      <c r="P24" s="12"/>
      <c r="S24" s="1"/>
      <c r="V24" s="12"/>
    </row>
    <row r="25" spans="2:27" x14ac:dyDescent="0.25">
      <c r="G25" s="1"/>
      <c r="J25" s="12"/>
      <c r="M25" s="1"/>
      <c r="P25" s="12"/>
      <c r="S25" s="1"/>
      <c r="V25" s="12"/>
    </row>
    <row r="26" spans="2:27" x14ac:dyDescent="0.25">
      <c r="G26" s="1"/>
      <c r="J26" s="12"/>
      <c r="M26" s="1"/>
      <c r="P26" s="12"/>
      <c r="S26" s="1"/>
      <c r="V26" s="12"/>
    </row>
    <row r="27" spans="2:27" x14ac:dyDescent="0.25">
      <c r="G27" s="1"/>
      <c r="J27" s="12"/>
      <c r="M27" s="1"/>
      <c r="P27" s="12"/>
      <c r="S27" s="1"/>
      <c r="V27" s="12"/>
    </row>
    <row r="28" spans="2:27" x14ac:dyDescent="0.25">
      <c r="G28" s="1"/>
      <c r="J28" s="12"/>
      <c r="M28" s="1"/>
      <c r="P28" s="12"/>
      <c r="S28" s="1"/>
      <c r="V28" s="12"/>
    </row>
    <row r="29" spans="2:27" x14ac:dyDescent="0.25">
      <c r="G29" s="1"/>
      <c r="J29" s="12"/>
      <c r="M29" s="1"/>
      <c r="P29" s="12"/>
      <c r="S29" s="1"/>
      <c r="V29" s="12"/>
    </row>
    <row r="30" spans="2:27" x14ac:dyDescent="0.25">
      <c r="G30" s="1"/>
      <c r="J30" s="12"/>
      <c r="M30" s="1"/>
      <c r="P30" s="12"/>
      <c r="S30" s="1"/>
      <c r="V30" s="12"/>
    </row>
    <row r="31" spans="2:27" x14ac:dyDescent="0.25">
      <c r="G31" s="1"/>
      <c r="J31" s="12"/>
      <c r="M31" s="1"/>
      <c r="P31" s="12"/>
      <c r="S31" s="1"/>
      <c r="V31" s="12"/>
    </row>
    <row r="32" spans="2:27" x14ac:dyDescent="0.25">
      <c r="G32" s="1"/>
      <c r="J32" s="12"/>
      <c r="M32" s="1"/>
      <c r="P32" s="12"/>
      <c r="S32" s="1"/>
      <c r="V32" s="12"/>
    </row>
    <row r="33" spans="7:22" x14ac:dyDescent="0.25">
      <c r="G33" s="1"/>
      <c r="J33" s="12"/>
      <c r="M33" s="1"/>
      <c r="P33" s="12"/>
      <c r="S33" s="1"/>
      <c r="V33" s="12"/>
    </row>
    <row r="34" spans="7:22" x14ac:dyDescent="0.25">
      <c r="G34" s="1"/>
      <c r="J34" s="12"/>
      <c r="M34" s="1"/>
      <c r="P34" s="12"/>
      <c r="S34" s="1"/>
      <c r="V34" s="12"/>
    </row>
    <row r="35" spans="7:22" x14ac:dyDescent="0.25">
      <c r="G35" s="1"/>
      <c r="J35" s="12"/>
      <c r="M35" s="1"/>
      <c r="P35" s="12"/>
      <c r="S35" s="1"/>
      <c r="V35" s="12"/>
    </row>
    <row r="36" spans="7:22" x14ac:dyDescent="0.25">
      <c r="G36" s="1"/>
      <c r="J36" s="12"/>
      <c r="M36" s="1"/>
      <c r="P36" s="12"/>
      <c r="S36" s="1"/>
      <c r="V36" s="12"/>
    </row>
    <row r="37" spans="7:22" x14ac:dyDescent="0.25">
      <c r="G37" s="1"/>
      <c r="J37" s="12"/>
      <c r="M37" s="1"/>
      <c r="P37" s="12"/>
      <c r="S37" s="1"/>
      <c r="V37" s="12"/>
    </row>
    <row r="38" spans="7:22" x14ac:dyDescent="0.25">
      <c r="G38" s="1"/>
      <c r="J38" s="12"/>
      <c r="M38" s="1"/>
      <c r="P38" s="12"/>
      <c r="S38" s="1"/>
      <c r="V38" s="12"/>
    </row>
    <row r="39" spans="7:22" x14ac:dyDescent="0.25">
      <c r="G39" s="1"/>
      <c r="J39" s="12"/>
      <c r="M39" s="1"/>
      <c r="P39" s="12"/>
      <c r="S39" s="1"/>
      <c r="V39" s="12"/>
    </row>
  </sheetData>
  <mergeCells count="14">
    <mergeCell ref="O4:P4"/>
    <mergeCell ref="R4:S4"/>
    <mergeCell ref="U4:V4"/>
    <mergeCell ref="W4:Y4"/>
    <mergeCell ref="B3:B5"/>
    <mergeCell ref="C3:D3"/>
    <mergeCell ref="E3:J3"/>
    <mergeCell ref="K3:P3"/>
    <mergeCell ref="Q3:V3"/>
    <mergeCell ref="W3:Y3"/>
    <mergeCell ref="C4:D4"/>
    <mergeCell ref="F4:G4"/>
    <mergeCell ref="I4:J4"/>
    <mergeCell ref="L4:M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voda</vt:lpstr>
    </vt:vector>
  </TitlesOfParts>
  <Company>MVV Energie CZ,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 Adam</dc:creator>
  <cp:lastModifiedBy>Jiří Mazáček</cp:lastModifiedBy>
  <dcterms:created xsi:type="dcterms:W3CDTF">2023-12-18T08:09:37Z</dcterms:created>
  <dcterms:modified xsi:type="dcterms:W3CDTF">2024-02-08T10:58:43Z</dcterms:modified>
</cp:coreProperties>
</file>