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9 - ZŠ Na Pěšině 330, D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'109 - ZŠ Na Pěšině 330, D...'!$C$104:$K$687</definedName>
    <definedName name="_xlnm.Print_Area" localSheetId="1">'109 - ZŠ Na Pěšině 330, D...'!$C$4:$J$37,'109 - ZŠ Na Pěšině 330, D...'!$C$43:$J$88,'109 - ZŠ Na Pěšině 330, D...'!$C$94:$K$687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<sst xmlns="http://schemas.openxmlformats.org/spreadsheetml/2006/main" count="6290" uniqueCount="1545">
  <si>
    <t>Export Komplet</t>
  </si>
  <si>
    <t>VZ</t>
  </si>
  <si>
    <t>2.0</t>
  </si>
  <si>
    <t>ZAMOK</t>
  </si>
  <si>
    <t>False</t>
  </si>
  <si>
    <t>{d18d1aa2-c96c-43c7-bc0c-3649c8bfb21c}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</si>
  <si>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</si>
  <si>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</si>
  <si>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</si>
  <si>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</si>
  <si>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</si>
  <si>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</si>
  <si>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</si>
  <si>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</si>
  <si>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</si>
  <si>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</si>
  <si>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</si>
  <si>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Na Pěšině 330, Děčín IX - stavební úpravy sociálního zařízení v pavilonu T2</t>
  </si>
  <si>
    <t>KSO:</t>
  </si>
  <si>
    <t/>
  </si>
  <si>
    <t>CC-CZ:</t>
  </si>
  <si>
    <t>Místo:</t>
  </si>
  <si>
    <t>ZŠ Na Pěšině 330, Děčín IX</t>
  </si>
  <si>
    <t>Datum:</t>
  </si>
  <si>
    <t>11. 12. 2023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</si>
  <si>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</si>
  <si>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</si>
  <si>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</si>
  <si>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</si>
  <si>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</si>
  <si>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</si>
  <si>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</si>
  <si>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</si>
  <si>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</si>
  <si>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</si>
  <si>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</si>
  <si>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</si>
  <si>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</si>
  <si>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</si>
  <si>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</si>
  <si>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</si>
  <si>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</si>
  <si>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</si>
  <si>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</si>
  <si>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</si>
  <si>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</si>
  <si>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</si>
  <si>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</si>
  <si>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</si>
  <si>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</si>
  <si>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</si>
  <si>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</si>
  <si>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</si>
  <si>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</si>
  <si>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</si>
  <si>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</si>
  <si>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</si>
  <si>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</si>
  <si>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</si>
  <si>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</si>
  <si>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</si>
  <si>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</si>
  <si>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</si>
  <si>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</si>
  <si>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</si>
  <si>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</si>
  <si>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</si>
  <si>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</si>
  <si>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</si>
  <si>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</si>
  <si>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</si>
  <si>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</si>
  <si>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</si>
  <si>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</si>
  <si>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</si>
  <si>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</si>
  <si>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</si>
  <si>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</si>
  <si>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</si>
  <si>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</si>
  <si>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</si>
  <si>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</si>
  <si>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</si>
  <si>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</si>
  <si>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</si>
  <si>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</si>
  <si>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</si>
  <si>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</si>
  <si>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</si>
  <si>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</si>
  <si>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</si>
  <si>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</si>
  <si>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</si>
  <si>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</si>
  <si>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</si>
  <si>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</t>
  </si>
  <si>
    <t xml:space="preserve">    95 - Různé dokončovací konstrukce a práce 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</si>
  <si>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</si>
  <si>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</si>
  <si>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</si>
  <si>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</si>
  <si>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</si>
  <si>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</si>
  <si>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</si>
  <si>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</si>
  <si>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</si>
  <si>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</si>
  <si>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</si>
  <si>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</si>
  <si>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</si>
  <si>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</si>
  <si>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</si>
  <si>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</si>
  <si>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</si>
  <si>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</si>
  <si>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</si>
  <si>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</si>
  <si>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</si>
  <si>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</si>
  <si>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</si>
  <si>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</si>
  <si>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</si>
  <si>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</si>
  <si>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</si>
  <si>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</si>
  <si>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</si>
  <si>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</si>
  <si>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</si>
  <si>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</si>
  <si>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</si>
  <si>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</si>
  <si>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</si>
  <si>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</si>
  <si>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</si>
  <si>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</si>
  <si>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</si>
  <si>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</si>
  <si>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</si>
  <si>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</si>
  <si>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</si>
  <si>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</si>
  <si>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CS ÚRS 2023 02</t>
  </si>
  <si>
    <t>4</t>
  </si>
  <si>
    <t>719449338</t>
  </si>
  <si>
    <t>Online PSC</t>
  </si>
  <si>
    <t>https://podminky.urs.cz/item/CS_URS_2023_02/132212131</t>
  </si>
  <si>
    <t>P</t>
  </si>
  <si>
    <t>Poznámka k položce:
předpokládaná hloubená vykopávka pro napojení vnitřní kanalizace na stávající rozvod potrubí</t>
  </si>
  <si>
    <t>VV</t>
  </si>
  <si>
    <t>"ZTI"5,00*0,30*0,50</t>
  </si>
  <si>
    <t>162211201</t>
  </si>
  <si>
    <t>Vodorovné přemístění výkopku nebo sypaniny nošením s vyprázdněním nádoby na hromady nebo do dopravního prostředku na vzdálenost do 10 m z horniny třídy těžitelnosti I, skupiny 1 až 3</t>
  </si>
  <si>
    <t>586008485</t>
  </si>
  <si>
    <t>https://podminky.urs.cz/item/CS_URS_2023_02/162211201</t>
  </si>
  <si>
    <t>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</si>
  <si>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</si>
  <si>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</si>
  <si>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-579787453</t>
  </si>
  <si>
    <t>https://podminky.urs.cz/item/CS_URS_2023_02/162211311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</si>
  <si>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</si>
  <si>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</si>
  <si>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-1261817704</t>
  </si>
  <si>
    <t>https://podminky.urs.cz/item/CS_URS_2023_02/162751117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</si>
  <si>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</si>
  <si>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</si>
  <si>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</si>
  <si>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39112044</t>
  </si>
  <si>
    <t>https://podminky.urs.cz/item/CS_URS_2023_02/162751119</t>
  </si>
  <si>
    <t>0,75*5 'Přepočtené koeficientem množství</t>
  </si>
  <si>
    <t>6</t>
  </si>
  <si>
    <t>M</t>
  </si>
  <si>
    <t>94621007</t>
  </si>
  <si>
    <t>poplatek za uložení stavebního odpadu zeminy a kamení zatříděného kódem 17 05 04 na recyklační skládku</t>
  </si>
  <si>
    <t>t</t>
  </si>
  <si>
    <t>8</t>
  </si>
  <si>
    <t>204829242</t>
  </si>
  <si>
    <t>0,75*1,6 'Přepočtené koeficientem množství</t>
  </si>
  <si>
    <t>7</t>
  </si>
  <si>
    <t>167111121</t>
  </si>
  <si>
    <t>Nakládání, skládání a překládání neulehlého výkopku nebo sypaniny ručně skládání nebo překládání, z hornin třídy těžitelnosti I, skupiny 1 až 3</t>
  </si>
  <si>
    <t>-440509015</t>
  </si>
  <si>
    <t>https://podminky.urs.cz/item/CS_URS_2023_02/167111121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</si>
  <si>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</si>
  <si>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</si>
  <si>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-191815465</t>
  </si>
  <si>
    <t>https://podminky.urs.cz/item/CS_URS_2023_02/175111101</t>
  </si>
  <si>
    <t>9</t>
  </si>
  <si>
    <t>58337308</t>
  </si>
  <si>
    <t>štěrkopísek frakce 0/2</t>
  </si>
  <si>
    <t>807609259</t>
  </si>
  <si>
    <t>0,75*2 'Přepočtené koeficientem množství</t>
  </si>
  <si>
    <t>Svislé a kompletní konstrukce</t>
  </si>
  <si>
    <t>10</t>
  </si>
  <si>
    <t>310238211</t>
  </si>
  <si>
    <t>Zazdívka otvorů ve zdivu nadzákladovém cihlami pálenými plochy přes 0,25 m2 do 1 m2 na maltu vápenocementovou</t>
  </si>
  <si>
    <t>-1704909121</t>
  </si>
  <si>
    <t>https://podminky.urs.cz/item/CS_URS_2023_02/310238211</t>
  </si>
  <si>
    <t>výkres D1.1 – Technická zpráva</t>
  </si>
  <si>
    <t>výkres D1.3 - Půdorys - nový stav</t>
  </si>
  <si>
    <t>"dozdění parapetu"1,00*0,90*0,30</t>
  </si>
  <si>
    <t>11</t>
  </si>
  <si>
    <t>317944321</t>
  </si>
  <si>
    <t>Válcované nosníky dodatečně osazované do připravených otvorů bez zazdění hlav do č. 12</t>
  </si>
  <si>
    <t>-709449205</t>
  </si>
  <si>
    <t>https://podminky.urs.cz/item/CS_URS_2023_02/317944321</t>
  </si>
  <si>
    <t>4*1,20*0,00242</t>
  </si>
  <si>
    <t>12</t>
  </si>
  <si>
    <t>340239212</t>
  </si>
  <si>
    <t>Zazdívka otvorů v příčkách nebo stěnách cihlami plnými pálenými plochy přes 1 m2 do 4 m2, tloušťky přes 100 mm</t>
  </si>
  <si>
    <t>m2</t>
  </si>
  <si>
    <t>818370616</t>
  </si>
  <si>
    <t>https://podminky.urs.cz/item/CS_URS_2023_02/340239212</t>
  </si>
  <si>
    <t>0,90*2,00</t>
  </si>
  <si>
    <t>13</t>
  </si>
  <si>
    <t>342272215</t>
  </si>
  <si>
    <t>Příčky z pórobetonových tvárnic hladkých na tenké maltové lože objemová hmotnost do 500 kg/m3, tloušťka příčky 75 mm</t>
  </si>
  <si>
    <t>-1229227390</t>
  </si>
  <si>
    <t>https://podminky.urs.cz/item/CS_URS_2023_02/342272215</t>
  </si>
  <si>
    <t>3*1,95*2,70-2*0,70*1,97</t>
  </si>
  <si>
    <t>14</t>
  </si>
  <si>
    <t>342291111</t>
  </si>
  <si>
    <t>Ukotvení příček polyuretanovou pěnou, tl. příčky do 100 mm</t>
  </si>
  <si>
    <t>m</t>
  </si>
  <si>
    <t>785881214</t>
  </si>
  <si>
    <t>https://podminky.urs.cz/item/CS_URS_2023_02/342291111</t>
  </si>
  <si>
    <t>346244361</t>
  </si>
  <si>
    <t>Zazdívka rýh, potrubí, nik (výklenků) nebo kapes z pálených cihel na maltu tl. 65 mm</t>
  </si>
  <si>
    <t>-746952710</t>
  </si>
  <si>
    <t>https://podminky.urs.cz/item/CS_URS_2023_02/346244361</t>
  </si>
  <si>
    <t>"ZTI"6,00*0,20</t>
  </si>
  <si>
    <t>61</t>
  </si>
  <si>
    <t>Úprava povrchů vnitřních</t>
  </si>
  <si>
    <t>16</t>
  </si>
  <si>
    <t>611131121</t>
  </si>
  <si>
    <t>Podkladní a spojovací vrstva vnitřních omítaných ploch penetrace disperzní nanášená ručně stropů</t>
  </si>
  <si>
    <t>1267337768</t>
  </si>
  <si>
    <t>https://podminky.urs.cz/item/CS_URS_2023_02/611131121</t>
  </si>
  <si>
    <t>17</t>
  </si>
  <si>
    <t>611142001</t>
  </si>
  <si>
    <t>Potažení vnitřních ploch pletivem v ploše nebo pruzích, na plném podkladu sklovláknitým vtlačením do tmelu stropů</t>
  </si>
  <si>
    <t>-920625097</t>
  </si>
  <si>
    <t>https://podminky.urs.cz/item/CS_URS_2023_02/611142001</t>
  </si>
  <si>
    <t>18</t>
  </si>
  <si>
    <t>611325222</t>
  </si>
  <si>
    <t>Vápenocementová omítka jednotlivých malých ploch štuková na stropech, plochy jednotlivě přes 0,09 do 0,25 m2</t>
  </si>
  <si>
    <t>kus</t>
  </si>
  <si>
    <t>520490034</t>
  </si>
  <si>
    <t>https://podminky.urs.cz/item/CS_URS_2023_02/611325222</t>
  </si>
  <si>
    <t>"prostupy instalací"6</t>
  </si>
  <si>
    <t>19</t>
  </si>
  <si>
    <t>612131121</t>
  </si>
  <si>
    <t>Podkladní a spojovací vrstva vnitřních omítaných ploch penetrace disperzní nanášená ručně stěn</t>
  </si>
  <si>
    <t>2017997159</t>
  </si>
  <si>
    <t>https://podminky.urs.cz/item/CS_URS_2023_02/612131121</t>
  </si>
  <si>
    <t>2*1,95*0,50</t>
  </si>
  <si>
    <t>2*1,95*0,40</t>
  </si>
  <si>
    <t>Součet</t>
  </si>
  <si>
    <t>20</t>
  </si>
  <si>
    <t>612135001</t>
  </si>
  <si>
    <t>Vyrovnání nerovností podkladu vnitřních omítaných ploch maltou, tloušťky do 10 mm vápenocementovou stěn</t>
  </si>
  <si>
    <t>-791686217</t>
  </si>
  <si>
    <t>https://podminky.urs.cz/item/CS_URS_2023_02/612135001</t>
  </si>
  <si>
    <t>(4,90+1,95)*2*2,00</t>
  </si>
  <si>
    <t>612135101</t>
  </si>
  <si>
    <t>Hrubá výplň rýh maltou jakékoli šířky rýhy ve stěnách</t>
  </si>
  <si>
    <t>-1784832935</t>
  </si>
  <si>
    <t>https://podminky.urs.cz/item/CS_URS_2023_02/612135101</t>
  </si>
  <si>
    <t>"EI"35,00*0,03</t>
  </si>
  <si>
    <t>"ZTI"4,00*0,07</t>
  </si>
  <si>
    <t>22</t>
  </si>
  <si>
    <t>612142001</t>
  </si>
  <si>
    <t>Potažení vnitřních ploch pletivem v ploše nebo pruzích, na plném podkladu sklovláknitým vtlačením do tmelu stěn</t>
  </si>
  <si>
    <t>2140993520</t>
  </si>
  <si>
    <t>https://podminky.urs.cz/item/CS_URS_2023_02/612142001</t>
  </si>
  <si>
    <t>23</t>
  </si>
  <si>
    <t>612321121</t>
  </si>
  <si>
    <t>Omítka vápenocementová vnitřních ploch nanášená ručně jednovrstvá, tloušťky do 10 mm hladká svislých konstrukcí stěn</t>
  </si>
  <si>
    <t>-72758473</t>
  </si>
  <si>
    <t>https://podminky.urs.cz/item/CS_URS_2023_02/612321121</t>
  </si>
  <si>
    <t>24</t>
  </si>
  <si>
    <t>612321131</t>
  </si>
  <si>
    <t>Potažení vnitřních ploch vápenocementovým štukem tloušťky do 3 mm svislých konstrukcí stěn</t>
  </si>
  <si>
    <t>-2102061622</t>
  </si>
  <si>
    <t>https://podminky.urs.cz/item/CS_URS_2023_02/612321131</t>
  </si>
  <si>
    <t>25</t>
  </si>
  <si>
    <t>612325121</t>
  </si>
  <si>
    <t>Vápenocementová omítka rýh štuková ve stěnách, šířky rýhy do 150 mm</t>
  </si>
  <si>
    <t>2123223422</t>
  </si>
  <si>
    <t>https://podminky.urs.cz/item/CS_URS_2023_02/612325121</t>
  </si>
  <si>
    <t>"EI"35,00*0,15*0,50</t>
  </si>
  <si>
    <t>26</t>
  </si>
  <si>
    <t>612325122</t>
  </si>
  <si>
    <t>Vápenocementová omítka rýh štuková ve stěnách, šířky rýhy přes 150 do 300 mm</t>
  </si>
  <si>
    <t>-61951775</t>
  </si>
  <si>
    <t>https://podminky.urs.cz/item/CS_URS_2023_02/612325122</t>
  </si>
  <si>
    <t>27</t>
  </si>
  <si>
    <t>612325422</t>
  </si>
  <si>
    <t>Oprava vápenocementové omítky vnitřních ploch štukové dvouvrstvé, tloušťky do 20 mm a tloušťky štuku do 3 mm stěn, v rozsahu opravované plochy přes 10 do 30%</t>
  </si>
  <si>
    <t>765424792</t>
  </si>
  <si>
    <t>https://podminky.urs.cz/item/CS_URS_2023_02/612325422</t>
  </si>
  <si>
    <t>(4,90+1,95)*2*0,50</t>
  </si>
  <si>
    <t>28</t>
  </si>
  <si>
    <t>615142002</t>
  </si>
  <si>
    <t>Potažení vnitřních ploch pletivem v ploše nebo pruzích, na plném podkladu sklovláknitým provizorním přichycením nosníků</t>
  </si>
  <si>
    <t>921916229</t>
  </si>
  <si>
    <t>https://podminky.urs.cz/item/CS_URS_2023_02/615142002</t>
  </si>
  <si>
    <t>Poznámka k položce:
výkres D1.3 - Půdorys - nový stav</t>
  </si>
  <si>
    <t>2*1,20</t>
  </si>
  <si>
    <t>29</t>
  </si>
  <si>
    <t>619995001</t>
  </si>
  <si>
    <t>Začištění omítek (s dodáním hmot) kolem oken, dveří, podlah, obkladů apod.</t>
  </si>
  <si>
    <t>2106908281</t>
  </si>
  <si>
    <t>https://podminky.urs.cz/item/CS_URS_2023_02/619995001</t>
  </si>
  <si>
    <t>"okno"2*(0,90+1,20)*2</t>
  </si>
  <si>
    <t>"dveře 80"2*(2*2,00+0,90)*2</t>
  </si>
  <si>
    <t>"soklík místnost č.6"(4,90+2,10)*2</t>
  </si>
  <si>
    <t>62</t>
  </si>
  <si>
    <t>Úprava povrchů vnějších</t>
  </si>
  <si>
    <t>30</t>
  </si>
  <si>
    <t>622131101</t>
  </si>
  <si>
    <t>Podkladní a spojovací vrstva vnějších omítaných ploch cementový postřik nanášený ručně celoplošně stěn</t>
  </si>
  <si>
    <t>1801367143</t>
  </si>
  <si>
    <t>https://podminky.urs.cz/item/CS_URS_2023_02/622131101</t>
  </si>
  <si>
    <t>1,00*0,90</t>
  </si>
  <si>
    <t>31</t>
  </si>
  <si>
    <t>622142001</t>
  </si>
  <si>
    <t>Potažení vnějších ploch pletivem v ploše nebo pruzích, na plném podkladu sklovláknitým vtlačením do tmelu stěn</t>
  </si>
  <si>
    <t>-1798234941</t>
  </si>
  <si>
    <t>https://podminky.urs.cz/item/CS_URS_2023_02/622142001</t>
  </si>
  <si>
    <t>32</t>
  </si>
  <si>
    <t>622321121</t>
  </si>
  <si>
    <t>Omítka vápenocementová vnějších ploch nanášená ručně jednovrstvá, tloušťky do 15 mm hladká stěn</t>
  </si>
  <si>
    <t>-1469909325</t>
  </si>
  <si>
    <t>https://podminky.urs.cz/item/CS_URS_2023_02/622321121</t>
  </si>
  <si>
    <t>33</t>
  </si>
  <si>
    <t>622531012</t>
  </si>
  <si>
    <t>Omítka tenkovrstvá silikonová vnějších ploch probarvená bez penetrace zatíraná (škrábaná), zrnitost 1,5 mm stěn</t>
  </si>
  <si>
    <t>1966262366</t>
  </si>
  <si>
    <t>https://podminky.urs.cz/item/CS_URS_2023_02/622531012</t>
  </si>
  <si>
    <t>63</t>
  </si>
  <si>
    <t>Podlahy a podlahové konstrukce</t>
  </si>
  <si>
    <t>34</t>
  </si>
  <si>
    <t>631311124</t>
  </si>
  <si>
    <t>Mazanina z betonu prostého bez zvýšených nároků na prostředí tl. přes 80 do 120 mm tř. C 16/20</t>
  </si>
  <si>
    <t>-531280468</t>
  </si>
  <si>
    <t>https://podminky.urs.cz/item/CS_URS_2023_02/631311124</t>
  </si>
  <si>
    <t>"místnost č.7"1,56*0,15</t>
  </si>
  <si>
    <t>"místnost č.8"1,56*0,15</t>
  </si>
  <si>
    <t>"místnost č.9.1"2,89*0,15</t>
  </si>
  <si>
    <t>"místnost č.9.2"3,10*0,15</t>
  </si>
  <si>
    <t>35</t>
  </si>
  <si>
    <t>631312141</t>
  </si>
  <si>
    <t>Doplnění dosavadních mazanin prostým betonem s dodáním hmot, bez potěru, plochy jednotlivě rýh v dosavadních mazaninách</t>
  </si>
  <si>
    <t>-1016731326</t>
  </si>
  <si>
    <t>https://podminky.urs.cz/item/CS_URS_2023_02/631312141</t>
  </si>
  <si>
    <t>"ZTI"12,00*0,30*0,15</t>
  </si>
  <si>
    <t>36</t>
  </si>
  <si>
    <t>631362021</t>
  </si>
  <si>
    <t>Výztuž mazanin ze svařovaných sítí z drátů typu KARI</t>
  </si>
  <si>
    <t>286602089</t>
  </si>
  <si>
    <t>https://podminky.urs.cz/item/CS_URS_2023_02/631362021</t>
  </si>
  <si>
    <t>"místnost č.7"1,56*((0,01263/2/3)*1,15)</t>
  </si>
  <si>
    <t>"místnost č.8"1,56*((0,01263/2/3)*1,15)</t>
  </si>
  <si>
    <t>"místnost č.9.1"2,89*((0,01263/2/3)*1,15)</t>
  </si>
  <si>
    <t>"místnost č.9.2"3,10*((0,01263/2/3)*1,15)</t>
  </si>
  <si>
    <t>64</t>
  </si>
  <si>
    <t>Osazování výplní otvorů</t>
  </si>
  <si>
    <t>37</t>
  </si>
  <si>
    <t>642942111</t>
  </si>
  <si>
    <t>Osazování zárubní nebo rámů kovových dveřních lisovaných nebo z úhelníků bez dveřních křídel na cementovou maltu, plochy otvoru do 2,5 m2</t>
  </si>
  <si>
    <t>-1694103299</t>
  </si>
  <si>
    <t>https://podminky.urs.cz/item/CS_URS_2023_02/642942111</t>
  </si>
  <si>
    <t>38</t>
  </si>
  <si>
    <t>55331481</t>
  </si>
  <si>
    <t>zárubeň jednokřídlá ocelová pro zdění tl stěny 75-100mm rozměru 700/1970, 2100mm</t>
  </si>
  <si>
    <t>914009805</t>
  </si>
  <si>
    <t>39</t>
  </si>
  <si>
    <t>642944121</t>
  </si>
  <si>
    <t>Osazení ocelových dveřních zárubní lisovaných nebo z úhelníků dodatečně s vybetonováním prahu, plochy do 2,5 m2</t>
  </si>
  <si>
    <t>2135306746</t>
  </si>
  <si>
    <t>https://podminky.urs.cz/item/CS_URS_2023_02/642944121</t>
  </si>
  <si>
    <t>40</t>
  </si>
  <si>
    <t>55331432</t>
  </si>
  <si>
    <t>zárubeň jednokřídlá ocelová pro dodatečnou montáž tl stěny 75-100mm rozměru 800/1970, 2100mm</t>
  </si>
  <si>
    <t>409666017</t>
  </si>
  <si>
    <t>94</t>
  </si>
  <si>
    <t>Lešení</t>
  </si>
  <si>
    <t>41</t>
  </si>
  <si>
    <t>949101111</t>
  </si>
  <si>
    <t>Lešení pomocné pracovní pro objekty pozemních staveb pro zatížení do 150 kg/m2, o výšce lešeňové podlahy do 1,9 m</t>
  </si>
  <si>
    <t>-286528095</t>
  </si>
  <si>
    <t>https://podminky.urs.cz/item/CS_URS_2023_02/949101111</t>
  </si>
  <si>
    <t>"sociálky"15,00</t>
  </si>
  <si>
    <t>"montáž přívodu vodoinstalace"35,00*1,50</t>
  </si>
  <si>
    <t>95</t>
  </si>
  <si>
    <t xml:space="preserve">Různé dokončovací konstrukce a práce </t>
  </si>
  <si>
    <t>42</t>
  </si>
  <si>
    <t>952902021</t>
  </si>
  <si>
    <t>Čištění budov při provádění oprav a udržovacích prací podlah hladkých zametením</t>
  </si>
  <si>
    <t>-1959598445</t>
  </si>
  <si>
    <t>https://podminky.urs.cz/item/CS_URS_2023_02/952902021</t>
  </si>
  <si>
    <t>43</t>
  </si>
  <si>
    <t>952902031</t>
  </si>
  <si>
    <t>Čištění budov při provádění oprav a udržovacích prací podlah hladkých omytím</t>
  </si>
  <si>
    <t>1839465956</t>
  </si>
  <si>
    <t>https://podminky.urs.cz/item/CS_URS_2023_02/952902031</t>
  </si>
  <si>
    <t>96</t>
  </si>
  <si>
    <t>Bourání konstrukcí</t>
  </si>
  <si>
    <t>44</t>
  </si>
  <si>
    <t>711131811</t>
  </si>
  <si>
    <t>Odstranění izolace proti zemní vlhkosti na ploše vodorovné V</t>
  </si>
  <si>
    <t>1104525871</t>
  </si>
  <si>
    <t>https://podminky.urs.cz/item/CS_URS_2023_02/711131811</t>
  </si>
  <si>
    <t>4,90*2,00</t>
  </si>
  <si>
    <t>45</t>
  </si>
  <si>
    <t>725110814</t>
  </si>
  <si>
    <t>Demontáž klozetů kombi</t>
  </si>
  <si>
    <t>soubor</t>
  </si>
  <si>
    <t>824646766</t>
  </si>
  <si>
    <t>https://podminky.urs.cz/item/CS_URS_2023_02/725110814</t>
  </si>
  <si>
    <t>46</t>
  </si>
  <si>
    <t>725210821</t>
  </si>
  <si>
    <t>Demontáž umyvadel bez výtokových armatur umyvadel</t>
  </si>
  <si>
    <t>28687689</t>
  </si>
  <si>
    <t>https://podminky.urs.cz/item/CS_URS_2023_02/725210821</t>
  </si>
  <si>
    <t>47</t>
  </si>
  <si>
    <t>725820801</t>
  </si>
  <si>
    <t>Demontáž baterií nástěnných do G 3/4</t>
  </si>
  <si>
    <t>1975766286</t>
  </si>
  <si>
    <t>https://podminky.urs.cz/item/CS_URS_2023_02/725820801</t>
  </si>
  <si>
    <t>48</t>
  </si>
  <si>
    <t>733110806</t>
  </si>
  <si>
    <t>Demontáž potrubí z trubek ocelových závitových DN přes 15 do 32</t>
  </si>
  <si>
    <t>1299631484</t>
  </si>
  <si>
    <t>https://podminky.urs.cz/item/CS_URS_2023_02/733110806</t>
  </si>
  <si>
    <t>49</t>
  </si>
  <si>
    <t>735111810</t>
  </si>
  <si>
    <t>Demontáž otopných těles litinových článkových</t>
  </si>
  <si>
    <t>396995030</t>
  </si>
  <si>
    <t>https://podminky.urs.cz/item/CS_URS_2023_02/735111810</t>
  </si>
  <si>
    <t>10*0,355</t>
  </si>
  <si>
    <t>50</t>
  </si>
  <si>
    <t>741371823</t>
  </si>
  <si>
    <t>Demontáž svítidel bez zachování funkčnosti (do suti) interiérových modulového systému zářivkových, délky přes 1100 mm</t>
  </si>
  <si>
    <t>-1690877444</t>
  </si>
  <si>
    <t>https://podminky.urs.cz/item/CS_URS_2023_02/741371823</t>
  </si>
  <si>
    <t>51</t>
  </si>
  <si>
    <t>741371844</t>
  </si>
  <si>
    <t>Demontáž svítidel bez zachování funkčnosti (do suti) interiérových se standardní paticí (E27, T5, GU10) nebo integrovaným zdrojem LED přisazených, ploše nástěnných do 0,09 m2</t>
  </si>
  <si>
    <t>-2027120108</t>
  </si>
  <si>
    <t>https://podminky.urs.cz/item/CS_URS_2023_02/741371844</t>
  </si>
  <si>
    <t>52</t>
  </si>
  <si>
    <t>962031133</t>
  </si>
  <si>
    <t>Bourání příček z cihel, tvárnic nebo příčkovek z cihel pálených, plných nebo dutých na maltu vápennou nebo vápenocementovou, tl. do 150 mm</t>
  </si>
  <si>
    <t>-971104618</t>
  </si>
  <si>
    <t>https://podminky.urs.cz/item/CS_URS_2023_02/962031133</t>
  </si>
  <si>
    <t>výkres D1.2 - Půdorys - stávající stav, bourání</t>
  </si>
  <si>
    <t>(2,00+1,50)*2,50</t>
  </si>
  <si>
    <t>53</t>
  </si>
  <si>
    <t>965042141</t>
  </si>
  <si>
    <t>Bourání mazanin betonových nebo z litého asfaltu tl. do 100 mm, plochy přes 4 m2</t>
  </si>
  <si>
    <t>1620796785</t>
  </si>
  <si>
    <t>https://podminky.urs.cz/item/CS_URS_2023_02/965042141</t>
  </si>
  <si>
    <t>4,90*2,00*0,15</t>
  </si>
  <si>
    <t>54</t>
  </si>
  <si>
    <t>965081213</t>
  </si>
  <si>
    <t>Bourání podlah z dlaždic bez podkladního lože nebo mazaniny, s jakoukoliv výplní spár keramických nebo xylolitových tl. do 10 mm, plochy přes 1 m2</t>
  </si>
  <si>
    <t>-2122601104</t>
  </si>
  <si>
    <t>https://podminky.urs.cz/item/CS_URS_2023_02/965081213</t>
  </si>
  <si>
    <t>4,90*2,10</t>
  </si>
  <si>
    <t>55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</si>
  <si>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</si>
  <si>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</si>
  <si>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1362153724</t>
  </si>
  <si>
    <t>https://podminky.urs.cz/item/CS_URS_2023_02/967031132</t>
  </si>
  <si>
    <t>4*2,00</t>
  </si>
  <si>
    <t>56</t>
  </si>
  <si>
    <t>968072455</t>
  </si>
  <si>
    <t>Vybourání kovových rámů oken s křídly, dveřních zárubní, vrat, stěn, ostění nebo obkladů dveřních zárubní, plochy do 2 m2</t>
  </si>
  <si>
    <t>-1718837756</t>
  </si>
  <si>
    <t>https://podminky.urs.cz/item/CS_URS_2023_02/968072455</t>
  </si>
  <si>
    <t>2*0,70*2,00</t>
  </si>
  <si>
    <t>1*0,80*2,00</t>
  </si>
  <si>
    <t>57</t>
  </si>
  <si>
    <t>968082021</t>
  </si>
  <si>
    <t>Vybourání plastových rámů oken s křídly, dveřních zárubní, vrat dveřních zárubní, plochy do 2 m2</t>
  </si>
  <si>
    <t>-1394602346</t>
  </si>
  <si>
    <t>https://podminky.urs.cz/item/CS_URS_2023_02/968082021</t>
  </si>
  <si>
    <t>2,00</t>
  </si>
  <si>
    <t>58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</si>
  <si>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</si>
  <si>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</si>
  <si>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-1930094580</t>
  </si>
  <si>
    <t>https://podminky.urs.cz/item/CS_URS_2023_02/971033131</t>
  </si>
  <si>
    <t>"ZTI"6</t>
  </si>
  <si>
    <t>"UT"4</t>
  </si>
  <si>
    <t>59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</si>
  <si>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</si>
  <si>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</si>
  <si>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561520720</t>
  </si>
  <si>
    <t>https://podminky.urs.cz/item/CS_URS_2023_02/971033331</t>
  </si>
  <si>
    <t>"VZT"2</t>
  </si>
  <si>
    <t>60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</si>
  <si>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</si>
  <si>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</si>
  <si>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-1072281059</t>
  </si>
  <si>
    <t>https://podminky.urs.cz/item/CS_URS_2023_02/971033351</t>
  </si>
  <si>
    <t>"VZT"1</t>
  </si>
  <si>
    <t>971033631</t>
  </si>
  <si>
    <t>Vybourání otvorů ve zdivu základovém nebo nadzákladovém z cihel, tvárnic, příčkovek z cihel pálených na maltu vápennou nebo vápenocementovou plochy do 4 m2, tl. do 150 mm</t>
  </si>
  <si>
    <t>2124928813</t>
  </si>
  <si>
    <t>https://podminky.urs.cz/item/CS_URS_2023_02/971033631</t>
  </si>
  <si>
    <t>Poznámka k položce:
výkres D1.2 - Půdorys - stávající stav, bourání</t>
  </si>
  <si>
    <t>2*0,80*2,00</t>
  </si>
  <si>
    <t>973031344</t>
  </si>
  <si>
    <t>Vysekání výklenků nebo kapes ve zdivu z cihel na maltu vápennou nebo vápenocementovou kapes, plochy do 0,25 m2, hl. do 150 mm</t>
  </si>
  <si>
    <t>1249699308</t>
  </si>
  <si>
    <t>https://podminky.urs.cz/item/CS_URS_2023_02/973031344</t>
  </si>
  <si>
    <t>"ZTI, výklenek pro termostatický směšovací ventil"1</t>
  </si>
  <si>
    <t>973031616</t>
  </si>
  <si>
    <t>Vysekání výklenků nebo kapes ve zdivu z cihel na maltu vápennou nebo vápenocementovou kapes pro špalíky a krabice, velikosti do 100x100x50 mm</t>
  </si>
  <si>
    <t>-342197917</t>
  </si>
  <si>
    <t>https://podminky.urs.cz/item/CS_URS_2023_02/973031616</t>
  </si>
  <si>
    <t>"EI"6</t>
  </si>
  <si>
    <t>973031812</t>
  </si>
  <si>
    <t>Vysekání výklenků nebo kapes ve zdivu z cihel na maltu vápennou nebo vápenocementovou kapes pro zavázání nových příček, tl. do 100 mm</t>
  </si>
  <si>
    <t>-590765371</t>
  </si>
  <si>
    <t>https://podminky.urs.cz/item/CS_URS_2023_02/973031812</t>
  </si>
  <si>
    <t>6*2,50</t>
  </si>
  <si>
    <t>65</t>
  </si>
  <si>
    <t>973031813</t>
  </si>
  <si>
    <t>Vysekání výklenků nebo kapes ve zdivu z cihel na maltu vápennou nebo vápenocementovou kapes pro zavázání nových příček, tl. do 150 mm</t>
  </si>
  <si>
    <t>-75607735</t>
  </si>
  <si>
    <t>https://podminky.urs.cz/item/CS_URS_2023_02/973031813</t>
  </si>
  <si>
    <t>66</t>
  </si>
  <si>
    <t>973031824</t>
  </si>
  <si>
    <t>Vysekání výklenků nebo kapes ve zdivu z cihel na maltu vápennou nebo vápenocementovou kapes pro zavázání nových zdí, tl. do 300 mm</t>
  </si>
  <si>
    <t>2021200940</t>
  </si>
  <si>
    <t>https://podminky.urs.cz/item/CS_URS_2023_02/973031824</t>
  </si>
  <si>
    <t>"dozdění parapetu"2*0,90</t>
  </si>
  <si>
    <t>67</t>
  </si>
  <si>
    <t>974031121</t>
  </si>
  <si>
    <t>Vysekání rýh ve zdivu cihelném na maltu vápennou nebo vápenocementovou do hl. 30 mm a šířky do 30 mm</t>
  </si>
  <si>
    <t>-1602619290</t>
  </si>
  <si>
    <t>https://podminky.urs.cz/item/CS_URS_2023_02/974031121</t>
  </si>
  <si>
    <t>"EI"35,00</t>
  </si>
  <si>
    <t>68</t>
  </si>
  <si>
    <t>974031142</t>
  </si>
  <si>
    <t>Vysekání rýh ve zdivu cihelném na maltu vápennou nebo vápenocementovou do hl. 70 mm a šířky do 70 mm</t>
  </si>
  <si>
    <t>1184309384</t>
  </si>
  <si>
    <t>https://podminky.urs.cz/item/CS_URS_2023_02/974031142</t>
  </si>
  <si>
    <t>"ZTI"4,00</t>
  </si>
  <si>
    <t>69</t>
  </si>
  <si>
    <t>974031145</t>
  </si>
  <si>
    <t>Vysekání rýh ve zdivu cihelném na maltu vápennou nebo vápenocementovou do hl. 70 mm a šířky do 200 mm</t>
  </si>
  <si>
    <t>327988730</t>
  </si>
  <si>
    <t>https://podminky.urs.cz/item/CS_URS_2023_02/974031145</t>
  </si>
  <si>
    <t>"ZTI"6,00</t>
  </si>
  <si>
    <t>70</t>
  </si>
  <si>
    <t>974031664</t>
  </si>
  <si>
    <t>Vysekání rýh ve zdivu cihelném na maltu vápennou nebo vápenocementovou pro vtahování nosníků do zdí, před vybouráním otvoru do hl. 150 mm, při v. nosníku do 150 mm</t>
  </si>
  <si>
    <t>-1716833646</t>
  </si>
  <si>
    <t>https://podminky.urs.cz/item/CS_URS_2023_02/974031664</t>
  </si>
  <si>
    <t>4*1,20</t>
  </si>
  <si>
    <t>71</t>
  </si>
  <si>
    <t>974042567</t>
  </si>
  <si>
    <t>Vysekání rýh v betonové nebo jiné monolitické dlažbě s betonovým podkladem do hl. 150 mm a šířky do 300 mm</t>
  </si>
  <si>
    <t>-1370264448</t>
  </si>
  <si>
    <t>https://podminky.urs.cz/item/CS_URS_2023_02/974042567</t>
  </si>
  <si>
    <t>"ZTI"12,00</t>
  </si>
  <si>
    <t>72</t>
  </si>
  <si>
    <t>977151111</t>
  </si>
  <si>
    <t>Jádrové vrty diamantovými korunkami do stavebních materiálů (železobetonu, betonu, cihel, obkladů, dlažeb, kamene) průměru do 35 mm</t>
  </si>
  <si>
    <t>-296666388</t>
  </si>
  <si>
    <t>https://podminky.urs.cz/item/CS_URS_2023_02/977151111</t>
  </si>
  <si>
    <t>"ZTI"3*0,70</t>
  </si>
  <si>
    <t>73</t>
  </si>
  <si>
    <t>978013191</t>
  </si>
  <si>
    <t>Otlučení vápenných nebo vápenocementových omítek vnitřních ploch stěn s vyškrabáním spar, s očištěním zdiva, v rozsahu přes 50 do 100 %</t>
  </si>
  <si>
    <t>-1313596193</t>
  </si>
  <si>
    <t>https://podminky.urs.cz/item/CS_URS_2023_02/978013191</t>
  </si>
  <si>
    <t>"místnost č.6"4,90*2,00*0,50</t>
  </si>
  <si>
    <t>74</t>
  </si>
  <si>
    <t>978059541</t>
  </si>
  <si>
    <t>Odsekání obkladů stěn včetně otlučení podkladní omítky až na zdivo z obkládaček vnitřních, z jakýchkoliv materiálů, plochy přes 1 m2</t>
  </si>
  <si>
    <t>1664814818</t>
  </si>
  <si>
    <t>https://podminky.urs.cz/item/CS_URS_2023_02/978059541</t>
  </si>
  <si>
    <t>"místnost č.7"(1,50+0,90)*2*1,50</t>
  </si>
  <si>
    <t>"místnost č.8"(1,50+0,90)*2*1,50</t>
  </si>
  <si>
    <t>"místnost č.9"(3,20+2,00)*2*1,50</t>
  </si>
  <si>
    <t>997</t>
  </si>
  <si>
    <t>Přesun sutě</t>
  </si>
  <si>
    <t>75</t>
  </si>
  <si>
    <t>997013211</t>
  </si>
  <si>
    <t>Vnitrostaveništní doprava suti a vybouraných hmot vodorovně do 50 m svisle ručně pro budovy a haly výšky do 6 m</t>
  </si>
  <si>
    <t>-573590006</t>
  </si>
  <si>
    <t>https://podminky.urs.cz/item/CS_URS_2023_02/997013211</t>
  </si>
  <si>
    <t>76</t>
  </si>
  <si>
    <t>997013501</t>
  </si>
  <si>
    <t>Odvoz suti a vybouraných hmot na skládku nebo meziskládku se složením, na vzdálenost do 1 km</t>
  </si>
  <si>
    <t>-1371114485</t>
  </si>
  <si>
    <t>https://podminky.urs.cz/item/CS_URS_2023_02/997013501</t>
  </si>
  <si>
    <t>77</t>
  </si>
  <si>
    <t>997013509</t>
  </si>
  <si>
    <t>Odvoz suti a vybouraných hmot na skládku nebo meziskládku se složením, na vzdálenost Příplatek k ceně za každý další i započatý 1 km přes 1 km</t>
  </si>
  <si>
    <t>-648931</t>
  </si>
  <si>
    <t>https://podminky.urs.cz/item/CS_URS_2023_02/997013509</t>
  </si>
  <si>
    <t>12,546*15 'Přepočtené koeficientem množství</t>
  </si>
  <si>
    <t>78</t>
  </si>
  <si>
    <t>94620240</t>
  </si>
  <si>
    <t>poplatek za uložení stavebního odpadu z izolačních materiálů zatříděného kódem 17 06 04</t>
  </si>
  <si>
    <t>-1408472629</t>
  </si>
  <si>
    <t>79</t>
  </si>
  <si>
    <t>94621000</t>
  </si>
  <si>
    <t>poplatek za uložení stavebního odpadu betonového zatříděného kódem 17 01 01 na recyklační skládku</t>
  </si>
  <si>
    <t>-1553871544</t>
  </si>
  <si>
    <t>80</t>
  </si>
  <si>
    <t>94621002</t>
  </si>
  <si>
    <t>poplatek za uložení stavebního odpadu cihelného zatříděného kódem 17 01 02 na recyklační skládku</t>
  </si>
  <si>
    <t>1798888606</t>
  </si>
  <si>
    <t>81</t>
  </si>
  <si>
    <t>94621003</t>
  </si>
  <si>
    <t>poplatek za uložení stavebního odpadu keramického zatříděného kódem 17 01 03 na recyklační skládku</t>
  </si>
  <si>
    <t>1535586710</t>
  </si>
  <si>
    <t>82</t>
  </si>
  <si>
    <t>94621004</t>
  </si>
  <si>
    <t>poplatek za uložení směsného stavebního a demoličního odpadu zatříděného kódem 17 09 04 na recyklační skládku</t>
  </si>
  <si>
    <t>1227332451</t>
  </si>
  <si>
    <t>998</t>
  </si>
  <si>
    <t>Přesun hmot</t>
  </si>
  <si>
    <t>83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</si>
  <si>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</si>
  <si>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</si>
  <si>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-997980142</t>
  </si>
  <si>
    <t>https://podminky.urs.cz/item/CS_URS_2023_02/998018001</t>
  </si>
  <si>
    <t>PSV</t>
  </si>
  <si>
    <t>Práce a dodávky PSV</t>
  </si>
  <si>
    <t>711</t>
  </si>
  <si>
    <t>Izolace proti vodě, vlhkosti a plynům</t>
  </si>
  <si>
    <t>84</t>
  </si>
  <si>
    <t>711111001</t>
  </si>
  <si>
    <t>Provedení izolace proti zemní vlhkosti natěradly a tmely za studena na ploše vodorovné V nátěrem penetračním</t>
  </si>
  <si>
    <t>2068832707</t>
  </si>
  <si>
    <t>https://podminky.urs.cz/item/CS_URS_2023_02/711111001</t>
  </si>
  <si>
    <t>"opravy vodorovné izolace"9,80</t>
  </si>
  <si>
    <t>85</t>
  </si>
  <si>
    <t>11163150</t>
  </si>
  <si>
    <t>lak penetrační asfaltový</t>
  </si>
  <si>
    <t>2103845326</t>
  </si>
  <si>
    <t>9,8*0,0003 'Přepočtené koeficientem množství</t>
  </si>
  <si>
    <t>86</t>
  </si>
  <si>
    <t>711141559</t>
  </si>
  <si>
    <t>Provedení izolace proti zemní vlhkosti pásy přitavením NAIP na ploše vodorovné V</t>
  </si>
  <si>
    <t>1498643042</t>
  </si>
  <si>
    <t>https://podminky.urs.cz/item/CS_URS_2023_02/711141559</t>
  </si>
  <si>
    <t>87</t>
  </si>
  <si>
    <t>62832001</t>
  </si>
  <si>
    <t>pás asfaltový natavitelný oxidovaný s vložkou ze skleněné rohože typu V60 s jemnozrnným minerálním posypem tl 3,5mm</t>
  </si>
  <si>
    <t>1656335399</t>
  </si>
  <si>
    <t>9,8*1,1655 'Přepočtené koeficientem množství</t>
  </si>
  <si>
    <t>88</t>
  </si>
  <si>
    <t>998711101</t>
  </si>
  <si>
    <t>Přesun hmot pro izolace proti vodě, vlhkosti a plynům stanovený z hmotnosti přesunovaného materiálu vodorovná dopravní vzdálenost do 50 m v objektech výšky do 6 m</t>
  </si>
  <si>
    <t>1303461862</t>
  </si>
  <si>
    <t>https://podminky.urs.cz/item/CS_URS_2023_02/998711101</t>
  </si>
  <si>
    <t>721</t>
  </si>
  <si>
    <t>Zdravotechnika - vnitřní kanalizace</t>
  </si>
  <si>
    <t>89</t>
  </si>
  <si>
    <t>721.1</t>
  </si>
  <si>
    <t>Napojení kanalizace na stávající potrubí</t>
  </si>
  <si>
    <t>kpl</t>
  </si>
  <si>
    <t>R-položka</t>
  </si>
  <si>
    <t>-115521823</t>
  </si>
  <si>
    <t>90</t>
  </si>
  <si>
    <t>721174042</t>
  </si>
  <si>
    <t>Potrubí z trub polypropylenových připojovací DN 40</t>
  </si>
  <si>
    <t>2042852495</t>
  </si>
  <si>
    <t>https://podminky.urs.cz/item/CS_URS_2023_02/721174042</t>
  </si>
  <si>
    <t>91</t>
  </si>
  <si>
    <t>721174045</t>
  </si>
  <si>
    <t>Potrubí z trub polypropylenových připojovací DN 110</t>
  </si>
  <si>
    <t>1365853562</t>
  </si>
  <si>
    <t>https://podminky.urs.cz/item/CS_URS_2023_02/721174045</t>
  </si>
  <si>
    <t>92</t>
  </si>
  <si>
    <t>721194104</t>
  </si>
  <si>
    <t>Vyměření přípojek na potrubí vyvedení a upevnění odpadních výpustek DN 40</t>
  </si>
  <si>
    <t>-1183162685</t>
  </si>
  <si>
    <t>https://podminky.urs.cz/item/CS_URS_2023_02/721194104</t>
  </si>
  <si>
    <t>93</t>
  </si>
  <si>
    <t>721194109</t>
  </si>
  <si>
    <t>Vyměření přípojek na potrubí vyvedení a upevnění odpadních výpustek DN 110</t>
  </si>
  <si>
    <t>1349602164</t>
  </si>
  <si>
    <t>https://podminky.urs.cz/item/CS_URS_2023_02/721194109</t>
  </si>
  <si>
    <t>721290111</t>
  </si>
  <si>
    <t>Zkouška těsnosti kanalizace v objektech vodou do DN 125</t>
  </si>
  <si>
    <t>-200995272</t>
  </si>
  <si>
    <t>https://podminky.urs.cz/item/CS_URS_2023_02/721290111</t>
  </si>
  <si>
    <t>998721101</t>
  </si>
  <si>
    <t>Přesun hmot pro vnitřní kanalizace stanovený z hmotnosti přesunovaného materiálu vodorovná dopravní vzdálenost do 50 m v objektech výšky do 6 m</t>
  </si>
  <si>
    <t>1066940023</t>
  </si>
  <si>
    <t>https://podminky.urs.cz/item/CS_URS_2023_02/998721101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</si>
  <si>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</si>
  <si>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</si>
  <si>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-1682220046</t>
  </si>
  <si>
    <t>https://podminky.urs.cz/item/CS_URS_2023_02/998721181</t>
  </si>
  <si>
    <t>722</t>
  </si>
  <si>
    <t>Zdravotechnika - vnitřní vodovod</t>
  </si>
  <si>
    <t>97</t>
  </si>
  <si>
    <t>722.1</t>
  </si>
  <si>
    <t>Napojení na stávající rozvod SV+TV+cirkulace</t>
  </si>
  <si>
    <t>-563527388</t>
  </si>
  <si>
    <t>98</t>
  </si>
  <si>
    <t>722.2</t>
  </si>
  <si>
    <t>Zrušení a zaslepení vodovodního potrubí v místnosti č.06 - chodba)</t>
  </si>
  <si>
    <t>-129834607</t>
  </si>
  <si>
    <t>výkres D1.1 – Technická zpráva, kapitola 2.5 - Zdravotně technické instalace</t>
  </si>
  <si>
    <t>"výkres D1.5 - Vnitřní vodovod"1</t>
  </si>
  <si>
    <t>99</t>
  </si>
  <si>
    <t>722174002</t>
  </si>
  <si>
    <t>Potrubí z plastových trubek z polypropylenu PPR svařovaných polyfúzně PN 16 (SDR 7,4) D 20 x 2,8</t>
  </si>
  <si>
    <t>-1960753298</t>
  </si>
  <si>
    <t>https://podminky.urs.cz/item/CS_URS_2023_02/722174002</t>
  </si>
  <si>
    <t>100</t>
  </si>
  <si>
    <t>722174003</t>
  </si>
  <si>
    <t>Potrubí z plastových trubek z polypropylenu PPR svařovaných polyfúzně PN 16 (SDR 7,4) D 25 x 3,5</t>
  </si>
  <si>
    <t>1804532714</t>
  </si>
  <si>
    <t>https://podminky.urs.cz/item/CS_URS_2023_02/722174003</t>
  </si>
  <si>
    <t>101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</si>
  <si>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</si>
  <si>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</si>
  <si>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-1380874424</t>
  </si>
  <si>
    <t>https://podminky.urs.cz/item/CS_URS_2023_02/722181231</t>
  </si>
  <si>
    <t>102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</si>
  <si>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</si>
  <si>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</si>
  <si>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708891660</t>
  </si>
  <si>
    <t>https://podminky.urs.cz/item/CS_URS_2023_02/722181232</t>
  </si>
  <si>
    <t>103</t>
  </si>
  <si>
    <t>722190401</t>
  </si>
  <si>
    <t>Zřízení přípojek na potrubí vyvedení a upevnění výpustek do DN 25</t>
  </si>
  <si>
    <t>1799743241</t>
  </si>
  <si>
    <t>https://podminky.urs.cz/item/CS_URS_2023_02/722190401</t>
  </si>
  <si>
    <t>104</t>
  </si>
  <si>
    <t>722230102</t>
  </si>
  <si>
    <t>Armatury se dvěma závity ventily přímé G 3/4"</t>
  </si>
  <si>
    <t>-2075757778</t>
  </si>
  <si>
    <t>https://podminky.urs.cz/item/CS_URS_2023_02/722230102</t>
  </si>
  <si>
    <t>105</t>
  </si>
  <si>
    <t>722230103</t>
  </si>
  <si>
    <t>Armatury se dvěma závity ventily přímé G 1"</t>
  </si>
  <si>
    <t>803037904</t>
  </si>
  <si>
    <t>https://podminky.urs.cz/item/CS_URS_2023_02/722230103</t>
  </si>
  <si>
    <t>106</t>
  </si>
  <si>
    <t>722239103</t>
  </si>
  <si>
    <t>Armatury se dvěma závity montáž vodovodních armatur se dvěma závity ostatních typů G 1"</t>
  </si>
  <si>
    <t>-1281449390</t>
  </si>
  <si>
    <t>https://podminky.urs.cz/item/CS_URS_2023_02/722239103</t>
  </si>
  <si>
    <t>107</t>
  </si>
  <si>
    <t>6000058630</t>
  </si>
  <si>
    <t>termostatický směšovací ventil 1" teplé vody + 38 °C až + 65 °C</t>
  </si>
  <si>
    <t>-2084995360</t>
  </si>
  <si>
    <t>108</t>
  </si>
  <si>
    <t>722290234</t>
  </si>
  <si>
    <t>Zkoušky, proplach a desinfekce vodovodního potrubí proplach a desinfekce vodovodního potrubí do DN 80</t>
  </si>
  <si>
    <t>1658756150</t>
  </si>
  <si>
    <t>https://podminky.urs.cz/item/CS_URS_2023_02/722290234</t>
  </si>
  <si>
    <t>722290246</t>
  </si>
  <si>
    <t>Zkoušky, proplach a desinfekce vodovodního potrubí zkoušky těsnosti vodovodního potrubí plastového do DN 40</t>
  </si>
  <si>
    <t>1903720423</t>
  </si>
  <si>
    <t>https://podminky.urs.cz/item/CS_URS_2023_02/722290246</t>
  </si>
  <si>
    <t>110</t>
  </si>
  <si>
    <t>734261234</t>
  </si>
  <si>
    <t>Šroubení topenářské PN 16 do 120°C přímé G 3/4</t>
  </si>
  <si>
    <t>1951489591</t>
  </si>
  <si>
    <t>https://podminky.urs.cz/item/CS_URS_2023_02/734261234</t>
  </si>
  <si>
    <t>111</t>
  </si>
  <si>
    <t>734261235</t>
  </si>
  <si>
    <t>Šroubení topenářské PN 16 do 120°C přímé G 1</t>
  </si>
  <si>
    <t>-655403508</t>
  </si>
  <si>
    <t>https://podminky.urs.cz/item/CS_URS_2023_02/734261235</t>
  </si>
  <si>
    <t>112</t>
  </si>
  <si>
    <t>998722101</t>
  </si>
  <si>
    <t>Přesun hmot pro vnitřní vodovod stanovený z hmotnosti přesunovaného materiálu vodorovná dopravní vzdálenost do 50 m v objektech výšky do 6 m</t>
  </si>
  <si>
    <t>806500131</t>
  </si>
  <si>
    <t>https://podminky.urs.cz/item/CS_URS_2023_02/998722101</t>
  </si>
  <si>
    <t>113</t>
  </si>
  <si>
    <t>998722181</t>
  </si>
  <si>
    <t>Přesun hmot pro vnitřní vodovod stanovený z hmotnosti přesunovaného materiálu Příplatek k ceně za přesun prováděný bez použití mechanizace pro jakoukoliv výšku objektu</t>
  </si>
  <si>
    <t>-1972083215</t>
  </si>
  <si>
    <t>https://podminky.urs.cz/item/CS_URS_2023_02/998722181</t>
  </si>
  <si>
    <t>725</t>
  </si>
  <si>
    <t>Zdravotechnika - zařizovací předměty</t>
  </si>
  <si>
    <t>114</t>
  </si>
  <si>
    <t>725112022</t>
  </si>
  <si>
    <t>Zařízení záchodů klozety keramické závěsné na nosné stěny s hlubokým splachováním odpad vodorovný</t>
  </si>
  <si>
    <t>-702830395</t>
  </si>
  <si>
    <t>https://podminky.urs.cz/item/CS_URS_2023_02/725112022</t>
  </si>
  <si>
    <t>115</t>
  </si>
  <si>
    <t>725211603</t>
  </si>
  <si>
    <t>Umyvadla keramická bílá bez výtokových armatur připevněná na stěnu šrouby bez sloupu nebo krytu na sifon, šířka umyvadla 600 mm</t>
  </si>
  <si>
    <t>-2081218916</t>
  </si>
  <si>
    <t>https://podminky.urs.cz/item/CS_URS_2023_02/725211603</t>
  </si>
  <si>
    <t>116</t>
  </si>
  <si>
    <t>725331111</t>
  </si>
  <si>
    <t>Výlevky bez výtokových armatur a splachovací nádrže keramické se sklopnou plastovou mřížkou 425 mm</t>
  </si>
  <si>
    <t>-633915221</t>
  </si>
  <si>
    <t>https://podminky.urs.cz/item/CS_URS_2023_02/725331111</t>
  </si>
  <si>
    <t>117</t>
  </si>
  <si>
    <t>725813111</t>
  </si>
  <si>
    <t>Ventily rohové bez připojovací trubičky nebo flexi hadičky G 1/2"</t>
  </si>
  <si>
    <t>217736605</t>
  </si>
  <si>
    <t>https://podminky.urs.cz/item/CS_URS_2023_02/725813111</t>
  </si>
  <si>
    <t>118</t>
  </si>
  <si>
    <t>725822611</t>
  </si>
  <si>
    <t>Baterie umyvadlové stojánkové pákové bez výpusti</t>
  </si>
  <si>
    <t>-791564092</t>
  </si>
  <si>
    <t>https://podminky.urs.cz/item/CS_URS_2023_02/725822611</t>
  </si>
  <si>
    <t>119</t>
  </si>
  <si>
    <t>725821312</t>
  </si>
  <si>
    <t>Baterie k výlevce nástěnná páková s otáčivým kulatým ústím a délkou ramínka 300 mm</t>
  </si>
  <si>
    <t>-1632254739</t>
  </si>
  <si>
    <t>https://podminky.urs.cz/item/CS_URS_2023_02/725821312</t>
  </si>
  <si>
    <t>120</t>
  </si>
  <si>
    <t>725980123</t>
  </si>
  <si>
    <t>Dvířka 30/30</t>
  </si>
  <si>
    <t>-2022953147</t>
  </si>
  <si>
    <t>https://podminky.urs.cz/item/CS_URS_2023_02/725980123</t>
  </si>
  <si>
    <t>"pro termostatický směšovací ventil"1</t>
  </si>
  <si>
    <t>121</t>
  </si>
  <si>
    <t>998725101</t>
  </si>
  <si>
    <t>Přesun hmot pro zařizovací předměty stanovený z hmotnosti přesunovaného materiálu vodorovná dopravní vzdálenost do 50 m v objektech výšky do 6 m</t>
  </si>
  <si>
    <t>-1431722909</t>
  </si>
  <si>
    <t>https://podminky.urs.cz/item/CS_URS_2023_02/998725101</t>
  </si>
  <si>
    <t>122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</si>
  <si>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</si>
  <si>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</si>
  <si>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1626667989</t>
  </si>
  <si>
    <t>https://podminky.urs.cz/item/CS_URS_2023_02/998725181</t>
  </si>
  <si>
    <t>726</t>
  </si>
  <si>
    <t>Zdravotechnika - předstěnové instalace</t>
  </si>
  <si>
    <t>123</t>
  </si>
  <si>
    <t>726111031</t>
  </si>
  <si>
    <t>Předstěnové instalační systémy pro zazdění do masivních zděných konstrukcí pro závěsné klozety ovládání zepředu, stavební výška 1080 mm</t>
  </si>
  <si>
    <t>1859357451</t>
  </si>
  <si>
    <t>https://podminky.urs.cz/item/CS_URS_2023_02/726111031</t>
  </si>
  <si>
    <t>124</t>
  </si>
  <si>
    <t>998726111</t>
  </si>
  <si>
    <t>Přesun hmot pro instalační prefabrikáty stanovený z hmotnosti přesunovaného materiálu vodorovná dopravní vzdálenost do 50 m v objektech výšky do 6 m</t>
  </si>
  <si>
    <t>2043850398</t>
  </si>
  <si>
    <t>https://podminky.urs.cz/item/CS_URS_2023_02/998726111</t>
  </si>
  <si>
    <t>125</t>
  </si>
  <si>
    <t>998726181</t>
  </si>
  <si>
    <t>Přesun hmot pro instalační prefabrikáty stanovený z hmotnosti přesunovaného materiálu Příplatek k cenám za přesun prováděný bez použití mechanizace pro jakoukoliv výšku objektu</t>
  </si>
  <si>
    <t>386982956</t>
  </si>
  <si>
    <t>https://podminky.urs.cz/item/CS_URS_2023_02/998726181</t>
  </si>
  <si>
    <t>733</t>
  </si>
  <si>
    <t>Ústřední vytápění - rozvodné potrubí</t>
  </si>
  <si>
    <t>126</t>
  </si>
  <si>
    <t>733.1</t>
  </si>
  <si>
    <t>Napojení potrubí na stávající rozvod včetně vypuštění a napuštění systému</t>
  </si>
  <si>
    <t>-974803338</t>
  </si>
  <si>
    <t>127</t>
  </si>
  <si>
    <t>733222301</t>
  </si>
  <si>
    <t>Potrubí z trubek měděných polotvrdých spojovaných lisováním PN 16, T= +110°C Ø 12/1</t>
  </si>
  <si>
    <t>167372352</t>
  </si>
  <si>
    <t>https://podminky.urs.cz/item/CS_URS_2023_02/733222301</t>
  </si>
  <si>
    <t>128</t>
  </si>
  <si>
    <t>733222302</t>
  </si>
  <si>
    <t>Potrubí z trubek měděných polotvrdých spojovaných lisováním PN 16, T= +110°C Ø 15/1</t>
  </si>
  <si>
    <t>849546294</t>
  </si>
  <si>
    <t>https://podminky.urs.cz/item/CS_URS_2023_02/733222302</t>
  </si>
  <si>
    <t>129</t>
  </si>
  <si>
    <t>733291101</t>
  </si>
  <si>
    <t>Zkoušky těsnosti potrubí z trubek měděných Ø do 35/1,5</t>
  </si>
  <si>
    <t>-592846665</t>
  </si>
  <si>
    <t>https://podminky.urs.cz/item/CS_URS_2023_02/733291101</t>
  </si>
  <si>
    <t>130</t>
  </si>
  <si>
    <t>998733101</t>
  </si>
  <si>
    <t>Přesun hmot pro rozvody potrubí stanovený z hmotnosti přesunovaného materiálu vodorovná dopravní vzdálenost do 50 m v objektech výšky do 6 m</t>
  </si>
  <si>
    <t>-1137082005</t>
  </si>
  <si>
    <t>https://podminky.urs.cz/item/CS_URS_2023_02/998733101</t>
  </si>
  <si>
    <t>131</t>
  </si>
  <si>
    <t>998733181</t>
  </si>
  <si>
    <t>Přesun hmot pro rozvody potrubí stanovený z hmotnosti přesunovaného materiálu Příplatek k cenám za přesun prováděný bez použití mechanizace pro jakoukoliv výšku objektu</t>
  </si>
  <si>
    <t>583395719</t>
  </si>
  <si>
    <t>https://podminky.urs.cz/item/CS_URS_2023_02/998733181</t>
  </si>
  <si>
    <t>734</t>
  </si>
  <si>
    <t>Ústřední vytápění - armatury</t>
  </si>
  <si>
    <t>132</t>
  </si>
  <si>
    <t>734222812</t>
  </si>
  <si>
    <t>Ventily regulační závitové termostatické, s hlavicí ručního ovládání PN 16 do 110°C přímé chromované G 1/2</t>
  </si>
  <si>
    <t>744582677</t>
  </si>
  <si>
    <t>https://podminky.urs.cz/item/CS_URS_2023_02/734222812</t>
  </si>
  <si>
    <t>133</t>
  </si>
  <si>
    <t>734261233</t>
  </si>
  <si>
    <t>Šroubení topenářské PN 16 do 120°C přímé G 1/2</t>
  </si>
  <si>
    <t>-1724090583</t>
  </si>
  <si>
    <t>https://podminky.urs.cz/item/CS_URS_2023_02/734261233</t>
  </si>
  <si>
    <t>134</t>
  </si>
  <si>
    <t>998734101</t>
  </si>
  <si>
    <t>Přesun hmot pro armatury stanovený z hmotnosti přesunovaného materiálu vodorovná dopravní vzdálenost do 50 m v objektech výšky do 6 m</t>
  </si>
  <si>
    <t>1415679233</t>
  </si>
  <si>
    <t>https://podminky.urs.cz/item/CS_URS_2023_02/998734101</t>
  </si>
  <si>
    <t>135</t>
  </si>
  <si>
    <t>998734181</t>
  </si>
  <si>
    <t>Přesun hmot pro armatury stanovený z hmotnosti přesunovaného materiálu Příplatek k cenám za přesun prováděný bez použití mechanizace pro jakoukoliv výšku objektu</t>
  </si>
  <si>
    <t>-878500364</t>
  </si>
  <si>
    <t>https://podminky.urs.cz/item/CS_URS_2023_02/998734181</t>
  </si>
  <si>
    <t>735</t>
  </si>
  <si>
    <t>Ústřední vytápění - otopná tělesa</t>
  </si>
  <si>
    <t>136</t>
  </si>
  <si>
    <t>735151573</t>
  </si>
  <si>
    <t>Otopná tělesa panelová dvoudesková PN 1,0 MPa, T do 110°C se dvěma přídavnými přestupními plochami výšky tělesa 600 mm stavební délky / výkonu 600 mm / 1007 W</t>
  </si>
  <si>
    <t>1467864128</t>
  </si>
  <si>
    <t>https://podminky.urs.cz/item/CS_URS_2023_02/735151573</t>
  </si>
  <si>
    <t>137</t>
  </si>
  <si>
    <t>998735101</t>
  </si>
  <si>
    <t>Přesun hmot pro otopná tělesa stanovený z hmotnosti přesunovaného materiálu vodorovná dopravní vzdálenost do 50 m v objektech výšky do 6 m</t>
  </si>
  <si>
    <t>1086648641</t>
  </si>
  <si>
    <t>https://podminky.urs.cz/item/CS_URS_2023_02/998735101</t>
  </si>
  <si>
    <t>138</t>
  </si>
  <si>
    <t>998735181</t>
  </si>
  <si>
    <t>Přesun hmot pro otopná tělesa stanovený z hmotnosti přesunovaného materiálu Příplatek k cenám za přesun prováděný bez použití mechanizace pro jakoukoliv výšku objektu</t>
  </si>
  <si>
    <t>-440124875</t>
  </si>
  <si>
    <t>https://podminky.urs.cz/item/CS_URS_2023_02/998735181</t>
  </si>
  <si>
    <t>741</t>
  </si>
  <si>
    <t>Elektroinstalace - silnoproud</t>
  </si>
  <si>
    <t>139</t>
  </si>
  <si>
    <t>741110511</t>
  </si>
  <si>
    <t>Montáž lišt a kanálků elektroinstalačních se spojkami, ohyby a rohy a s nasunutím do krabic vkládacích s víčkem, šířky do 60 mm</t>
  </si>
  <si>
    <t>1588447115</t>
  </si>
  <si>
    <t>https://podminky.urs.cz/item/CS_URS_2023_02/741110511</t>
  </si>
  <si>
    <t>140</t>
  </si>
  <si>
    <t>34571010</t>
  </si>
  <si>
    <t>lišta elektroinstalační vkládací 18x13mm</t>
  </si>
  <si>
    <t>1448446123</t>
  </si>
  <si>
    <t>4*1,05 'Přepočtené koeficientem množství</t>
  </si>
  <si>
    <t>141</t>
  </si>
  <si>
    <t>741112001</t>
  </si>
  <si>
    <t>Montáž krabic elektroinstalačních bez napojení na trubky a lišty, demontáže a montáže víčka a přístroje protahovacích nebo odbočných zapuštěných plastových kruhových</t>
  </si>
  <si>
    <t>169375553</t>
  </si>
  <si>
    <t>https://podminky.urs.cz/item/CS_URS_2023_02/741112001</t>
  </si>
  <si>
    <t>142</t>
  </si>
  <si>
    <t>34571450</t>
  </si>
  <si>
    <t>krabice pod omítku PVC přístrojová kruhová D 70mm</t>
  </si>
  <si>
    <t>1140264258</t>
  </si>
  <si>
    <t>143</t>
  </si>
  <si>
    <t>34571521</t>
  </si>
  <si>
    <t>krabice pod omítku PVC odbočná kruhová D 70mm s víčkem a svorkovnicí</t>
  </si>
  <si>
    <t>1332692862</t>
  </si>
  <si>
    <t>144</t>
  </si>
  <si>
    <t>34571550</t>
  </si>
  <si>
    <t>víčko krabic z PH, D 80mm, hloubka 40mm</t>
  </si>
  <si>
    <t>2139453210</t>
  </si>
  <si>
    <t>145</t>
  </si>
  <si>
    <t>10.605.629</t>
  </si>
  <si>
    <t>pružinová svorka pro plné vodiče do 3x 2,5mm2</t>
  </si>
  <si>
    <t>-264312271</t>
  </si>
  <si>
    <t>146</t>
  </si>
  <si>
    <t>741122015</t>
  </si>
  <si>
    <t>Montáž kabelů měděných bez ukončení uložených pod omítku plných kulatých (např. CYKY), počtu a průřezu žil 3x1,5 mm2</t>
  </si>
  <si>
    <t>1774608129</t>
  </si>
  <si>
    <t>https://podminky.urs.cz/item/CS_URS_2023_02/741122015</t>
  </si>
  <si>
    <t>147</t>
  </si>
  <si>
    <t>34111030</t>
  </si>
  <si>
    <t>kabel instalační jádro Cu plné izolace PVC plášť PVC 450/750V (CYKY) 3x1,5mm2</t>
  </si>
  <si>
    <t>-1267131820</t>
  </si>
  <si>
    <t>40*1,15 'Přepočtené koeficientem množství</t>
  </si>
  <si>
    <t>148</t>
  </si>
  <si>
    <t>741130111</t>
  </si>
  <si>
    <t>Ukončení šňůr se zapojením počtu a průřezu žil 2x0,35 až 4 mm2</t>
  </si>
  <si>
    <t>351249341</t>
  </si>
  <si>
    <t>https://podminky.urs.cz/item/CS_URS_2023_02/741130111</t>
  </si>
  <si>
    <t>"připojení ventilátoru"3</t>
  </si>
  <si>
    <t>149</t>
  </si>
  <si>
    <t>741310201</t>
  </si>
  <si>
    <t>Montáž spínačů jedno nebo dvoupólových polozapuštěných nebo zapuštěných se zapojením vodičů šroubové připojení, pro prostředí normální spínačů, řazení 1-jednopólových</t>
  </si>
  <si>
    <t>-845753565</t>
  </si>
  <si>
    <t>https://podminky.urs.cz/item/CS_URS_2023_02/741310201</t>
  </si>
  <si>
    <t>150</t>
  </si>
  <si>
    <t>34535000</t>
  </si>
  <si>
    <t>spínač kompletní, zápustný, jednopólový, řazení 1, šroubové svorky</t>
  </si>
  <si>
    <t>-891588572</t>
  </si>
  <si>
    <t>151</t>
  </si>
  <si>
    <t>741311004</t>
  </si>
  <si>
    <t>Montáž spínačů speciálních se zapojením vodičů čidla pohybu nástěnného</t>
  </si>
  <si>
    <t>-1910099287</t>
  </si>
  <si>
    <t>https://podminky.urs.cz/item/CS_URS_2023_02/741311004</t>
  </si>
  <si>
    <t>152</t>
  </si>
  <si>
    <t>1682689</t>
  </si>
  <si>
    <t>infrapasivní spínač univerzální nástěnný nebo stropní</t>
  </si>
  <si>
    <t>1774697870</t>
  </si>
  <si>
    <t>Poznámka k položce:
ovládání ventilátoru VZT s nastavitelným doběhem</t>
  </si>
  <si>
    <t>153</t>
  </si>
  <si>
    <t>741372062</t>
  </si>
  <si>
    <t>Montáž svítidel s integrovaným zdrojem LED se zapojením vodičů interiérových přisazených stropních hranatých nebo kruhových, plochy přes 0,09 do 0,36 m2</t>
  </si>
  <si>
    <t>-1862104153</t>
  </si>
  <si>
    <t>https://podminky.urs.cz/item/CS_URS_2023_02/741372062</t>
  </si>
  <si>
    <t>154</t>
  </si>
  <si>
    <t>VL1X4LND</t>
  </si>
  <si>
    <t>svítidlo LED TREVOS SB LED 1.5ft 5500/840, 36,7W</t>
  </si>
  <si>
    <t>-2122497076</t>
  </si>
  <si>
    <t xml:space="preserve">Poznámka k položce:
Odkaz na konkrétní výrobek, materiál, technologii či obchodní firmu či název - má se za to, že se jedná o vymezení požadovaných vlastností, parametrů materiálu. V tomto případě je účastník oprávněn v nabídce uvést i jiné rovnocenné řešení.  </t>
  </si>
  <si>
    <t>155</t>
  </si>
  <si>
    <t>741810001</t>
  </si>
  <si>
    <t>Zkoušky a prohlídky elektrických rozvodů a zařízení celková prohlídka a vyhotovení revizní zprávy pro objem montážních prací do 100 tis. Kč</t>
  </si>
  <si>
    <t>688309539</t>
  </si>
  <si>
    <t>https://podminky.urs.cz/item/CS_URS_2023_02/741810001</t>
  </si>
  <si>
    <t>156</t>
  </si>
  <si>
    <t>998741181</t>
  </si>
  <si>
    <t>Přesun hmot pro silnoproud stanovený z hmotnosti přesunovaného materiálu Příplatek k ceně za přesun prováděný bez použití mechanizace pro jakoukoliv výšku objektu</t>
  </si>
  <si>
    <t>-258656613</t>
  </si>
  <si>
    <t>https://podminky.urs.cz/item/CS_URS_2023_02/998741181</t>
  </si>
  <si>
    <t>157</t>
  </si>
  <si>
    <t>HZS2232</t>
  </si>
  <si>
    <t>Hodinové zúčtovací sazby profesí PSV provádění stavebních instalací elektrikář odborný</t>
  </si>
  <si>
    <t>hod</t>
  </si>
  <si>
    <t>-1161696704</t>
  </si>
  <si>
    <t>https://podminky.urs.cz/item/CS_URS_2023_02/HZS2232</t>
  </si>
  <si>
    <t>"ostatní, demontážní práce"6</t>
  </si>
  <si>
    <t>158</t>
  </si>
  <si>
    <t>998741101</t>
  </si>
  <si>
    <t>Přesun hmot pro silnoproud stanovený z hmotnosti přesunovaného materiálu vodorovná dopravní vzdálenost do 50 m v objektech výšky do 6 m</t>
  </si>
  <si>
    <t>526277237</t>
  </si>
  <si>
    <t>https://podminky.urs.cz/item/CS_URS_2023_02/998741101</t>
  </si>
  <si>
    <t>751</t>
  </si>
  <si>
    <t>Vzduchotechnika</t>
  </si>
  <si>
    <t>159</t>
  </si>
  <si>
    <t>751.2</t>
  </si>
  <si>
    <t>Zaslepení původního neprůchozího odvětrání ve stropní konstrukci</t>
  </si>
  <si>
    <t>-2019540607</t>
  </si>
  <si>
    <t>160</t>
  </si>
  <si>
    <t>751133012</t>
  </si>
  <si>
    <t>Montáž ventilátoru diagonálního nízkotlakého potrubního nevýbušného, průměru přes 100 do 200 mm</t>
  </si>
  <si>
    <t>-513564067</t>
  </si>
  <si>
    <t>https://podminky.urs.cz/item/CS_URS_2023_02/751133012</t>
  </si>
  <si>
    <t>161</t>
  </si>
  <si>
    <t>429143R</t>
  </si>
  <si>
    <t>diagonální potrubní ventilátor do kruhového potrubí DN 125 včetně doběhového spínače, otáčky: 2640 min-1, výkon: 40 W, napětí: 230 V, proud: 0,2 A, průtok (0 Pa): 420 m3, akustický tlak: 47/25/47 [dB(A)]</t>
  </si>
  <si>
    <t>293228214</t>
  </si>
  <si>
    <t>Poznámka k položce:
v případě, že zhotovitel hodlá použít infrapasivní spínač (kapitola 741, pol.151) s nastavitelným spožděným vypínánáním, není doběhový spínač u ventilátoru potřeba</t>
  </si>
  <si>
    <t>162</t>
  </si>
  <si>
    <t>751311112</t>
  </si>
  <si>
    <t>Montáž vyústi čtyřhranné do kruhového potrubí, průřezu přes 0,040 do 0,080 m2</t>
  </si>
  <si>
    <t>2122608717</t>
  </si>
  <si>
    <t>https://podminky.urs.cz/item/CS_URS_2023_02/751311112</t>
  </si>
  <si>
    <t>163</t>
  </si>
  <si>
    <t>429728R</t>
  </si>
  <si>
    <t>výústka 0-425-125</t>
  </si>
  <si>
    <t>-2033026370</t>
  </si>
  <si>
    <t>164</t>
  </si>
  <si>
    <t>751398041</t>
  </si>
  <si>
    <t>Montáž ostatních zařízení protidešťové žaluzie nebo žaluziové klapky na kruhové potrubí, průměru do 300 mm</t>
  </si>
  <si>
    <t>1221041556</t>
  </si>
  <si>
    <t>https://podminky.urs.cz/item/CS_URS_2023_02/751398041</t>
  </si>
  <si>
    <t>165</t>
  </si>
  <si>
    <t>42972.R</t>
  </si>
  <si>
    <t>žaluzie protidešťová s lamelami, pro potrubí D 125mm</t>
  </si>
  <si>
    <t>1237778887</t>
  </si>
  <si>
    <t>166</t>
  </si>
  <si>
    <t>751510041</t>
  </si>
  <si>
    <t>Vzduchotechnické potrubí z pozinkovaného plechu kruhové, trouba spirálně vinutá bez příruby, průměru do 100 mm</t>
  </si>
  <si>
    <t>-1446977374</t>
  </si>
  <si>
    <t>https://podminky.urs.cz/item/CS_URS_2023_02/751510041</t>
  </si>
  <si>
    <t>167</t>
  </si>
  <si>
    <t>4503000864</t>
  </si>
  <si>
    <t>zátka kulatá pro spiropotrubí 100 mm</t>
  </si>
  <si>
    <t>394446813</t>
  </si>
  <si>
    <t>168</t>
  </si>
  <si>
    <t>751510042</t>
  </si>
  <si>
    <t>Vzduchotechnické potrubí z pozinkovaného plechu kruhové, trouba spirálně vinutá bez příruby, průměru přes 100 do 200 mm</t>
  </si>
  <si>
    <t>-485355608</t>
  </si>
  <si>
    <t>https://podminky.urs.cz/item/CS_URS_2023_02/751510042</t>
  </si>
  <si>
    <t>169</t>
  </si>
  <si>
    <t>4503000865</t>
  </si>
  <si>
    <t>zátka kulatá pro spiropotrubí 125 mm</t>
  </si>
  <si>
    <t>-1414584916</t>
  </si>
  <si>
    <t>170</t>
  </si>
  <si>
    <t>751572101</t>
  </si>
  <si>
    <t>Závěs kruhového potrubí pomocí objímky, kotvené do betonu průměru potrubí do 100 mm</t>
  </si>
  <si>
    <t>2025829181</t>
  </si>
  <si>
    <t>https://podminky.urs.cz/item/CS_URS_2023_02/751572101</t>
  </si>
  <si>
    <t>171</t>
  </si>
  <si>
    <t>751572102</t>
  </si>
  <si>
    <t>Závěs kruhového potrubí pomocí objímky, kotvené do betonu průměru potrubí přes 100 do 200 mm</t>
  </si>
  <si>
    <t>-960928901</t>
  </si>
  <si>
    <t>https://podminky.urs.cz/item/CS_URS_2023_02/751572102</t>
  </si>
  <si>
    <t>172</t>
  </si>
  <si>
    <t>751691111</t>
  </si>
  <si>
    <t>Zaregulování systému vzduchotechnického zařízení za 1 koncový (distribuční) prvek</t>
  </si>
  <si>
    <t>-480551556</t>
  </si>
  <si>
    <t>https://podminky.urs.cz/item/CS_URS_2023_02/751691111</t>
  </si>
  <si>
    <t>173</t>
  </si>
  <si>
    <t>42975.R</t>
  </si>
  <si>
    <t>drobný montážní a spojovací materiál</t>
  </si>
  <si>
    <t>-378558299</t>
  </si>
  <si>
    <t>174</t>
  </si>
  <si>
    <t>998751101</t>
  </si>
  <si>
    <t>Přesun hmot pro vzduchotechniku stanovený z hmotnosti přesunovaného materiálu vodorovná dopravní vzdálenost do 100 m v objektech výšky do 12 m</t>
  </si>
  <si>
    <t>-1438929680</t>
  </si>
  <si>
    <t>https://podminky.urs.cz/item/CS_URS_2023_02/998751101</t>
  </si>
  <si>
    <t>175</t>
  </si>
  <si>
    <t>998751181</t>
  </si>
  <si>
    <t>Přesun hmot pro vzduchotechniku stanovený z hmotnosti přesunovaného materiálu Příplatek k cenám za přesun prováděný bez použití mechanizace pro jakoukoliv výšku objektu</t>
  </si>
  <si>
    <t>-1868377738</t>
  </si>
  <si>
    <t>https://podminky.urs.cz/item/CS_URS_2023_02/998751181</t>
  </si>
  <si>
    <t>763</t>
  </si>
  <si>
    <t>Konstrukce suché výstavby</t>
  </si>
  <si>
    <t>176</t>
  </si>
  <si>
    <t>763164611</t>
  </si>
  <si>
    <t>Obklad konstrukcí sádrokartonovými deskami včetně ochranných úhelníků ve tvaru U rozvinuté šíře do 0,6 m, opláštěný deskou standardní A, tl. 12,5 mm</t>
  </si>
  <si>
    <t>487421739</t>
  </si>
  <si>
    <t>https://podminky.urs.cz/item/CS_URS_2023_02/763164611</t>
  </si>
  <si>
    <t>"zakrytí vodoinstalace"35,00</t>
  </si>
  <si>
    <t>177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</si>
  <si>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</si>
  <si>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</si>
  <si>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995258542</t>
  </si>
  <si>
    <t>https://podminky.urs.cz/item/CS_URS_2023_02/998763301</t>
  </si>
  <si>
    <t>764</t>
  </si>
  <si>
    <t>Konstrukce klempířské</t>
  </si>
  <si>
    <t>178</t>
  </si>
  <si>
    <t>764216604</t>
  </si>
  <si>
    <t>Oplechování parapetů z pozinkovaného plechu s povrchovou úpravou rovných mechanicky kotvené, bez rohů rš 330 mm</t>
  </si>
  <si>
    <t>-1525833150</t>
  </si>
  <si>
    <t>https://podminky.urs.cz/item/CS_URS_2023_02/764216604</t>
  </si>
  <si>
    <t>"okno"1,00</t>
  </si>
  <si>
    <t>179</t>
  </si>
  <si>
    <t>998764101</t>
  </si>
  <si>
    <t>Přesun hmot pro konstrukce klempířské stanovený z hmotnosti přesunovaného materiálu vodorovná dopravní vzdálenost do 50 m v objektech výšky do 6 m</t>
  </si>
  <si>
    <t>-621431409</t>
  </si>
  <si>
    <t>https://podminky.urs.cz/item/CS_URS_2023_02/998764101</t>
  </si>
  <si>
    <t>180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</si>
  <si>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</si>
  <si>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</si>
  <si>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-2123120980</t>
  </si>
  <si>
    <t>https://podminky.urs.cz/item/CS_URS_2023_02/998764181</t>
  </si>
  <si>
    <t>766</t>
  </si>
  <si>
    <t>Konstrukce truhlářské</t>
  </si>
  <si>
    <t>181</t>
  </si>
  <si>
    <t>766622131</t>
  </si>
  <si>
    <t>Montáž oken plastových včetně montáže rámu plochy přes 1 m2 otevíravých do zdiva, výšky do 1,5 m</t>
  </si>
  <si>
    <t>1454589482</t>
  </si>
  <si>
    <t>https://podminky.urs.cz/item/CS_URS_2023_02/766622131</t>
  </si>
  <si>
    <t>0,90*1,15</t>
  </si>
  <si>
    <t>182</t>
  </si>
  <si>
    <t>61140052</t>
  </si>
  <si>
    <t>okno plastové otevíravé/sklopné trojsklo přes plochu 1m2 do v 1,5m</t>
  </si>
  <si>
    <t>276462890</t>
  </si>
  <si>
    <t>183</t>
  </si>
  <si>
    <t>766629214</t>
  </si>
  <si>
    <t>Montáž oken dřevěných Příplatek k cenám za izolaci mezi ostěním a rámem okna při rovném ostění, připojovací spára tl. do 15 mm, páska</t>
  </si>
  <si>
    <t>658932276</t>
  </si>
  <si>
    <t>https://podminky.urs.cz/item/CS_URS_2023_02/766629214</t>
  </si>
  <si>
    <t>(0,90+1,15)*2</t>
  </si>
  <si>
    <t>184</t>
  </si>
  <si>
    <t>766660001</t>
  </si>
  <si>
    <t>Montáž dveřních křídel dřevěných nebo plastových otevíravých do ocelové zárubně povrchově upravených jednokřídlových, šířky do 800 mm</t>
  </si>
  <si>
    <t>-2025009355</t>
  </si>
  <si>
    <t>https://podminky.urs.cz/item/CS_URS_2023_02/766660001</t>
  </si>
  <si>
    <t>185</t>
  </si>
  <si>
    <t>61161001</t>
  </si>
  <si>
    <t>dveře jednokřídlé voštinové povrch lakovaný plné 700x1970-2100mm</t>
  </si>
  <si>
    <t>-41761554</t>
  </si>
  <si>
    <t>186</t>
  </si>
  <si>
    <t>61161002</t>
  </si>
  <si>
    <t>dveře jednokřídlé voštinové povrch lakovaný plné 800x1970-2100mm</t>
  </si>
  <si>
    <t>-1204564475</t>
  </si>
  <si>
    <t>187</t>
  </si>
  <si>
    <t>766660729</t>
  </si>
  <si>
    <t>Montáž dveřních doplňků dveřního kování interiérového štítku s klikou</t>
  </si>
  <si>
    <t>-1198894763</t>
  </si>
  <si>
    <t>https://podminky.urs.cz/item/CS_URS_2023_02/766660729</t>
  </si>
  <si>
    <t>188</t>
  </si>
  <si>
    <t>54914123</t>
  </si>
  <si>
    <t>kování klika/klika včetně spojovacího materiálu</t>
  </si>
  <si>
    <t>378315447</t>
  </si>
  <si>
    <t>189</t>
  </si>
  <si>
    <t>766694116</t>
  </si>
  <si>
    <t>Montáž ostatních truhlářských konstrukcí parapetních desek dřevěných nebo plastových šířky do 300 mm</t>
  </si>
  <si>
    <t>-12811718</t>
  </si>
  <si>
    <t>https://podminky.urs.cz/item/CS_URS_2023_02/766694116</t>
  </si>
  <si>
    <t>190</t>
  </si>
  <si>
    <t>61144403</t>
  </si>
  <si>
    <t>parapet plastový vnitřní komůrkový tl 20mm š 350mm</t>
  </si>
  <si>
    <t>2095710399</t>
  </si>
  <si>
    <t>191</t>
  </si>
  <si>
    <t>61140076</t>
  </si>
  <si>
    <t>koncovka k parapetu oboustranná š 600mm, barva bílá</t>
  </si>
  <si>
    <t>-962662904</t>
  </si>
  <si>
    <t>192</t>
  </si>
  <si>
    <t>998766101</t>
  </si>
  <si>
    <t>Přesun hmot pro konstrukce truhlářské stanovený z hmotnosti přesunovaného materiálu vodorovná dopravní vzdálenost do 50 m v objektech výšky do 6 m</t>
  </si>
  <si>
    <t>311381225</t>
  </si>
  <si>
    <t>https://podminky.urs.cz/item/CS_URS_2023_02/998766101</t>
  </si>
  <si>
    <t>193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</si>
  <si>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</si>
  <si>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</si>
  <si>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-339189169</t>
  </si>
  <si>
    <t>https://podminky.urs.cz/item/CS_URS_2023_02/998766181</t>
  </si>
  <si>
    <t>771</t>
  </si>
  <si>
    <t>Podlahy z dlaždic</t>
  </si>
  <si>
    <t>194</t>
  </si>
  <si>
    <t>771121011</t>
  </si>
  <si>
    <t>Příprava podkladu před provedením dlažby nátěr penetrační na podlahu</t>
  </si>
  <si>
    <t>1763753027</t>
  </si>
  <si>
    <t>https://podminky.urs.cz/item/CS_URS_2023_02/771121011</t>
  </si>
  <si>
    <t>"místnost č.6"10,36</t>
  </si>
  <si>
    <t>"místnost č.7"1,56</t>
  </si>
  <si>
    <t>"místnost č.8"1,56</t>
  </si>
  <si>
    <t>"místnost č.9.1"2,89</t>
  </si>
  <si>
    <t>"místnost č.9.2"3,10</t>
  </si>
  <si>
    <t>195</t>
  </si>
  <si>
    <t>771151011</t>
  </si>
  <si>
    <t>Příprava podkladu před provedením dlažby samonivelační stěrka min.pevnosti 20 MPa, tloušťky do 3 mm</t>
  </si>
  <si>
    <t>1988023553</t>
  </si>
  <si>
    <t>https://podminky.urs.cz/item/CS_URS_2023_02/771151011</t>
  </si>
  <si>
    <t>196</t>
  </si>
  <si>
    <t>771151012</t>
  </si>
  <si>
    <t>Příprava podkladu před provedením dlažby samonivelační stěrka min.pevnosti 20 MPa, tloušťky přes 3 do 5 mm</t>
  </si>
  <si>
    <t>1955495894</t>
  </si>
  <si>
    <t>https://podminky.urs.cz/item/CS_URS_2023_02/771151012</t>
  </si>
  <si>
    <t>197</t>
  </si>
  <si>
    <t>771474113</t>
  </si>
  <si>
    <t>Montáž soklů z dlaždic keramických lepených cementovým flexibilním lepidlem rovných, výšky přes 90 do 120 mm</t>
  </si>
  <si>
    <t>-921284422</t>
  </si>
  <si>
    <t>https://podminky.urs.cz/item/CS_URS_2023_02/771474113</t>
  </si>
  <si>
    <t>"místnost č.6"(4,90+2,10)*2</t>
  </si>
  <si>
    <t>198</t>
  </si>
  <si>
    <t>771574416</t>
  </si>
  <si>
    <t>Montáž podlah z dlaždic keramických lepených cementovým flexibilním lepidlem hladkých, tloušťky do 10 mm přes 9 do 12 ks/m2</t>
  </si>
  <si>
    <t>1486716199</t>
  </si>
  <si>
    <t>https://podminky.urs.cz/item/CS_URS_2023_02/771574416</t>
  </si>
  <si>
    <t>199</t>
  </si>
  <si>
    <t>59761160</t>
  </si>
  <si>
    <t>dlažba keramická slinutá mrazuvzdorná do interiéru i exteriéru povrch hladký/matný tl do 10mm přes 9 do 12ks/m2</t>
  </si>
  <si>
    <t>635909328</t>
  </si>
  <si>
    <t>"dlažba"19,47</t>
  </si>
  <si>
    <t>"soklík"14,00*0,12</t>
  </si>
  <si>
    <t>21,15*1,1 'Přepočtené koeficientem množství</t>
  </si>
  <si>
    <t>200</t>
  </si>
  <si>
    <t>998771101</t>
  </si>
  <si>
    <t>Přesun hmot pro podlahy z dlaždic stanovený z hmotnosti přesunovaného materiálu vodorovná dopravní vzdálenost do 50 m v objektech výšky do 6 m</t>
  </si>
  <si>
    <t>444319966</t>
  </si>
  <si>
    <t>https://podminky.urs.cz/item/CS_URS_2023_02/998771101</t>
  </si>
  <si>
    <t>201</t>
  </si>
  <si>
    <t>998771181</t>
  </si>
  <si>
    <t>Přesun hmot pro podlahy z dlaždic stanovený z hmotnosti přesunovaného materiálu Příplatek k ceně za přesun prováděný bez použití mechanizace pro jakoukoliv výšku objektu</t>
  </si>
  <si>
    <t>1937266139</t>
  </si>
  <si>
    <t>https://podminky.urs.cz/item/CS_URS_2023_02/998771181</t>
  </si>
  <si>
    <t>781</t>
  </si>
  <si>
    <t>Dokončovací práce - obklady</t>
  </si>
  <si>
    <t>202</t>
  </si>
  <si>
    <t>781121011</t>
  </si>
  <si>
    <t>Příprava podkladu před provedením obkladu nátěr penetrační na stěnu</t>
  </si>
  <si>
    <t>-1162520168</t>
  </si>
  <si>
    <t>https://podminky.urs.cz/item/CS_URS_2023_02/781121011</t>
  </si>
  <si>
    <t>"místnost č.7"(0,80+1,95)*2*2,00</t>
  </si>
  <si>
    <t>"místnost č.8"(0,80+1,95)*2*2,00</t>
  </si>
  <si>
    <t>"místnost č.9.1"(1,50+1,95)*2*2,00</t>
  </si>
  <si>
    <t>"místnost č.9.2"(1,58*1,95)*2*2,00</t>
  </si>
  <si>
    <t>203</t>
  </si>
  <si>
    <t>781474115</t>
  </si>
  <si>
    <t>Montáž obkladů vnitřních stěn z dlaždic keramických lepených flexibilním lepidlem maloformátových hladkých přes 22 do 25 ks/m2</t>
  </si>
  <si>
    <t>491646982</t>
  </si>
  <si>
    <t>https://podminky.urs.cz/item/CS_URS_2023_02/781474115</t>
  </si>
  <si>
    <t>204</t>
  </si>
  <si>
    <t>59761039</t>
  </si>
  <si>
    <t>obklad keramický hladký přes 22 do 25ks/m2</t>
  </si>
  <si>
    <t>734706860</t>
  </si>
  <si>
    <t>48,124*1,1 'Přepočtené koeficientem množství</t>
  </si>
  <si>
    <t>205</t>
  </si>
  <si>
    <t>781495141</t>
  </si>
  <si>
    <t>Obklad - dokončující práce průnik obkladem kruhový, bez izolace do DN 30</t>
  </si>
  <si>
    <t>-590399011</t>
  </si>
  <si>
    <t>https://podminky.urs.cz/item/CS_URS_2023_02/781495141</t>
  </si>
  <si>
    <t>206</t>
  </si>
  <si>
    <t>781495142</t>
  </si>
  <si>
    <t>Obklad - dokončující práce průnik obkladem kruhový, bez izolace přes DN 30 do DN 90</t>
  </si>
  <si>
    <t>-1272614570</t>
  </si>
  <si>
    <t>https://podminky.urs.cz/item/CS_URS_2023_02/781495142</t>
  </si>
  <si>
    <t>207</t>
  </si>
  <si>
    <t>781495153</t>
  </si>
  <si>
    <t>Obklad - dokončující práce průnik obkladem hranatý, bez izolace, o delší straně přes 90 mm</t>
  </si>
  <si>
    <t>1758659409</t>
  </si>
  <si>
    <t>https://podminky.urs.cz/item/CS_URS_2023_02/781495153</t>
  </si>
  <si>
    <t>208</t>
  </si>
  <si>
    <t>998781101</t>
  </si>
  <si>
    <t>Přesun hmot pro obklady keramické stanovený z hmotnosti přesunovaného materiálu vodorovná dopravní vzdálenost do 50 m v objektech výšky do 6 m</t>
  </si>
  <si>
    <t>463417336</t>
  </si>
  <si>
    <t>https://podminky.urs.cz/item/CS_URS_2023_02/998781101</t>
  </si>
  <si>
    <t>209</t>
  </si>
  <si>
    <t>998781181</t>
  </si>
  <si>
    <t>Přesun hmot pro obklady keramické stanovený z hmotnosti přesunovaného materiálu Příplatek k cenám za přesun prováděný bez použití mechanizace pro jakoukoliv výšku objektu</t>
  </si>
  <si>
    <t>1294732147</t>
  </si>
  <si>
    <t>https://podminky.urs.cz/item/CS_URS_2023_02/998781181</t>
  </si>
  <si>
    <t>783</t>
  </si>
  <si>
    <t>Dokončovací práce - nátěry</t>
  </si>
  <si>
    <t>210</t>
  </si>
  <si>
    <t>783314101</t>
  </si>
  <si>
    <t>Základní nátěr zámečnických konstrukcí jednonásobný syntetický</t>
  </si>
  <si>
    <t>-668873858</t>
  </si>
  <si>
    <t>https://podminky.urs.cz/item/CS_URS_2023_02/783314101</t>
  </si>
  <si>
    <t>"zárubně"4*5,00*0,30</t>
  </si>
  <si>
    <t>211</t>
  </si>
  <si>
    <t>783315101</t>
  </si>
  <si>
    <t>Mezinátěr zámečnických konstrukcí jednonásobný syntetický standardní</t>
  </si>
  <si>
    <t>-702621882</t>
  </si>
  <si>
    <t>https://podminky.urs.cz/item/CS_URS_2023_02/783315101</t>
  </si>
  <si>
    <t>212</t>
  </si>
  <si>
    <t>783317101</t>
  </si>
  <si>
    <t>Krycí nátěr (email) zámečnických konstrukcí jednonásobný syntetický standardní</t>
  </si>
  <si>
    <t>-1669716920</t>
  </si>
  <si>
    <t>https://podminky.urs.cz/item/CS_URS_2023_02/783317101</t>
  </si>
  <si>
    <t>784</t>
  </si>
  <si>
    <t>Dokončovací práce - malby a tapety</t>
  </si>
  <si>
    <t>213</t>
  </si>
  <si>
    <t>784111001</t>
  </si>
  <si>
    <t>Oprášení (ometení) podkladu v místnostech výšky do 3,80 m</t>
  </si>
  <si>
    <t>941262474</t>
  </si>
  <si>
    <t>https://podminky.urs.cz/item/CS_URS_2023_02/784111001</t>
  </si>
  <si>
    <t>"místnost č.6"(4,90+2,10)*2*2,50+10,36</t>
  </si>
  <si>
    <t>214</t>
  </si>
  <si>
    <t>784111011</t>
  </si>
  <si>
    <t>Obroušení podkladu omítky v místnostech výšky do 3,80 m</t>
  </si>
  <si>
    <t>1029351220</t>
  </si>
  <si>
    <t>https://podminky.urs.cz/item/CS_URS_2023_02/784111011</t>
  </si>
  <si>
    <t>"místnost č.7"(0,80+1,95)*2*0,50+1,56</t>
  </si>
  <si>
    <t>"místnost č.8"(0,80+1,95)*2*0,50+1,56</t>
  </si>
  <si>
    <t>"místnost č.9.1"(1,50+1,95)*2*0,50+2,89</t>
  </si>
  <si>
    <t>"místnost č.9.2"(1,58*1,95)*2*0,50+3,10</t>
  </si>
  <si>
    <t>215</t>
  </si>
  <si>
    <t>784121001</t>
  </si>
  <si>
    <t>Oškrabání malby v místnostech výšky do 3,80 m</t>
  </si>
  <si>
    <t>-115783468</t>
  </si>
  <si>
    <t>https://podminky.urs.cz/item/CS_URS_2023_02/784121001</t>
  </si>
  <si>
    <t>"stropy"9,56</t>
  </si>
  <si>
    <t>"stěny"(4,90+1,95)*2*0,50</t>
  </si>
  <si>
    <t>216</t>
  </si>
  <si>
    <t>784181101</t>
  </si>
  <si>
    <t>Penetrace podkladu jednonásobná základní akrylátová bezbarvá v místnostech výšky do 3,80 m</t>
  </si>
  <si>
    <t>1014949237</t>
  </si>
  <si>
    <t>https://podminky.urs.cz/item/CS_URS_2023_02/784181101</t>
  </si>
  <si>
    <t>217</t>
  </si>
  <si>
    <t>784221107</t>
  </si>
  <si>
    <t>Malby z malířských směsí otěruvzdorných za sucha dvojnásobné, bílé za sucha otěruvzdorné dobře na schodišti o výšce podlaží do 3,80 m</t>
  </si>
  <si>
    <t>-2061072816</t>
  </si>
  <si>
    <t>https://podminky.urs.cz/item/CS_URS_2023_02/784221107</t>
  </si>
  <si>
    <t>VRN</t>
  </si>
  <si>
    <t>Vedlejší rozpočtové náklady</t>
  </si>
  <si>
    <t>VRN6</t>
  </si>
  <si>
    <t>Územní vlivy</t>
  </si>
  <si>
    <t>218</t>
  </si>
  <si>
    <t>065002000</t>
  </si>
  <si>
    <t>Mimostaveništní doprava materiálů a inventáře</t>
  </si>
  <si>
    <t>…</t>
  </si>
  <si>
    <t>1024</t>
  </si>
  <si>
    <t>-1834125620</t>
  </si>
  <si>
    <t>https://podminky.urs.cz/item/CS_URS_2023_02/065002000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</si>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</sst>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6221120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6711112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310238211" TargetMode="External" /><Relationship Id="rId9" Type="http://schemas.openxmlformats.org/officeDocument/2006/relationships/hyperlink" Target="https://podminky.urs.cz/item/CS_URS_2023_02/317944321" TargetMode="External" /><Relationship Id="rId10" Type="http://schemas.openxmlformats.org/officeDocument/2006/relationships/hyperlink" Target="https://podminky.urs.cz/item/CS_URS_2023_02/340239212" TargetMode="External" /><Relationship Id="rId11" Type="http://schemas.openxmlformats.org/officeDocument/2006/relationships/hyperlink" Target="https://podminky.urs.cz/item/CS_URS_2023_02/342272215" TargetMode="External" /><Relationship Id="rId12" Type="http://schemas.openxmlformats.org/officeDocument/2006/relationships/hyperlink" Target="https://podminky.urs.cz/item/CS_URS_2023_02/342291111" TargetMode="External" /><Relationship Id="rId13" Type="http://schemas.openxmlformats.org/officeDocument/2006/relationships/hyperlink" Target="https://podminky.urs.cz/item/CS_URS_2023_02/346244361" TargetMode="External" /><Relationship Id="rId14" Type="http://schemas.openxmlformats.org/officeDocument/2006/relationships/hyperlink" Target="https://podminky.urs.cz/item/CS_URS_2023_02/611131121" TargetMode="External" /><Relationship Id="rId15" Type="http://schemas.openxmlformats.org/officeDocument/2006/relationships/hyperlink" Target="https://podminky.urs.cz/item/CS_URS_2023_02/611142001" TargetMode="External" /><Relationship Id="rId16" Type="http://schemas.openxmlformats.org/officeDocument/2006/relationships/hyperlink" Target="https://podminky.urs.cz/item/CS_URS_2023_02/611325222" TargetMode="External" /><Relationship Id="rId17" Type="http://schemas.openxmlformats.org/officeDocument/2006/relationships/hyperlink" Target="https://podminky.urs.cz/item/CS_URS_2023_02/612131121" TargetMode="External" /><Relationship Id="rId18" Type="http://schemas.openxmlformats.org/officeDocument/2006/relationships/hyperlink" Target="https://podminky.urs.cz/item/CS_URS_2023_02/612135001" TargetMode="External" /><Relationship Id="rId19" Type="http://schemas.openxmlformats.org/officeDocument/2006/relationships/hyperlink" Target="https://podminky.urs.cz/item/CS_URS_2023_02/612135101" TargetMode="External" /><Relationship Id="rId20" Type="http://schemas.openxmlformats.org/officeDocument/2006/relationships/hyperlink" Target="https://podminky.urs.cz/item/CS_URS_2023_02/612142001" TargetMode="External" /><Relationship Id="rId21" Type="http://schemas.openxmlformats.org/officeDocument/2006/relationships/hyperlink" Target="https://podminky.urs.cz/item/CS_URS_2023_02/612321121" TargetMode="External" /><Relationship Id="rId22" Type="http://schemas.openxmlformats.org/officeDocument/2006/relationships/hyperlink" Target="https://podminky.urs.cz/item/CS_URS_2023_02/612321131" TargetMode="External" /><Relationship Id="rId23" Type="http://schemas.openxmlformats.org/officeDocument/2006/relationships/hyperlink" Target="https://podminky.urs.cz/item/CS_URS_2023_02/612325121" TargetMode="External" /><Relationship Id="rId24" Type="http://schemas.openxmlformats.org/officeDocument/2006/relationships/hyperlink" Target="https://podminky.urs.cz/item/CS_URS_2023_02/612325122" TargetMode="External" /><Relationship Id="rId25" Type="http://schemas.openxmlformats.org/officeDocument/2006/relationships/hyperlink" Target="https://podminky.urs.cz/item/CS_URS_2023_02/612325422" TargetMode="External" /><Relationship Id="rId26" Type="http://schemas.openxmlformats.org/officeDocument/2006/relationships/hyperlink" Target="https://podminky.urs.cz/item/CS_URS_2023_02/615142002" TargetMode="External" /><Relationship Id="rId27" Type="http://schemas.openxmlformats.org/officeDocument/2006/relationships/hyperlink" Target="https://podminky.urs.cz/item/CS_URS_2023_02/619995001" TargetMode="External" /><Relationship Id="rId28" Type="http://schemas.openxmlformats.org/officeDocument/2006/relationships/hyperlink" Target="https://podminky.urs.cz/item/CS_URS_2023_02/622131101" TargetMode="External" /><Relationship Id="rId29" Type="http://schemas.openxmlformats.org/officeDocument/2006/relationships/hyperlink" Target="https://podminky.urs.cz/item/CS_URS_2023_02/622142001" TargetMode="External" /><Relationship Id="rId30" Type="http://schemas.openxmlformats.org/officeDocument/2006/relationships/hyperlink" Target="https://podminky.urs.cz/item/CS_URS_2023_02/622321121" TargetMode="External" /><Relationship Id="rId31" Type="http://schemas.openxmlformats.org/officeDocument/2006/relationships/hyperlink" Target="https://podminky.urs.cz/item/CS_URS_2023_02/622531012" TargetMode="External" /><Relationship Id="rId32" Type="http://schemas.openxmlformats.org/officeDocument/2006/relationships/hyperlink" Target="https://podminky.urs.cz/item/CS_URS_2023_02/631311124" TargetMode="External" /><Relationship Id="rId33" Type="http://schemas.openxmlformats.org/officeDocument/2006/relationships/hyperlink" Target="https://podminky.urs.cz/item/CS_URS_2023_02/631312141" TargetMode="External" /><Relationship Id="rId34" Type="http://schemas.openxmlformats.org/officeDocument/2006/relationships/hyperlink" Target="https://podminky.urs.cz/item/CS_URS_2023_02/631362021" TargetMode="External" /><Relationship Id="rId35" Type="http://schemas.openxmlformats.org/officeDocument/2006/relationships/hyperlink" Target="https://podminky.urs.cz/item/CS_URS_2023_02/642942111" TargetMode="External" /><Relationship Id="rId36" Type="http://schemas.openxmlformats.org/officeDocument/2006/relationships/hyperlink" Target="https://podminky.urs.cz/item/CS_URS_2023_02/642944121" TargetMode="External" /><Relationship Id="rId37" Type="http://schemas.openxmlformats.org/officeDocument/2006/relationships/hyperlink" Target="https://podminky.urs.cz/item/CS_URS_2023_02/949101111" TargetMode="External" /><Relationship Id="rId38" Type="http://schemas.openxmlformats.org/officeDocument/2006/relationships/hyperlink" Target="https://podminky.urs.cz/item/CS_URS_2023_02/952902021" TargetMode="External" /><Relationship Id="rId39" Type="http://schemas.openxmlformats.org/officeDocument/2006/relationships/hyperlink" Target="https://podminky.urs.cz/item/CS_URS_2023_02/952902031" TargetMode="External" /><Relationship Id="rId40" Type="http://schemas.openxmlformats.org/officeDocument/2006/relationships/hyperlink" Target="https://podminky.urs.cz/item/CS_URS_2023_02/711131811" TargetMode="External" /><Relationship Id="rId41" Type="http://schemas.openxmlformats.org/officeDocument/2006/relationships/hyperlink" Target="https://podminky.urs.cz/item/CS_URS_2023_02/725110814" TargetMode="External" /><Relationship Id="rId42" Type="http://schemas.openxmlformats.org/officeDocument/2006/relationships/hyperlink" Target="https://podminky.urs.cz/item/CS_URS_2023_02/725210821" TargetMode="External" /><Relationship Id="rId43" Type="http://schemas.openxmlformats.org/officeDocument/2006/relationships/hyperlink" Target="https://podminky.urs.cz/item/CS_URS_2023_02/725820801" TargetMode="External" /><Relationship Id="rId44" Type="http://schemas.openxmlformats.org/officeDocument/2006/relationships/hyperlink" Target="https://podminky.urs.cz/item/CS_URS_2023_02/733110806" TargetMode="External" /><Relationship Id="rId45" Type="http://schemas.openxmlformats.org/officeDocument/2006/relationships/hyperlink" Target="https://podminky.urs.cz/item/CS_URS_2023_02/735111810" TargetMode="External" /><Relationship Id="rId46" Type="http://schemas.openxmlformats.org/officeDocument/2006/relationships/hyperlink" Target="https://podminky.urs.cz/item/CS_URS_2023_02/741371823" TargetMode="External" /><Relationship Id="rId47" Type="http://schemas.openxmlformats.org/officeDocument/2006/relationships/hyperlink" Target="https://podminky.urs.cz/item/CS_URS_2023_02/741371844" TargetMode="External" /><Relationship Id="rId48" Type="http://schemas.openxmlformats.org/officeDocument/2006/relationships/hyperlink" Target="https://podminky.urs.cz/item/CS_URS_2023_02/962031133" TargetMode="External" /><Relationship Id="rId49" Type="http://schemas.openxmlformats.org/officeDocument/2006/relationships/hyperlink" Target="https://podminky.urs.cz/item/CS_URS_2023_02/965042141" TargetMode="External" /><Relationship Id="rId50" Type="http://schemas.openxmlformats.org/officeDocument/2006/relationships/hyperlink" Target="https://podminky.urs.cz/item/CS_URS_2023_02/965081213" TargetMode="External" /><Relationship Id="rId51" Type="http://schemas.openxmlformats.org/officeDocument/2006/relationships/hyperlink" Target="https://podminky.urs.cz/item/CS_URS_2023_02/967031132" TargetMode="External" /><Relationship Id="rId52" Type="http://schemas.openxmlformats.org/officeDocument/2006/relationships/hyperlink" Target="https://podminky.urs.cz/item/CS_URS_2023_02/968072455" TargetMode="External" /><Relationship Id="rId53" Type="http://schemas.openxmlformats.org/officeDocument/2006/relationships/hyperlink" Target="https://podminky.urs.cz/item/CS_URS_2023_02/968082021" TargetMode="External" /><Relationship Id="rId54" Type="http://schemas.openxmlformats.org/officeDocument/2006/relationships/hyperlink" Target="https://podminky.urs.cz/item/CS_URS_2023_02/971033131" TargetMode="External" /><Relationship Id="rId55" Type="http://schemas.openxmlformats.org/officeDocument/2006/relationships/hyperlink" Target="https://podminky.urs.cz/item/CS_URS_2023_02/971033331" TargetMode="External" /><Relationship Id="rId56" Type="http://schemas.openxmlformats.org/officeDocument/2006/relationships/hyperlink" Target="https://podminky.urs.cz/item/CS_URS_2023_02/971033351" TargetMode="External" /><Relationship Id="rId57" Type="http://schemas.openxmlformats.org/officeDocument/2006/relationships/hyperlink" Target="https://podminky.urs.cz/item/CS_URS_2023_02/971033631" TargetMode="External" /><Relationship Id="rId58" Type="http://schemas.openxmlformats.org/officeDocument/2006/relationships/hyperlink" Target="https://podminky.urs.cz/item/CS_URS_2023_02/973031344" TargetMode="External" /><Relationship Id="rId59" Type="http://schemas.openxmlformats.org/officeDocument/2006/relationships/hyperlink" Target="https://podminky.urs.cz/item/CS_URS_2023_02/973031616" TargetMode="External" /><Relationship Id="rId60" Type="http://schemas.openxmlformats.org/officeDocument/2006/relationships/hyperlink" Target="https://podminky.urs.cz/item/CS_URS_2023_02/973031812" TargetMode="External" /><Relationship Id="rId61" Type="http://schemas.openxmlformats.org/officeDocument/2006/relationships/hyperlink" Target="https://podminky.urs.cz/item/CS_URS_2023_02/973031813" TargetMode="External" /><Relationship Id="rId62" Type="http://schemas.openxmlformats.org/officeDocument/2006/relationships/hyperlink" Target="https://podminky.urs.cz/item/CS_URS_2023_02/973031824" TargetMode="External" /><Relationship Id="rId63" Type="http://schemas.openxmlformats.org/officeDocument/2006/relationships/hyperlink" Target="https://podminky.urs.cz/item/CS_URS_2023_02/974031121" TargetMode="External" /><Relationship Id="rId64" Type="http://schemas.openxmlformats.org/officeDocument/2006/relationships/hyperlink" Target="https://podminky.urs.cz/item/CS_URS_2023_02/974031142" TargetMode="External" /><Relationship Id="rId65" Type="http://schemas.openxmlformats.org/officeDocument/2006/relationships/hyperlink" Target="https://podminky.urs.cz/item/CS_URS_2023_02/974031145" TargetMode="External" /><Relationship Id="rId66" Type="http://schemas.openxmlformats.org/officeDocument/2006/relationships/hyperlink" Target="https://podminky.urs.cz/item/CS_URS_2023_02/974031664" TargetMode="External" /><Relationship Id="rId67" Type="http://schemas.openxmlformats.org/officeDocument/2006/relationships/hyperlink" Target="https://podminky.urs.cz/item/CS_URS_2023_02/974042567" TargetMode="External" /><Relationship Id="rId68" Type="http://schemas.openxmlformats.org/officeDocument/2006/relationships/hyperlink" Target="https://podminky.urs.cz/item/CS_URS_2023_02/977151111" TargetMode="External" /><Relationship Id="rId69" Type="http://schemas.openxmlformats.org/officeDocument/2006/relationships/hyperlink" Target="https://podminky.urs.cz/item/CS_URS_2023_02/978013191" TargetMode="External" /><Relationship Id="rId70" Type="http://schemas.openxmlformats.org/officeDocument/2006/relationships/hyperlink" Target="https://podminky.urs.cz/item/CS_URS_2023_02/978059541" TargetMode="External" /><Relationship Id="rId71" Type="http://schemas.openxmlformats.org/officeDocument/2006/relationships/hyperlink" Target="https://podminky.urs.cz/item/CS_URS_2023_02/997013211" TargetMode="External" /><Relationship Id="rId72" Type="http://schemas.openxmlformats.org/officeDocument/2006/relationships/hyperlink" Target="https://podminky.urs.cz/item/CS_URS_2023_02/997013501" TargetMode="External" /><Relationship Id="rId73" Type="http://schemas.openxmlformats.org/officeDocument/2006/relationships/hyperlink" Target="https://podminky.urs.cz/item/CS_URS_2023_02/997013509" TargetMode="External" /><Relationship Id="rId74" Type="http://schemas.openxmlformats.org/officeDocument/2006/relationships/hyperlink" Target="https://podminky.urs.cz/item/CS_URS_2023_02/998018001" TargetMode="External" /><Relationship Id="rId75" Type="http://schemas.openxmlformats.org/officeDocument/2006/relationships/hyperlink" Target="https://podminky.urs.cz/item/CS_URS_2023_02/711111001" TargetMode="External" /><Relationship Id="rId76" Type="http://schemas.openxmlformats.org/officeDocument/2006/relationships/hyperlink" Target="https://podminky.urs.cz/item/CS_URS_2023_02/711141559" TargetMode="External" /><Relationship Id="rId77" Type="http://schemas.openxmlformats.org/officeDocument/2006/relationships/hyperlink" Target="https://podminky.urs.cz/item/CS_URS_2023_02/998711101" TargetMode="External" /><Relationship Id="rId78" Type="http://schemas.openxmlformats.org/officeDocument/2006/relationships/hyperlink" Target="https://podminky.urs.cz/item/CS_URS_2023_02/721174042" TargetMode="External" /><Relationship Id="rId79" Type="http://schemas.openxmlformats.org/officeDocument/2006/relationships/hyperlink" Target="https://podminky.urs.cz/item/CS_URS_2023_02/721174045" TargetMode="External" /><Relationship Id="rId80" Type="http://schemas.openxmlformats.org/officeDocument/2006/relationships/hyperlink" Target="https://podminky.urs.cz/item/CS_URS_2023_02/721194104" TargetMode="External" /><Relationship Id="rId81" Type="http://schemas.openxmlformats.org/officeDocument/2006/relationships/hyperlink" Target="https://podminky.urs.cz/item/CS_URS_2023_02/721194109" TargetMode="External" /><Relationship Id="rId82" Type="http://schemas.openxmlformats.org/officeDocument/2006/relationships/hyperlink" Target="https://podminky.urs.cz/item/CS_URS_2023_02/721290111" TargetMode="External" /><Relationship Id="rId83" Type="http://schemas.openxmlformats.org/officeDocument/2006/relationships/hyperlink" Target="https://podminky.urs.cz/item/CS_URS_2023_02/998721101" TargetMode="External" /><Relationship Id="rId84" Type="http://schemas.openxmlformats.org/officeDocument/2006/relationships/hyperlink" Target="https://podminky.urs.cz/item/CS_URS_2023_02/998721181" TargetMode="External" /><Relationship Id="rId85" Type="http://schemas.openxmlformats.org/officeDocument/2006/relationships/hyperlink" Target="https://podminky.urs.cz/item/CS_URS_2023_02/722174002" TargetMode="External" /><Relationship Id="rId86" Type="http://schemas.openxmlformats.org/officeDocument/2006/relationships/hyperlink" Target="https://podminky.urs.cz/item/CS_URS_2023_02/722174003" TargetMode="External" /><Relationship Id="rId87" Type="http://schemas.openxmlformats.org/officeDocument/2006/relationships/hyperlink" Target="https://podminky.urs.cz/item/CS_URS_2023_02/722181231" TargetMode="External" /><Relationship Id="rId88" Type="http://schemas.openxmlformats.org/officeDocument/2006/relationships/hyperlink" Target="https://podminky.urs.cz/item/CS_URS_2023_02/722181232" TargetMode="External" /><Relationship Id="rId89" Type="http://schemas.openxmlformats.org/officeDocument/2006/relationships/hyperlink" Target="https://podminky.urs.cz/item/CS_URS_2023_02/722190401" TargetMode="External" /><Relationship Id="rId90" Type="http://schemas.openxmlformats.org/officeDocument/2006/relationships/hyperlink" Target="https://podminky.urs.cz/item/CS_URS_2023_02/722230102" TargetMode="External" /><Relationship Id="rId91" Type="http://schemas.openxmlformats.org/officeDocument/2006/relationships/hyperlink" Target="https://podminky.urs.cz/item/CS_URS_2023_02/722230103" TargetMode="External" /><Relationship Id="rId92" Type="http://schemas.openxmlformats.org/officeDocument/2006/relationships/hyperlink" Target="https://podminky.urs.cz/item/CS_URS_2023_02/722239103" TargetMode="External" /><Relationship Id="rId93" Type="http://schemas.openxmlformats.org/officeDocument/2006/relationships/hyperlink" Target="https://podminky.urs.cz/item/CS_URS_2023_02/722290234" TargetMode="External" /><Relationship Id="rId94" Type="http://schemas.openxmlformats.org/officeDocument/2006/relationships/hyperlink" Target="https://podminky.urs.cz/item/CS_URS_2023_02/722290246" TargetMode="External" /><Relationship Id="rId95" Type="http://schemas.openxmlformats.org/officeDocument/2006/relationships/hyperlink" Target="https://podminky.urs.cz/item/CS_URS_2023_02/734261234" TargetMode="External" /><Relationship Id="rId96" Type="http://schemas.openxmlformats.org/officeDocument/2006/relationships/hyperlink" Target="https://podminky.urs.cz/item/CS_URS_2023_02/734261235" TargetMode="External" /><Relationship Id="rId97" Type="http://schemas.openxmlformats.org/officeDocument/2006/relationships/hyperlink" Target="https://podminky.urs.cz/item/CS_URS_2023_02/998722101" TargetMode="External" /><Relationship Id="rId98" Type="http://schemas.openxmlformats.org/officeDocument/2006/relationships/hyperlink" Target="https://podminky.urs.cz/item/CS_URS_2023_02/998722181" TargetMode="External" /><Relationship Id="rId99" Type="http://schemas.openxmlformats.org/officeDocument/2006/relationships/hyperlink" Target="https://podminky.urs.cz/item/CS_URS_2023_02/725112022" TargetMode="External" /><Relationship Id="rId100" Type="http://schemas.openxmlformats.org/officeDocument/2006/relationships/hyperlink" Target="https://podminky.urs.cz/item/CS_URS_2023_02/725211603" TargetMode="External" /><Relationship Id="rId101" Type="http://schemas.openxmlformats.org/officeDocument/2006/relationships/hyperlink" Target="https://podminky.urs.cz/item/CS_URS_2023_02/725331111" TargetMode="External" /><Relationship Id="rId102" Type="http://schemas.openxmlformats.org/officeDocument/2006/relationships/hyperlink" Target="https://podminky.urs.cz/item/CS_URS_2023_02/725813111" TargetMode="External" /><Relationship Id="rId103" Type="http://schemas.openxmlformats.org/officeDocument/2006/relationships/hyperlink" Target="https://podminky.urs.cz/item/CS_URS_2023_02/725822611" TargetMode="External" /><Relationship Id="rId104" Type="http://schemas.openxmlformats.org/officeDocument/2006/relationships/hyperlink" Target="https://podminky.urs.cz/item/CS_URS_2023_02/725821312" TargetMode="External" /><Relationship Id="rId105" Type="http://schemas.openxmlformats.org/officeDocument/2006/relationships/hyperlink" Target="https://podminky.urs.cz/item/CS_URS_2023_02/725980123" TargetMode="External" /><Relationship Id="rId106" Type="http://schemas.openxmlformats.org/officeDocument/2006/relationships/hyperlink" Target="https://podminky.urs.cz/item/CS_URS_2023_02/998725101" TargetMode="External" /><Relationship Id="rId107" Type="http://schemas.openxmlformats.org/officeDocument/2006/relationships/hyperlink" Target="https://podminky.urs.cz/item/CS_URS_2023_02/998725181" TargetMode="External" /><Relationship Id="rId108" Type="http://schemas.openxmlformats.org/officeDocument/2006/relationships/hyperlink" Target="https://podminky.urs.cz/item/CS_URS_2023_02/726111031" TargetMode="External" /><Relationship Id="rId109" Type="http://schemas.openxmlformats.org/officeDocument/2006/relationships/hyperlink" Target="https://podminky.urs.cz/item/CS_URS_2023_02/998726111" TargetMode="External" /><Relationship Id="rId110" Type="http://schemas.openxmlformats.org/officeDocument/2006/relationships/hyperlink" Target="https://podminky.urs.cz/item/CS_URS_2023_02/998726181" TargetMode="External" /><Relationship Id="rId111" Type="http://schemas.openxmlformats.org/officeDocument/2006/relationships/hyperlink" Target="https://podminky.urs.cz/item/CS_URS_2023_02/733222301" TargetMode="External" /><Relationship Id="rId112" Type="http://schemas.openxmlformats.org/officeDocument/2006/relationships/hyperlink" Target="https://podminky.urs.cz/item/CS_URS_2023_02/733222302" TargetMode="External" /><Relationship Id="rId113" Type="http://schemas.openxmlformats.org/officeDocument/2006/relationships/hyperlink" Target="https://podminky.urs.cz/item/CS_URS_2023_02/733291101" TargetMode="External" /><Relationship Id="rId114" Type="http://schemas.openxmlformats.org/officeDocument/2006/relationships/hyperlink" Target="https://podminky.urs.cz/item/CS_URS_2023_02/998733101" TargetMode="External" /><Relationship Id="rId115" Type="http://schemas.openxmlformats.org/officeDocument/2006/relationships/hyperlink" Target="https://podminky.urs.cz/item/CS_URS_2023_02/998733181" TargetMode="External" /><Relationship Id="rId116" Type="http://schemas.openxmlformats.org/officeDocument/2006/relationships/hyperlink" Target="https://podminky.urs.cz/item/CS_URS_2023_02/734222812" TargetMode="External" /><Relationship Id="rId117" Type="http://schemas.openxmlformats.org/officeDocument/2006/relationships/hyperlink" Target="https://podminky.urs.cz/item/CS_URS_2023_02/734261233" TargetMode="External" /><Relationship Id="rId118" Type="http://schemas.openxmlformats.org/officeDocument/2006/relationships/hyperlink" Target="https://podminky.urs.cz/item/CS_URS_2023_02/998734101" TargetMode="External" /><Relationship Id="rId119" Type="http://schemas.openxmlformats.org/officeDocument/2006/relationships/hyperlink" Target="https://podminky.urs.cz/item/CS_URS_2023_02/998734181" TargetMode="External" /><Relationship Id="rId120" Type="http://schemas.openxmlformats.org/officeDocument/2006/relationships/hyperlink" Target="https://podminky.urs.cz/item/CS_URS_2023_02/735151573" TargetMode="External" /><Relationship Id="rId121" Type="http://schemas.openxmlformats.org/officeDocument/2006/relationships/hyperlink" Target="https://podminky.urs.cz/item/CS_URS_2023_02/998735101" TargetMode="External" /><Relationship Id="rId122" Type="http://schemas.openxmlformats.org/officeDocument/2006/relationships/hyperlink" Target="https://podminky.urs.cz/item/CS_URS_2023_02/998735181" TargetMode="External" /><Relationship Id="rId123" Type="http://schemas.openxmlformats.org/officeDocument/2006/relationships/hyperlink" Target="https://podminky.urs.cz/item/CS_URS_2023_02/741110511" TargetMode="External" /><Relationship Id="rId124" Type="http://schemas.openxmlformats.org/officeDocument/2006/relationships/hyperlink" Target="https://podminky.urs.cz/item/CS_URS_2023_02/741112001" TargetMode="External" /><Relationship Id="rId125" Type="http://schemas.openxmlformats.org/officeDocument/2006/relationships/hyperlink" Target="https://podminky.urs.cz/item/CS_URS_2023_02/741122015" TargetMode="External" /><Relationship Id="rId126" Type="http://schemas.openxmlformats.org/officeDocument/2006/relationships/hyperlink" Target="https://podminky.urs.cz/item/CS_URS_2023_02/741130111" TargetMode="External" /><Relationship Id="rId127" Type="http://schemas.openxmlformats.org/officeDocument/2006/relationships/hyperlink" Target="https://podminky.urs.cz/item/CS_URS_2023_02/741310201" TargetMode="External" /><Relationship Id="rId128" Type="http://schemas.openxmlformats.org/officeDocument/2006/relationships/hyperlink" Target="https://podminky.urs.cz/item/CS_URS_2023_02/741311004" TargetMode="External" /><Relationship Id="rId129" Type="http://schemas.openxmlformats.org/officeDocument/2006/relationships/hyperlink" Target="https://podminky.urs.cz/item/CS_URS_2023_02/741372062" TargetMode="External" /><Relationship Id="rId130" Type="http://schemas.openxmlformats.org/officeDocument/2006/relationships/hyperlink" Target="https://podminky.urs.cz/item/CS_URS_2023_02/741810001" TargetMode="External" /><Relationship Id="rId131" Type="http://schemas.openxmlformats.org/officeDocument/2006/relationships/hyperlink" Target="https://podminky.urs.cz/item/CS_URS_2023_02/998741181" TargetMode="External" /><Relationship Id="rId132" Type="http://schemas.openxmlformats.org/officeDocument/2006/relationships/hyperlink" Target="https://podminky.urs.cz/item/CS_URS_2023_02/HZS2232" TargetMode="External" /><Relationship Id="rId133" Type="http://schemas.openxmlformats.org/officeDocument/2006/relationships/hyperlink" Target="https://podminky.urs.cz/item/CS_URS_2023_02/998741101" TargetMode="External" /><Relationship Id="rId134" Type="http://schemas.openxmlformats.org/officeDocument/2006/relationships/hyperlink" Target="https://podminky.urs.cz/item/CS_URS_2023_02/751133012" TargetMode="External" /><Relationship Id="rId135" Type="http://schemas.openxmlformats.org/officeDocument/2006/relationships/hyperlink" Target="https://podminky.urs.cz/item/CS_URS_2023_02/751311112" TargetMode="External" /><Relationship Id="rId136" Type="http://schemas.openxmlformats.org/officeDocument/2006/relationships/hyperlink" Target="https://podminky.urs.cz/item/CS_URS_2023_02/751398041" TargetMode="External" /><Relationship Id="rId137" Type="http://schemas.openxmlformats.org/officeDocument/2006/relationships/hyperlink" Target="https://podminky.urs.cz/item/CS_URS_2023_02/751510041" TargetMode="External" /><Relationship Id="rId138" Type="http://schemas.openxmlformats.org/officeDocument/2006/relationships/hyperlink" Target="https://podminky.urs.cz/item/CS_URS_2023_02/751510042" TargetMode="External" /><Relationship Id="rId139" Type="http://schemas.openxmlformats.org/officeDocument/2006/relationships/hyperlink" Target="https://podminky.urs.cz/item/CS_URS_2023_02/751572101" TargetMode="External" /><Relationship Id="rId140" Type="http://schemas.openxmlformats.org/officeDocument/2006/relationships/hyperlink" Target="https://podminky.urs.cz/item/CS_URS_2023_02/751572102" TargetMode="External" /><Relationship Id="rId141" Type="http://schemas.openxmlformats.org/officeDocument/2006/relationships/hyperlink" Target="https://podminky.urs.cz/item/CS_URS_2023_02/751691111" TargetMode="External" /><Relationship Id="rId142" Type="http://schemas.openxmlformats.org/officeDocument/2006/relationships/hyperlink" Target="https://podminky.urs.cz/item/CS_URS_2023_02/998751101" TargetMode="External" /><Relationship Id="rId143" Type="http://schemas.openxmlformats.org/officeDocument/2006/relationships/hyperlink" Target="https://podminky.urs.cz/item/CS_URS_2023_02/998751181" TargetMode="External" /><Relationship Id="rId144" Type="http://schemas.openxmlformats.org/officeDocument/2006/relationships/hyperlink" Target="https://podminky.urs.cz/item/CS_URS_2023_02/763164611" TargetMode="External" /><Relationship Id="rId145" Type="http://schemas.openxmlformats.org/officeDocument/2006/relationships/hyperlink" Target="https://podminky.urs.cz/item/CS_URS_2023_02/998763301" TargetMode="External" /><Relationship Id="rId146" Type="http://schemas.openxmlformats.org/officeDocument/2006/relationships/hyperlink" Target="https://podminky.urs.cz/item/CS_URS_2023_02/764216604" TargetMode="External" /><Relationship Id="rId147" Type="http://schemas.openxmlformats.org/officeDocument/2006/relationships/hyperlink" Target="https://podminky.urs.cz/item/CS_URS_2023_02/998764101" TargetMode="External" /><Relationship Id="rId148" Type="http://schemas.openxmlformats.org/officeDocument/2006/relationships/hyperlink" Target="https://podminky.urs.cz/item/CS_URS_2023_02/998764181" TargetMode="External" /><Relationship Id="rId149" Type="http://schemas.openxmlformats.org/officeDocument/2006/relationships/hyperlink" Target="https://podminky.urs.cz/item/CS_URS_2023_02/766622131" TargetMode="External" /><Relationship Id="rId150" Type="http://schemas.openxmlformats.org/officeDocument/2006/relationships/hyperlink" Target="https://podminky.urs.cz/item/CS_URS_2023_02/766629214" TargetMode="External" /><Relationship Id="rId151" Type="http://schemas.openxmlformats.org/officeDocument/2006/relationships/hyperlink" Target="https://podminky.urs.cz/item/CS_URS_2023_02/766660001" TargetMode="External" /><Relationship Id="rId152" Type="http://schemas.openxmlformats.org/officeDocument/2006/relationships/hyperlink" Target="https://podminky.urs.cz/item/CS_URS_2023_02/766660729" TargetMode="External" /><Relationship Id="rId153" Type="http://schemas.openxmlformats.org/officeDocument/2006/relationships/hyperlink" Target="https://podminky.urs.cz/item/CS_URS_2023_02/766694116" TargetMode="External" /><Relationship Id="rId154" Type="http://schemas.openxmlformats.org/officeDocument/2006/relationships/hyperlink" Target="https://podminky.urs.cz/item/CS_URS_2023_02/998766101" TargetMode="External" /><Relationship Id="rId155" Type="http://schemas.openxmlformats.org/officeDocument/2006/relationships/hyperlink" Target="https://podminky.urs.cz/item/CS_URS_2023_02/998766181" TargetMode="External" /><Relationship Id="rId156" Type="http://schemas.openxmlformats.org/officeDocument/2006/relationships/hyperlink" Target="https://podminky.urs.cz/item/CS_URS_2023_02/771121011" TargetMode="External" /><Relationship Id="rId157" Type="http://schemas.openxmlformats.org/officeDocument/2006/relationships/hyperlink" Target="https://podminky.urs.cz/item/CS_URS_2023_02/771151011" TargetMode="External" /><Relationship Id="rId158" Type="http://schemas.openxmlformats.org/officeDocument/2006/relationships/hyperlink" Target="https://podminky.urs.cz/item/CS_URS_2023_02/771151012" TargetMode="External" /><Relationship Id="rId159" Type="http://schemas.openxmlformats.org/officeDocument/2006/relationships/hyperlink" Target="https://podminky.urs.cz/item/CS_URS_2023_02/771474113" TargetMode="External" /><Relationship Id="rId160" Type="http://schemas.openxmlformats.org/officeDocument/2006/relationships/hyperlink" Target="https://podminky.urs.cz/item/CS_URS_2023_02/771574416" TargetMode="External" /><Relationship Id="rId161" Type="http://schemas.openxmlformats.org/officeDocument/2006/relationships/hyperlink" Target="https://podminky.urs.cz/item/CS_URS_2023_02/998771101" TargetMode="External" /><Relationship Id="rId162" Type="http://schemas.openxmlformats.org/officeDocument/2006/relationships/hyperlink" Target="https://podminky.urs.cz/item/CS_URS_2023_02/998771181" TargetMode="External" /><Relationship Id="rId163" Type="http://schemas.openxmlformats.org/officeDocument/2006/relationships/hyperlink" Target="https://podminky.urs.cz/item/CS_URS_2023_02/781121011" TargetMode="External" /><Relationship Id="rId164" Type="http://schemas.openxmlformats.org/officeDocument/2006/relationships/hyperlink" Target="https://podminky.urs.cz/item/CS_URS_2023_02/781474115" TargetMode="External" /><Relationship Id="rId165" Type="http://schemas.openxmlformats.org/officeDocument/2006/relationships/hyperlink" Target="https://podminky.urs.cz/item/CS_URS_2023_02/781495141" TargetMode="External" /><Relationship Id="rId166" Type="http://schemas.openxmlformats.org/officeDocument/2006/relationships/hyperlink" Target="https://podminky.urs.cz/item/CS_URS_2023_02/781495142" TargetMode="External" /><Relationship Id="rId167" Type="http://schemas.openxmlformats.org/officeDocument/2006/relationships/hyperlink" Target="https://podminky.urs.cz/item/CS_URS_2023_02/781495153" TargetMode="External" /><Relationship Id="rId168" Type="http://schemas.openxmlformats.org/officeDocument/2006/relationships/hyperlink" Target="https://podminky.urs.cz/item/CS_URS_2023_02/998781101" TargetMode="External" /><Relationship Id="rId169" Type="http://schemas.openxmlformats.org/officeDocument/2006/relationships/hyperlink" Target="https://podminky.urs.cz/item/CS_URS_2023_02/998781181" TargetMode="External" /><Relationship Id="rId170" Type="http://schemas.openxmlformats.org/officeDocument/2006/relationships/hyperlink" Target="https://podminky.urs.cz/item/CS_URS_2023_02/783314101" TargetMode="External" /><Relationship Id="rId171" Type="http://schemas.openxmlformats.org/officeDocument/2006/relationships/hyperlink" Target="https://podminky.urs.cz/item/CS_URS_2023_02/783315101" TargetMode="External" /><Relationship Id="rId172" Type="http://schemas.openxmlformats.org/officeDocument/2006/relationships/hyperlink" Target="https://podminky.urs.cz/item/CS_URS_2023_02/783317101" TargetMode="External" /><Relationship Id="rId173" Type="http://schemas.openxmlformats.org/officeDocument/2006/relationships/hyperlink" Target="https://podminky.urs.cz/item/CS_URS_2023_02/784111001" TargetMode="External" /><Relationship Id="rId174" Type="http://schemas.openxmlformats.org/officeDocument/2006/relationships/hyperlink" Target="https://podminky.urs.cz/item/CS_URS_2023_02/784111011" TargetMode="External" /><Relationship Id="rId175" Type="http://schemas.openxmlformats.org/officeDocument/2006/relationships/hyperlink" Target="https://podminky.urs.cz/item/CS_URS_2023_02/784121001" TargetMode="External" /><Relationship Id="rId176" Type="http://schemas.openxmlformats.org/officeDocument/2006/relationships/hyperlink" Target="https://podminky.urs.cz/item/CS_URS_2023_02/784181101" TargetMode="External" /><Relationship Id="rId177" Type="http://schemas.openxmlformats.org/officeDocument/2006/relationships/hyperlink" Target="https://podminky.urs.cz/item/CS_URS_2023_02/784221107" TargetMode="External" /><Relationship Id="rId178" Type="http://schemas.openxmlformats.org/officeDocument/2006/relationships/hyperlink" Target="https://podminky.urs.cz/item/CS_URS_2023_02/065002000" TargetMode="External" /><Relationship Id="rId17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109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Na Pěšině 330, Děčín IX - stavební úpravy sociálního zařízení v pavilonu T2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ZŠ Na Pěšině 330, Děčín IX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11. 12. 2023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Děčín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Vladimír Vidai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37.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'109 - ZŠ Na Pěšině 330, D...'!J28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'109 - ZŠ Na Pěšině 330, D...'!P105</f>
        <v>0</v>
      </c>
      <c r="AV55" s="120">
        <f>'109 - ZŠ Na Pěšině 330, D...'!J31</f>
        <v>0</v>
      </c>
      <c r="AW55" s="120">
        <f>'109 - ZŠ Na Pěšině 330, D...'!J32</f>
        <v>0</v>
      </c>
      <c r="AX55" s="120">
        <f>'109 - ZŠ Na Pěšině 330, D...'!J33</f>
        <v>0</v>
      </c>
      <c r="AY55" s="120">
        <f>'109 - ZŠ Na Pěšině 330, D...'!J34</f>
        <v>0</v>
      </c>
      <c r="AZ55" s="120">
        <f>'109 - ZŠ Na Pěšině 330, D...'!F31</f>
        <v>0</v>
      </c>
      <c r="BA55" s="120">
        <f>'109 - ZŠ Na Pěšině 330, D...'!F32</f>
        <v>0</v>
      </c>
      <c r="BB55" s="120">
        <f>'109 - ZŠ Na Pěšině 330, D...'!F33</f>
        <v>0</v>
      </c>
      <c r="BC55" s="120">
        <f>'109 - ZŠ Na Pěšině 330, D...'!F34</f>
        <v>0</v>
      </c>
      <c r="BD55" s="122">
        <f>'109 - ZŠ Na Pěšině 330, D...'!F35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9 - ZŠ Na Pěšině 330, 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11. 12. 2023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29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ROUND(J105,2)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ROUND((SUM(BE105:BE687)),2)</f>
        <v>0</v>
      </c>
      <c r="G31" s="39"/>
      <c r="H31" s="39"/>
      <c r="I31" s="143">
        <v>0.21</v>
      </c>
      <c r="J31" s="142">
        <f>ROUND(((SUM(BE105:BE687))*I31),2)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ROUND((SUM(BF105:BF687)),2)</f>
        <v>0</v>
      </c>
      <c r="G32" s="39"/>
      <c r="H32" s="39"/>
      <c r="I32" s="143">
        <v>0.15</v>
      </c>
      <c r="J32" s="142">
        <f>ROUND(((SUM(BF105:BF687))*I32),2)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ROUND((SUM(BG105:BG687)),2)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ROUND((SUM(BH105:BH687)),2)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ROUND((SUM(BI105:BI687)),2)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ZŠ Na Pěšině 330, Děčín IX - stavební úpravy sociálního zařízení v pavilonu T2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ZŠ Na Pěšině 330, Děčín IX</v>
      </c>
      <c r="G48" s="41"/>
      <c r="H48" s="41"/>
      <c r="I48" s="33" t="s">
        <v>23</v>
      </c>
      <c r="J48" s="73" t="str">
        <f>IF(J10="","",J10)</f>
        <v>11. 12. 2023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Statutární město Děčín</v>
      </c>
      <c r="G50" s="41"/>
      <c r="H50" s="41"/>
      <c r="I50" s="33" t="s">
        <v>32</v>
      </c>
      <c r="J50" s="37" t="str">
        <f>E19</f>
        <v>Vladimír Vidai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J105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J106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J107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J129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J155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J201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J211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94</v>
      </c>
      <c r="E62" s="168"/>
      <c r="F62" s="168"/>
      <c r="G62" s="168"/>
      <c r="H62" s="168"/>
      <c r="I62" s="168"/>
      <c r="J62" s="169">
        <f>J229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J236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J242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97</v>
      </c>
      <c r="E65" s="168"/>
      <c r="F65" s="168"/>
      <c r="G65" s="168"/>
      <c r="H65" s="168"/>
      <c r="I65" s="168"/>
      <c r="J65" s="169">
        <f>J247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J363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99</v>
      </c>
      <c r="E67" s="168"/>
      <c r="F67" s="168"/>
      <c r="G67" s="168"/>
      <c r="H67" s="168"/>
      <c r="I67" s="168"/>
      <c r="J67" s="169">
        <f>J376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59"/>
      <c r="C68" s="160"/>
      <c r="D68" s="161" t="s">
        <v>100</v>
      </c>
      <c r="E68" s="162"/>
      <c r="F68" s="162"/>
      <c r="G68" s="162"/>
      <c r="H68" s="162"/>
      <c r="I68" s="162"/>
      <c r="J68" s="163">
        <f>J379</f>
        <v>0</v>
      </c>
      <c r="K68" s="160"/>
      <c r="L68" s="16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65"/>
      <c r="C69" s="166"/>
      <c r="D69" s="167" t="s">
        <v>101</v>
      </c>
      <c r="E69" s="168"/>
      <c r="F69" s="168"/>
      <c r="G69" s="168"/>
      <c r="H69" s="168"/>
      <c r="I69" s="168"/>
      <c r="J69" s="169">
        <f>J380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J392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103</v>
      </c>
      <c r="E71" s="168"/>
      <c r="F71" s="168"/>
      <c r="G71" s="168"/>
      <c r="H71" s="168"/>
      <c r="I71" s="168"/>
      <c r="J71" s="169">
        <f>J408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5"/>
      <c r="C72" s="166"/>
      <c r="D72" s="167" t="s">
        <v>104</v>
      </c>
      <c r="E72" s="168"/>
      <c r="F72" s="168"/>
      <c r="G72" s="168"/>
      <c r="H72" s="168"/>
      <c r="I72" s="168"/>
      <c r="J72" s="169">
        <f>J442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5"/>
      <c r="C73" s="166"/>
      <c r="D73" s="167" t="s">
        <v>105</v>
      </c>
      <c r="E73" s="168"/>
      <c r="F73" s="168"/>
      <c r="G73" s="168"/>
      <c r="H73" s="168"/>
      <c r="I73" s="168"/>
      <c r="J73" s="169">
        <f>J462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106</v>
      </c>
      <c r="E74" s="168"/>
      <c r="F74" s="168"/>
      <c r="G74" s="168"/>
      <c r="H74" s="168"/>
      <c r="I74" s="168"/>
      <c r="J74" s="169">
        <f>J469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5"/>
      <c r="C75" s="166"/>
      <c r="D75" s="167" t="s">
        <v>107</v>
      </c>
      <c r="E75" s="168"/>
      <c r="F75" s="168"/>
      <c r="G75" s="168"/>
      <c r="H75" s="168"/>
      <c r="I75" s="168"/>
      <c r="J75" s="169">
        <f>J481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5"/>
      <c r="C76" s="166"/>
      <c r="D76" s="167" t="s">
        <v>108</v>
      </c>
      <c r="E76" s="168"/>
      <c r="F76" s="168"/>
      <c r="G76" s="168"/>
      <c r="H76" s="168"/>
      <c r="I76" s="168"/>
      <c r="J76" s="169">
        <f>J490</f>
        <v>0</v>
      </c>
      <c r="K76" s="166"/>
      <c r="L76" s="17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5"/>
      <c r="C77" s="166"/>
      <c r="D77" s="167" t="s">
        <v>109</v>
      </c>
      <c r="E77" s="168"/>
      <c r="F77" s="168"/>
      <c r="G77" s="168"/>
      <c r="H77" s="168"/>
      <c r="I77" s="168"/>
      <c r="J77" s="169">
        <f>J497</f>
        <v>0</v>
      </c>
      <c r="K77" s="166"/>
      <c r="L77" s="17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5"/>
      <c r="C78" s="166"/>
      <c r="D78" s="167" t="s">
        <v>110</v>
      </c>
      <c r="E78" s="168"/>
      <c r="F78" s="168"/>
      <c r="G78" s="168"/>
      <c r="H78" s="168"/>
      <c r="I78" s="168"/>
      <c r="J78" s="169">
        <f>J535</f>
        <v>0</v>
      </c>
      <c r="K78" s="166"/>
      <c r="L78" s="17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5"/>
      <c r="C79" s="166"/>
      <c r="D79" s="167" t="s">
        <v>111</v>
      </c>
      <c r="E79" s="168"/>
      <c r="F79" s="168"/>
      <c r="G79" s="168"/>
      <c r="H79" s="168"/>
      <c r="I79" s="168"/>
      <c r="J79" s="169">
        <f>J564</f>
        <v>0</v>
      </c>
      <c r="K79" s="166"/>
      <c r="L79" s="17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5"/>
      <c r="C80" s="166"/>
      <c r="D80" s="167" t="s">
        <v>112</v>
      </c>
      <c r="E80" s="168"/>
      <c r="F80" s="168"/>
      <c r="G80" s="168"/>
      <c r="H80" s="168"/>
      <c r="I80" s="168"/>
      <c r="J80" s="169">
        <f>J570</f>
        <v>0</v>
      </c>
      <c r="K80" s="166"/>
      <c r="L80" s="17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5"/>
      <c r="C81" s="166"/>
      <c r="D81" s="167" t="s">
        <v>113</v>
      </c>
      <c r="E81" s="168"/>
      <c r="F81" s="168"/>
      <c r="G81" s="168"/>
      <c r="H81" s="168"/>
      <c r="I81" s="168"/>
      <c r="J81" s="169">
        <f>J578</f>
        <v>0</v>
      </c>
      <c r="K81" s="166"/>
      <c r="L81" s="17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65"/>
      <c r="C82" s="166"/>
      <c r="D82" s="167" t="s">
        <v>114</v>
      </c>
      <c r="E82" s="168"/>
      <c r="F82" s="168"/>
      <c r="G82" s="168"/>
      <c r="H82" s="168"/>
      <c r="I82" s="168"/>
      <c r="J82" s="169">
        <f>J601</f>
        <v>0</v>
      </c>
      <c r="K82" s="166"/>
      <c r="L82" s="17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65"/>
      <c r="C83" s="166"/>
      <c r="D83" s="167" t="s">
        <v>115</v>
      </c>
      <c r="E83" s="168"/>
      <c r="F83" s="168"/>
      <c r="G83" s="168"/>
      <c r="H83" s="168"/>
      <c r="I83" s="168"/>
      <c r="J83" s="169">
        <f>J628</f>
        <v>0</v>
      </c>
      <c r="K83" s="166"/>
      <c r="L83" s="17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65"/>
      <c r="C84" s="166"/>
      <c r="D84" s="167" t="s">
        <v>116</v>
      </c>
      <c r="E84" s="168"/>
      <c r="F84" s="168"/>
      <c r="G84" s="168"/>
      <c r="H84" s="168"/>
      <c r="I84" s="168"/>
      <c r="J84" s="169">
        <f>J650</f>
        <v>0</v>
      </c>
      <c r="K84" s="166"/>
      <c r="L84" s="17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65"/>
      <c r="C85" s="166"/>
      <c r="D85" s="167" t="s">
        <v>117</v>
      </c>
      <c r="E85" s="168"/>
      <c r="F85" s="168"/>
      <c r="G85" s="168"/>
      <c r="H85" s="168"/>
      <c r="I85" s="168"/>
      <c r="J85" s="169">
        <f>J658</f>
        <v>0</v>
      </c>
      <c r="K85" s="166"/>
      <c r="L85" s="17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9" customFormat="1" ht="24.95" customHeight="1">
      <c r="A86" s="9"/>
      <c r="B86" s="159"/>
      <c r="C86" s="160"/>
      <c r="D86" s="161" t="s">
        <v>118</v>
      </c>
      <c r="E86" s="162"/>
      <c r="F86" s="162"/>
      <c r="G86" s="162"/>
      <c r="H86" s="162"/>
      <c r="I86" s="162"/>
      <c r="J86" s="163">
        <f>J684</f>
        <v>0</v>
      </c>
      <c r="K86" s="160"/>
      <c r="L86" s="164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s="10" customFormat="1" ht="19.9" customHeight="1">
      <c r="A87" s="10"/>
      <c r="B87" s="165"/>
      <c r="C87" s="166"/>
      <c r="D87" s="167" t="s">
        <v>119</v>
      </c>
      <c r="E87" s="168"/>
      <c r="F87" s="168"/>
      <c r="G87" s="168"/>
      <c r="H87" s="168"/>
      <c r="I87" s="168"/>
      <c r="J87" s="169">
        <f>J685</f>
        <v>0</v>
      </c>
      <c r="K87" s="166"/>
      <c r="L87" s="17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3" spans="1:31" s="2" customFormat="1" ht="6.95" customHeight="1">
      <c r="A93" s="39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4.95" customHeight="1">
      <c r="A94" s="39"/>
      <c r="B94" s="40"/>
      <c r="C94" s="24" t="s">
        <v>120</v>
      </c>
      <c r="D94" s="41"/>
      <c r="E94" s="41"/>
      <c r="F94" s="41"/>
      <c r="G94" s="41"/>
      <c r="H94" s="41"/>
      <c r="I94" s="41"/>
      <c r="J94" s="41"/>
      <c r="K94" s="41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16</v>
      </c>
      <c r="D96" s="41"/>
      <c r="E96" s="41"/>
      <c r="F96" s="41"/>
      <c r="G96" s="41"/>
      <c r="H96" s="41"/>
      <c r="I96" s="41"/>
      <c r="J96" s="41"/>
      <c r="K96" s="41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6.5" customHeight="1">
      <c r="A97" s="39"/>
      <c r="B97" s="40"/>
      <c r="C97" s="41"/>
      <c r="D97" s="41"/>
      <c r="E97" s="70" t="str">
        <f>E7</f>
        <v>ZŠ Na Pěšině 330, Děčín IX - stavební úpravy sociálního zařízení v pavilonu T2</v>
      </c>
      <c r="F97" s="41"/>
      <c r="G97" s="41"/>
      <c r="H97" s="41"/>
      <c r="I97" s="41"/>
      <c r="J97" s="41"/>
      <c r="K97" s="41"/>
      <c r="L97" s="12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2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21</v>
      </c>
      <c r="D99" s="41"/>
      <c r="E99" s="41"/>
      <c r="F99" s="28" t="str">
        <f>F10</f>
        <v>ZŠ Na Pěšině 330, Děčín IX</v>
      </c>
      <c r="G99" s="41"/>
      <c r="H99" s="41"/>
      <c r="I99" s="33" t="s">
        <v>23</v>
      </c>
      <c r="J99" s="73" t="str">
        <f>IF(J10="","",J10)</f>
        <v>11. 12. 2023</v>
      </c>
      <c r="K99" s="41"/>
      <c r="L99" s="12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2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5.15" customHeight="1">
      <c r="A101" s="39"/>
      <c r="B101" s="40"/>
      <c r="C101" s="33" t="s">
        <v>25</v>
      </c>
      <c r="D101" s="41"/>
      <c r="E101" s="41"/>
      <c r="F101" s="28" t="str">
        <f>E13</f>
        <v>Statutární město Děčín</v>
      </c>
      <c r="G101" s="41"/>
      <c r="H101" s="41"/>
      <c r="I101" s="33" t="s">
        <v>32</v>
      </c>
      <c r="J101" s="37" t="str">
        <f>E19</f>
        <v>Vladimír Vidai</v>
      </c>
      <c r="K101" s="41"/>
      <c r="L101" s="12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5.15" customHeight="1">
      <c r="A102" s="39"/>
      <c r="B102" s="40"/>
      <c r="C102" s="33" t="s">
        <v>30</v>
      </c>
      <c r="D102" s="41"/>
      <c r="E102" s="41"/>
      <c r="F102" s="28" t="str">
        <f>IF(E16="","",E16)</f>
        <v>Vyplň údaj</v>
      </c>
      <c r="G102" s="41"/>
      <c r="H102" s="41"/>
      <c r="I102" s="33" t="s">
        <v>37</v>
      </c>
      <c r="J102" s="37" t="str">
        <f>E22</f>
        <v xml:space="preserve"> </v>
      </c>
      <c r="K102" s="41"/>
      <c r="L102" s="12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0.3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12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11" customFormat="1" ht="29.25" customHeight="1">
      <c r="A104" s="171"/>
      <c r="B104" s="172"/>
      <c r="C104" s="173" t="s">
        <v>121</v>
      </c>
      <c r="D104" s="174" t="s">
        <v>60</v>
      </c>
      <c r="E104" s="174" t="s">
        <v>56</v>
      </c>
      <c r="F104" s="174" t="s">
        <v>57</v>
      </c>
      <c r="G104" s="174" t="s">
        <v>122</v>
      </c>
      <c r="H104" s="174" t="s">
        <v>123</v>
      </c>
      <c r="I104" s="174" t="s">
        <v>124</v>
      </c>
      <c r="J104" s="174" t="s">
        <v>86</v>
      </c>
      <c r="K104" s="175" t="s">
        <v>125</v>
      </c>
      <c r="L104" s="176"/>
      <c r="M104" s="93" t="s">
        <v>19</v>
      </c>
      <c r="N104" s="94" t="s">
        <v>45</v>
      </c>
      <c r="O104" s="94" t="s">
        <v>126</v>
      </c>
      <c r="P104" s="94" t="s">
        <v>127</v>
      </c>
      <c r="Q104" s="94" t="s">
        <v>128</v>
      </c>
      <c r="R104" s="94" t="s">
        <v>129</v>
      </c>
      <c r="S104" s="94" t="s">
        <v>130</v>
      </c>
      <c r="T104" s="95" t="s">
        <v>131</v>
      </c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</row>
    <row r="105" spans="1:63" s="2" customFormat="1" ht="22.8" customHeight="1">
      <c r="A105" s="39"/>
      <c r="B105" s="40"/>
      <c r="C105" s="100" t="s">
        <v>132</v>
      </c>
      <c r="D105" s="41"/>
      <c r="E105" s="41"/>
      <c r="F105" s="41"/>
      <c r="G105" s="41"/>
      <c r="H105" s="41"/>
      <c r="I105" s="41"/>
      <c r="J105" s="177">
        <f>BK105</f>
        <v>0</v>
      </c>
      <c r="K105" s="41"/>
      <c r="L105" s="45"/>
      <c r="M105" s="96"/>
      <c r="N105" s="178"/>
      <c r="O105" s="97"/>
      <c r="P105" s="179">
        <f>P106+P379+P684</f>
        <v>0</v>
      </c>
      <c r="Q105" s="97"/>
      <c r="R105" s="179">
        <f>R106+R379+R684</f>
        <v>12.155486989999998</v>
      </c>
      <c r="S105" s="97"/>
      <c r="T105" s="180">
        <f>T106+T379+T684</f>
        <v>12.54569825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74</v>
      </c>
      <c r="AU105" s="18" t="s">
        <v>87</v>
      </c>
      <c r="BK105" s="181">
        <f>BK106+BK379+BK684</f>
        <v>0</v>
      </c>
    </row>
    <row r="106" spans="1:63" s="12" customFormat="1" ht="25.9" customHeight="1">
      <c r="A106" s="12"/>
      <c r="B106" s="182"/>
      <c r="C106" s="183"/>
      <c r="D106" s="184" t="s">
        <v>74</v>
      </c>
      <c r="E106" s="185" t="s">
        <v>133</v>
      </c>
      <c r="F106" s="185" t="s">
        <v>134</v>
      </c>
      <c r="G106" s="183"/>
      <c r="H106" s="183"/>
      <c r="I106" s="186"/>
      <c r="J106" s="187">
        <f>BK106</f>
        <v>0</v>
      </c>
      <c r="K106" s="183"/>
      <c r="L106" s="188"/>
      <c r="M106" s="189"/>
      <c r="N106" s="190"/>
      <c r="O106" s="190"/>
      <c r="P106" s="191">
        <f>P107+P129+P155+P201+P211+P229+P236+P242+P247+P363+P376</f>
        <v>0</v>
      </c>
      <c r="Q106" s="190"/>
      <c r="R106" s="191">
        <f>R107+R129+R155+R201+R211+R229+R236+R242+R247+R363+R376</f>
        <v>9.474998399999999</v>
      </c>
      <c r="S106" s="190"/>
      <c r="T106" s="192">
        <f>T107+T129+T155+T201+T211+T229+T236+T242+T247+T363+T376</f>
        <v>12.537439999999998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3" t="s">
        <v>80</v>
      </c>
      <c r="AT106" s="194" t="s">
        <v>74</v>
      </c>
      <c r="AU106" s="194" t="s">
        <v>75</v>
      </c>
      <c r="AY106" s="193" t="s">
        <v>135</v>
      </c>
      <c r="BK106" s="195">
        <f>BK107+BK129+BK155+BK201+BK211+BK229+BK236+BK242+BK247+BK363+BK376</f>
        <v>0</v>
      </c>
    </row>
    <row r="107" spans="1:63" s="12" customFormat="1" ht="22.8" customHeight="1">
      <c r="A107" s="12"/>
      <c r="B107" s="182"/>
      <c r="C107" s="183"/>
      <c r="D107" s="184" t="s">
        <v>74</v>
      </c>
      <c r="E107" s="196" t="s">
        <v>80</v>
      </c>
      <c r="F107" s="196" t="s">
        <v>136</v>
      </c>
      <c r="G107" s="183"/>
      <c r="H107" s="183"/>
      <c r="I107" s="186"/>
      <c r="J107" s="197">
        <f>BK107</f>
        <v>0</v>
      </c>
      <c r="K107" s="183"/>
      <c r="L107" s="188"/>
      <c r="M107" s="189"/>
      <c r="N107" s="190"/>
      <c r="O107" s="190"/>
      <c r="P107" s="191">
        <f>SUM(P108:P128)</f>
        <v>0</v>
      </c>
      <c r="Q107" s="190"/>
      <c r="R107" s="191">
        <f>SUM(R108:R128)</f>
        <v>1.5</v>
      </c>
      <c r="S107" s="190"/>
      <c r="T107" s="192">
        <f>SUM(T108:T128)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3" t="s">
        <v>80</v>
      </c>
      <c r="AT107" s="194" t="s">
        <v>74</v>
      </c>
      <c r="AU107" s="194" t="s">
        <v>80</v>
      </c>
      <c r="AY107" s="193" t="s">
        <v>135</v>
      </c>
      <c r="BK107" s="195">
        <f>SUM(BK108:BK128)</f>
        <v>0</v>
      </c>
    </row>
    <row r="108" spans="1:65" s="2" customFormat="1" ht="24.15" customHeight="1">
      <c r="A108" s="39"/>
      <c r="B108" s="40"/>
      <c r="C108" s="198" t="s">
        <v>80</v>
      </c>
      <c r="D108" s="198" t="s">
        <v>137</v>
      </c>
      <c r="E108" s="199" t="s">
        <v>138</v>
      </c>
      <c r="F108" s="200" t="s">
        <v>139</v>
      </c>
      <c r="G108" s="201" t="s">
        <v>140</v>
      </c>
      <c r="H108" s="202">
        <v>0.75</v>
      </c>
      <c r="I108" s="203"/>
      <c r="J108" s="204">
        <f>ROUND(I108*H108,2)</f>
        <v>0</v>
      </c>
      <c r="K108" s="200" t="s">
        <v>141</v>
      </c>
      <c r="L108" s="45"/>
      <c r="M108" s="205" t="s">
        <v>19</v>
      </c>
      <c r="N108" s="206" t="s">
        <v>46</v>
      </c>
      <c r="O108" s="85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142</v>
      </c>
      <c r="AT108" s="209" t="s">
        <v>137</v>
      </c>
      <c r="AU108" s="209" t="s">
        <v>82</v>
      </c>
      <c r="AY108" s="18" t="s">
        <v>135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80</v>
      </c>
      <c r="BK108" s="210">
        <f>ROUND(I108*H108,2)</f>
        <v>0</v>
      </c>
      <c r="BL108" s="18" t="s">
        <v>142</v>
      </c>
      <c r="BM108" s="209" t="s">
        <v>143</v>
      </c>
    </row>
    <row r="109" spans="1:47" s="2" customFormat="1" ht="12">
      <c r="A109" s="39"/>
      <c r="B109" s="40"/>
      <c r="C109" s="41"/>
      <c r="D109" s="211" t="s">
        <v>144</v>
      </c>
      <c r="E109" s="41"/>
      <c r="F109" s="212" t="s">
        <v>145</v>
      </c>
      <c r="G109" s="41"/>
      <c r="H109" s="41"/>
      <c r="I109" s="213"/>
      <c r="J109" s="41"/>
      <c r="K109" s="41"/>
      <c r="L109" s="45"/>
      <c r="M109" s="214"/>
      <c r="N109" s="215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144</v>
      </c>
      <c r="AU109" s="18" t="s">
        <v>82</v>
      </c>
    </row>
    <row r="110" spans="1:47" s="2" customFormat="1" ht="12">
      <c r="A110" s="39"/>
      <c r="B110" s="40"/>
      <c r="C110" s="41"/>
      <c r="D110" s="216" t="s">
        <v>146</v>
      </c>
      <c r="E110" s="41"/>
      <c r="F110" s="217" t="s">
        <v>147</v>
      </c>
      <c r="G110" s="41"/>
      <c r="H110" s="41"/>
      <c r="I110" s="213"/>
      <c r="J110" s="41"/>
      <c r="K110" s="41"/>
      <c r="L110" s="45"/>
      <c r="M110" s="214"/>
      <c r="N110" s="215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146</v>
      </c>
      <c r="AU110" s="18" t="s">
        <v>82</v>
      </c>
    </row>
    <row r="111" spans="1:51" s="13" customFormat="1" ht="12">
      <c r="A111" s="13"/>
      <c r="B111" s="218"/>
      <c r="C111" s="219"/>
      <c r="D111" s="216" t="s">
        <v>148</v>
      </c>
      <c r="E111" s="220" t="s">
        <v>19</v>
      </c>
      <c r="F111" s="221" t="s">
        <v>149</v>
      </c>
      <c r="G111" s="219"/>
      <c r="H111" s="222">
        <v>0.75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148</v>
      </c>
      <c r="AU111" s="228" t="s">
        <v>82</v>
      </c>
      <c r="AV111" s="13" t="s">
        <v>82</v>
      </c>
      <c r="AW111" s="13" t="s">
        <v>36</v>
      </c>
      <c r="AX111" s="13" t="s">
        <v>80</v>
      </c>
      <c r="AY111" s="228" t="s">
        <v>135</v>
      </c>
    </row>
    <row r="112" spans="1:65" s="2" customFormat="1" ht="24.15" customHeight="1">
      <c r="A112" s="39"/>
      <c r="B112" s="40"/>
      <c r="C112" s="198" t="s">
        <v>82</v>
      </c>
      <c r="D112" s="198" t="s">
        <v>137</v>
      </c>
      <c r="E112" s="199" t="s">
        <v>150</v>
      </c>
      <c r="F112" s="200" t="s">
        <v>151</v>
      </c>
      <c r="G112" s="201" t="s">
        <v>140</v>
      </c>
      <c r="H112" s="202">
        <v>0.75</v>
      </c>
      <c r="I112" s="203"/>
      <c r="J112" s="204">
        <f>ROUND(I112*H112,2)</f>
        <v>0</v>
      </c>
      <c r="K112" s="200" t="s">
        <v>141</v>
      </c>
      <c r="L112" s="45"/>
      <c r="M112" s="205" t="s">
        <v>19</v>
      </c>
      <c r="N112" s="206" t="s">
        <v>46</v>
      </c>
      <c r="O112" s="85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142</v>
      </c>
      <c r="AT112" s="209" t="s">
        <v>137</v>
      </c>
      <c r="AU112" s="209" t="s">
        <v>82</v>
      </c>
      <c r="AY112" s="18" t="s">
        <v>135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80</v>
      </c>
      <c r="BK112" s="210">
        <f>ROUND(I112*H112,2)</f>
        <v>0</v>
      </c>
      <c r="BL112" s="18" t="s">
        <v>142</v>
      </c>
      <c r="BM112" s="209" t="s">
        <v>152</v>
      </c>
    </row>
    <row r="113" spans="1:47" s="2" customFormat="1" ht="12">
      <c r="A113" s="39"/>
      <c r="B113" s="40"/>
      <c r="C113" s="41"/>
      <c r="D113" s="211" t="s">
        <v>144</v>
      </c>
      <c r="E113" s="41"/>
      <c r="F113" s="212" t="s">
        <v>153</v>
      </c>
      <c r="G113" s="41"/>
      <c r="H113" s="41"/>
      <c r="I113" s="213"/>
      <c r="J113" s="41"/>
      <c r="K113" s="41"/>
      <c r="L113" s="45"/>
      <c r="M113" s="214"/>
      <c r="N113" s="215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144</v>
      </c>
      <c r="AU113" s="18" t="s">
        <v>82</v>
      </c>
    </row>
    <row r="114" spans="1:65" s="2" customFormat="1" ht="33" customHeight="1">
      <c r="A114" s="39"/>
      <c r="B114" s="40"/>
      <c r="C114" s="198" t="s">
        <v>154</v>
      </c>
      <c r="D114" s="198" t="s">
        <v>137</v>
      </c>
      <c r="E114" s="199" t="s">
        <v>155</v>
      </c>
      <c r="F114" s="200" t="s">
        <v>156</v>
      </c>
      <c r="G114" s="201" t="s">
        <v>140</v>
      </c>
      <c r="H114" s="202">
        <v>0.75</v>
      </c>
      <c r="I114" s="203"/>
      <c r="J114" s="204">
        <f>ROUND(I114*H114,2)</f>
        <v>0</v>
      </c>
      <c r="K114" s="200" t="s">
        <v>141</v>
      </c>
      <c r="L114" s="45"/>
      <c r="M114" s="205" t="s">
        <v>19</v>
      </c>
      <c r="N114" s="206" t="s">
        <v>46</v>
      </c>
      <c r="O114" s="85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142</v>
      </c>
      <c r="AT114" s="209" t="s">
        <v>137</v>
      </c>
      <c r="AU114" s="209" t="s">
        <v>82</v>
      </c>
      <c r="AY114" s="18" t="s">
        <v>135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80</v>
      </c>
      <c r="BK114" s="210">
        <f>ROUND(I114*H114,2)</f>
        <v>0</v>
      </c>
      <c r="BL114" s="18" t="s">
        <v>142</v>
      </c>
      <c r="BM114" s="209" t="s">
        <v>157</v>
      </c>
    </row>
    <row r="115" spans="1:47" s="2" customFormat="1" ht="12">
      <c r="A115" s="39"/>
      <c r="B115" s="40"/>
      <c r="C115" s="41"/>
      <c r="D115" s="211" t="s">
        <v>144</v>
      </c>
      <c r="E115" s="41"/>
      <c r="F115" s="212" t="s">
        <v>158</v>
      </c>
      <c r="G115" s="41"/>
      <c r="H115" s="41"/>
      <c r="I115" s="213"/>
      <c r="J115" s="41"/>
      <c r="K115" s="41"/>
      <c r="L115" s="45"/>
      <c r="M115" s="214"/>
      <c r="N115" s="215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144</v>
      </c>
      <c r="AU115" s="18" t="s">
        <v>82</v>
      </c>
    </row>
    <row r="116" spans="1:65" s="2" customFormat="1" ht="37.8" customHeight="1">
      <c r="A116" s="39"/>
      <c r="B116" s="40"/>
      <c r="C116" s="198" t="s">
        <v>142</v>
      </c>
      <c r="D116" s="198" t="s">
        <v>137</v>
      </c>
      <c r="E116" s="199" t="s">
        <v>159</v>
      </c>
      <c r="F116" s="200" t="s">
        <v>160</v>
      </c>
      <c r="G116" s="201" t="s">
        <v>140</v>
      </c>
      <c r="H116" s="202">
        <v>0.75</v>
      </c>
      <c r="I116" s="203"/>
      <c r="J116" s="204">
        <f>ROUND(I116*H116,2)</f>
        <v>0</v>
      </c>
      <c r="K116" s="200" t="s">
        <v>141</v>
      </c>
      <c r="L116" s="45"/>
      <c r="M116" s="205" t="s">
        <v>19</v>
      </c>
      <c r="N116" s="206" t="s">
        <v>46</v>
      </c>
      <c r="O116" s="85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9" t="s">
        <v>142</v>
      </c>
      <c r="AT116" s="209" t="s">
        <v>137</v>
      </c>
      <c r="AU116" s="209" t="s">
        <v>82</v>
      </c>
      <c r="AY116" s="18" t="s">
        <v>135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8" t="s">
        <v>80</v>
      </c>
      <c r="BK116" s="210">
        <f>ROUND(I116*H116,2)</f>
        <v>0</v>
      </c>
      <c r="BL116" s="18" t="s">
        <v>142</v>
      </c>
      <c r="BM116" s="209" t="s">
        <v>161</v>
      </c>
    </row>
    <row r="117" spans="1:47" s="2" customFormat="1" ht="12">
      <c r="A117" s="39"/>
      <c r="B117" s="40"/>
      <c r="C117" s="41"/>
      <c r="D117" s="211" t="s">
        <v>144</v>
      </c>
      <c r="E117" s="41"/>
      <c r="F117" s="212" t="s">
        <v>162</v>
      </c>
      <c r="G117" s="41"/>
      <c r="H117" s="41"/>
      <c r="I117" s="213"/>
      <c r="J117" s="41"/>
      <c r="K117" s="41"/>
      <c r="L117" s="45"/>
      <c r="M117" s="214"/>
      <c r="N117" s="215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144</v>
      </c>
      <c r="AU117" s="18" t="s">
        <v>82</v>
      </c>
    </row>
    <row r="118" spans="1:65" s="2" customFormat="1" ht="37.8" customHeight="1">
      <c r="A118" s="39"/>
      <c r="B118" s="40"/>
      <c r="C118" s="198" t="s">
        <v>163</v>
      </c>
      <c r="D118" s="198" t="s">
        <v>137</v>
      </c>
      <c r="E118" s="199" t="s">
        <v>164</v>
      </c>
      <c r="F118" s="200" t="s">
        <v>165</v>
      </c>
      <c r="G118" s="201" t="s">
        <v>140</v>
      </c>
      <c r="H118" s="202">
        <v>3.75</v>
      </c>
      <c r="I118" s="203"/>
      <c r="J118" s="204">
        <f>ROUND(I118*H118,2)</f>
        <v>0</v>
      </c>
      <c r="K118" s="200" t="s">
        <v>141</v>
      </c>
      <c r="L118" s="45"/>
      <c r="M118" s="205" t="s">
        <v>19</v>
      </c>
      <c r="N118" s="206" t="s">
        <v>46</v>
      </c>
      <c r="O118" s="85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9" t="s">
        <v>142</v>
      </c>
      <c r="AT118" s="209" t="s">
        <v>137</v>
      </c>
      <c r="AU118" s="209" t="s">
        <v>82</v>
      </c>
      <c r="AY118" s="18" t="s">
        <v>135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8" t="s">
        <v>80</v>
      </c>
      <c r="BK118" s="210">
        <f>ROUND(I118*H118,2)</f>
        <v>0</v>
      </c>
      <c r="BL118" s="18" t="s">
        <v>142</v>
      </c>
      <c r="BM118" s="209" t="s">
        <v>166</v>
      </c>
    </row>
    <row r="119" spans="1:47" s="2" customFormat="1" ht="12">
      <c r="A119" s="39"/>
      <c r="B119" s="40"/>
      <c r="C119" s="41"/>
      <c r="D119" s="211" t="s">
        <v>144</v>
      </c>
      <c r="E119" s="41"/>
      <c r="F119" s="212" t="s">
        <v>167</v>
      </c>
      <c r="G119" s="41"/>
      <c r="H119" s="41"/>
      <c r="I119" s="213"/>
      <c r="J119" s="41"/>
      <c r="K119" s="41"/>
      <c r="L119" s="45"/>
      <c r="M119" s="214"/>
      <c r="N119" s="215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144</v>
      </c>
      <c r="AU119" s="18" t="s">
        <v>82</v>
      </c>
    </row>
    <row r="120" spans="1:51" s="13" customFormat="1" ht="12">
      <c r="A120" s="13"/>
      <c r="B120" s="218"/>
      <c r="C120" s="219"/>
      <c r="D120" s="216" t="s">
        <v>148</v>
      </c>
      <c r="E120" s="219"/>
      <c r="F120" s="221" t="s">
        <v>168</v>
      </c>
      <c r="G120" s="219"/>
      <c r="H120" s="222">
        <v>3.75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148</v>
      </c>
      <c r="AU120" s="228" t="s">
        <v>82</v>
      </c>
      <c r="AV120" s="13" t="s">
        <v>82</v>
      </c>
      <c r="AW120" s="13" t="s">
        <v>4</v>
      </c>
      <c r="AX120" s="13" t="s">
        <v>80</v>
      </c>
      <c r="AY120" s="228" t="s">
        <v>135</v>
      </c>
    </row>
    <row r="121" spans="1:65" s="2" customFormat="1" ht="21.75" customHeight="1">
      <c r="A121" s="39"/>
      <c r="B121" s="40"/>
      <c r="C121" s="229" t="s">
        <v>169</v>
      </c>
      <c r="D121" s="229" t="s">
        <v>170</v>
      </c>
      <c r="E121" s="230" t="s">
        <v>171</v>
      </c>
      <c r="F121" s="231" t="s">
        <v>172</v>
      </c>
      <c r="G121" s="232" t="s">
        <v>173</v>
      </c>
      <c r="H121" s="233">
        <v>1.2</v>
      </c>
      <c r="I121" s="234"/>
      <c r="J121" s="235">
        <f>ROUND(I121*H121,2)</f>
        <v>0</v>
      </c>
      <c r="K121" s="231" t="s">
        <v>141</v>
      </c>
      <c r="L121" s="236"/>
      <c r="M121" s="237" t="s">
        <v>19</v>
      </c>
      <c r="N121" s="238" t="s">
        <v>46</v>
      </c>
      <c r="O121" s="85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09" t="s">
        <v>174</v>
      </c>
      <c r="AT121" s="209" t="s">
        <v>170</v>
      </c>
      <c r="AU121" s="209" t="s">
        <v>82</v>
      </c>
      <c r="AY121" s="18" t="s">
        <v>135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8" t="s">
        <v>80</v>
      </c>
      <c r="BK121" s="210">
        <f>ROUND(I121*H121,2)</f>
        <v>0</v>
      </c>
      <c r="BL121" s="18" t="s">
        <v>142</v>
      </c>
      <c r="BM121" s="209" t="s">
        <v>175</v>
      </c>
    </row>
    <row r="122" spans="1:51" s="13" customFormat="1" ht="12">
      <c r="A122" s="13"/>
      <c r="B122" s="218"/>
      <c r="C122" s="219"/>
      <c r="D122" s="216" t="s">
        <v>148</v>
      </c>
      <c r="E122" s="219"/>
      <c r="F122" s="221" t="s">
        <v>176</v>
      </c>
      <c r="G122" s="219"/>
      <c r="H122" s="222">
        <v>1.2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148</v>
      </c>
      <c r="AU122" s="228" t="s">
        <v>82</v>
      </c>
      <c r="AV122" s="13" t="s">
        <v>82</v>
      </c>
      <c r="AW122" s="13" t="s">
        <v>4</v>
      </c>
      <c r="AX122" s="13" t="s">
        <v>80</v>
      </c>
      <c r="AY122" s="228" t="s">
        <v>135</v>
      </c>
    </row>
    <row r="123" spans="1:65" s="2" customFormat="1" ht="24.15" customHeight="1">
      <c r="A123" s="39"/>
      <c r="B123" s="40"/>
      <c r="C123" s="198" t="s">
        <v>177</v>
      </c>
      <c r="D123" s="198" t="s">
        <v>137</v>
      </c>
      <c r="E123" s="199" t="s">
        <v>178</v>
      </c>
      <c r="F123" s="200" t="s">
        <v>179</v>
      </c>
      <c r="G123" s="201" t="s">
        <v>140</v>
      </c>
      <c r="H123" s="202">
        <v>0.75</v>
      </c>
      <c r="I123" s="203"/>
      <c r="J123" s="204">
        <f>ROUND(I123*H123,2)</f>
        <v>0</v>
      </c>
      <c r="K123" s="200" t="s">
        <v>141</v>
      </c>
      <c r="L123" s="45"/>
      <c r="M123" s="205" t="s">
        <v>19</v>
      </c>
      <c r="N123" s="206" t="s">
        <v>46</v>
      </c>
      <c r="O123" s="85"/>
      <c r="P123" s="207">
        <f>O123*H123</f>
        <v>0</v>
      </c>
      <c r="Q123" s="207">
        <v>0</v>
      </c>
      <c r="R123" s="207">
        <f>Q123*H123</f>
        <v>0</v>
      </c>
      <c r="S123" s="207">
        <v>0</v>
      </c>
      <c r="T123" s="208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09" t="s">
        <v>142</v>
      </c>
      <c r="AT123" s="209" t="s">
        <v>137</v>
      </c>
      <c r="AU123" s="209" t="s">
        <v>82</v>
      </c>
      <c r="AY123" s="18" t="s">
        <v>135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18" t="s">
        <v>80</v>
      </c>
      <c r="BK123" s="210">
        <f>ROUND(I123*H123,2)</f>
        <v>0</v>
      </c>
      <c r="BL123" s="18" t="s">
        <v>142</v>
      </c>
      <c r="BM123" s="209" t="s">
        <v>180</v>
      </c>
    </row>
    <row r="124" spans="1:47" s="2" customFormat="1" ht="12">
      <c r="A124" s="39"/>
      <c r="B124" s="40"/>
      <c r="C124" s="41"/>
      <c r="D124" s="211" t="s">
        <v>144</v>
      </c>
      <c r="E124" s="41"/>
      <c r="F124" s="212" t="s">
        <v>181</v>
      </c>
      <c r="G124" s="41"/>
      <c r="H124" s="41"/>
      <c r="I124" s="213"/>
      <c r="J124" s="41"/>
      <c r="K124" s="41"/>
      <c r="L124" s="45"/>
      <c r="M124" s="214"/>
      <c r="N124" s="215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144</v>
      </c>
      <c r="AU124" s="18" t="s">
        <v>82</v>
      </c>
    </row>
    <row r="125" spans="1:65" s="2" customFormat="1" ht="37.8" customHeight="1">
      <c r="A125" s="39"/>
      <c r="B125" s="40"/>
      <c r="C125" s="198" t="s">
        <v>174</v>
      </c>
      <c r="D125" s="198" t="s">
        <v>137</v>
      </c>
      <c r="E125" s="199" t="s">
        <v>182</v>
      </c>
      <c r="F125" s="200" t="s">
        <v>183</v>
      </c>
      <c r="G125" s="201" t="s">
        <v>140</v>
      </c>
      <c r="H125" s="202">
        <v>0.75</v>
      </c>
      <c r="I125" s="203"/>
      <c r="J125" s="204">
        <f>ROUND(I125*H125,2)</f>
        <v>0</v>
      </c>
      <c r="K125" s="200" t="s">
        <v>141</v>
      </c>
      <c r="L125" s="45"/>
      <c r="M125" s="205" t="s">
        <v>19</v>
      </c>
      <c r="N125" s="206" t="s">
        <v>46</v>
      </c>
      <c r="O125" s="85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142</v>
      </c>
      <c r="AT125" s="209" t="s">
        <v>137</v>
      </c>
      <c r="AU125" s="209" t="s">
        <v>82</v>
      </c>
      <c r="AY125" s="18" t="s">
        <v>135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80</v>
      </c>
      <c r="BK125" s="210">
        <f>ROUND(I125*H125,2)</f>
        <v>0</v>
      </c>
      <c r="BL125" s="18" t="s">
        <v>142</v>
      </c>
      <c r="BM125" s="209" t="s">
        <v>184</v>
      </c>
    </row>
    <row r="126" spans="1:47" s="2" customFormat="1" ht="12">
      <c r="A126" s="39"/>
      <c r="B126" s="40"/>
      <c r="C126" s="41"/>
      <c r="D126" s="211" t="s">
        <v>144</v>
      </c>
      <c r="E126" s="41"/>
      <c r="F126" s="212" t="s">
        <v>185</v>
      </c>
      <c r="G126" s="41"/>
      <c r="H126" s="41"/>
      <c r="I126" s="213"/>
      <c r="J126" s="41"/>
      <c r="K126" s="41"/>
      <c r="L126" s="45"/>
      <c r="M126" s="214"/>
      <c r="N126" s="215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144</v>
      </c>
      <c r="AU126" s="18" t="s">
        <v>82</v>
      </c>
    </row>
    <row r="127" spans="1:65" s="2" customFormat="1" ht="16.5" customHeight="1">
      <c r="A127" s="39"/>
      <c r="B127" s="40"/>
      <c r="C127" s="229" t="s">
        <v>186</v>
      </c>
      <c r="D127" s="229" t="s">
        <v>170</v>
      </c>
      <c r="E127" s="230" t="s">
        <v>187</v>
      </c>
      <c r="F127" s="231" t="s">
        <v>188</v>
      </c>
      <c r="G127" s="232" t="s">
        <v>173</v>
      </c>
      <c r="H127" s="233">
        <v>1.5</v>
      </c>
      <c r="I127" s="234"/>
      <c r="J127" s="235">
        <f>ROUND(I127*H127,2)</f>
        <v>0</v>
      </c>
      <c r="K127" s="231" t="s">
        <v>141</v>
      </c>
      <c r="L127" s="236"/>
      <c r="M127" s="237" t="s">
        <v>19</v>
      </c>
      <c r="N127" s="238" t="s">
        <v>46</v>
      </c>
      <c r="O127" s="85"/>
      <c r="P127" s="207">
        <f>O127*H127</f>
        <v>0</v>
      </c>
      <c r="Q127" s="207">
        <v>1</v>
      </c>
      <c r="R127" s="207">
        <f>Q127*H127</f>
        <v>1.5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174</v>
      </c>
      <c r="AT127" s="209" t="s">
        <v>170</v>
      </c>
      <c r="AU127" s="209" t="s">
        <v>82</v>
      </c>
      <c r="AY127" s="18" t="s">
        <v>135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80</v>
      </c>
      <c r="BK127" s="210">
        <f>ROUND(I127*H127,2)</f>
        <v>0</v>
      </c>
      <c r="BL127" s="18" t="s">
        <v>142</v>
      </c>
      <c r="BM127" s="209" t="s">
        <v>189</v>
      </c>
    </row>
    <row r="128" spans="1:51" s="13" customFormat="1" ht="12">
      <c r="A128" s="13"/>
      <c r="B128" s="218"/>
      <c r="C128" s="219"/>
      <c r="D128" s="216" t="s">
        <v>148</v>
      </c>
      <c r="E128" s="219"/>
      <c r="F128" s="221" t="s">
        <v>190</v>
      </c>
      <c r="G128" s="219"/>
      <c r="H128" s="222">
        <v>1.5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148</v>
      </c>
      <c r="AU128" s="228" t="s">
        <v>82</v>
      </c>
      <c r="AV128" s="13" t="s">
        <v>82</v>
      </c>
      <c r="AW128" s="13" t="s">
        <v>4</v>
      </c>
      <c r="AX128" s="13" t="s">
        <v>80</v>
      </c>
      <c r="AY128" s="228" t="s">
        <v>135</v>
      </c>
    </row>
    <row r="129" spans="1:63" s="12" customFormat="1" ht="22.8" customHeight="1">
      <c r="A129" s="12"/>
      <c r="B129" s="182"/>
      <c r="C129" s="183"/>
      <c r="D129" s="184" t="s">
        <v>74</v>
      </c>
      <c r="E129" s="196" t="s">
        <v>154</v>
      </c>
      <c r="F129" s="196" t="s">
        <v>191</v>
      </c>
      <c r="G129" s="183"/>
      <c r="H129" s="183"/>
      <c r="I129" s="186"/>
      <c r="J129" s="197">
        <f>BK129</f>
        <v>0</v>
      </c>
      <c r="K129" s="183"/>
      <c r="L129" s="188"/>
      <c r="M129" s="189"/>
      <c r="N129" s="190"/>
      <c r="O129" s="190"/>
      <c r="P129" s="191">
        <f>SUM(P130:P154)</f>
        <v>0</v>
      </c>
      <c r="Q129" s="190"/>
      <c r="R129" s="191">
        <f>SUM(R130:R154)</f>
        <v>1.8091935000000001</v>
      </c>
      <c r="S129" s="190"/>
      <c r="T129" s="192">
        <f>SUM(T130:T154)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3" t="s">
        <v>80</v>
      </c>
      <c r="AT129" s="194" t="s">
        <v>74</v>
      </c>
      <c r="AU129" s="194" t="s">
        <v>80</v>
      </c>
      <c r="AY129" s="193" t="s">
        <v>135</v>
      </c>
      <c r="BK129" s="195">
        <f>SUM(BK130:BK154)</f>
        <v>0</v>
      </c>
    </row>
    <row r="130" spans="1:65" s="2" customFormat="1" ht="24.15" customHeight="1">
      <c r="A130" s="39"/>
      <c r="B130" s="40"/>
      <c r="C130" s="198" t="s">
        <v>192</v>
      </c>
      <c r="D130" s="198" t="s">
        <v>137</v>
      </c>
      <c r="E130" s="199" t="s">
        <v>193</v>
      </c>
      <c r="F130" s="200" t="s">
        <v>194</v>
      </c>
      <c r="G130" s="201" t="s">
        <v>140</v>
      </c>
      <c r="H130" s="202">
        <v>0.27</v>
      </c>
      <c r="I130" s="203"/>
      <c r="J130" s="204">
        <f>ROUND(I130*H130,2)</f>
        <v>0</v>
      </c>
      <c r="K130" s="200" t="s">
        <v>141</v>
      </c>
      <c r="L130" s="45"/>
      <c r="M130" s="205" t="s">
        <v>19</v>
      </c>
      <c r="N130" s="206" t="s">
        <v>46</v>
      </c>
      <c r="O130" s="85"/>
      <c r="P130" s="207">
        <f>O130*H130</f>
        <v>0</v>
      </c>
      <c r="Q130" s="207">
        <v>1.8775</v>
      </c>
      <c r="R130" s="207">
        <f>Q130*H130</f>
        <v>0.5069250000000001</v>
      </c>
      <c r="S130" s="207">
        <v>0</v>
      </c>
      <c r="T130" s="208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09" t="s">
        <v>142</v>
      </c>
      <c r="AT130" s="209" t="s">
        <v>137</v>
      </c>
      <c r="AU130" s="209" t="s">
        <v>82</v>
      </c>
      <c r="AY130" s="18" t="s">
        <v>135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8" t="s">
        <v>80</v>
      </c>
      <c r="BK130" s="210">
        <f>ROUND(I130*H130,2)</f>
        <v>0</v>
      </c>
      <c r="BL130" s="18" t="s">
        <v>142</v>
      </c>
      <c r="BM130" s="209" t="s">
        <v>195</v>
      </c>
    </row>
    <row r="131" spans="1:47" s="2" customFormat="1" ht="12">
      <c r="A131" s="39"/>
      <c r="B131" s="40"/>
      <c r="C131" s="41"/>
      <c r="D131" s="211" t="s">
        <v>144</v>
      </c>
      <c r="E131" s="41"/>
      <c r="F131" s="212" t="s">
        <v>196</v>
      </c>
      <c r="G131" s="41"/>
      <c r="H131" s="41"/>
      <c r="I131" s="213"/>
      <c r="J131" s="41"/>
      <c r="K131" s="41"/>
      <c r="L131" s="45"/>
      <c r="M131" s="214"/>
      <c r="N131" s="215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144</v>
      </c>
      <c r="AU131" s="18" t="s">
        <v>82</v>
      </c>
    </row>
    <row r="132" spans="1:51" s="14" customFormat="1" ht="12">
      <c r="A132" s="14"/>
      <c r="B132" s="239"/>
      <c r="C132" s="240"/>
      <c r="D132" s="216" t="s">
        <v>148</v>
      </c>
      <c r="E132" s="241" t="s">
        <v>19</v>
      </c>
      <c r="F132" s="242" t="s">
        <v>197</v>
      </c>
      <c r="G132" s="240"/>
      <c r="H132" s="241" t="s">
        <v>19</v>
      </c>
      <c r="I132" s="243"/>
      <c r="J132" s="240"/>
      <c r="K132" s="240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148</v>
      </c>
      <c r="AU132" s="248" t="s">
        <v>82</v>
      </c>
      <c r="AV132" s="14" t="s">
        <v>80</v>
      </c>
      <c r="AW132" s="14" t="s">
        <v>36</v>
      </c>
      <c r="AX132" s="14" t="s">
        <v>75</v>
      </c>
      <c r="AY132" s="248" t="s">
        <v>135</v>
      </c>
    </row>
    <row r="133" spans="1:51" s="14" customFormat="1" ht="12">
      <c r="A133" s="14"/>
      <c r="B133" s="239"/>
      <c r="C133" s="240"/>
      <c r="D133" s="216" t="s">
        <v>148</v>
      </c>
      <c r="E133" s="241" t="s">
        <v>19</v>
      </c>
      <c r="F133" s="242" t="s">
        <v>198</v>
      </c>
      <c r="G133" s="240"/>
      <c r="H133" s="241" t="s">
        <v>19</v>
      </c>
      <c r="I133" s="243"/>
      <c r="J133" s="240"/>
      <c r="K133" s="240"/>
      <c r="L133" s="244"/>
      <c r="M133" s="245"/>
      <c r="N133" s="246"/>
      <c r="O133" s="246"/>
      <c r="P133" s="246"/>
      <c r="Q133" s="246"/>
      <c r="R133" s="246"/>
      <c r="S133" s="246"/>
      <c r="T133" s="24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8" t="s">
        <v>148</v>
      </c>
      <c r="AU133" s="248" t="s">
        <v>82</v>
      </c>
      <c r="AV133" s="14" t="s">
        <v>80</v>
      </c>
      <c r="AW133" s="14" t="s">
        <v>36</v>
      </c>
      <c r="AX133" s="14" t="s">
        <v>75</v>
      </c>
      <c r="AY133" s="248" t="s">
        <v>135</v>
      </c>
    </row>
    <row r="134" spans="1:51" s="13" customFormat="1" ht="12">
      <c r="A134" s="13"/>
      <c r="B134" s="218"/>
      <c r="C134" s="219"/>
      <c r="D134" s="216" t="s">
        <v>148</v>
      </c>
      <c r="E134" s="220" t="s">
        <v>19</v>
      </c>
      <c r="F134" s="221" t="s">
        <v>199</v>
      </c>
      <c r="G134" s="219"/>
      <c r="H134" s="222">
        <v>0.27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148</v>
      </c>
      <c r="AU134" s="228" t="s">
        <v>82</v>
      </c>
      <c r="AV134" s="13" t="s">
        <v>82</v>
      </c>
      <c r="AW134" s="13" t="s">
        <v>36</v>
      </c>
      <c r="AX134" s="13" t="s">
        <v>80</v>
      </c>
      <c r="AY134" s="228" t="s">
        <v>135</v>
      </c>
    </row>
    <row r="135" spans="1:65" s="2" customFormat="1" ht="16.5" customHeight="1">
      <c r="A135" s="39"/>
      <c r="B135" s="40"/>
      <c r="C135" s="198" t="s">
        <v>200</v>
      </c>
      <c r="D135" s="198" t="s">
        <v>137</v>
      </c>
      <c r="E135" s="199" t="s">
        <v>201</v>
      </c>
      <c r="F135" s="200" t="s">
        <v>202</v>
      </c>
      <c r="G135" s="201" t="s">
        <v>173</v>
      </c>
      <c r="H135" s="202">
        <v>0.012</v>
      </c>
      <c r="I135" s="203"/>
      <c r="J135" s="204">
        <f>ROUND(I135*H135,2)</f>
        <v>0</v>
      </c>
      <c r="K135" s="200" t="s">
        <v>141</v>
      </c>
      <c r="L135" s="45"/>
      <c r="M135" s="205" t="s">
        <v>19</v>
      </c>
      <c r="N135" s="206" t="s">
        <v>46</v>
      </c>
      <c r="O135" s="85"/>
      <c r="P135" s="207">
        <f>O135*H135</f>
        <v>0</v>
      </c>
      <c r="Q135" s="207">
        <v>1.09</v>
      </c>
      <c r="R135" s="207">
        <f>Q135*H135</f>
        <v>0.013080000000000001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142</v>
      </c>
      <c r="AT135" s="209" t="s">
        <v>137</v>
      </c>
      <c r="AU135" s="209" t="s">
        <v>82</v>
      </c>
      <c r="AY135" s="18" t="s">
        <v>135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80</v>
      </c>
      <c r="BK135" s="210">
        <f>ROUND(I135*H135,2)</f>
        <v>0</v>
      </c>
      <c r="BL135" s="18" t="s">
        <v>142</v>
      </c>
      <c r="BM135" s="209" t="s">
        <v>203</v>
      </c>
    </row>
    <row r="136" spans="1:47" s="2" customFormat="1" ht="12">
      <c r="A136" s="39"/>
      <c r="B136" s="40"/>
      <c r="C136" s="41"/>
      <c r="D136" s="211" t="s">
        <v>144</v>
      </c>
      <c r="E136" s="41"/>
      <c r="F136" s="212" t="s">
        <v>204</v>
      </c>
      <c r="G136" s="41"/>
      <c r="H136" s="41"/>
      <c r="I136" s="213"/>
      <c r="J136" s="41"/>
      <c r="K136" s="41"/>
      <c r="L136" s="45"/>
      <c r="M136" s="214"/>
      <c r="N136" s="215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144</v>
      </c>
      <c r="AU136" s="18" t="s">
        <v>82</v>
      </c>
    </row>
    <row r="137" spans="1:51" s="14" customFormat="1" ht="12">
      <c r="A137" s="14"/>
      <c r="B137" s="239"/>
      <c r="C137" s="240"/>
      <c r="D137" s="216" t="s">
        <v>148</v>
      </c>
      <c r="E137" s="241" t="s">
        <v>19</v>
      </c>
      <c r="F137" s="242" t="s">
        <v>197</v>
      </c>
      <c r="G137" s="240"/>
      <c r="H137" s="241" t="s">
        <v>19</v>
      </c>
      <c r="I137" s="243"/>
      <c r="J137" s="240"/>
      <c r="K137" s="240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148</v>
      </c>
      <c r="AU137" s="248" t="s">
        <v>82</v>
      </c>
      <c r="AV137" s="14" t="s">
        <v>80</v>
      </c>
      <c r="AW137" s="14" t="s">
        <v>36</v>
      </c>
      <c r="AX137" s="14" t="s">
        <v>75</v>
      </c>
      <c r="AY137" s="248" t="s">
        <v>135</v>
      </c>
    </row>
    <row r="138" spans="1:51" s="14" customFormat="1" ht="12">
      <c r="A138" s="14"/>
      <c r="B138" s="239"/>
      <c r="C138" s="240"/>
      <c r="D138" s="216" t="s">
        <v>148</v>
      </c>
      <c r="E138" s="241" t="s">
        <v>19</v>
      </c>
      <c r="F138" s="242" t="s">
        <v>198</v>
      </c>
      <c r="G138" s="240"/>
      <c r="H138" s="241" t="s">
        <v>19</v>
      </c>
      <c r="I138" s="243"/>
      <c r="J138" s="240"/>
      <c r="K138" s="240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148</v>
      </c>
      <c r="AU138" s="248" t="s">
        <v>82</v>
      </c>
      <c r="AV138" s="14" t="s">
        <v>80</v>
      </c>
      <c r="AW138" s="14" t="s">
        <v>36</v>
      </c>
      <c r="AX138" s="14" t="s">
        <v>75</v>
      </c>
      <c r="AY138" s="248" t="s">
        <v>135</v>
      </c>
    </row>
    <row r="139" spans="1:51" s="13" customFormat="1" ht="12">
      <c r="A139" s="13"/>
      <c r="B139" s="218"/>
      <c r="C139" s="219"/>
      <c r="D139" s="216" t="s">
        <v>148</v>
      </c>
      <c r="E139" s="220" t="s">
        <v>19</v>
      </c>
      <c r="F139" s="221" t="s">
        <v>205</v>
      </c>
      <c r="G139" s="219"/>
      <c r="H139" s="222">
        <v>0.012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8" t="s">
        <v>148</v>
      </c>
      <c r="AU139" s="228" t="s">
        <v>82</v>
      </c>
      <c r="AV139" s="13" t="s">
        <v>82</v>
      </c>
      <c r="AW139" s="13" t="s">
        <v>36</v>
      </c>
      <c r="AX139" s="13" t="s">
        <v>80</v>
      </c>
      <c r="AY139" s="228" t="s">
        <v>135</v>
      </c>
    </row>
    <row r="140" spans="1:65" s="2" customFormat="1" ht="24.15" customHeight="1">
      <c r="A140" s="39"/>
      <c r="B140" s="40"/>
      <c r="C140" s="198" t="s">
        <v>206</v>
      </c>
      <c r="D140" s="198" t="s">
        <v>137</v>
      </c>
      <c r="E140" s="199" t="s">
        <v>207</v>
      </c>
      <c r="F140" s="200" t="s">
        <v>208</v>
      </c>
      <c r="G140" s="201" t="s">
        <v>209</v>
      </c>
      <c r="H140" s="202">
        <v>1.8</v>
      </c>
      <c r="I140" s="203"/>
      <c r="J140" s="204">
        <f>ROUND(I140*H140,2)</f>
        <v>0</v>
      </c>
      <c r="K140" s="200" t="s">
        <v>141</v>
      </c>
      <c r="L140" s="45"/>
      <c r="M140" s="205" t="s">
        <v>19</v>
      </c>
      <c r="N140" s="206" t="s">
        <v>46</v>
      </c>
      <c r="O140" s="85"/>
      <c r="P140" s="207">
        <f>O140*H140</f>
        <v>0</v>
      </c>
      <c r="Q140" s="207">
        <v>0.25365</v>
      </c>
      <c r="R140" s="207">
        <f>Q140*H140</f>
        <v>0.45657</v>
      </c>
      <c r="S140" s="207">
        <v>0</v>
      </c>
      <c r="T140" s="20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09" t="s">
        <v>142</v>
      </c>
      <c r="AT140" s="209" t="s">
        <v>137</v>
      </c>
      <c r="AU140" s="209" t="s">
        <v>82</v>
      </c>
      <c r="AY140" s="18" t="s">
        <v>135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8" t="s">
        <v>80</v>
      </c>
      <c r="BK140" s="210">
        <f>ROUND(I140*H140,2)</f>
        <v>0</v>
      </c>
      <c r="BL140" s="18" t="s">
        <v>142</v>
      </c>
      <c r="BM140" s="209" t="s">
        <v>210</v>
      </c>
    </row>
    <row r="141" spans="1:47" s="2" customFormat="1" ht="12">
      <c r="A141" s="39"/>
      <c r="B141" s="40"/>
      <c r="C141" s="41"/>
      <c r="D141" s="211" t="s">
        <v>144</v>
      </c>
      <c r="E141" s="41"/>
      <c r="F141" s="212" t="s">
        <v>211</v>
      </c>
      <c r="G141" s="41"/>
      <c r="H141" s="41"/>
      <c r="I141" s="213"/>
      <c r="J141" s="41"/>
      <c r="K141" s="41"/>
      <c r="L141" s="45"/>
      <c r="M141" s="214"/>
      <c r="N141" s="215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144</v>
      </c>
      <c r="AU141" s="18" t="s">
        <v>82</v>
      </c>
    </row>
    <row r="142" spans="1:51" s="14" customFormat="1" ht="12">
      <c r="A142" s="14"/>
      <c r="B142" s="239"/>
      <c r="C142" s="240"/>
      <c r="D142" s="216" t="s">
        <v>148</v>
      </c>
      <c r="E142" s="241" t="s">
        <v>19</v>
      </c>
      <c r="F142" s="242" t="s">
        <v>197</v>
      </c>
      <c r="G142" s="240"/>
      <c r="H142" s="241" t="s">
        <v>19</v>
      </c>
      <c r="I142" s="243"/>
      <c r="J142" s="240"/>
      <c r="K142" s="240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148</v>
      </c>
      <c r="AU142" s="248" t="s">
        <v>82</v>
      </c>
      <c r="AV142" s="14" t="s">
        <v>80</v>
      </c>
      <c r="AW142" s="14" t="s">
        <v>36</v>
      </c>
      <c r="AX142" s="14" t="s">
        <v>75</v>
      </c>
      <c r="AY142" s="248" t="s">
        <v>135</v>
      </c>
    </row>
    <row r="143" spans="1:51" s="14" customFormat="1" ht="12">
      <c r="A143" s="14"/>
      <c r="B143" s="239"/>
      <c r="C143" s="240"/>
      <c r="D143" s="216" t="s">
        <v>148</v>
      </c>
      <c r="E143" s="241" t="s">
        <v>19</v>
      </c>
      <c r="F143" s="242" t="s">
        <v>198</v>
      </c>
      <c r="G143" s="240"/>
      <c r="H143" s="241" t="s">
        <v>19</v>
      </c>
      <c r="I143" s="243"/>
      <c r="J143" s="240"/>
      <c r="K143" s="240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148</v>
      </c>
      <c r="AU143" s="248" t="s">
        <v>82</v>
      </c>
      <c r="AV143" s="14" t="s">
        <v>80</v>
      </c>
      <c r="AW143" s="14" t="s">
        <v>36</v>
      </c>
      <c r="AX143" s="14" t="s">
        <v>75</v>
      </c>
      <c r="AY143" s="248" t="s">
        <v>135</v>
      </c>
    </row>
    <row r="144" spans="1:51" s="13" customFormat="1" ht="12">
      <c r="A144" s="13"/>
      <c r="B144" s="218"/>
      <c r="C144" s="219"/>
      <c r="D144" s="216" t="s">
        <v>148</v>
      </c>
      <c r="E144" s="220" t="s">
        <v>19</v>
      </c>
      <c r="F144" s="221" t="s">
        <v>212</v>
      </c>
      <c r="G144" s="219"/>
      <c r="H144" s="222">
        <v>1.8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148</v>
      </c>
      <c r="AU144" s="228" t="s">
        <v>82</v>
      </c>
      <c r="AV144" s="13" t="s">
        <v>82</v>
      </c>
      <c r="AW144" s="13" t="s">
        <v>36</v>
      </c>
      <c r="AX144" s="13" t="s">
        <v>80</v>
      </c>
      <c r="AY144" s="228" t="s">
        <v>135</v>
      </c>
    </row>
    <row r="145" spans="1:65" s="2" customFormat="1" ht="24.15" customHeight="1">
      <c r="A145" s="39"/>
      <c r="B145" s="40"/>
      <c r="C145" s="198" t="s">
        <v>213</v>
      </c>
      <c r="D145" s="198" t="s">
        <v>137</v>
      </c>
      <c r="E145" s="199" t="s">
        <v>214</v>
      </c>
      <c r="F145" s="200" t="s">
        <v>215</v>
      </c>
      <c r="G145" s="201" t="s">
        <v>209</v>
      </c>
      <c r="H145" s="202">
        <v>13.037</v>
      </c>
      <c r="I145" s="203"/>
      <c r="J145" s="204">
        <f>ROUND(I145*H145,2)</f>
        <v>0</v>
      </c>
      <c r="K145" s="200" t="s">
        <v>141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0.0525</v>
      </c>
      <c r="R145" s="207">
        <f>Q145*H145</f>
        <v>0.6844425000000001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142</v>
      </c>
      <c r="AT145" s="209" t="s">
        <v>137</v>
      </c>
      <c r="AU145" s="209" t="s">
        <v>82</v>
      </c>
      <c r="AY145" s="18" t="s">
        <v>135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142</v>
      </c>
      <c r="BM145" s="209" t="s">
        <v>216</v>
      </c>
    </row>
    <row r="146" spans="1:47" s="2" customFormat="1" ht="12">
      <c r="A146" s="39"/>
      <c r="B146" s="40"/>
      <c r="C146" s="41"/>
      <c r="D146" s="211" t="s">
        <v>144</v>
      </c>
      <c r="E146" s="41"/>
      <c r="F146" s="212" t="s">
        <v>217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144</v>
      </c>
      <c r="AU146" s="18" t="s">
        <v>82</v>
      </c>
    </row>
    <row r="147" spans="1:51" s="14" customFormat="1" ht="12">
      <c r="A147" s="14"/>
      <c r="B147" s="239"/>
      <c r="C147" s="240"/>
      <c r="D147" s="216" t="s">
        <v>148</v>
      </c>
      <c r="E147" s="241" t="s">
        <v>19</v>
      </c>
      <c r="F147" s="242" t="s">
        <v>197</v>
      </c>
      <c r="G147" s="240"/>
      <c r="H147" s="241" t="s">
        <v>19</v>
      </c>
      <c r="I147" s="243"/>
      <c r="J147" s="240"/>
      <c r="K147" s="240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148</v>
      </c>
      <c r="AU147" s="248" t="s">
        <v>82</v>
      </c>
      <c r="AV147" s="14" t="s">
        <v>80</v>
      </c>
      <c r="AW147" s="14" t="s">
        <v>36</v>
      </c>
      <c r="AX147" s="14" t="s">
        <v>75</v>
      </c>
      <c r="AY147" s="248" t="s">
        <v>135</v>
      </c>
    </row>
    <row r="148" spans="1:51" s="14" customFormat="1" ht="12">
      <c r="A148" s="14"/>
      <c r="B148" s="239"/>
      <c r="C148" s="240"/>
      <c r="D148" s="216" t="s">
        <v>148</v>
      </c>
      <c r="E148" s="241" t="s">
        <v>19</v>
      </c>
      <c r="F148" s="242" t="s">
        <v>198</v>
      </c>
      <c r="G148" s="240"/>
      <c r="H148" s="241" t="s">
        <v>19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148</v>
      </c>
      <c r="AU148" s="248" t="s">
        <v>82</v>
      </c>
      <c r="AV148" s="14" t="s">
        <v>80</v>
      </c>
      <c r="AW148" s="14" t="s">
        <v>36</v>
      </c>
      <c r="AX148" s="14" t="s">
        <v>75</v>
      </c>
      <c r="AY148" s="248" t="s">
        <v>135</v>
      </c>
    </row>
    <row r="149" spans="1:51" s="13" customFormat="1" ht="12">
      <c r="A149" s="13"/>
      <c r="B149" s="218"/>
      <c r="C149" s="219"/>
      <c r="D149" s="216" t="s">
        <v>148</v>
      </c>
      <c r="E149" s="220" t="s">
        <v>19</v>
      </c>
      <c r="F149" s="221" t="s">
        <v>218</v>
      </c>
      <c r="G149" s="219"/>
      <c r="H149" s="222">
        <v>13.037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148</v>
      </c>
      <c r="AU149" s="228" t="s">
        <v>82</v>
      </c>
      <c r="AV149" s="13" t="s">
        <v>82</v>
      </c>
      <c r="AW149" s="13" t="s">
        <v>36</v>
      </c>
      <c r="AX149" s="13" t="s">
        <v>80</v>
      </c>
      <c r="AY149" s="228" t="s">
        <v>135</v>
      </c>
    </row>
    <row r="150" spans="1:65" s="2" customFormat="1" ht="16.5" customHeight="1">
      <c r="A150" s="39"/>
      <c r="B150" s="40"/>
      <c r="C150" s="198" t="s">
        <v>219</v>
      </c>
      <c r="D150" s="198" t="s">
        <v>137</v>
      </c>
      <c r="E150" s="199" t="s">
        <v>220</v>
      </c>
      <c r="F150" s="200" t="s">
        <v>221</v>
      </c>
      <c r="G150" s="201" t="s">
        <v>222</v>
      </c>
      <c r="H150" s="202">
        <v>1.95</v>
      </c>
      <c r="I150" s="203"/>
      <c r="J150" s="204">
        <f>ROUND(I150*H150,2)</f>
        <v>0</v>
      </c>
      <c r="K150" s="200" t="s">
        <v>141</v>
      </c>
      <c r="L150" s="45"/>
      <c r="M150" s="205" t="s">
        <v>19</v>
      </c>
      <c r="N150" s="206" t="s">
        <v>46</v>
      </c>
      <c r="O150" s="85"/>
      <c r="P150" s="207">
        <f>O150*H150</f>
        <v>0</v>
      </c>
      <c r="Q150" s="207">
        <v>8E-05</v>
      </c>
      <c r="R150" s="207">
        <f>Q150*H150</f>
        <v>0.000156</v>
      </c>
      <c r="S150" s="207">
        <v>0</v>
      </c>
      <c r="T150" s="208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09" t="s">
        <v>142</v>
      </c>
      <c r="AT150" s="209" t="s">
        <v>137</v>
      </c>
      <c r="AU150" s="209" t="s">
        <v>82</v>
      </c>
      <c r="AY150" s="18" t="s">
        <v>135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8" t="s">
        <v>80</v>
      </c>
      <c r="BK150" s="210">
        <f>ROUND(I150*H150,2)</f>
        <v>0</v>
      </c>
      <c r="BL150" s="18" t="s">
        <v>142</v>
      </c>
      <c r="BM150" s="209" t="s">
        <v>223</v>
      </c>
    </row>
    <row r="151" spans="1:47" s="2" customFormat="1" ht="12">
      <c r="A151" s="39"/>
      <c r="B151" s="40"/>
      <c r="C151" s="41"/>
      <c r="D151" s="211" t="s">
        <v>144</v>
      </c>
      <c r="E151" s="41"/>
      <c r="F151" s="212" t="s">
        <v>224</v>
      </c>
      <c r="G151" s="41"/>
      <c r="H151" s="41"/>
      <c r="I151" s="213"/>
      <c r="J151" s="41"/>
      <c r="K151" s="41"/>
      <c r="L151" s="45"/>
      <c r="M151" s="214"/>
      <c r="N151" s="215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144</v>
      </c>
      <c r="AU151" s="18" t="s">
        <v>82</v>
      </c>
    </row>
    <row r="152" spans="1:65" s="2" customFormat="1" ht="16.5" customHeight="1">
      <c r="A152" s="39"/>
      <c r="B152" s="40"/>
      <c r="C152" s="198" t="s">
        <v>8</v>
      </c>
      <c r="D152" s="198" t="s">
        <v>137</v>
      </c>
      <c r="E152" s="199" t="s">
        <v>225</v>
      </c>
      <c r="F152" s="200" t="s">
        <v>226</v>
      </c>
      <c r="G152" s="201" t="s">
        <v>209</v>
      </c>
      <c r="H152" s="202">
        <v>1.2</v>
      </c>
      <c r="I152" s="203"/>
      <c r="J152" s="204">
        <f>ROUND(I152*H152,2)</f>
        <v>0</v>
      </c>
      <c r="K152" s="200" t="s">
        <v>141</v>
      </c>
      <c r="L152" s="45"/>
      <c r="M152" s="205" t="s">
        <v>19</v>
      </c>
      <c r="N152" s="206" t="s">
        <v>46</v>
      </c>
      <c r="O152" s="85"/>
      <c r="P152" s="207">
        <f>O152*H152</f>
        <v>0</v>
      </c>
      <c r="Q152" s="207">
        <v>0.12335</v>
      </c>
      <c r="R152" s="207">
        <f>Q152*H152</f>
        <v>0.14801999999999998</v>
      </c>
      <c r="S152" s="207">
        <v>0</v>
      </c>
      <c r="T152" s="208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09" t="s">
        <v>142</v>
      </c>
      <c r="AT152" s="209" t="s">
        <v>137</v>
      </c>
      <c r="AU152" s="209" t="s">
        <v>82</v>
      </c>
      <c r="AY152" s="18" t="s">
        <v>135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8" t="s">
        <v>80</v>
      </c>
      <c r="BK152" s="210">
        <f>ROUND(I152*H152,2)</f>
        <v>0</v>
      </c>
      <c r="BL152" s="18" t="s">
        <v>142</v>
      </c>
      <c r="BM152" s="209" t="s">
        <v>227</v>
      </c>
    </row>
    <row r="153" spans="1:47" s="2" customFormat="1" ht="12">
      <c r="A153" s="39"/>
      <c r="B153" s="40"/>
      <c r="C153" s="41"/>
      <c r="D153" s="211" t="s">
        <v>144</v>
      </c>
      <c r="E153" s="41"/>
      <c r="F153" s="212" t="s">
        <v>228</v>
      </c>
      <c r="G153" s="41"/>
      <c r="H153" s="41"/>
      <c r="I153" s="213"/>
      <c r="J153" s="41"/>
      <c r="K153" s="41"/>
      <c r="L153" s="45"/>
      <c r="M153" s="214"/>
      <c r="N153" s="215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144</v>
      </c>
      <c r="AU153" s="18" t="s">
        <v>82</v>
      </c>
    </row>
    <row r="154" spans="1:51" s="13" customFormat="1" ht="12">
      <c r="A154" s="13"/>
      <c r="B154" s="218"/>
      <c r="C154" s="219"/>
      <c r="D154" s="216" t="s">
        <v>148</v>
      </c>
      <c r="E154" s="220" t="s">
        <v>19</v>
      </c>
      <c r="F154" s="221" t="s">
        <v>229</v>
      </c>
      <c r="G154" s="219"/>
      <c r="H154" s="222">
        <v>1.2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148</v>
      </c>
      <c r="AU154" s="228" t="s">
        <v>82</v>
      </c>
      <c r="AV154" s="13" t="s">
        <v>82</v>
      </c>
      <c r="AW154" s="13" t="s">
        <v>36</v>
      </c>
      <c r="AX154" s="13" t="s">
        <v>80</v>
      </c>
      <c r="AY154" s="228" t="s">
        <v>135</v>
      </c>
    </row>
    <row r="155" spans="1:63" s="12" customFormat="1" ht="22.8" customHeight="1">
      <c r="A155" s="12"/>
      <c r="B155" s="182"/>
      <c r="C155" s="183"/>
      <c r="D155" s="184" t="s">
        <v>74</v>
      </c>
      <c r="E155" s="196" t="s">
        <v>230</v>
      </c>
      <c r="F155" s="196" t="s">
        <v>231</v>
      </c>
      <c r="G155" s="183"/>
      <c r="H155" s="183"/>
      <c r="I155" s="186"/>
      <c r="J155" s="197">
        <f>BK155</f>
        <v>0</v>
      </c>
      <c r="K155" s="183"/>
      <c r="L155" s="188"/>
      <c r="M155" s="189"/>
      <c r="N155" s="190"/>
      <c r="O155" s="190"/>
      <c r="P155" s="191">
        <f>SUM(P156:P200)</f>
        <v>0</v>
      </c>
      <c r="Q155" s="190"/>
      <c r="R155" s="191">
        <f>SUM(R156:R200)</f>
        <v>1.5291330499999995</v>
      </c>
      <c r="S155" s="190"/>
      <c r="T155" s="192">
        <f>SUM(T156:T200)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3" t="s">
        <v>80</v>
      </c>
      <c r="AT155" s="194" t="s">
        <v>74</v>
      </c>
      <c r="AU155" s="194" t="s">
        <v>80</v>
      </c>
      <c r="AY155" s="193" t="s">
        <v>135</v>
      </c>
      <c r="BK155" s="195">
        <f>SUM(BK156:BK200)</f>
        <v>0</v>
      </c>
    </row>
    <row r="156" spans="1:65" s="2" customFormat="1" ht="16.5" customHeight="1">
      <c r="A156" s="39"/>
      <c r="B156" s="40"/>
      <c r="C156" s="198" t="s">
        <v>232</v>
      </c>
      <c r="D156" s="198" t="s">
        <v>137</v>
      </c>
      <c r="E156" s="199" t="s">
        <v>233</v>
      </c>
      <c r="F156" s="200" t="s">
        <v>234</v>
      </c>
      <c r="G156" s="201" t="s">
        <v>209</v>
      </c>
      <c r="H156" s="202">
        <v>9.56</v>
      </c>
      <c r="I156" s="203"/>
      <c r="J156" s="204">
        <f>ROUND(I156*H156,2)</f>
        <v>0</v>
      </c>
      <c r="K156" s="200" t="s">
        <v>141</v>
      </c>
      <c r="L156" s="45"/>
      <c r="M156" s="205" t="s">
        <v>19</v>
      </c>
      <c r="N156" s="206" t="s">
        <v>46</v>
      </c>
      <c r="O156" s="85"/>
      <c r="P156" s="207">
        <f>O156*H156</f>
        <v>0</v>
      </c>
      <c r="Q156" s="207">
        <v>0.00026</v>
      </c>
      <c r="R156" s="207">
        <f>Q156*H156</f>
        <v>0.0024855999999999997</v>
      </c>
      <c r="S156" s="207">
        <v>0</v>
      </c>
      <c r="T156" s="20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9" t="s">
        <v>142</v>
      </c>
      <c r="AT156" s="209" t="s">
        <v>137</v>
      </c>
      <c r="AU156" s="209" t="s">
        <v>82</v>
      </c>
      <c r="AY156" s="18" t="s">
        <v>135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8" t="s">
        <v>80</v>
      </c>
      <c r="BK156" s="210">
        <f>ROUND(I156*H156,2)</f>
        <v>0</v>
      </c>
      <c r="BL156" s="18" t="s">
        <v>142</v>
      </c>
      <c r="BM156" s="209" t="s">
        <v>235</v>
      </c>
    </row>
    <row r="157" spans="1:47" s="2" customFormat="1" ht="12">
      <c r="A157" s="39"/>
      <c r="B157" s="40"/>
      <c r="C157" s="41"/>
      <c r="D157" s="211" t="s">
        <v>144</v>
      </c>
      <c r="E157" s="41"/>
      <c r="F157" s="212" t="s">
        <v>236</v>
      </c>
      <c r="G157" s="41"/>
      <c r="H157" s="41"/>
      <c r="I157" s="213"/>
      <c r="J157" s="41"/>
      <c r="K157" s="41"/>
      <c r="L157" s="45"/>
      <c r="M157" s="214"/>
      <c r="N157" s="215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144</v>
      </c>
      <c r="AU157" s="18" t="s">
        <v>82</v>
      </c>
    </row>
    <row r="158" spans="1:65" s="2" customFormat="1" ht="24.15" customHeight="1">
      <c r="A158" s="39"/>
      <c r="B158" s="40"/>
      <c r="C158" s="198" t="s">
        <v>237</v>
      </c>
      <c r="D158" s="198" t="s">
        <v>137</v>
      </c>
      <c r="E158" s="199" t="s">
        <v>238</v>
      </c>
      <c r="F158" s="200" t="s">
        <v>239</v>
      </c>
      <c r="G158" s="201" t="s">
        <v>209</v>
      </c>
      <c r="H158" s="202">
        <v>9.56</v>
      </c>
      <c r="I158" s="203"/>
      <c r="J158" s="204">
        <f>ROUND(I158*H158,2)</f>
        <v>0</v>
      </c>
      <c r="K158" s="200" t="s">
        <v>141</v>
      </c>
      <c r="L158" s="45"/>
      <c r="M158" s="205" t="s">
        <v>19</v>
      </c>
      <c r="N158" s="206" t="s">
        <v>46</v>
      </c>
      <c r="O158" s="85"/>
      <c r="P158" s="207">
        <f>O158*H158</f>
        <v>0</v>
      </c>
      <c r="Q158" s="207">
        <v>0.00438</v>
      </c>
      <c r="R158" s="207">
        <f>Q158*H158</f>
        <v>0.0418728</v>
      </c>
      <c r="S158" s="207">
        <v>0</v>
      </c>
      <c r="T158" s="208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09" t="s">
        <v>142</v>
      </c>
      <c r="AT158" s="209" t="s">
        <v>137</v>
      </c>
      <c r="AU158" s="209" t="s">
        <v>82</v>
      </c>
      <c r="AY158" s="18" t="s">
        <v>135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8" t="s">
        <v>80</v>
      </c>
      <c r="BK158" s="210">
        <f>ROUND(I158*H158,2)</f>
        <v>0</v>
      </c>
      <c r="BL158" s="18" t="s">
        <v>142</v>
      </c>
      <c r="BM158" s="209" t="s">
        <v>240</v>
      </c>
    </row>
    <row r="159" spans="1:47" s="2" customFormat="1" ht="12">
      <c r="A159" s="39"/>
      <c r="B159" s="40"/>
      <c r="C159" s="41"/>
      <c r="D159" s="211" t="s">
        <v>144</v>
      </c>
      <c r="E159" s="41"/>
      <c r="F159" s="212" t="s">
        <v>241</v>
      </c>
      <c r="G159" s="41"/>
      <c r="H159" s="41"/>
      <c r="I159" s="213"/>
      <c r="J159" s="41"/>
      <c r="K159" s="41"/>
      <c r="L159" s="45"/>
      <c r="M159" s="214"/>
      <c r="N159" s="215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144</v>
      </c>
      <c r="AU159" s="18" t="s">
        <v>82</v>
      </c>
    </row>
    <row r="160" spans="1:65" s="2" customFormat="1" ht="24.15" customHeight="1">
      <c r="A160" s="39"/>
      <c r="B160" s="40"/>
      <c r="C160" s="198" t="s">
        <v>242</v>
      </c>
      <c r="D160" s="198" t="s">
        <v>137</v>
      </c>
      <c r="E160" s="199" t="s">
        <v>243</v>
      </c>
      <c r="F160" s="200" t="s">
        <v>244</v>
      </c>
      <c r="G160" s="201" t="s">
        <v>245</v>
      </c>
      <c r="H160" s="202">
        <v>6</v>
      </c>
      <c r="I160" s="203"/>
      <c r="J160" s="204">
        <f>ROUND(I160*H160,2)</f>
        <v>0</v>
      </c>
      <c r="K160" s="200" t="s">
        <v>141</v>
      </c>
      <c r="L160" s="45"/>
      <c r="M160" s="205" t="s">
        <v>19</v>
      </c>
      <c r="N160" s="206" t="s">
        <v>46</v>
      </c>
      <c r="O160" s="85"/>
      <c r="P160" s="207">
        <f>O160*H160</f>
        <v>0</v>
      </c>
      <c r="Q160" s="207">
        <v>0.0102</v>
      </c>
      <c r="R160" s="207">
        <f>Q160*H160</f>
        <v>0.061200000000000004</v>
      </c>
      <c r="S160" s="207">
        <v>0</v>
      </c>
      <c r="T160" s="20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9" t="s">
        <v>142</v>
      </c>
      <c r="AT160" s="209" t="s">
        <v>137</v>
      </c>
      <c r="AU160" s="209" t="s">
        <v>82</v>
      </c>
      <c r="AY160" s="18" t="s">
        <v>135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8" t="s">
        <v>80</v>
      </c>
      <c r="BK160" s="210">
        <f>ROUND(I160*H160,2)</f>
        <v>0</v>
      </c>
      <c r="BL160" s="18" t="s">
        <v>142</v>
      </c>
      <c r="BM160" s="209" t="s">
        <v>246</v>
      </c>
    </row>
    <row r="161" spans="1:47" s="2" customFormat="1" ht="12">
      <c r="A161" s="39"/>
      <c r="B161" s="40"/>
      <c r="C161" s="41"/>
      <c r="D161" s="211" t="s">
        <v>144</v>
      </c>
      <c r="E161" s="41"/>
      <c r="F161" s="212" t="s">
        <v>247</v>
      </c>
      <c r="G161" s="41"/>
      <c r="H161" s="41"/>
      <c r="I161" s="213"/>
      <c r="J161" s="41"/>
      <c r="K161" s="41"/>
      <c r="L161" s="45"/>
      <c r="M161" s="214"/>
      <c r="N161" s="21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144</v>
      </c>
      <c r="AU161" s="18" t="s">
        <v>82</v>
      </c>
    </row>
    <row r="162" spans="1:51" s="13" customFormat="1" ht="12">
      <c r="A162" s="13"/>
      <c r="B162" s="218"/>
      <c r="C162" s="219"/>
      <c r="D162" s="216" t="s">
        <v>148</v>
      </c>
      <c r="E162" s="220" t="s">
        <v>19</v>
      </c>
      <c r="F162" s="221" t="s">
        <v>248</v>
      </c>
      <c r="G162" s="219"/>
      <c r="H162" s="222">
        <v>6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148</v>
      </c>
      <c r="AU162" s="228" t="s">
        <v>82</v>
      </c>
      <c r="AV162" s="13" t="s">
        <v>82</v>
      </c>
      <c r="AW162" s="13" t="s">
        <v>36</v>
      </c>
      <c r="AX162" s="13" t="s">
        <v>80</v>
      </c>
      <c r="AY162" s="228" t="s">
        <v>135</v>
      </c>
    </row>
    <row r="163" spans="1:65" s="2" customFormat="1" ht="16.5" customHeight="1">
      <c r="A163" s="39"/>
      <c r="B163" s="40"/>
      <c r="C163" s="198" t="s">
        <v>249</v>
      </c>
      <c r="D163" s="198" t="s">
        <v>137</v>
      </c>
      <c r="E163" s="199" t="s">
        <v>250</v>
      </c>
      <c r="F163" s="200" t="s">
        <v>251</v>
      </c>
      <c r="G163" s="201" t="s">
        <v>209</v>
      </c>
      <c r="H163" s="202">
        <v>3.51</v>
      </c>
      <c r="I163" s="203"/>
      <c r="J163" s="204">
        <f>ROUND(I163*H163,2)</f>
        <v>0</v>
      </c>
      <c r="K163" s="200" t="s">
        <v>141</v>
      </c>
      <c r="L163" s="45"/>
      <c r="M163" s="205" t="s">
        <v>19</v>
      </c>
      <c r="N163" s="206" t="s">
        <v>46</v>
      </c>
      <c r="O163" s="85"/>
      <c r="P163" s="207">
        <f>O163*H163</f>
        <v>0</v>
      </c>
      <c r="Q163" s="207">
        <v>0.00026</v>
      </c>
      <c r="R163" s="207">
        <f>Q163*H163</f>
        <v>0.0009125999999999998</v>
      </c>
      <c r="S163" s="207">
        <v>0</v>
      </c>
      <c r="T163" s="2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9" t="s">
        <v>142</v>
      </c>
      <c r="AT163" s="209" t="s">
        <v>137</v>
      </c>
      <c r="AU163" s="209" t="s">
        <v>82</v>
      </c>
      <c r="AY163" s="18" t="s">
        <v>135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8" t="s">
        <v>80</v>
      </c>
      <c r="BK163" s="210">
        <f>ROUND(I163*H163,2)</f>
        <v>0</v>
      </c>
      <c r="BL163" s="18" t="s">
        <v>142</v>
      </c>
      <c r="BM163" s="209" t="s">
        <v>252</v>
      </c>
    </row>
    <row r="164" spans="1:47" s="2" customFormat="1" ht="12">
      <c r="A164" s="39"/>
      <c r="B164" s="40"/>
      <c r="C164" s="41"/>
      <c r="D164" s="211" t="s">
        <v>144</v>
      </c>
      <c r="E164" s="41"/>
      <c r="F164" s="212" t="s">
        <v>253</v>
      </c>
      <c r="G164" s="41"/>
      <c r="H164" s="41"/>
      <c r="I164" s="213"/>
      <c r="J164" s="41"/>
      <c r="K164" s="41"/>
      <c r="L164" s="45"/>
      <c r="M164" s="214"/>
      <c r="N164" s="21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144</v>
      </c>
      <c r="AU164" s="18" t="s">
        <v>82</v>
      </c>
    </row>
    <row r="165" spans="1:51" s="13" customFormat="1" ht="12">
      <c r="A165" s="13"/>
      <c r="B165" s="218"/>
      <c r="C165" s="219"/>
      <c r="D165" s="216" t="s">
        <v>148</v>
      </c>
      <c r="E165" s="220" t="s">
        <v>19</v>
      </c>
      <c r="F165" s="221" t="s">
        <v>254</v>
      </c>
      <c r="G165" s="219"/>
      <c r="H165" s="222">
        <v>1.95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8" t="s">
        <v>148</v>
      </c>
      <c r="AU165" s="228" t="s">
        <v>82</v>
      </c>
      <c r="AV165" s="13" t="s">
        <v>82</v>
      </c>
      <c r="AW165" s="13" t="s">
        <v>36</v>
      </c>
      <c r="AX165" s="13" t="s">
        <v>75</v>
      </c>
      <c r="AY165" s="228" t="s">
        <v>135</v>
      </c>
    </row>
    <row r="166" spans="1:51" s="13" customFormat="1" ht="12">
      <c r="A166" s="13"/>
      <c r="B166" s="218"/>
      <c r="C166" s="219"/>
      <c r="D166" s="216" t="s">
        <v>148</v>
      </c>
      <c r="E166" s="220" t="s">
        <v>19</v>
      </c>
      <c r="F166" s="221" t="s">
        <v>255</v>
      </c>
      <c r="G166" s="219"/>
      <c r="H166" s="222">
        <v>1.56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8" t="s">
        <v>148</v>
      </c>
      <c r="AU166" s="228" t="s">
        <v>82</v>
      </c>
      <c r="AV166" s="13" t="s">
        <v>82</v>
      </c>
      <c r="AW166" s="13" t="s">
        <v>36</v>
      </c>
      <c r="AX166" s="13" t="s">
        <v>75</v>
      </c>
      <c r="AY166" s="228" t="s">
        <v>135</v>
      </c>
    </row>
    <row r="167" spans="1:51" s="15" customFormat="1" ht="12">
      <c r="A167" s="15"/>
      <c r="B167" s="249"/>
      <c r="C167" s="250"/>
      <c r="D167" s="216" t="s">
        <v>148</v>
      </c>
      <c r="E167" s="251" t="s">
        <v>19</v>
      </c>
      <c r="F167" s="252" t="s">
        <v>256</v>
      </c>
      <c r="G167" s="250"/>
      <c r="H167" s="253">
        <v>3.51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148</v>
      </c>
      <c r="AU167" s="259" t="s">
        <v>82</v>
      </c>
      <c r="AV167" s="15" t="s">
        <v>142</v>
      </c>
      <c r="AW167" s="15" t="s">
        <v>36</v>
      </c>
      <c r="AX167" s="15" t="s">
        <v>80</v>
      </c>
      <c r="AY167" s="259" t="s">
        <v>135</v>
      </c>
    </row>
    <row r="168" spans="1:65" s="2" customFormat="1" ht="21.75" customHeight="1">
      <c r="A168" s="39"/>
      <c r="B168" s="40"/>
      <c r="C168" s="198" t="s">
        <v>257</v>
      </c>
      <c r="D168" s="198" t="s">
        <v>137</v>
      </c>
      <c r="E168" s="199" t="s">
        <v>258</v>
      </c>
      <c r="F168" s="200" t="s">
        <v>259</v>
      </c>
      <c r="G168" s="201" t="s">
        <v>209</v>
      </c>
      <c r="H168" s="202">
        <v>27.4</v>
      </c>
      <c r="I168" s="203"/>
      <c r="J168" s="204">
        <f>ROUND(I168*H168,2)</f>
        <v>0</v>
      </c>
      <c r="K168" s="200" t="s">
        <v>141</v>
      </c>
      <c r="L168" s="45"/>
      <c r="M168" s="205" t="s">
        <v>19</v>
      </c>
      <c r="N168" s="206" t="s">
        <v>46</v>
      </c>
      <c r="O168" s="85"/>
      <c r="P168" s="207">
        <f>O168*H168</f>
        <v>0</v>
      </c>
      <c r="Q168" s="207">
        <v>0.02048</v>
      </c>
      <c r="R168" s="207">
        <f>Q168*H168</f>
        <v>0.561152</v>
      </c>
      <c r="S168" s="207">
        <v>0</v>
      </c>
      <c r="T168" s="208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09" t="s">
        <v>142</v>
      </c>
      <c r="AT168" s="209" t="s">
        <v>137</v>
      </c>
      <c r="AU168" s="209" t="s">
        <v>82</v>
      </c>
      <c r="AY168" s="18" t="s">
        <v>135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8" t="s">
        <v>80</v>
      </c>
      <c r="BK168" s="210">
        <f>ROUND(I168*H168,2)</f>
        <v>0</v>
      </c>
      <c r="BL168" s="18" t="s">
        <v>142</v>
      </c>
      <c r="BM168" s="209" t="s">
        <v>260</v>
      </c>
    </row>
    <row r="169" spans="1:47" s="2" customFormat="1" ht="12">
      <c r="A169" s="39"/>
      <c r="B169" s="40"/>
      <c r="C169" s="41"/>
      <c r="D169" s="211" t="s">
        <v>144</v>
      </c>
      <c r="E169" s="41"/>
      <c r="F169" s="212" t="s">
        <v>261</v>
      </c>
      <c r="G169" s="41"/>
      <c r="H169" s="41"/>
      <c r="I169" s="213"/>
      <c r="J169" s="41"/>
      <c r="K169" s="41"/>
      <c r="L169" s="45"/>
      <c r="M169" s="214"/>
      <c r="N169" s="215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144</v>
      </c>
      <c r="AU169" s="18" t="s">
        <v>82</v>
      </c>
    </row>
    <row r="170" spans="1:51" s="13" customFormat="1" ht="12">
      <c r="A170" s="13"/>
      <c r="B170" s="218"/>
      <c r="C170" s="219"/>
      <c r="D170" s="216" t="s">
        <v>148</v>
      </c>
      <c r="E170" s="220" t="s">
        <v>19</v>
      </c>
      <c r="F170" s="221" t="s">
        <v>262</v>
      </c>
      <c r="G170" s="219"/>
      <c r="H170" s="222">
        <v>27.4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8" t="s">
        <v>148</v>
      </c>
      <c r="AU170" s="228" t="s">
        <v>82</v>
      </c>
      <c r="AV170" s="13" t="s">
        <v>82</v>
      </c>
      <c r="AW170" s="13" t="s">
        <v>36</v>
      </c>
      <c r="AX170" s="13" t="s">
        <v>80</v>
      </c>
      <c r="AY170" s="228" t="s">
        <v>135</v>
      </c>
    </row>
    <row r="171" spans="1:65" s="2" customFormat="1" ht="16.5" customHeight="1">
      <c r="A171" s="39"/>
      <c r="B171" s="40"/>
      <c r="C171" s="198" t="s">
        <v>7</v>
      </c>
      <c r="D171" s="198" t="s">
        <v>137</v>
      </c>
      <c r="E171" s="199" t="s">
        <v>263</v>
      </c>
      <c r="F171" s="200" t="s">
        <v>264</v>
      </c>
      <c r="G171" s="201" t="s">
        <v>209</v>
      </c>
      <c r="H171" s="202">
        <v>1.33</v>
      </c>
      <c r="I171" s="203"/>
      <c r="J171" s="204">
        <f>ROUND(I171*H171,2)</f>
        <v>0</v>
      </c>
      <c r="K171" s="200" t="s">
        <v>141</v>
      </c>
      <c r="L171" s="45"/>
      <c r="M171" s="205" t="s">
        <v>19</v>
      </c>
      <c r="N171" s="206" t="s">
        <v>46</v>
      </c>
      <c r="O171" s="85"/>
      <c r="P171" s="207">
        <f>O171*H171</f>
        <v>0</v>
      </c>
      <c r="Q171" s="207">
        <v>0.056</v>
      </c>
      <c r="R171" s="207">
        <f>Q171*H171</f>
        <v>0.07448</v>
      </c>
      <c r="S171" s="207">
        <v>0</v>
      </c>
      <c r="T171" s="208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09" t="s">
        <v>142</v>
      </c>
      <c r="AT171" s="209" t="s">
        <v>137</v>
      </c>
      <c r="AU171" s="209" t="s">
        <v>82</v>
      </c>
      <c r="AY171" s="18" t="s">
        <v>135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8" t="s">
        <v>80</v>
      </c>
      <c r="BK171" s="210">
        <f>ROUND(I171*H171,2)</f>
        <v>0</v>
      </c>
      <c r="BL171" s="18" t="s">
        <v>142</v>
      </c>
      <c r="BM171" s="209" t="s">
        <v>265</v>
      </c>
    </row>
    <row r="172" spans="1:47" s="2" customFormat="1" ht="12">
      <c r="A172" s="39"/>
      <c r="B172" s="40"/>
      <c r="C172" s="41"/>
      <c r="D172" s="211" t="s">
        <v>144</v>
      </c>
      <c r="E172" s="41"/>
      <c r="F172" s="212" t="s">
        <v>266</v>
      </c>
      <c r="G172" s="41"/>
      <c r="H172" s="41"/>
      <c r="I172" s="213"/>
      <c r="J172" s="41"/>
      <c r="K172" s="41"/>
      <c r="L172" s="45"/>
      <c r="M172" s="214"/>
      <c r="N172" s="215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144</v>
      </c>
      <c r="AU172" s="18" t="s">
        <v>82</v>
      </c>
    </row>
    <row r="173" spans="1:51" s="13" customFormat="1" ht="12">
      <c r="A173" s="13"/>
      <c r="B173" s="218"/>
      <c r="C173" s="219"/>
      <c r="D173" s="216" t="s">
        <v>148</v>
      </c>
      <c r="E173" s="220" t="s">
        <v>19</v>
      </c>
      <c r="F173" s="221" t="s">
        <v>267</v>
      </c>
      <c r="G173" s="219"/>
      <c r="H173" s="222">
        <v>1.05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148</v>
      </c>
      <c r="AU173" s="228" t="s">
        <v>82</v>
      </c>
      <c r="AV173" s="13" t="s">
        <v>82</v>
      </c>
      <c r="AW173" s="13" t="s">
        <v>36</v>
      </c>
      <c r="AX173" s="13" t="s">
        <v>75</v>
      </c>
      <c r="AY173" s="228" t="s">
        <v>135</v>
      </c>
    </row>
    <row r="174" spans="1:51" s="13" customFormat="1" ht="12">
      <c r="A174" s="13"/>
      <c r="B174" s="218"/>
      <c r="C174" s="219"/>
      <c r="D174" s="216" t="s">
        <v>148</v>
      </c>
      <c r="E174" s="220" t="s">
        <v>19</v>
      </c>
      <c r="F174" s="221" t="s">
        <v>268</v>
      </c>
      <c r="G174" s="219"/>
      <c r="H174" s="222">
        <v>0.28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8" t="s">
        <v>148</v>
      </c>
      <c r="AU174" s="228" t="s">
        <v>82</v>
      </c>
      <c r="AV174" s="13" t="s">
        <v>82</v>
      </c>
      <c r="AW174" s="13" t="s">
        <v>36</v>
      </c>
      <c r="AX174" s="13" t="s">
        <v>75</v>
      </c>
      <c r="AY174" s="228" t="s">
        <v>135</v>
      </c>
    </row>
    <row r="175" spans="1:51" s="15" customFormat="1" ht="12">
      <c r="A175" s="15"/>
      <c r="B175" s="249"/>
      <c r="C175" s="250"/>
      <c r="D175" s="216" t="s">
        <v>148</v>
      </c>
      <c r="E175" s="251" t="s">
        <v>19</v>
      </c>
      <c r="F175" s="252" t="s">
        <v>256</v>
      </c>
      <c r="G175" s="250"/>
      <c r="H175" s="253">
        <v>1.33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148</v>
      </c>
      <c r="AU175" s="259" t="s">
        <v>82</v>
      </c>
      <c r="AV175" s="15" t="s">
        <v>142</v>
      </c>
      <c r="AW175" s="15" t="s">
        <v>36</v>
      </c>
      <c r="AX175" s="15" t="s">
        <v>80</v>
      </c>
      <c r="AY175" s="259" t="s">
        <v>135</v>
      </c>
    </row>
    <row r="176" spans="1:65" s="2" customFormat="1" ht="24.15" customHeight="1">
      <c r="A176" s="39"/>
      <c r="B176" s="40"/>
      <c r="C176" s="198" t="s">
        <v>269</v>
      </c>
      <c r="D176" s="198" t="s">
        <v>137</v>
      </c>
      <c r="E176" s="199" t="s">
        <v>270</v>
      </c>
      <c r="F176" s="200" t="s">
        <v>271</v>
      </c>
      <c r="G176" s="201" t="s">
        <v>209</v>
      </c>
      <c r="H176" s="202">
        <v>3.51</v>
      </c>
      <c r="I176" s="203"/>
      <c r="J176" s="204">
        <f>ROUND(I176*H176,2)</f>
        <v>0</v>
      </c>
      <c r="K176" s="200" t="s">
        <v>141</v>
      </c>
      <c r="L176" s="45"/>
      <c r="M176" s="205" t="s">
        <v>19</v>
      </c>
      <c r="N176" s="206" t="s">
        <v>46</v>
      </c>
      <c r="O176" s="85"/>
      <c r="P176" s="207">
        <f>O176*H176</f>
        <v>0</v>
      </c>
      <c r="Q176" s="207">
        <v>0.00438</v>
      </c>
      <c r="R176" s="207">
        <f>Q176*H176</f>
        <v>0.0153738</v>
      </c>
      <c r="S176" s="207">
        <v>0</v>
      </c>
      <c r="T176" s="20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9" t="s">
        <v>142</v>
      </c>
      <c r="AT176" s="209" t="s">
        <v>137</v>
      </c>
      <c r="AU176" s="209" t="s">
        <v>82</v>
      </c>
      <c r="AY176" s="18" t="s">
        <v>135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8" t="s">
        <v>80</v>
      </c>
      <c r="BK176" s="210">
        <f>ROUND(I176*H176,2)</f>
        <v>0</v>
      </c>
      <c r="BL176" s="18" t="s">
        <v>142</v>
      </c>
      <c r="BM176" s="209" t="s">
        <v>272</v>
      </c>
    </row>
    <row r="177" spans="1:47" s="2" customFormat="1" ht="12">
      <c r="A177" s="39"/>
      <c r="B177" s="40"/>
      <c r="C177" s="41"/>
      <c r="D177" s="211" t="s">
        <v>144</v>
      </c>
      <c r="E177" s="41"/>
      <c r="F177" s="212" t="s">
        <v>273</v>
      </c>
      <c r="G177" s="41"/>
      <c r="H177" s="41"/>
      <c r="I177" s="213"/>
      <c r="J177" s="41"/>
      <c r="K177" s="41"/>
      <c r="L177" s="45"/>
      <c r="M177" s="214"/>
      <c r="N177" s="21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144</v>
      </c>
      <c r="AU177" s="18" t="s">
        <v>82</v>
      </c>
    </row>
    <row r="178" spans="1:65" s="2" customFormat="1" ht="24.15" customHeight="1">
      <c r="A178" s="39"/>
      <c r="B178" s="40"/>
      <c r="C178" s="198" t="s">
        <v>274</v>
      </c>
      <c r="D178" s="198" t="s">
        <v>137</v>
      </c>
      <c r="E178" s="199" t="s">
        <v>275</v>
      </c>
      <c r="F178" s="200" t="s">
        <v>276</v>
      </c>
      <c r="G178" s="201" t="s">
        <v>209</v>
      </c>
      <c r="H178" s="202">
        <v>27.4</v>
      </c>
      <c r="I178" s="203"/>
      <c r="J178" s="204">
        <f>ROUND(I178*H178,2)</f>
        <v>0</v>
      </c>
      <c r="K178" s="200" t="s">
        <v>141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0.0154</v>
      </c>
      <c r="R178" s="207">
        <f>Q178*H178</f>
        <v>0.42196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142</v>
      </c>
      <c r="AT178" s="209" t="s">
        <v>137</v>
      </c>
      <c r="AU178" s="209" t="s">
        <v>82</v>
      </c>
      <c r="AY178" s="18" t="s">
        <v>135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142</v>
      </c>
      <c r="BM178" s="209" t="s">
        <v>277</v>
      </c>
    </row>
    <row r="179" spans="1:47" s="2" customFormat="1" ht="12">
      <c r="A179" s="39"/>
      <c r="B179" s="40"/>
      <c r="C179" s="41"/>
      <c r="D179" s="211" t="s">
        <v>144</v>
      </c>
      <c r="E179" s="41"/>
      <c r="F179" s="212" t="s">
        <v>278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144</v>
      </c>
      <c r="AU179" s="18" t="s">
        <v>82</v>
      </c>
    </row>
    <row r="180" spans="1:65" s="2" customFormat="1" ht="16.5" customHeight="1">
      <c r="A180" s="39"/>
      <c r="B180" s="40"/>
      <c r="C180" s="198" t="s">
        <v>279</v>
      </c>
      <c r="D180" s="198" t="s">
        <v>137</v>
      </c>
      <c r="E180" s="199" t="s">
        <v>280</v>
      </c>
      <c r="F180" s="200" t="s">
        <v>281</v>
      </c>
      <c r="G180" s="201" t="s">
        <v>209</v>
      </c>
      <c r="H180" s="202">
        <v>3.51</v>
      </c>
      <c r="I180" s="203"/>
      <c r="J180" s="204">
        <f>ROUND(I180*H180,2)</f>
        <v>0</v>
      </c>
      <c r="K180" s="200" t="s">
        <v>141</v>
      </c>
      <c r="L180" s="45"/>
      <c r="M180" s="205" t="s">
        <v>19</v>
      </c>
      <c r="N180" s="206" t="s">
        <v>46</v>
      </c>
      <c r="O180" s="85"/>
      <c r="P180" s="207">
        <f>O180*H180</f>
        <v>0</v>
      </c>
      <c r="Q180" s="207">
        <v>0.003</v>
      </c>
      <c r="R180" s="207">
        <f>Q180*H180</f>
        <v>0.01053</v>
      </c>
      <c r="S180" s="207">
        <v>0</v>
      </c>
      <c r="T180" s="20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9" t="s">
        <v>142</v>
      </c>
      <c r="AT180" s="209" t="s">
        <v>137</v>
      </c>
      <c r="AU180" s="209" t="s">
        <v>82</v>
      </c>
      <c r="AY180" s="18" t="s">
        <v>135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8" t="s">
        <v>80</v>
      </c>
      <c r="BK180" s="210">
        <f>ROUND(I180*H180,2)</f>
        <v>0</v>
      </c>
      <c r="BL180" s="18" t="s">
        <v>142</v>
      </c>
      <c r="BM180" s="209" t="s">
        <v>282</v>
      </c>
    </row>
    <row r="181" spans="1:47" s="2" customFormat="1" ht="12">
      <c r="A181" s="39"/>
      <c r="B181" s="40"/>
      <c r="C181" s="41"/>
      <c r="D181" s="211" t="s">
        <v>144</v>
      </c>
      <c r="E181" s="41"/>
      <c r="F181" s="212" t="s">
        <v>283</v>
      </c>
      <c r="G181" s="41"/>
      <c r="H181" s="41"/>
      <c r="I181" s="213"/>
      <c r="J181" s="41"/>
      <c r="K181" s="41"/>
      <c r="L181" s="45"/>
      <c r="M181" s="214"/>
      <c r="N181" s="215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144</v>
      </c>
      <c r="AU181" s="18" t="s">
        <v>82</v>
      </c>
    </row>
    <row r="182" spans="1:65" s="2" customFormat="1" ht="16.5" customHeight="1">
      <c r="A182" s="39"/>
      <c r="B182" s="40"/>
      <c r="C182" s="198" t="s">
        <v>284</v>
      </c>
      <c r="D182" s="198" t="s">
        <v>137</v>
      </c>
      <c r="E182" s="199" t="s">
        <v>285</v>
      </c>
      <c r="F182" s="200" t="s">
        <v>286</v>
      </c>
      <c r="G182" s="201" t="s">
        <v>209</v>
      </c>
      <c r="H182" s="202">
        <v>2.625</v>
      </c>
      <c r="I182" s="203"/>
      <c r="J182" s="204">
        <f>ROUND(I182*H182,2)</f>
        <v>0</v>
      </c>
      <c r="K182" s="200" t="s">
        <v>141</v>
      </c>
      <c r="L182" s="45"/>
      <c r="M182" s="205" t="s">
        <v>19</v>
      </c>
      <c r="N182" s="206" t="s">
        <v>46</v>
      </c>
      <c r="O182" s="85"/>
      <c r="P182" s="207">
        <f>O182*H182</f>
        <v>0</v>
      </c>
      <c r="Q182" s="207">
        <v>0.04153</v>
      </c>
      <c r="R182" s="207">
        <f>Q182*H182</f>
        <v>0.10901625</v>
      </c>
      <c r="S182" s="207">
        <v>0</v>
      </c>
      <c r="T182" s="20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09" t="s">
        <v>142</v>
      </c>
      <c r="AT182" s="209" t="s">
        <v>137</v>
      </c>
      <c r="AU182" s="209" t="s">
        <v>82</v>
      </c>
      <c r="AY182" s="18" t="s">
        <v>135</v>
      </c>
      <c r="BE182" s="210">
        <f>IF(N182="základní",J182,0)</f>
        <v>0</v>
      </c>
      <c r="BF182" s="210">
        <f>IF(N182="snížená",J182,0)</f>
        <v>0</v>
      </c>
      <c r="BG182" s="210">
        <f>IF(N182="zákl. přenesená",J182,0)</f>
        <v>0</v>
      </c>
      <c r="BH182" s="210">
        <f>IF(N182="sníž. přenesená",J182,0)</f>
        <v>0</v>
      </c>
      <c r="BI182" s="210">
        <f>IF(N182="nulová",J182,0)</f>
        <v>0</v>
      </c>
      <c r="BJ182" s="18" t="s">
        <v>80</v>
      </c>
      <c r="BK182" s="210">
        <f>ROUND(I182*H182,2)</f>
        <v>0</v>
      </c>
      <c r="BL182" s="18" t="s">
        <v>142</v>
      </c>
      <c r="BM182" s="209" t="s">
        <v>287</v>
      </c>
    </row>
    <row r="183" spans="1:47" s="2" customFormat="1" ht="12">
      <c r="A183" s="39"/>
      <c r="B183" s="40"/>
      <c r="C183" s="41"/>
      <c r="D183" s="211" t="s">
        <v>144</v>
      </c>
      <c r="E183" s="41"/>
      <c r="F183" s="212" t="s">
        <v>288</v>
      </c>
      <c r="G183" s="41"/>
      <c r="H183" s="41"/>
      <c r="I183" s="213"/>
      <c r="J183" s="41"/>
      <c r="K183" s="41"/>
      <c r="L183" s="45"/>
      <c r="M183" s="214"/>
      <c r="N183" s="215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144</v>
      </c>
      <c r="AU183" s="18" t="s">
        <v>82</v>
      </c>
    </row>
    <row r="184" spans="1:51" s="13" customFormat="1" ht="12">
      <c r="A184" s="13"/>
      <c r="B184" s="218"/>
      <c r="C184" s="219"/>
      <c r="D184" s="216" t="s">
        <v>148</v>
      </c>
      <c r="E184" s="220" t="s">
        <v>19</v>
      </c>
      <c r="F184" s="221" t="s">
        <v>289</v>
      </c>
      <c r="G184" s="219"/>
      <c r="H184" s="222">
        <v>2.625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8" t="s">
        <v>148</v>
      </c>
      <c r="AU184" s="228" t="s">
        <v>82</v>
      </c>
      <c r="AV184" s="13" t="s">
        <v>82</v>
      </c>
      <c r="AW184" s="13" t="s">
        <v>36</v>
      </c>
      <c r="AX184" s="13" t="s">
        <v>80</v>
      </c>
      <c r="AY184" s="228" t="s">
        <v>135</v>
      </c>
    </row>
    <row r="185" spans="1:65" s="2" customFormat="1" ht="16.5" customHeight="1">
      <c r="A185" s="39"/>
      <c r="B185" s="40"/>
      <c r="C185" s="198" t="s">
        <v>290</v>
      </c>
      <c r="D185" s="198" t="s">
        <v>137</v>
      </c>
      <c r="E185" s="199" t="s">
        <v>291</v>
      </c>
      <c r="F185" s="200" t="s">
        <v>292</v>
      </c>
      <c r="G185" s="201" t="s">
        <v>209</v>
      </c>
      <c r="H185" s="202">
        <v>1.2</v>
      </c>
      <c r="I185" s="203"/>
      <c r="J185" s="204">
        <f>ROUND(I185*H185,2)</f>
        <v>0</v>
      </c>
      <c r="K185" s="200" t="s">
        <v>141</v>
      </c>
      <c r="L185" s="45"/>
      <c r="M185" s="205" t="s">
        <v>19</v>
      </c>
      <c r="N185" s="206" t="s">
        <v>46</v>
      </c>
      <c r="O185" s="85"/>
      <c r="P185" s="207">
        <f>O185*H185</f>
        <v>0</v>
      </c>
      <c r="Q185" s="207">
        <v>0.04153</v>
      </c>
      <c r="R185" s="207">
        <f>Q185*H185</f>
        <v>0.049836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142</v>
      </c>
      <c r="AT185" s="209" t="s">
        <v>137</v>
      </c>
      <c r="AU185" s="209" t="s">
        <v>82</v>
      </c>
      <c r="AY185" s="18" t="s">
        <v>135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80</v>
      </c>
      <c r="BK185" s="210">
        <f>ROUND(I185*H185,2)</f>
        <v>0</v>
      </c>
      <c r="BL185" s="18" t="s">
        <v>142</v>
      </c>
      <c r="BM185" s="209" t="s">
        <v>293</v>
      </c>
    </row>
    <row r="186" spans="1:47" s="2" customFormat="1" ht="12">
      <c r="A186" s="39"/>
      <c r="B186" s="40"/>
      <c r="C186" s="41"/>
      <c r="D186" s="211" t="s">
        <v>144</v>
      </c>
      <c r="E186" s="41"/>
      <c r="F186" s="212" t="s">
        <v>294</v>
      </c>
      <c r="G186" s="41"/>
      <c r="H186" s="41"/>
      <c r="I186" s="213"/>
      <c r="J186" s="41"/>
      <c r="K186" s="41"/>
      <c r="L186" s="45"/>
      <c r="M186" s="214"/>
      <c r="N186" s="215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144</v>
      </c>
      <c r="AU186" s="18" t="s">
        <v>82</v>
      </c>
    </row>
    <row r="187" spans="1:51" s="13" customFormat="1" ht="12">
      <c r="A187" s="13"/>
      <c r="B187" s="218"/>
      <c r="C187" s="219"/>
      <c r="D187" s="216" t="s">
        <v>148</v>
      </c>
      <c r="E187" s="220" t="s">
        <v>19</v>
      </c>
      <c r="F187" s="221" t="s">
        <v>229</v>
      </c>
      <c r="G187" s="219"/>
      <c r="H187" s="222">
        <v>1.2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148</v>
      </c>
      <c r="AU187" s="228" t="s">
        <v>82</v>
      </c>
      <c r="AV187" s="13" t="s">
        <v>82</v>
      </c>
      <c r="AW187" s="13" t="s">
        <v>36</v>
      </c>
      <c r="AX187" s="13" t="s">
        <v>80</v>
      </c>
      <c r="AY187" s="228" t="s">
        <v>135</v>
      </c>
    </row>
    <row r="188" spans="1:65" s="2" customFormat="1" ht="24.15" customHeight="1">
      <c r="A188" s="39"/>
      <c r="B188" s="40"/>
      <c r="C188" s="198" t="s">
        <v>295</v>
      </c>
      <c r="D188" s="198" t="s">
        <v>137</v>
      </c>
      <c r="E188" s="199" t="s">
        <v>296</v>
      </c>
      <c r="F188" s="200" t="s">
        <v>297</v>
      </c>
      <c r="G188" s="201" t="s">
        <v>209</v>
      </c>
      <c r="H188" s="202">
        <v>6.85</v>
      </c>
      <c r="I188" s="203"/>
      <c r="J188" s="204">
        <f>ROUND(I188*H188,2)</f>
        <v>0</v>
      </c>
      <c r="K188" s="200" t="s">
        <v>141</v>
      </c>
      <c r="L188" s="45"/>
      <c r="M188" s="205" t="s">
        <v>19</v>
      </c>
      <c r="N188" s="206" t="s">
        <v>46</v>
      </c>
      <c r="O188" s="85"/>
      <c r="P188" s="207">
        <f>O188*H188</f>
        <v>0</v>
      </c>
      <c r="Q188" s="207">
        <v>0.017</v>
      </c>
      <c r="R188" s="207">
        <f>Q188*H188</f>
        <v>0.11645</v>
      </c>
      <c r="S188" s="207">
        <v>0</v>
      </c>
      <c r="T188" s="20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09" t="s">
        <v>142</v>
      </c>
      <c r="AT188" s="209" t="s">
        <v>137</v>
      </c>
      <c r="AU188" s="209" t="s">
        <v>82</v>
      </c>
      <c r="AY188" s="18" t="s">
        <v>135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8" t="s">
        <v>80</v>
      </c>
      <c r="BK188" s="210">
        <f>ROUND(I188*H188,2)</f>
        <v>0</v>
      </c>
      <c r="BL188" s="18" t="s">
        <v>142</v>
      </c>
      <c r="BM188" s="209" t="s">
        <v>298</v>
      </c>
    </row>
    <row r="189" spans="1:47" s="2" customFormat="1" ht="12">
      <c r="A189" s="39"/>
      <c r="B189" s="40"/>
      <c r="C189" s="41"/>
      <c r="D189" s="211" t="s">
        <v>144</v>
      </c>
      <c r="E189" s="41"/>
      <c r="F189" s="212" t="s">
        <v>299</v>
      </c>
      <c r="G189" s="41"/>
      <c r="H189" s="41"/>
      <c r="I189" s="213"/>
      <c r="J189" s="41"/>
      <c r="K189" s="41"/>
      <c r="L189" s="45"/>
      <c r="M189" s="214"/>
      <c r="N189" s="21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144</v>
      </c>
      <c r="AU189" s="18" t="s">
        <v>82</v>
      </c>
    </row>
    <row r="190" spans="1:51" s="13" customFormat="1" ht="12">
      <c r="A190" s="13"/>
      <c r="B190" s="218"/>
      <c r="C190" s="219"/>
      <c r="D190" s="216" t="s">
        <v>148</v>
      </c>
      <c r="E190" s="220" t="s">
        <v>19</v>
      </c>
      <c r="F190" s="221" t="s">
        <v>300</v>
      </c>
      <c r="G190" s="219"/>
      <c r="H190" s="222">
        <v>6.85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8" t="s">
        <v>148</v>
      </c>
      <c r="AU190" s="228" t="s">
        <v>82</v>
      </c>
      <c r="AV190" s="13" t="s">
        <v>82</v>
      </c>
      <c r="AW190" s="13" t="s">
        <v>36</v>
      </c>
      <c r="AX190" s="13" t="s">
        <v>80</v>
      </c>
      <c r="AY190" s="228" t="s">
        <v>135</v>
      </c>
    </row>
    <row r="191" spans="1:65" s="2" customFormat="1" ht="24.15" customHeight="1">
      <c r="A191" s="39"/>
      <c r="B191" s="40"/>
      <c r="C191" s="198" t="s">
        <v>301</v>
      </c>
      <c r="D191" s="198" t="s">
        <v>137</v>
      </c>
      <c r="E191" s="199" t="s">
        <v>302</v>
      </c>
      <c r="F191" s="200" t="s">
        <v>303</v>
      </c>
      <c r="G191" s="201" t="s">
        <v>209</v>
      </c>
      <c r="H191" s="202">
        <v>2.4</v>
      </c>
      <c r="I191" s="203"/>
      <c r="J191" s="204">
        <f>ROUND(I191*H191,2)</f>
        <v>0</v>
      </c>
      <c r="K191" s="200" t="s">
        <v>141</v>
      </c>
      <c r="L191" s="45"/>
      <c r="M191" s="205" t="s">
        <v>19</v>
      </c>
      <c r="N191" s="206" t="s">
        <v>46</v>
      </c>
      <c r="O191" s="85"/>
      <c r="P191" s="207">
        <f>O191*H191</f>
        <v>0</v>
      </c>
      <c r="Q191" s="207">
        <v>0.00036</v>
      </c>
      <c r="R191" s="207">
        <f>Q191*H191</f>
        <v>0.0008640000000000001</v>
      </c>
      <c r="S191" s="207">
        <v>0</v>
      </c>
      <c r="T191" s="20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09" t="s">
        <v>142</v>
      </c>
      <c r="AT191" s="209" t="s">
        <v>137</v>
      </c>
      <c r="AU191" s="209" t="s">
        <v>82</v>
      </c>
      <c r="AY191" s="18" t="s">
        <v>135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8" t="s">
        <v>80</v>
      </c>
      <c r="BK191" s="210">
        <f>ROUND(I191*H191,2)</f>
        <v>0</v>
      </c>
      <c r="BL191" s="18" t="s">
        <v>142</v>
      </c>
      <c r="BM191" s="209" t="s">
        <v>304</v>
      </c>
    </row>
    <row r="192" spans="1:47" s="2" customFormat="1" ht="12">
      <c r="A192" s="39"/>
      <c r="B192" s="40"/>
      <c r="C192" s="41"/>
      <c r="D192" s="211" t="s">
        <v>144</v>
      </c>
      <c r="E192" s="41"/>
      <c r="F192" s="212" t="s">
        <v>305</v>
      </c>
      <c r="G192" s="41"/>
      <c r="H192" s="41"/>
      <c r="I192" s="213"/>
      <c r="J192" s="41"/>
      <c r="K192" s="41"/>
      <c r="L192" s="45"/>
      <c r="M192" s="214"/>
      <c r="N192" s="215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144</v>
      </c>
      <c r="AU192" s="18" t="s">
        <v>82</v>
      </c>
    </row>
    <row r="193" spans="1:47" s="2" customFormat="1" ht="12">
      <c r="A193" s="39"/>
      <c r="B193" s="40"/>
      <c r="C193" s="41"/>
      <c r="D193" s="216" t="s">
        <v>146</v>
      </c>
      <c r="E193" s="41"/>
      <c r="F193" s="217" t="s">
        <v>306</v>
      </c>
      <c r="G193" s="41"/>
      <c r="H193" s="41"/>
      <c r="I193" s="213"/>
      <c r="J193" s="41"/>
      <c r="K193" s="41"/>
      <c r="L193" s="45"/>
      <c r="M193" s="214"/>
      <c r="N193" s="215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146</v>
      </c>
      <c r="AU193" s="18" t="s">
        <v>82</v>
      </c>
    </row>
    <row r="194" spans="1:51" s="13" customFormat="1" ht="12">
      <c r="A194" s="13"/>
      <c r="B194" s="218"/>
      <c r="C194" s="219"/>
      <c r="D194" s="216" t="s">
        <v>148</v>
      </c>
      <c r="E194" s="220" t="s">
        <v>19</v>
      </c>
      <c r="F194" s="221" t="s">
        <v>307</v>
      </c>
      <c r="G194" s="219"/>
      <c r="H194" s="222">
        <v>2.4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148</v>
      </c>
      <c r="AU194" s="228" t="s">
        <v>82</v>
      </c>
      <c r="AV194" s="13" t="s">
        <v>82</v>
      </c>
      <c r="AW194" s="13" t="s">
        <v>36</v>
      </c>
      <c r="AX194" s="13" t="s">
        <v>80</v>
      </c>
      <c r="AY194" s="228" t="s">
        <v>135</v>
      </c>
    </row>
    <row r="195" spans="1:65" s="2" customFormat="1" ht="16.5" customHeight="1">
      <c r="A195" s="39"/>
      <c r="B195" s="40"/>
      <c r="C195" s="198" t="s">
        <v>308</v>
      </c>
      <c r="D195" s="198" t="s">
        <v>137</v>
      </c>
      <c r="E195" s="199" t="s">
        <v>309</v>
      </c>
      <c r="F195" s="200" t="s">
        <v>310</v>
      </c>
      <c r="G195" s="201" t="s">
        <v>222</v>
      </c>
      <c r="H195" s="202">
        <v>42</v>
      </c>
      <c r="I195" s="203"/>
      <c r="J195" s="204">
        <f>ROUND(I195*H195,2)</f>
        <v>0</v>
      </c>
      <c r="K195" s="200" t="s">
        <v>141</v>
      </c>
      <c r="L195" s="45"/>
      <c r="M195" s="205" t="s">
        <v>19</v>
      </c>
      <c r="N195" s="206" t="s">
        <v>46</v>
      </c>
      <c r="O195" s="85"/>
      <c r="P195" s="207">
        <f>O195*H195</f>
        <v>0</v>
      </c>
      <c r="Q195" s="207">
        <v>0.0015</v>
      </c>
      <c r="R195" s="207">
        <f>Q195*H195</f>
        <v>0.063</v>
      </c>
      <c r="S195" s="207">
        <v>0</v>
      </c>
      <c r="T195" s="20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09" t="s">
        <v>142</v>
      </c>
      <c r="AT195" s="209" t="s">
        <v>137</v>
      </c>
      <c r="AU195" s="209" t="s">
        <v>82</v>
      </c>
      <c r="AY195" s="18" t="s">
        <v>135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8" t="s">
        <v>80</v>
      </c>
      <c r="BK195" s="210">
        <f>ROUND(I195*H195,2)</f>
        <v>0</v>
      </c>
      <c r="BL195" s="18" t="s">
        <v>142</v>
      </c>
      <c r="BM195" s="209" t="s">
        <v>311</v>
      </c>
    </row>
    <row r="196" spans="1:47" s="2" customFormat="1" ht="12">
      <c r="A196" s="39"/>
      <c r="B196" s="40"/>
      <c r="C196" s="41"/>
      <c r="D196" s="211" t="s">
        <v>144</v>
      </c>
      <c r="E196" s="41"/>
      <c r="F196" s="212" t="s">
        <v>312</v>
      </c>
      <c r="G196" s="41"/>
      <c r="H196" s="41"/>
      <c r="I196" s="213"/>
      <c r="J196" s="41"/>
      <c r="K196" s="41"/>
      <c r="L196" s="45"/>
      <c r="M196" s="214"/>
      <c r="N196" s="215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144</v>
      </c>
      <c r="AU196" s="18" t="s">
        <v>82</v>
      </c>
    </row>
    <row r="197" spans="1:51" s="13" customFormat="1" ht="12">
      <c r="A197" s="13"/>
      <c r="B197" s="218"/>
      <c r="C197" s="219"/>
      <c r="D197" s="216" t="s">
        <v>148</v>
      </c>
      <c r="E197" s="220" t="s">
        <v>19</v>
      </c>
      <c r="F197" s="221" t="s">
        <v>313</v>
      </c>
      <c r="G197" s="219"/>
      <c r="H197" s="222">
        <v>8.4</v>
      </c>
      <c r="I197" s="223"/>
      <c r="J197" s="219"/>
      <c r="K197" s="219"/>
      <c r="L197" s="224"/>
      <c r="M197" s="225"/>
      <c r="N197" s="226"/>
      <c r="O197" s="226"/>
      <c r="P197" s="226"/>
      <c r="Q197" s="226"/>
      <c r="R197" s="226"/>
      <c r="S197" s="226"/>
      <c r="T197" s="22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8" t="s">
        <v>148</v>
      </c>
      <c r="AU197" s="228" t="s">
        <v>82</v>
      </c>
      <c r="AV197" s="13" t="s">
        <v>82</v>
      </c>
      <c r="AW197" s="13" t="s">
        <v>36</v>
      </c>
      <c r="AX197" s="13" t="s">
        <v>75</v>
      </c>
      <c r="AY197" s="228" t="s">
        <v>135</v>
      </c>
    </row>
    <row r="198" spans="1:51" s="13" customFormat="1" ht="12">
      <c r="A198" s="13"/>
      <c r="B198" s="218"/>
      <c r="C198" s="219"/>
      <c r="D198" s="216" t="s">
        <v>148</v>
      </c>
      <c r="E198" s="220" t="s">
        <v>19</v>
      </c>
      <c r="F198" s="221" t="s">
        <v>314</v>
      </c>
      <c r="G198" s="219"/>
      <c r="H198" s="222">
        <v>19.6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8" t="s">
        <v>148</v>
      </c>
      <c r="AU198" s="228" t="s">
        <v>82</v>
      </c>
      <c r="AV198" s="13" t="s">
        <v>82</v>
      </c>
      <c r="AW198" s="13" t="s">
        <v>36</v>
      </c>
      <c r="AX198" s="13" t="s">
        <v>75</v>
      </c>
      <c r="AY198" s="228" t="s">
        <v>135</v>
      </c>
    </row>
    <row r="199" spans="1:51" s="13" customFormat="1" ht="12">
      <c r="A199" s="13"/>
      <c r="B199" s="218"/>
      <c r="C199" s="219"/>
      <c r="D199" s="216" t="s">
        <v>148</v>
      </c>
      <c r="E199" s="220" t="s">
        <v>19</v>
      </c>
      <c r="F199" s="221" t="s">
        <v>315</v>
      </c>
      <c r="G199" s="219"/>
      <c r="H199" s="222">
        <v>14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8" t="s">
        <v>148</v>
      </c>
      <c r="AU199" s="228" t="s">
        <v>82</v>
      </c>
      <c r="AV199" s="13" t="s">
        <v>82</v>
      </c>
      <c r="AW199" s="13" t="s">
        <v>36</v>
      </c>
      <c r="AX199" s="13" t="s">
        <v>75</v>
      </c>
      <c r="AY199" s="228" t="s">
        <v>135</v>
      </c>
    </row>
    <row r="200" spans="1:51" s="15" customFormat="1" ht="12">
      <c r="A200" s="15"/>
      <c r="B200" s="249"/>
      <c r="C200" s="250"/>
      <c r="D200" s="216" t="s">
        <v>148</v>
      </c>
      <c r="E200" s="251" t="s">
        <v>19</v>
      </c>
      <c r="F200" s="252" t="s">
        <v>256</v>
      </c>
      <c r="G200" s="250"/>
      <c r="H200" s="253">
        <v>42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9" t="s">
        <v>148</v>
      </c>
      <c r="AU200" s="259" t="s">
        <v>82</v>
      </c>
      <c r="AV200" s="15" t="s">
        <v>142</v>
      </c>
      <c r="AW200" s="15" t="s">
        <v>36</v>
      </c>
      <c r="AX200" s="15" t="s">
        <v>80</v>
      </c>
      <c r="AY200" s="259" t="s">
        <v>135</v>
      </c>
    </row>
    <row r="201" spans="1:63" s="12" customFormat="1" ht="22.8" customHeight="1">
      <c r="A201" s="12"/>
      <c r="B201" s="182"/>
      <c r="C201" s="183"/>
      <c r="D201" s="184" t="s">
        <v>74</v>
      </c>
      <c r="E201" s="196" t="s">
        <v>316</v>
      </c>
      <c r="F201" s="196" t="s">
        <v>317</v>
      </c>
      <c r="G201" s="183"/>
      <c r="H201" s="183"/>
      <c r="I201" s="186"/>
      <c r="J201" s="197">
        <f>BK201</f>
        <v>0</v>
      </c>
      <c r="K201" s="183"/>
      <c r="L201" s="188"/>
      <c r="M201" s="189"/>
      <c r="N201" s="190"/>
      <c r="O201" s="190"/>
      <c r="P201" s="191">
        <f>SUM(P202:P210)</f>
        <v>0</v>
      </c>
      <c r="Q201" s="190"/>
      <c r="R201" s="191">
        <f>SUM(R202:R210)</f>
        <v>0.033912</v>
      </c>
      <c r="S201" s="190"/>
      <c r="T201" s="192">
        <f>SUM(T202:T210)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3" t="s">
        <v>80</v>
      </c>
      <c r="AT201" s="194" t="s">
        <v>74</v>
      </c>
      <c r="AU201" s="194" t="s">
        <v>80</v>
      </c>
      <c r="AY201" s="193" t="s">
        <v>135</v>
      </c>
      <c r="BK201" s="195">
        <f>SUM(BK202:BK210)</f>
        <v>0</v>
      </c>
    </row>
    <row r="202" spans="1:65" s="2" customFormat="1" ht="21.75" customHeight="1">
      <c r="A202" s="39"/>
      <c r="B202" s="40"/>
      <c r="C202" s="198" t="s">
        <v>318</v>
      </c>
      <c r="D202" s="198" t="s">
        <v>137</v>
      </c>
      <c r="E202" s="199" t="s">
        <v>319</v>
      </c>
      <c r="F202" s="200" t="s">
        <v>320</v>
      </c>
      <c r="G202" s="201" t="s">
        <v>209</v>
      </c>
      <c r="H202" s="202">
        <v>0.9</v>
      </c>
      <c r="I202" s="203"/>
      <c r="J202" s="204">
        <f>ROUND(I202*H202,2)</f>
        <v>0</v>
      </c>
      <c r="K202" s="200" t="s">
        <v>141</v>
      </c>
      <c r="L202" s="45"/>
      <c r="M202" s="205" t="s">
        <v>19</v>
      </c>
      <c r="N202" s="206" t="s">
        <v>46</v>
      </c>
      <c r="O202" s="85"/>
      <c r="P202" s="207">
        <f>O202*H202</f>
        <v>0</v>
      </c>
      <c r="Q202" s="207">
        <v>0.00735</v>
      </c>
      <c r="R202" s="207">
        <f>Q202*H202</f>
        <v>0.006615</v>
      </c>
      <c r="S202" s="207">
        <v>0</v>
      </c>
      <c r="T202" s="20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09" t="s">
        <v>142</v>
      </c>
      <c r="AT202" s="209" t="s">
        <v>137</v>
      </c>
      <c r="AU202" s="209" t="s">
        <v>82</v>
      </c>
      <c r="AY202" s="18" t="s">
        <v>135</v>
      </c>
      <c r="BE202" s="210">
        <f>IF(N202="základní",J202,0)</f>
        <v>0</v>
      </c>
      <c r="BF202" s="210">
        <f>IF(N202="snížená",J202,0)</f>
        <v>0</v>
      </c>
      <c r="BG202" s="210">
        <f>IF(N202="zákl. přenesená",J202,0)</f>
        <v>0</v>
      </c>
      <c r="BH202" s="210">
        <f>IF(N202="sníž. přenesená",J202,0)</f>
        <v>0</v>
      </c>
      <c r="BI202" s="210">
        <f>IF(N202="nulová",J202,0)</f>
        <v>0</v>
      </c>
      <c r="BJ202" s="18" t="s">
        <v>80</v>
      </c>
      <c r="BK202" s="210">
        <f>ROUND(I202*H202,2)</f>
        <v>0</v>
      </c>
      <c r="BL202" s="18" t="s">
        <v>142</v>
      </c>
      <c r="BM202" s="209" t="s">
        <v>321</v>
      </c>
    </row>
    <row r="203" spans="1:47" s="2" customFormat="1" ht="12">
      <c r="A203" s="39"/>
      <c r="B203" s="40"/>
      <c r="C203" s="41"/>
      <c r="D203" s="211" t="s">
        <v>144</v>
      </c>
      <c r="E203" s="41"/>
      <c r="F203" s="212" t="s">
        <v>322</v>
      </c>
      <c r="G203" s="41"/>
      <c r="H203" s="41"/>
      <c r="I203" s="213"/>
      <c r="J203" s="41"/>
      <c r="K203" s="41"/>
      <c r="L203" s="45"/>
      <c r="M203" s="214"/>
      <c r="N203" s="215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144</v>
      </c>
      <c r="AU203" s="18" t="s">
        <v>82</v>
      </c>
    </row>
    <row r="204" spans="1:51" s="13" customFormat="1" ht="12">
      <c r="A204" s="13"/>
      <c r="B204" s="218"/>
      <c r="C204" s="219"/>
      <c r="D204" s="216" t="s">
        <v>148</v>
      </c>
      <c r="E204" s="220" t="s">
        <v>19</v>
      </c>
      <c r="F204" s="221" t="s">
        <v>323</v>
      </c>
      <c r="G204" s="219"/>
      <c r="H204" s="222">
        <v>0.9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148</v>
      </c>
      <c r="AU204" s="228" t="s">
        <v>82</v>
      </c>
      <c r="AV204" s="13" t="s">
        <v>82</v>
      </c>
      <c r="AW204" s="13" t="s">
        <v>36</v>
      </c>
      <c r="AX204" s="13" t="s">
        <v>80</v>
      </c>
      <c r="AY204" s="228" t="s">
        <v>135</v>
      </c>
    </row>
    <row r="205" spans="1:65" s="2" customFormat="1" ht="24.15" customHeight="1">
      <c r="A205" s="39"/>
      <c r="B205" s="40"/>
      <c r="C205" s="198" t="s">
        <v>324</v>
      </c>
      <c r="D205" s="198" t="s">
        <v>137</v>
      </c>
      <c r="E205" s="199" t="s">
        <v>325</v>
      </c>
      <c r="F205" s="200" t="s">
        <v>326</v>
      </c>
      <c r="G205" s="201" t="s">
        <v>209</v>
      </c>
      <c r="H205" s="202">
        <v>0.9</v>
      </c>
      <c r="I205" s="203"/>
      <c r="J205" s="204">
        <f>ROUND(I205*H205,2)</f>
        <v>0</v>
      </c>
      <c r="K205" s="200" t="s">
        <v>141</v>
      </c>
      <c r="L205" s="45"/>
      <c r="M205" s="205" t="s">
        <v>19</v>
      </c>
      <c r="N205" s="206" t="s">
        <v>46</v>
      </c>
      <c r="O205" s="85"/>
      <c r="P205" s="207">
        <f>O205*H205</f>
        <v>0</v>
      </c>
      <c r="Q205" s="207">
        <v>0.00438</v>
      </c>
      <c r="R205" s="207">
        <f>Q205*H205</f>
        <v>0.003942</v>
      </c>
      <c r="S205" s="207">
        <v>0</v>
      </c>
      <c r="T205" s="20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09" t="s">
        <v>142</v>
      </c>
      <c r="AT205" s="209" t="s">
        <v>137</v>
      </c>
      <c r="AU205" s="209" t="s">
        <v>82</v>
      </c>
      <c r="AY205" s="18" t="s">
        <v>135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8" t="s">
        <v>80</v>
      </c>
      <c r="BK205" s="210">
        <f>ROUND(I205*H205,2)</f>
        <v>0</v>
      </c>
      <c r="BL205" s="18" t="s">
        <v>142</v>
      </c>
      <c r="BM205" s="209" t="s">
        <v>327</v>
      </c>
    </row>
    <row r="206" spans="1:47" s="2" customFormat="1" ht="12">
      <c r="A206" s="39"/>
      <c r="B206" s="40"/>
      <c r="C206" s="41"/>
      <c r="D206" s="211" t="s">
        <v>144</v>
      </c>
      <c r="E206" s="41"/>
      <c r="F206" s="212" t="s">
        <v>328</v>
      </c>
      <c r="G206" s="41"/>
      <c r="H206" s="41"/>
      <c r="I206" s="213"/>
      <c r="J206" s="41"/>
      <c r="K206" s="41"/>
      <c r="L206" s="45"/>
      <c r="M206" s="214"/>
      <c r="N206" s="215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144</v>
      </c>
      <c r="AU206" s="18" t="s">
        <v>82</v>
      </c>
    </row>
    <row r="207" spans="1:65" s="2" customFormat="1" ht="21.75" customHeight="1">
      <c r="A207" s="39"/>
      <c r="B207" s="40"/>
      <c r="C207" s="198" t="s">
        <v>329</v>
      </c>
      <c r="D207" s="198" t="s">
        <v>137</v>
      </c>
      <c r="E207" s="199" t="s">
        <v>330</v>
      </c>
      <c r="F207" s="200" t="s">
        <v>331</v>
      </c>
      <c r="G207" s="201" t="s">
        <v>209</v>
      </c>
      <c r="H207" s="202">
        <v>0.9</v>
      </c>
      <c r="I207" s="203"/>
      <c r="J207" s="204">
        <f>ROUND(I207*H207,2)</f>
        <v>0</v>
      </c>
      <c r="K207" s="200" t="s">
        <v>141</v>
      </c>
      <c r="L207" s="45"/>
      <c r="M207" s="205" t="s">
        <v>19</v>
      </c>
      <c r="N207" s="206" t="s">
        <v>46</v>
      </c>
      <c r="O207" s="85"/>
      <c r="P207" s="207">
        <f>O207*H207</f>
        <v>0</v>
      </c>
      <c r="Q207" s="207">
        <v>0.0231</v>
      </c>
      <c r="R207" s="207">
        <f>Q207*H207</f>
        <v>0.02079</v>
      </c>
      <c r="S207" s="207">
        <v>0</v>
      </c>
      <c r="T207" s="20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09" t="s">
        <v>142</v>
      </c>
      <c r="AT207" s="209" t="s">
        <v>137</v>
      </c>
      <c r="AU207" s="209" t="s">
        <v>82</v>
      </c>
      <c r="AY207" s="18" t="s">
        <v>135</v>
      </c>
      <c r="BE207" s="210">
        <f>IF(N207="základní",J207,0)</f>
        <v>0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8" t="s">
        <v>80</v>
      </c>
      <c r="BK207" s="210">
        <f>ROUND(I207*H207,2)</f>
        <v>0</v>
      </c>
      <c r="BL207" s="18" t="s">
        <v>142</v>
      </c>
      <c r="BM207" s="209" t="s">
        <v>332</v>
      </c>
    </row>
    <row r="208" spans="1:47" s="2" customFormat="1" ht="12">
      <c r="A208" s="39"/>
      <c r="B208" s="40"/>
      <c r="C208" s="41"/>
      <c r="D208" s="211" t="s">
        <v>144</v>
      </c>
      <c r="E208" s="41"/>
      <c r="F208" s="212" t="s">
        <v>333</v>
      </c>
      <c r="G208" s="41"/>
      <c r="H208" s="41"/>
      <c r="I208" s="213"/>
      <c r="J208" s="41"/>
      <c r="K208" s="41"/>
      <c r="L208" s="45"/>
      <c r="M208" s="214"/>
      <c r="N208" s="215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144</v>
      </c>
      <c r="AU208" s="18" t="s">
        <v>82</v>
      </c>
    </row>
    <row r="209" spans="1:65" s="2" customFormat="1" ht="24.15" customHeight="1">
      <c r="A209" s="39"/>
      <c r="B209" s="40"/>
      <c r="C209" s="198" t="s">
        <v>334</v>
      </c>
      <c r="D209" s="198" t="s">
        <v>137</v>
      </c>
      <c r="E209" s="199" t="s">
        <v>335</v>
      </c>
      <c r="F209" s="200" t="s">
        <v>336</v>
      </c>
      <c r="G209" s="201" t="s">
        <v>209</v>
      </c>
      <c r="H209" s="202">
        <v>0.9</v>
      </c>
      <c r="I209" s="203"/>
      <c r="J209" s="204">
        <f>ROUND(I209*H209,2)</f>
        <v>0</v>
      </c>
      <c r="K209" s="200" t="s">
        <v>141</v>
      </c>
      <c r="L209" s="45"/>
      <c r="M209" s="205" t="s">
        <v>19</v>
      </c>
      <c r="N209" s="206" t="s">
        <v>46</v>
      </c>
      <c r="O209" s="85"/>
      <c r="P209" s="207">
        <f>O209*H209</f>
        <v>0</v>
      </c>
      <c r="Q209" s="207">
        <v>0.00285</v>
      </c>
      <c r="R209" s="207">
        <f>Q209*H209</f>
        <v>0.002565</v>
      </c>
      <c r="S209" s="207">
        <v>0</v>
      </c>
      <c r="T209" s="208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9" t="s">
        <v>142</v>
      </c>
      <c r="AT209" s="209" t="s">
        <v>137</v>
      </c>
      <c r="AU209" s="209" t="s">
        <v>82</v>
      </c>
      <c r="AY209" s="18" t="s">
        <v>135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8" t="s">
        <v>80</v>
      </c>
      <c r="BK209" s="210">
        <f>ROUND(I209*H209,2)</f>
        <v>0</v>
      </c>
      <c r="BL209" s="18" t="s">
        <v>142</v>
      </c>
      <c r="BM209" s="209" t="s">
        <v>337</v>
      </c>
    </row>
    <row r="210" spans="1:47" s="2" customFormat="1" ht="12">
      <c r="A210" s="39"/>
      <c r="B210" s="40"/>
      <c r="C210" s="41"/>
      <c r="D210" s="211" t="s">
        <v>144</v>
      </c>
      <c r="E210" s="41"/>
      <c r="F210" s="212" t="s">
        <v>338</v>
      </c>
      <c r="G210" s="41"/>
      <c r="H210" s="41"/>
      <c r="I210" s="213"/>
      <c r="J210" s="41"/>
      <c r="K210" s="41"/>
      <c r="L210" s="45"/>
      <c r="M210" s="214"/>
      <c r="N210" s="21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144</v>
      </c>
      <c r="AU210" s="18" t="s">
        <v>82</v>
      </c>
    </row>
    <row r="211" spans="1:63" s="12" customFormat="1" ht="22.8" customHeight="1">
      <c r="A211" s="12"/>
      <c r="B211" s="182"/>
      <c r="C211" s="183"/>
      <c r="D211" s="184" t="s">
        <v>74</v>
      </c>
      <c r="E211" s="196" t="s">
        <v>339</v>
      </c>
      <c r="F211" s="196" t="s">
        <v>340</v>
      </c>
      <c r="G211" s="183"/>
      <c r="H211" s="183"/>
      <c r="I211" s="186"/>
      <c r="J211" s="197">
        <f>BK211</f>
        <v>0</v>
      </c>
      <c r="K211" s="183"/>
      <c r="L211" s="188"/>
      <c r="M211" s="189"/>
      <c r="N211" s="190"/>
      <c r="O211" s="190"/>
      <c r="P211" s="191">
        <f>SUM(P212:P228)</f>
        <v>0</v>
      </c>
      <c r="Q211" s="190"/>
      <c r="R211" s="191">
        <f>SUM(R212:R228)</f>
        <v>4.41248885</v>
      </c>
      <c r="S211" s="190"/>
      <c r="T211" s="192">
        <f>SUM(T212:T228)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3" t="s">
        <v>80</v>
      </c>
      <c r="AT211" s="194" t="s">
        <v>74</v>
      </c>
      <c r="AU211" s="194" t="s">
        <v>80</v>
      </c>
      <c r="AY211" s="193" t="s">
        <v>135</v>
      </c>
      <c r="BK211" s="195">
        <f>SUM(BK212:BK228)</f>
        <v>0</v>
      </c>
    </row>
    <row r="212" spans="1:65" s="2" customFormat="1" ht="21.75" customHeight="1">
      <c r="A212" s="39"/>
      <c r="B212" s="40"/>
      <c r="C212" s="198" t="s">
        <v>341</v>
      </c>
      <c r="D212" s="198" t="s">
        <v>137</v>
      </c>
      <c r="E212" s="199" t="s">
        <v>342</v>
      </c>
      <c r="F212" s="200" t="s">
        <v>343</v>
      </c>
      <c r="G212" s="201" t="s">
        <v>140</v>
      </c>
      <c r="H212" s="202">
        <v>1.367</v>
      </c>
      <c r="I212" s="203"/>
      <c r="J212" s="204">
        <f>ROUND(I212*H212,2)</f>
        <v>0</v>
      </c>
      <c r="K212" s="200" t="s">
        <v>141</v>
      </c>
      <c r="L212" s="45"/>
      <c r="M212" s="205" t="s">
        <v>19</v>
      </c>
      <c r="N212" s="206" t="s">
        <v>46</v>
      </c>
      <c r="O212" s="85"/>
      <c r="P212" s="207">
        <f>O212*H212</f>
        <v>0</v>
      </c>
      <c r="Q212" s="207">
        <v>2.30102</v>
      </c>
      <c r="R212" s="207">
        <f>Q212*H212</f>
        <v>3.14549434</v>
      </c>
      <c r="S212" s="207">
        <v>0</v>
      </c>
      <c r="T212" s="20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9" t="s">
        <v>142</v>
      </c>
      <c r="AT212" s="209" t="s">
        <v>137</v>
      </c>
      <c r="AU212" s="209" t="s">
        <v>82</v>
      </c>
      <c r="AY212" s="18" t="s">
        <v>135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8" t="s">
        <v>80</v>
      </c>
      <c r="BK212" s="210">
        <f>ROUND(I212*H212,2)</f>
        <v>0</v>
      </c>
      <c r="BL212" s="18" t="s">
        <v>142</v>
      </c>
      <c r="BM212" s="209" t="s">
        <v>344</v>
      </c>
    </row>
    <row r="213" spans="1:47" s="2" customFormat="1" ht="12">
      <c r="A213" s="39"/>
      <c r="B213" s="40"/>
      <c r="C213" s="41"/>
      <c r="D213" s="211" t="s">
        <v>144</v>
      </c>
      <c r="E213" s="41"/>
      <c r="F213" s="212" t="s">
        <v>345</v>
      </c>
      <c r="G213" s="41"/>
      <c r="H213" s="41"/>
      <c r="I213" s="213"/>
      <c r="J213" s="41"/>
      <c r="K213" s="41"/>
      <c r="L213" s="45"/>
      <c r="M213" s="214"/>
      <c r="N213" s="215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144</v>
      </c>
      <c r="AU213" s="18" t="s">
        <v>82</v>
      </c>
    </row>
    <row r="214" spans="1:51" s="13" customFormat="1" ht="12">
      <c r="A214" s="13"/>
      <c r="B214" s="218"/>
      <c r="C214" s="219"/>
      <c r="D214" s="216" t="s">
        <v>148</v>
      </c>
      <c r="E214" s="220" t="s">
        <v>19</v>
      </c>
      <c r="F214" s="221" t="s">
        <v>346</v>
      </c>
      <c r="G214" s="219"/>
      <c r="H214" s="222">
        <v>0.234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8" t="s">
        <v>148</v>
      </c>
      <c r="AU214" s="228" t="s">
        <v>82</v>
      </c>
      <c r="AV214" s="13" t="s">
        <v>82</v>
      </c>
      <c r="AW214" s="13" t="s">
        <v>36</v>
      </c>
      <c r="AX214" s="13" t="s">
        <v>75</v>
      </c>
      <c r="AY214" s="228" t="s">
        <v>135</v>
      </c>
    </row>
    <row r="215" spans="1:51" s="13" customFormat="1" ht="12">
      <c r="A215" s="13"/>
      <c r="B215" s="218"/>
      <c r="C215" s="219"/>
      <c r="D215" s="216" t="s">
        <v>148</v>
      </c>
      <c r="E215" s="220" t="s">
        <v>19</v>
      </c>
      <c r="F215" s="221" t="s">
        <v>347</v>
      </c>
      <c r="G215" s="219"/>
      <c r="H215" s="222">
        <v>0.234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8" t="s">
        <v>148</v>
      </c>
      <c r="AU215" s="228" t="s">
        <v>82</v>
      </c>
      <c r="AV215" s="13" t="s">
        <v>82</v>
      </c>
      <c r="AW215" s="13" t="s">
        <v>36</v>
      </c>
      <c r="AX215" s="13" t="s">
        <v>75</v>
      </c>
      <c r="AY215" s="228" t="s">
        <v>135</v>
      </c>
    </row>
    <row r="216" spans="1:51" s="13" customFormat="1" ht="12">
      <c r="A216" s="13"/>
      <c r="B216" s="218"/>
      <c r="C216" s="219"/>
      <c r="D216" s="216" t="s">
        <v>148</v>
      </c>
      <c r="E216" s="220" t="s">
        <v>19</v>
      </c>
      <c r="F216" s="221" t="s">
        <v>348</v>
      </c>
      <c r="G216" s="219"/>
      <c r="H216" s="222">
        <v>0.434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8" t="s">
        <v>148</v>
      </c>
      <c r="AU216" s="228" t="s">
        <v>82</v>
      </c>
      <c r="AV216" s="13" t="s">
        <v>82</v>
      </c>
      <c r="AW216" s="13" t="s">
        <v>36</v>
      </c>
      <c r="AX216" s="13" t="s">
        <v>75</v>
      </c>
      <c r="AY216" s="228" t="s">
        <v>135</v>
      </c>
    </row>
    <row r="217" spans="1:51" s="13" customFormat="1" ht="12">
      <c r="A217" s="13"/>
      <c r="B217" s="218"/>
      <c r="C217" s="219"/>
      <c r="D217" s="216" t="s">
        <v>148</v>
      </c>
      <c r="E217" s="220" t="s">
        <v>19</v>
      </c>
      <c r="F217" s="221" t="s">
        <v>349</v>
      </c>
      <c r="G217" s="219"/>
      <c r="H217" s="222">
        <v>0.465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8" t="s">
        <v>148</v>
      </c>
      <c r="AU217" s="228" t="s">
        <v>82</v>
      </c>
      <c r="AV217" s="13" t="s">
        <v>82</v>
      </c>
      <c r="AW217" s="13" t="s">
        <v>36</v>
      </c>
      <c r="AX217" s="13" t="s">
        <v>75</v>
      </c>
      <c r="AY217" s="228" t="s">
        <v>135</v>
      </c>
    </row>
    <row r="218" spans="1:51" s="15" customFormat="1" ht="12">
      <c r="A218" s="15"/>
      <c r="B218" s="249"/>
      <c r="C218" s="250"/>
      <c r="D218" s="216" t="s">
        <v>148</v>
      </c>
      <c r="E218" s="251" t="s">
        <v>19</v>
      </c>
      <c r="F218" s="252" t="s">
        <v>256</v>
      </c>
      <c r="G218" s="250"/>
      <c r="H218" s="253">
        <v>1.367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9" t="s">
        <v>148</v>
      </c>
      <c r="AU218" s="259" t="s">
        <v>82</v>
      </c>
      <c r="AV218" s="15" t="s">
        <v>142</v>
      </c>
      <c r="AW218" s="15" t="s">
        <v>36</v>
      </c>
      <c r="AX218" s="15" t="s">
        <v>80</v>
      </c>
      <c r="AY218" s="259" t="s">
        <v>135</v>
      </c>
    </row>
    <row r="219" spans="1:65" s="2" customFormat="1" ht="24.15" customHeight="1">
      <c r="A219" s="39"/>
      <c r="B219" s="40"/>
      <c r="C219" s="198" t="s">
        <v>350</v>
      </c>
      <c r="D219" s="198" t="s">
        <v>137</v>
      </c>
      <c r="E219" s="199" t="s">
        <v>351</v>
      </c>
      <c r="F219" s="200" t="s">
        <v>352</v>
      </c>
      <c r="G219" s="201" t="s">
        <v>140</v>
      </c>
      <c r="H219" s="202">
        <v>0.54</v>
      </c>
      <c r="I219" s="203"/>
      <c r="J219" s="204">
        <f>ROUND(I219*H219,2)</f>
        <v>0</v>
      </c>
      <c r="K219" s="200" t="s">
        <v>141</v>
      </c>
      <c r="L219" s="45"/>
      <c r="M219" s="205" t="s">
        <v>19</v>
      </c>
      <c r="N219" s="206" t="s">
        <v>46</v>
      </c>
      <c r="O219" s="85"/>
      <c r="P219" s="207">
        <f>O219*H219</f>
        <v>0</v>
      </c>
      <c r="Q219" s="207">
        <v>2.30102</v>
      </c>
      <c r="R219" s="207">
        <f>Q219*H219</f>
        <v>1.2425508</v>
      </c>
      <c r="S219" s="207">
        <v>0</v>
      </c>
      <c r="T219" s="208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09" t="s">
        <v>142</v>
      </c>
      <c r="AT219" s="209" t="s">
        <v>137</v>
      </c>
      <c r="AU219" s="209" t="s">
        <v>82</v>
      </c>
      <c r="AY219" s="18" t="s">
        <v>135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8" t="s">
        <v>80</v>
      </c>
      <c r="BK219" s="210">
        <f>ROUND(I219*H219,2)</f>
        <v>0</v>
      </c>
      <c r="BL219" s="18" t="s">
        <v>142</v>
      </c>
      <c r="BM219" s="209" t="s">
        <v>353</v>
      </c>
    </row>
    <row r="220" spans="1:47" s="2" customFormat="1" ht="12">
      <c r="A220" s="39"/>
      <c r="B220" s="40"/>
      <c r="C220" s="41"/>
      <c r="D220" s="211" t="s">
        <v>144</v>
      </c>
      <c r="E220" s="41"/>
      <c r="F220" s="212" t="s">
        <v>354</v>
      </c>
      <c r="G220" s="41"/>
      <c r="H220" s="41"/>
      <c r="I220" s="213"/>
      <c r="J220" s="41"/>
      <c r="K220" s="41"/>
      <c r="L220" s="45"/>
      <c r="M220" s="214"/>
      <c r="N220" s="215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144</v>
      </c>
      <c r="AU220" s="18" t="s">
        <v>82</v>
      </c>
    </row>
    <row r="221" spans="1:51" s="13" customFormat="1" ht="12">
      <c r="A221" s="13"/>
      <c r="B221" s="218"/>
      <c r="C221" s="219"/>
      <c r="D221" s="216" t="s">
        <v>148</v>
      </c>
      <c r="E221" s="220" t="s">
        <v>19</v>
      </c>
      <c r="F221" s="221" t="s">
        <v>355</v>
      </c>
      <c r="G221" s="219"/>
      <c r="H221" s="222">
        <v>0.54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8" t="s">
        <v>148</v>
      </c>
      <c r="AU221" s="228" t="s">
        <v>82</v>
      </c>
      <c r="AV221" s="13" t="s">
        <v>82</v>
      </c>
      <c r="AW221" s="13" t="s">
        <v>36</v>
      </c>
      <c r="AX221" s="13" t="s">
        <v>80</v>
      </c>
      <c r="AY221" s="228" t="s">
        <v>135</v>
      </c>
    </row>
    <row r="222" spans="1:65" s="2" customFormat="1" ht="16.5" customHeight="1">
      <c r="A222" s="39"/>
      <c r="B222" s="40"/>
      <c r="C222" s="198" t="s">
        <v>356</v>
      </c>
      <c r="D222" s="198" t="s">
        <v>137</v>
      </c>
      <c r="E222" s="199" t="s">
        <v>357</v>
      </c>
      <c r="F222" s="200" t="s">
        <v>358</v>
      </c>
      <c r="G222" s="201" t="s">
        <v>173</v>
      </c>
      <c r="H222" s="202">
        <v>0.023</v>
      </c>
      <c r="I222" s="203"/>
      <c r="J222" s="204">
        <f>ROUND(I222*H222,2)</f>
        <v>0</v>
      </c>
      <c r="K222" s="200" t="s">
        <v>141</v>
      </c>
      <c r="L222" s="45"/>
      <c r="M222" s="205" t="s">
        <v>19</v>
      </c>
      <c r="N222" s="206" t="s">
        <v>46</v>
      </c>
      <c r="O222" s="85"/>
      <c r="P222" s="207">
        <f>O222*H222</f>
        <v>0</v>
      </c>
      <c r="Q222" s="207">
        <v>1.06277</v>
      </c>
      <c r="R222" s="207">
        <f>Q222*H222</f>
        <v>0.02444371</v>
      </c>
      <c r="S222" s="207">
        <v>0</v>
      </c>
      <c r="T222" s="208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09" t="s">
        <v>142</v>
      </c>
      <c r="AT222" s="209" t="s">
        <v>137</v>
      </c>
      <c r="AU222" s="209" t="s">
        <v>82</v>
      </c>
      <c r="AY222" s="18" t="s">
        <v>135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8" t="s">
        <v>80</v>
      </c>
      <c r="BK222" s="210">
        <f>ROUND(I222*H222,2)</f>
        <v>0</v>
      </c>
      <c r="BL222" s="18" t="s">
        <v>142</v>
      </c>
      <c r="BM222" s="209" t="s">
        <v>359</v>
      </c>
    </row>
    <row r="223" spans="1:47" s="2" customFormat="1" ht="12">
      <c r="A223" s="39"/>
      <c r="B223" s="40"/>
      <c r="C223" s="41"/>
      <c r="D223" s="211" t="s">
        <v>144</v>
      </c>
      <c r="E223" s="41"/>
      <c r="F223" s="212" t="s">
        <v>360</v>
      </c>
      <c r="G223" s="41"/>
      <c r="H223" s="41"/>
      <c r="I223" s="213"/>
      <c r="J223" s="41"/>
      <c r="K223" s="41"/>
      <c r="L223" s="45"/>
      <c r="M223" s="214"/>
      <c r="N223" s="215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144</v>
      </c>
      <c r="AU223" s="18" t="s">
        <v>82</v>
      </c>
    </row>
    <row r="224" spans="1:51" s="13" customFormat="1" ht="12">
      <c r="A224" s="13"/>
      <c r="B224" s="218"/>
      <c r="C224" s="219"/>
      <c r="D224" s="216" t="s">
        <v>148</v>
      </c>
      <c r="E224" s="220" t="s">
        <v>19</v>
      </c>
      <c r="F224" s="221" t="s">
        <v>361</v>
      </c>
      <c r="G224" s="219"/>
      <c r="H224" s="222">
        <v>0.004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8" t="s">
        <v>148</v>
      </c>
      <c r="AU224" s="228" t="s">
        <v>82</v>
      </c>
      <c r="AV224" s="13" t="s">
        <v>82</v>
      </c>
      <c r="AW224" s="13" t="s">
        <v>36</v>
      </c>
      <c r="AX224" s="13" t="s">
        <v>75</v>
      </c>
      <c r="AY224" s="228" t="s">
        <v>135</v>
      </c>
    </row>
    <row r="225" spans="1:51" s="13" customFormat="1" ht="12">
      <c r="A225" s="13"/>
      <c r="B225" s="218"/>
      <c r="C225" s="219"/>
      <c r="D225" s="216" t="s">
        <v>148</v>
      </c>
      <c r="E225" s="220" t="s">
        <v>19</v>
      </c>
      <c r="F225" s="221" t="s">
        <v>362</v>
      </c>
      <c r="G225" s="219"/>
      <c r="H225" s="222">
        <v>0.004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8" t="s">
        <v>148</v>
      </c>
      <c r="AU225" s="228" t="s">
        <v>82</v>
      </c>
      <c r="AV225" s="13" t="s">
        <v>82</v>
      </c>
      <c r="AW225" s="13" t="s">
        <v>36</v>
      </c>
      <c r="AX225" s="13" t="s">
        <v>75</v>
      </c>
      <c r="AY225" s="228" t="s">
        <v>135</v>
      </c>
    </row>
    <row r="226" spans="1:51" s="13" customFormat="1" ht="12">
      <c r="A226" s="13"/>
      <c r="B226" s="218"/>
      <c r="C226" s="219"/>
      <c r="D226" s="216" t="s">
        <v>148</v>
      </c>
      <c r="E226" s="220" t="s">
        <v>19</v>
      </c>
      <c r="F226" s="221" t="s">
        <v>363</v>
      </c>
      <c r="G226" s="219"/>
      <c r="H226" s="222">
        <v>0.007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8" t="s">
        <v>148</v>
      </c>
      <c r="AU226" s="228" t="s">
        <v>82</v>
      </c>
      <c r="AV226" s="13" t="s">
        <v>82</v>
      </c>
      <c r="AW226" s="13" t="s">
        <v>36</v>
      </c>
      <c r="AX226" s="13" t="s">
        <v>75</v>
      </c>
      <c r="AY226" s="228" t="s">
        <v>135</v>
      </c>
    </row>
    <row r="227" spans="1:51" s="13" customFormat="1" ht="12">
      <c r="A227" s="13"/>
      <c r="B227" s="218"/>
      <c r="C227" s="219"/>
      <c r="D227" s="216" t="s">
        <v>148</v>
      </c>
      <c r="E227" s="220" t="s">
        <v>19</v>
      </c>
      <c r="F227" s="221" t="s">
        <v>364</v>
      </c>
      <c r="G227" s="219"/>
      <c r="H227" s="222">
        <v>0.008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148</v>
      </c>
      <c r="AU227" s="228" t="s">
        <v>82</v>
      </c>
      <c r="AV227" s="13" t="s">
        <v>82</v>
      </c>
      <c r="AW227" s="13" t="s">
        <v>36</v>
      </c>
      <c r="AX227" s="13" t="s">
        <v>75</v>
      </c>
      <c r="AY227" s="228" t="s">
        <v>135</v>
      </c>
    </row>
    <row r="228" spans="1:51" s="15" customFormat="1" ht="12">
      <c r="A228" s="15"/>
      <c r="B228" s="249"/>
      <c r="C228" s="250"/>
      <c r="D228" s="216" t="s">
        <v>148</v>
      </c>
      <c r="E228" s="251" t="s">
        <v>19</v>
      </c>
      <c r="F228" s="252" t="s">
        <v>256</v>
      </c>
      <c r="G228" s="250"/>
      <c r="H228" s="253">
        <v>0.023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9" t="s">
        <v>148</v>
      </c>
      <c r="AU228" s="259" t="s">
        <v>82</v>
      </c>
      <c r="AV228" s="15" t="s">
        <v>142</v>
      </c>
      <c r="AW228" s="15" t="s">
        <v>36</v>
      </c>
      <c r="AX228" s="15" t="s">
        <v>80</v>
      </c>
      <c r="AY228" s="259" t="s">
        <v>135</v>
      </c>
    </row>
    <row r="229" spans="1:63" s="12" customFormat="1" ht="22.8" customHeight="1">
      <c r="A229" s="12"/>
      <c r="B229" s="182"/>
      <c r="C229" s="183"/>
      <c r="D229" s="184" t="s">
        <v>74</v>
      </c>
      <c r="E229" s="196" t="s">
        <v>365</v>
      </c>
      <c r="F229" s="196" t="s">
        <v>366</v>
      </c>
      <c r="G229" s="183"/>
      <c r="H229" s="183"/>
      <c r="I229" s="186"/>
      <c r="J229" s="197">
        <f>BK229</f>
        <v>0</v>
      </c>
      <c r="K229" s="183"/>
      <c r="L229" s="188"/>
      <c r="M229" s="189"/>
      <c r="N229" s="190"/>
      <c r="O229" s="190"/>
      <c r="P229" s="191">
        <f>SUM(P230:P235)</f>
        <v>0</v>
      </c>
      <c r="Q229" s="190"/>
      <c r="R229" s="191">
        <f>SUM(R230:R235)</f>
        <v>0.1787</v>
      </c>
      <c r="S229" s="190"/>
      <c r="T229" s="192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93" t="s">
        <v>80</v>
      </c>
      <c r="AT229" s="194" t="s">
        <v>74</v>
      </c>
      <c r="AU229" s="194" t="s">
        <v>80</v>
      </c>
      <c r="AY229" s="193" t="s">
        <v>135</v>
      </c>
      <c r="BK229" s="195">
        <f>SUM(BK230:BK235)</f>
        <v>0</v>
      </c>
    </row>
    <row r="230" spans="1:65" s="2" customFormat="1" ht="24.15" customHeight="1">
      <c r="A230" s="39"/>
      <c r="B230" s="40"/>
      <c r="C230" s="198" t="s">
        <v>367</v>
      </c>
      <c r="D230" s="198" t="s">
        <v>137</v>
      </c>
      <c r="E230" s="199" t="s">
        <v>368</v>
      </c>
      <c r="F230" s="200" t="s">
        <v>369</v>
      </c>
      <c r="G230" s="201" t="s">
        <v>245</v>
      </c>
      <c r="H230" s="202">
        <v>2</v>
      </c>
      <c r="I230" s="203"/>
      <c r="J230" s="204">
        <f>ROUND(I230*H230,2)</f>
        <v>0</v>
      </c>
      <c r="K230" s="200" t="s">
        <v>141</v>
      </c>
      <c r="L230" s="45"/>
      <c r="M230" s="205" t="s">
        <v>19</v>
      </c>
      <c r="N230" s="206" t="s">
        <v>46</v>
      </c>
      <c r="O230" s="85"/>
      <c r="P230" s="207">
        <f>O230*H230</f>
        <v>0</v>
      </c>
      <c r="Q230" s="207">
        <v>0.01777</v>
      </c>
      <c r="R230" s="207">
        <f>Q230*H230</f>
        <v>0.03554</v>
      </c>
      <c r="S230" s="207">
        <v>0</v>
      </c>
      <c r="T230" s="208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9" t="s">
        <v>142</v>
      </c>
      <c r="AT230" s="209" t="s">
        <v>137</v>
      </c>
      <c r="AU230" s="209" t="s">
        <v>82</v>
      </c>
      <c r="AY230" s="18" t="s">
        <v>135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8" t="s">
        <v>80</v>
      </c>
      <c r="BK230" s="210">
        <f>ROUND(I230*H230,2)</f>
        <v>0</v>
      </c>
      <c r="BL230" s="18" t="s">
        <v>142</v>
      </c>
      <c r="BM230" s="209" t="s">
        <v>370</v>
      </c>
    </row>
    <row r="231" spans="1:47" s="2" customFormat="1" ht="12">
      <c r="A231" s="39"/>
      <c r="B231" s="40"/>
      <c r="C231" s="41"/>
      <c r="D231" s="211" t="s">
        <v>144</v>
      </c>
      <c r="E231" s="41"/>
      <c r="F231" s="212" t="s">
        <v>371</v>
      </c>
      <c r="G231" s="41"/>
      <c r="H231" s="41"/>
      <c r="I231" s="213"/>
      <c r="J231" s="41"/>
      <c r="K231" s="41"/>
      <c r="L231" s="45"/>
      <c r="M231" s="214"/>
      <c r="N231" s="21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144</v>
      </c>
      <c r="AU231" s="18" t="s">
        <v>82</v>
      </c>
    </row>
    <row r="232" spans="1:65" s="2" customFormat="1" ht="16.5" customHeight="1">
      <c r="A232" s="39"/>
      <c r="B232" s="40"/>
      <c r="C232" s="229" t="s">
        <v>372</v>
      </c>
      <c r="D232" s="229" t="s">
        <v>170</v>
      </c>
      <c r="E232" s="230" t="s">
        <v>373</v>
      </c>
      <c r="F232" s="231" t="s">
        <v>374</v>
      </c>
      <c r="G232" s="232" t="s">
        <v>245</v>
      </c>
      <c r="H232" s="233">
        <v>2</v>
      </c>
      <c r="I232" s="234"/>
      <c r="J232" s="235">
        <f>ROUND(I232*H232,2)</f>
        <v>0</v>
      </c>
      <c r="K232" s="231" t="s">
        <v>141</v>
      </c>
      <c r="L232" s="236"/>
      <c r="M232" s="237" t="s">
        <v>19</v>
      </c>
      <c r="N232" s="238" t="s">
        <v>46</v>
      </c>
      <c r="O232" s="85"/>
      <c r="P232" s="207">
        <f>O232*H232</f>
        <v>0</v>
      </c>
      <c r="Q232" s="207">
        <v>0.01225</v>
      </c>
      <c r="R232" s="207">
        <f>Q232*H232</f>
        <v>0.0245</v>
      </c>
      <c r="S232" s="207">
        <v>0</v>
      </c>
      <c r="T232" s="208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09" t="s">
        <v>174</v>
      </c>
      <c r="AT232" s="209" t="s">
        <v>170</v>
      </c>
      <c r="AU232" s="209" t="s">
        <v>82</v>
      </c>
      <c r="AY232" s="18" t="s">
        <v>135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8" t="s">
        <v>80</v>
      </c>
      <c r="BK232" s="210">
        <f>ROUND(I232*H232,2)</f>
        <v>0</v>
      </c>
      <c r="BL232" s="18" t="s">
        <v>142</v>
      </c>
      <c r="BM232" s="209" t="s">
        <v>375</v>
      </c>
    </row>
    <row r="233" spans="1:65" s="2" customFormat="1" ht="24.15" customHeight="1">
      <c r="A233" s="39"/>
      <c r="B233" s="40"/>
      <c r="C233" s="198" t="s">
        <v>376</v>
      </c>
      <c r="D233" s="198" t="s">
        <v>137</v>
      </c>
      <c r="E233" s="199" t="s">
        <v>377</v>
      </c>
      <c r="F233" s="200" t="s">
        <v>378</v>
      </c>
      <c r="G233" s="201" t="s">
        <v>245</v>
      </c>
      <c r="H233" s="202">
        <v>2</v>
      </c>
      <c r="I233" s="203"/>
      <c r="J233" s="204">
        <f>ROUND(I233*H233,2)</f>
        <v>0</v>
      </c>
      <c r="K233" s="200" t="s">
        <v>141</v>
      </c>
      <c r="L233" s="45"/>
      <c r="M233" s="205" t="s">
        <v>19</v>
      </c>
      <c r="N233" s="206" t="s">
        <v>46</v>
      </c>
      <c r="O233" s="85"/>
      <c r="P233" s="207">
        <f>O233*H233</f>
        <v>0</v>
      </c>
      <c r="Q233" s="207">
        <v>0.04684</v>
      </c>
      <c r="R233" s="207">
        <f>Q233*H233</f>
        <v>0.09368</v>
      </c>
      <c r="S233" s="207">
        <v>0</v>
      </c>
      <c r="T233" s="208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09" t="s">
        <v>142</v>
      </c>
      <c r="AT233" s="209" t="s">
        <v>137</v>
      </c>
      <c r="AU233" s="209" t="s">
        <v>82</v>
      </c>
      <c r="AY233" s="18" t="s">
        <v>135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8" t="s">
        <v>80</v>
      </c>
      <c r="BK233" s="210">
        <f>ROUND(I233*H233,2)</f>
        <v>0</v>
      </c>
      <c r="BL233" s="18" t="s">
        <v>142</v>
      </c>
      <c r="BM233" s="209" t="s">
        <v>379</v>
      </c>
    </row>
    <row r="234" spans="1:47" s="2" customFormat="1" ht="12">
      <c r="A234" s="39"/>
      <c r="B234" s="40"/>
      <c r="C234" s="41"/>
      <c r="D234" s="211" t="s">
        <v>144</v>
      </c>
      <c r="E234" s="41"/>
      <c r="F234" s="212" t="s">
        <v>380</v>
      </c>
      <c r="G234" s="41"/>
      <c r="H234" s="41"/>
      <c r="I234" s="213"/>
      <c r="J234" s="41"/>
      <c r="K234" s="41"/>
      <c r="L234" s="45"/>
      <c r="M234" s="214"/>
      <c r="N234" s="21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144</v>
      </c>
      <c r="AU234" s="18" t="s">
        <v>82</v>
      </c>
    </row>
    <row r="235" spans="1:65" s="2" customFormat="1" ht="21.75" customHeight="1">
      <c r="A235" s="39"/>
      <c r="B235" s="40"/>
      <c r="C235" s="229" t="s">
        <v>381</v>
      </c>
      <c r="D235" s="229" t="s">
        <v>170</v>
      </c>
      <c r="E235" s="230" t="s">
        <v>382</v>
      </c>
      <c r="F235" s="231" t="s">
        <v>383</v>
      </c>
      <c r="G235" s="232" t="s">
        <v>245</v>
      </c>
      <c r="H235" s="233">
        <v>2</v>
      </c>
      <c r="I235" s="234"/>
      <c r="J235" s="235">
        <f>ROUND(I235*H235,2)</f>
        <v>0</v>
      </c>
      <c r="K235" s="231" t="s">
        <v>141</v>
      </c>
      <c r="L235" s="236"/>
      <c r="M235" s="237" t="s">
        <v>19</v>
      </c>
      <c r="N235" s="238" t="s">
        <v>46</v>
      </c>
      <c r="O235" s="85"/>
      <c r="P235" s="207">
        <f>O235*H235</f>
        <v>0</v>
      </c>
      <c r="Q235" s="207">
        <v>0.01249</v>
      </c>
      <c r="R235" s="207">
        <f>Q235*H235</f>
        <v>0.02498</v>
      </c>
      <c r="S235" s="207">
        <v>0</v>
      </c>
      <c r="T235" s="208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09" t="s">
        <v>174</v>
      </c>
      <c r="AT235" s="209" t="s">
        <v>170</v>
      </c>
      <c r="AU235" s="209" t="s">
        <v>82</v>
      </c>
      <c r="AY235" s="18" t="s">
        <v>135</v>
      </c>
      <c r="BE235" s="210">
        <f>IF(N235="základní",J235,0)</f>
        <v>0</v>
      </c>
      <c r="BF235" s="210">
        <f>IF(N235="snížená",J235,0)</f>
        <v>0</v>
      </c>
      <c r="BG235" s="210">
        <f>IF(N235="zákl. přenesená",J235,0)</f>
        <v>0</v>
      </c>
      <c r="BH235" s="210">
        <f>IF(N235="sníž. přenesená",J235,0)</f>
        <v>0</v>
      </c>
      <c r="BI235" s="210">
        <f>IF(N235="nulová",J235,0)</f>
        <v>0</v>
      </c>
      <c r="BJ235" s="18" t="s">
        <v>80</v>
      </c>
      <c r="BK235" s="210">
        <f>ROUND(I235*H235,2)</f>
        <v>0</v>
      </c>
      <c r="BL235" s="18" t="s">
        <v>142</v>
      </c>
      <c r="BM235" s="209" t="s">
        <v>384</v>
      </c>
    </row>
    <row r="236" spans="1:63" s="12" customFormat="1" ht="22.8" customHeight="1">
      <c r="A236" s="12"/>
      <c r="B236" s="182"/>
      <c r="C236" s="183"/>
      <c r="D236" s="184" t="s">
        <v>74</v>
      </c>
      <c r="E236" s="196" t="s">
        <v>385</v>
      </c>
      <c r="F236" s="196" t="s">
        <v>386</v>
      </c>
      <c r="G236" s="183"/>
      <c r="H236" s="183"/>
      <c r="I236" s="186"/>
      <c r="J236" s="197">
        <f>BK236</f>
        <v>0</v>
      </c>
      <c r="K236" s="183"/>
      <c r="L236" s="188"/>
      <c r="M236" s="189"/>
      <c r="N236" s="190"/>
      <c r="O236" s="190"/>
      <c r="P236" s="191">
        <f>SUM(P237:P241)</f>
        <v>0</v>
      </c>
      <c r="Q236" s="190"/>
      <c r="R236" s="191">
        <f>SUM(R237:R241)</f>
        <v>0.008775</v>
      </c>
      <c r="S236" s="190"/>
      <c r="T236" s="192">
        <f>SUM(T237:T241)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3" t="s">
        <v>80</v>
      </c>
      <c r="AT236" s="194" t="s">
        <v>74</v>
      </c>
      <c r="AU236" s="194" t="s">
        <v>80</v>
      </c>
      <c r="AY236" s="193" t="s">
        <v>135</v>
      </c>
      <c r="BK236" s="195">
        <f>SUM(BK237:BK241)</f>
        <v>0</v>
      </c>
    </row>
    <row r="237" spans="1:65" s="2" customFormat="1" ht="24.15" customHeight="1">
      <c r="A237" s="39"/>
      <c r="B237" s="40"/>
      <c r="C237" s="198" t="s">
        <v>387</v>
      </c>
      <c r="D237" s="198" t="s">
        <v>137</v>
      </c>
      <c r="E237" s="199" t="s">
        <v>388</v>
      </c>
      <c r="F237" s="200" t="s">
        <v>389</v>
      </c>
      <c r="G237" s="201" t="s">
        <v>209</v>
      </c>
      <c r="H237" s="202">
        <v>67.5</v>
      </c>
      <c r="I237" s="203"/>
      <c r="J237" s="204">
        <f>ROUND(I237*H237,2)</f>
        <v>0</v>
      </c>
      <c r="K237" s="200" t="s">
        <v>141</v>
      </c>
      <c r="L237" s="45"/>
      <c r="M237" s="205" t="s">
        <v>19</v>
      </c>
      <c r="N237" s="206" t="s">
        <v>46</v>
      </c>
      <c r="O237" s="85"/>
      <c r="P237" s="207">
        <f>O237*H237</f>
        <v>0</v>
      </c>
      <c r="Q237" s="207">
        <v>0.00013</v>
      </c>
      <c r="R237" s="207">
        <f>Q237*H237</f>
        <v>0.008775</v>
      </c>
      <c r="S237" s="207">
        <v>0</v>
      </c>
      <c r="T237" s="208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09" t="s">
        <v>142</v>
      </c>
      <c r="AT237" s="209" t="s">
        <v>137</v>
      </c>
      <c r="AU237" s="209" t="s">
        <v>82</v>
      </c>
      <c r="AY237" s="18" t="s">
        <v>135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8" t="s">
        <v>80</v>
      </c>
      <c r="BK237" s="210">
        <f>ROUND(I237*H237,2)</f>
        <v>0</v>
      </c>
      <c r="BL237" s="18" t="s">
        <v>142</v>
      </c>
      <c r="BM237" s="209" t="s">
        <v>390</v>
      </c>
    </row>
    <row r="238" spans="1:47" s="2" customFormat="1" ht="12">
      <c r="A238" s="39"/>
      <c r="B238" s="40"/>
      <c r="C238" s="41"/>
      <c r="D238" s="211" t="s">
        <v>144</v>
      </c>
      <c r="E238" s="41"/>
      <c r="F238" s="212" t="s">
        <v>391</v>
      </c>
      <c r="G238" s="41"/>
      <c r="H238" s="41"/>
      <c r="I238" s="213"/>
      <c r="J238" s="41"/>
      <c r="K238" s="41"/>
      <c r="L238" s="45"/>
      <c r="M238" s="214"/>
      <c r="N238" s="215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144</v>
      </c>
      <c r="AU238" s="18" t="s">
        <v>82</v>
      </c>
    </row>
    <row r="239" spans="1:51" s="13" customFormat="1" ht="12">
      <c r="A239" s="13"/>
      <c r="B239" s="218"/>
      <c r="C239" s="219"/>
      <c r="D239" s="216" t="s">
        <v>148</v>
      </c>
      <c r="E239" s="220" t="s">
        <v>19</v>
      </c>
      <c r="F239" s="221" t="s">
        <v>392</v>
      </c>
      <c r="G239" s="219"/>
      <c r="H239" s="222">
        <v>15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8" t="s">
        <v>148</v>
      </c>
      <c r="AU239" s="228" t="s">
        <v>82</v>
      </c>
      <c r="AV239" s="13" t="s">
        <v>82</v>
      </c>
      <c r="AW239" s="13" t="s">
        <v>36</v>
      </c>
      <c r="AX239" s="13" t="s">
        <v>75</v>
      </c>
      <c r="AY239" s="228" t="s">
        <v>135</v>
      </c>
    </row>
    <row r="240" spans="1:51" s="13" customFormat="1" ht="12">
      <c r="A240" s="13"/>
      <c r="B240" s="218"/>
      <c r="C240" s="219"/>
      <c r="D240" s="216" t="s">
        <v>148</v>
      </c>
      <c r="E240" s="220" t="s">
        <v>19</v>
      </c>
      <c r="F240" s="221" t="s">
        <v>393</v>
      </c>
      <c r="G240" s="219"/>
      <c r="H240" s="222">
        <v>52.5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8" t="s">
        <v>148</v>
      </c>
      <c r="AU240" s="228" t="s">
        <v>82</v>
      </c>
      <c r="AV240" s="13" t="s">
        <v>82</v>
      </c>
      <c r="AW240" s="13" t="s">
        <v>36</v>
      </c>
      <c r="AX240" s="13" t="s">
        <v>75</v>
      </c>
      <c r="AY240" s="228" t="s">
        <v>135</v>
      </c>
    </row>
    <row r="241" spans="1:51" s="15" customFormat="1" ht="12">
      <c r="A241" s="15"/>
      <c r="B241" s="249"/>
      <c r="C241" s="250"/>
      <c r="D241" s="216" t="s">
        <v>148</v>
      </c>
      <c r="E241" s="251" t="s">
        <v>19</v>
      </c>
      <c r="F241" s="252" t="s">
        <v>256</v>
      </c>
      <c r="G241" s="250"/>
      <c r="H241" s="253">
        <v>67.5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9" t="s">
        <v>148</v>
      </c>
      <c r="AU241" s="259" t="s">
        <v>82</v>
      </c>
      <c r="AV241" s="15" t="s">
        <v>142</v>
      </c>
      <c r="AW241" s="15" t="s">
        <v>36</v>
      </c>
      <c r="AX241" s="15" t="s">
        <v>80</v>
      </c>
      <c r="AY241" s="259" t="s">
        <v>135</v>
      </c>
    </row>
    <row r="242" spans="1:63" s="12" customFormat="1" ht="22.8" customHeight="1">
      <c r="A242" s="12"/>
      <c r="B242" s="182"/>
      <c r="C242" s="183"/>
      <c r="D242" s="184" t="s">
        <v>74</v>
      </c>
      <c r="E242" s="196" t="s">
        <v>394</v>
      </c>
      <c r="F242" s="196" t="s">
        <v>395</v>
      </c>
      <c r="G242" s="183"/>
      <c r="H242" s="183"/>
      <c r="I242" s="186"/>
      <c r="J242" s="197">
        <f>BK242</f>
        <v>0</v>
      </c>
      <c r="K242" s="183"/>
      <c r="L242" s="188"/>
      <c r="M242" s="189"/>
      <c r="N242" s="190"/>
      <c r="O242" s="190"/>
      <c r="P242" s="191">
        <f>SUM(P243:P246)</f>
        <v>0</v>
      </c>
      <c r="Q242" s="190"/>
      <c r="R242" s="191">
        <f>SUM(R243:R246)</f>
        <v>0.001</v>
      </c>
      <c r="S242" s="190"/>
      <c r="T242" s="192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93" t="s">
        <v>80</v>
      </c>
      <c r="AT242" s="194" t="s">
        <v>74</v>
      </c>
      <c r="AU242" s="194" t="s">
        <v>80</v>
      </c>
      <c r="AY242" s="193" t="s">
        <v>135</v>
      </c>
      <c r="BK242" s="195">
        <f>SUM(BK243:BK246)</f>
        <v>0</v>
      </c>
    </row>
    <row r="243" spans="1:65" s="2" customFormat="1" ht="16.5" customHeight="1">
      <c r="A243" s="39"/>
      <c r="B243" s="40"/>
      <c r="C243" s="198" t="s">
        <v>396</v>
      </c>
      <c r="D243" s="198" t="s">
        <v>137</v>
      </c>
      <c r="E243" s="199" t="s">
        <v>397</v>
      </c>
      <c r="F243" s="200" t="s">
        <v>398</v>
      </c>
      <c r="G243" s="201" t="s">
        <v>209</v>
      </c>
      <c r="H243" s="202">
        <v>100</v>
      </c>
      <c r="I243" s="203"/>
      <c r="J243" s="204">
        <f>ROUND(I243*H243,2)</f>
        <v>0</v>
      </c>
      <c r="K243" s="200" t="s">
        <v>141</v>
      </c>
      <c r="L243" s="45"/>
      <c r="M243" s="205" t="s">
        <v>19</v>
      </c>
      <c r="N243" s="206" t="s">
        <v>46</v>
      </c>
      <c r="O243" s="85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09" t="s">
        <v>142</v>
      </c>
      <c r="AT243" s="209" t="s">
        <v>137</v>
      </c>
      <c r="AU243" s="209" t="s">
        <v>82</v>
      </c>
      <c r="AY243" s="18" t="s">
        <v>135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8" t="s">
        <v>80</v>
      </c>
      <c r="BK243" s="210">
        <f>ROUND(I243*H243,2)</f>
        <v>0</v>
      </c>
      <c r="BL243" s="18" t="s">
        <v>142</v>
      </c>
      <c r="BM243" s="209" t="s">
        <v>399</v>
      </c>
    </row>
    <row r="244" spans="1:47" s="2" customFormat="1" ht="12">
      <c r="A244" s="39"/>
      <c r="B244" s="40"/>
      <c r="C244" s="41"/>
      <c r="D244" s="211" t="s">
        <v>144</v>
      </c>
      <c r="E244" s="41"/>
      <c r="F244" s="212" t="s">
        <v>400</v>
      </c>
      <c r="G244" s="41"/>
      <c r="H244" s="41"/>
      <c r="I244" s="213"/>
      <c r="J244" s="41"/>
      <c r="K244" s="41"/>
      <c r="L244" s="45"/>
      <c r="M244" s="214"/>
      <c r="N244" s="215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144</v>
      </c>
      <c r="AU244" s="18" t="s">
        <v>82</v>
      </c>
    </row>
    <row r="245" spans="1:65" s="2" customFormat="1" ht="16.5" customHeight="1">
      <c r="A245" s="39"/>
      <c r="B245" s="40"/>
      <c r="C245" s="198" t="s">
        <v>401</v>
      </c>
      <c r="D245" s="198" t="s">
        <v>137</v>
      </c>
      <c r="E245" s="199" t="s">
        <v>402</v>
      </c>
      <c r="F245" s="200" t="s">
        <v>403</v>
      </c>
      <c r="G245" s="201" t="s">
        <v>209</v>
      </c>
      <c r="H245" s="202">
        <v>100</v>
      </c>
      <c r="I245" s="203"/>
      <c r="J245" s="204">
        <f>ROUND(I245*H245,2)</f>
        <v>0</v>
      </c>
      <c r="K245" s="200" t="s">
        <v>141</v>
      </c>
      <c r="L245" s="45"/>
      <c r="M245" s="205" t="s">
        <v>19</v>
      </c>
      <c r="N245" s="206" t="s">
        <v>46</v>
      </c>
      <c r="O245" s="85"/>
      <c r="P245" s="207">
        <f>O245*H245</f>
        <v>0</v>
      </c>
      <c r="Q245" s="207">
        <v>1E-05</v>
      </c>
      <c r="R245" s="207">
        <f>Q245*H245</f>
        <v>0.001</v>
      </c>
      <c r="S245" s="207">
        <v>0</v>
      </c>
      <c r="T245" s="208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09" t="s">
        <v>142</v>
      </c>
      <c r="AT245" s="209" t="s">
        <v>137</v>
      </c>
      <c r="AU245" s="209" t="s">
        <v>82</v>
      </c>
      <c r="AY245" s="18" t="s">
        <v>135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8" t="s">
        <v>80</v>
      </c>
      <c r="BK245" s="210">
        <f>ROUND(I245*H245,2)</f>
        <v>0</v>
      </c>
      <c r="BL245" s="18" t="s">
        <v>142</v>
      </c>
      <c r="BM245" s="209" t="s">
        <v>404</v>
      </c>
    </row>
    <row r="246" spans="1:47" s="2" customFormat="1" ht="12">
      <c r="A246" s="39"/>
      <c r="B246" s="40"/>
      <c r="C246" s="41"/>
      <c r="D246" s="211" t="s">
        <v>144</v>
      </c>
      <c r="E246" s="41"/>
      <c r="F246" s="212" t="s">
        <v>405</v>
      </c>
      <c r="G246" s="41"/>
      <c r="H246" s="41"/>
      <c r="I246" s="213"/>
      <c r="J246" s="41"/>
      <c r="K246" s="41"/>
      <c r="L246" s="45"/>
      <c r="M246" s="214"/>
      <c r="N246" s="215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144</v>
      </c>
      <c r="AU246" s="18" t="s">
        <v>82</v>
      </c>
    </row>
    <row r="247" spans="1:63" s="12" customFormat="1" ht="22.8" customHeight="1">
      <c r="A247" s="12"/>
      <c r="B247" s="182"/>
      <c r="C247" s="183"/>
      <c r="D247" s="184" t="s">
        <v>74</v>
      </c>
      <c r="E247" s="196" t="s">
        <v>406</v>
      </c>
      <c r="F247" s="196" t="s">
        <v>407</v>
      </c>
      <c r="G247" s="183"/>
      <c r="H247" s="183"/>
      <c r="I247" s="186"/>
      <c r="J247" s="197">
        <f>BK247</f>
        <v>0</v>
      </c>
      <c r="K247" s="183"/>
      <c r="L247" s="188"/>
      <c r="M247" s="189"/>
      <c r="N247" s="190"/>
      <c r="O247" s="190"/>
      <c r="P247" s="191">
        <f>SUM(P248:P362)</f>
        <v>0</v>
      </c>
      <c r="Q247" s="190"/>
      <c r="R247" s="191">
        <f>SUM(R248:R362)</f>
        <v>0.0017960000000000003</v>
      </c>
      <c r="S247" s="190"/>
      <c r="T247" s="192">
        <f>SUM(T248:T362)</f>
        <v>12.537439999999998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3" t="s">
        <v>80</v>
      </c>
      <c r="AT247" s="194" t="s">
        <v>74</v>
      </c>
      <c r="AU247" s="194" t="s">
        <v>80</v>
      </c>
      <c r="AY247" s="193" t="s">
        <v>135</v>
      </c>
      <c r="BK247" s="195">
        <f>SUM(BK248:BK362)</f>
        <v>0</v>
      </c>
    </row>
    <row r="248" spans="1:65" s="2" customFormat="1" ht="16.5" customHeight="1">
      <c r="A248" s="39"/>
      <c r="B248" s="40"/>
      <c r="C248" s="198" t="s">
        <v>408</v>
      </c>
      <c r="D248" s="198" t="s">
        <v>137</v>
      </c>
      <c r="E248" s="199" t="s">
        <v>409</v>
      </c>
      <c r="F248" s="200" t="s">
        <v>410</v>
      </c>
      <c r="G248" s="201" t="s">
        <v>209</v>
      </c>
      <c r="H248" s="202">
        <v>9.8</v>
      </c>
      <c r="I248" s="203"/>
      <c r="J248" s="204">
        <f>ROUND(I248*H248,2)</f>
        <v>0</v>
      </c>
      <c r="K248" s="200" t="s">
        <v>141</v>
      </c>
      <c r="L248" s="45"/>
      <c r="M248" s="205" t="s">
        <v>19</v>
      </c>
      <c r="N248" s="206" t="s">
        <v>46</v>
      </c>
      <c r="O248" s="85"/>
      <c r="P248" s="207">
        <f>O248*H248</f>
        <v>0</v>
      </c>
      <c r="Q248" s="207">
        <v>0</v>
      </c>
      <c r="R248" s="207">
        <f>Q248*H248</f>
        <v>0</v>
      </c>
      <c r="S248" s="207">
        <v>0.004</v>
      </c>
      <c r="T248" s="208">
        <f>S248*H248</f>
        <v>0.039200000000000006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09" t="s">
        <v>142</v>
      </c>
      <c r="AT248" s="209" t="s">
        <v>137</v>
      </c>
      <c r="AU248" s="209" t="s">
        <v>82</v>
      </c>
      <c r="AY248" s="18" t="s">
        <v>135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8" t="s">
        <v>80</v>
      </c>
      <c r="BK248" s="210">
        <f>ROUND(I248*H248,2)</f>
        <v>0</v>
      </c>
      <c r="BL248" s="18" t="s">
        <v>142</v>
      </c>
      <c r="BM248" s="209" t="s">
        <v>411</v>
      </c>
    </row>
    <row r="249" spans="1:47" s="2" customFormat="1" ht="12">
      <c r="A249" s="39"/>
      <c r="B249" s="40"/>
      <c r="C249" s="41"/>
      <c r="D249" s="211" t="s">
        <v>144</v>
      </c>
      <c r="E249" s="41"/>
      <c r="F249" s="212" t="s">
        <v>412</v>
      </c>
      <c r="G249" s="41"/>
      <c r="H249" s="41"/>
      <c r="I249" s="213"/>
      <c r="J249" s="41"/>
      <c r="K249" s="41"/>
      <c r="L249" s="45"/>
      <c r="M249" s="214"/>
      <c r="N249" s="215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144</v>
      </c>
      <c r="AU249" s="18" t="s">
        <v>82</v>
      </c>
    </row>
    <row r="250" spans="1:51" s="13" customFormat="1" ht="12">
      <c r="A250" s="13"/>
      <c r="B250" s="218"/>
      <c r="C250" s="219"/>
      <c r="D250" s="216" t="s">
        <v>148</v>
      </c>
      <c r="E250" s="220" t="s">
        <v>19</v>
      </c>
      <c r="F250" s="221" t="s">
        <v>413</v>
      </c>
      <c r="G250" s="219"/>
      <c r="H250" s="222">
        <v>9.8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8" t="s">
        <v>148</v>
      </c>
      <c r="AU250" s="228" t="s">
        <v>82</v>
      </c>
      <c r="AV250" s="13" t="s">
        <v>82</v>
      </c>
      <c r="AW250" s="13" t="s">
        <v>36</v>
      </c>
      <c r="AX250" s="13" t="s">
        <v>80</v>
      </c>
      <c r="AY250" s="228" t="s">
        <v>135</v>
      </c>
    </row>
    <row r="251" spans="1:65" s="2" customFormat="1" ht="16.5" customHeight="1">
      <c r="A251" s="39"/>
      <c r="B251" s="40"/>
      <c r="C251" s="198" t="s">
        <v>414</v>
      </c>
      <c r="D251" s="198" t="s">
        <v>137</v>
      </c>
      <c r="E251" s="199" t="s">
        <v>415</v>
      </c>
      <c r="F251" s="200" t="s">
        <v>416</v>
      </c>
      <c r="G251" s="201" t="s">
        <v>417</v>
      </c>
      <c r="H251" s="202">
        <v>2</v>
      </c>
      <c r="I251" s="203"/>
      <c r="J251" s="204">
        <f>ROUND(I251*H251,2)</f>
        <v>0</v>
      </c>
      <c r="K251" s="200" t="s">
        <v>141</v>
      </c>
      <c r="L251" s="45"/>
      <c r="M251" s="205" t="s">
        <v>19</v>
      </c>
      <c r="N251" s="206" t="s">
        <v>46</v>
      </c>
      <c r="O251" s="85"/>
      <c r="P251" s="207">
        <f>O251*H251</f>
        <v>0</v>
      </c>
      <c r="Q251" s="207">
        <v>0</v>
      </c>
      <c r="R251" s="207">
        <f>Q251*H251</f>
        <v>0</v>
      </c>
      <c r="S251" s="207">
        <v>0.0342</v>
      </c>
      <c r="T251" s="208">
        <f>S251*H251</f>
        <v>0.0684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142</v>
      </c>
      <c r="AT251" s="209" t="s">
        <v>137</v>
      </c>
      <c r="AU251" s="209" t="s">
        <v>82</v>
      </c>
      <c r="AY251" s="18" t="s">
        <v>135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80</v>
      </c>
      <c r="BK251" s="210">
        <f>ROUND(I251*H251,2)</f>
        <v>0</v>
      </c>
      <c r="BL251" s="18" t="s">
        <v>142</v>
      </c>
      <c r="BM251" s="209" t="s">
        <v>418</v>
      </c>
    </row>
    <row r="252" spans="1:47" s="2" customFormat="1" ht="12">
      <c r="A252" s="39"/>
      <c r="B252" s="40"/>
      <c r="C252" s="41"/>
      <c r="D252" s="211" t="s">
        <v>144</v>
      </c>
      <c r="E252" s="41"/>
      <c r="F252" s="212" t="s">
        <v>419</v>
      </c>
      <c r="G252" s="41"/>
      <c r="H252" s="41"/>
      <c r="I252" s="213"/>
      <c r="J252" s="41"/>
      <c r="K252" s="41"/>
      <c r="L252" s="45"/>
      <c r="M252" s="214"/>
      <c r="N252" s="215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144</v>
      </c>
      <c r="AU252" s="18" t="s">
        <v>82</v>
      </c>
    </row>
    <row r="253" spans="1:65" s="2" customFormat="1" ht="16.5" customHeight="1">
      <c r="A253" s="39"/>
      <c r="B253" s="40"/>
      <c r="C253" s="198" t="s">
        <v>420</v>
      </c>
      <c r="D253" s="198" t="s">
        <v>137</v>
      </c>
      <c r="E253" s="199" t="s">
        <v>421</v>
      </c>
      <c r="F253" s="200" t="s">
        <v>422</v>
      </c>
      <c r="G253" s="201" t="s">
        <v>417</v>
      </c>
      <c r="H253" s="202">
        <v>2</v>
      </c>
      <c r="I253" s="203"/>
      <c r="J253" s="204">
        <f>ROUND(I253*H253,2)</f>
        <v>0</v>
      </c>
      <c r="K253" s="200" t="s">
        <v>141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0.01946</v>
      </c>
      <c r="T253" s="208">
        <f>S253*H253</f>
        <v>0.03892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142</v>
      </c>
      <c r="AT253" s="209" t="s">
        <v>137</v>
      </c>
      <c r="AU253" s="209" t="s">
        <v>82</v>
      </c>
      <c r="AY253" s="18" t="s">
        <v>135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142</v>
      </c>
      <c r="BM253" s="209" t="s">
        <v>423</v>
      </c>
    </row>
    <row r="254" spans="1:47" s="2" customFormat="1" ht="12">
      <c r="A254" s="39"/>
      <c r="B254" s="40"/>
      <c r="C254" s="41"/>
      <c r="D254" s="211" t="s">
        <v>144</v>
      </c>
      <c r="E254" s="41"/>
      <c r="F254" s="212" t="s">
        <v>424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144</v>
      </c>
      <c r="AU254" s="18" t="s">
        <v>82</v>
      </c>
    </row>
    <row r="255" spans="1:65" s="2" customFormat="1" ht="16.5" customHeight="1">
      <c r="A255" s="39"/>
      <c r="B255" s="40"/>
      <c r="C255" s="198" t="s">
        <v>425</v>
      </c>
      <c r="D255" s="198" t="s">
        <v>137</v>
      </c>
      <c r="E255" s="199" t="s">
        <v>426</v>
      </c>
      <c r="F255" s="200" t="s">
        <v>427</v>
      </c>
      <c r="G255" s="201" t="s">
        <v>417</v>
      </c>
      <c r="H255" s="202">
        <v>2</v>
      </c>
      <c r="I255" s="203"/>
      <c r="J255" s="204">
        <f>ROUND(I255*H255,2)</f>
        <v>0</v>
      </c>
      <c r="K255" s="200" t="s">
        <v>141</v>
      </c>
      <c r="L255" s="45"/>
      <c r="M255" s="205" t="s">
        <v>19</v>
      </c>
      <c r="N255" s="206" t="s">
        <v>46</v>
      </c>
      <c r="O255" s="85"/>
      <c r="P255" s="207">
        <f>O255*H255</f>
        <v>0</v>
      </c>
      <c r="Q255" s="207">
        <v>0</v>
      </c>
      <c r="R255" s="207">
        <f>Q255*H255</f>
        <v>0</v>
      </c>
      <c r="S255" s="207">
        <v>0.00156</v>
      </c>
      <c r="T255" s="208">
        <f>S255*H255</f>
        <v>0.00312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09" t="s">
        <v>142</v>
      </c>
      <c r="AT255" s="209" t="s">
        <v>137</v>
      </c>
      <c r="AU255" s="209" t="s">
        <v>82</v>
      </c>
      <c r="AY255" s="18" t="s">
        <v>135</v>
      </c>
      <c r="BE255" s="210">
        <f>IF(N255="základní",J255,0)</f>
        <v>0</v>
      </c>
      <c r="BF255" s="210">
        <f>IF(N255="snížená",J255,0)</f>
        <v>0</v>
      </c>
      <c r="BG255" s="210">
        <f>IF(N255="zákl. přenesená",J255,0)</f>
        <v>0</v>
      </c>
      <c r="BH255" s="210">
        <f>IF(N255="sníž. přenesená",J255,0)</f>
        <v>0</v>
      </c>
      <c r="BI255" s="210">
        <f>IF(N255="nulová",J255,0)</f>
        <v>0</v>
      </c>
      <c r="BJ255" s="18" t="s">
        <v>80</v>
      </c>
      <c r="BK255" s="210">
        <f>ROUND(I255*H255,2)</f>
        <v>0</v>
      </c>
      <c r="BL255" s="18" t="s">
        <v>142</v>
      </c>
      <c r="BM255" s="209" t="s">
        <v>428</v>
      </c>
    </row>
    <row r="256" spans="1:47" s="2" customFormat="1" ht="12">
      <c r="A256" s="39"/>
      <c r="B256" s="40"/>
      <c r="C256" s="41"/>
      <c r="D256" s="211" t="s">
        <v>144</v>
      </c>
      <c r="E256" s="41"/>
      <c r="F256" s="212" t="s">
        <v>429</v>
      </c>
      <c r="G256" s="41"/>
      <c r="H256" s="41"/>
      <c r="I256" s="213"/>
      <c r="J256" s="41"/>
      <c r="K256" s="41"/>
      <c r="L256" s="45"/>
      <c r="M256" s="214"/>
      <c r="N256" s="215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144</v>
      </c>
      <c r="AU256" s="18" t="s">
        <v>82</v>
      </c>
    </row>
    <row r="257" spans="1:65" s="2" customFormat="1" ht="16.5" customHeight="1">
      <c r="A257" s="39"/>
      <c r="B257" s="40"/>
      <c r="C257" s="198" t="s">
        <v>430</v>
      </c>
      <c r="D257" s="198" t="s">
        <v>137</v>
      </c>
      <c r="E257" s="199" t="s">
        <v>431</v>
      </c>
      <c r="F257" s="200" t="s">
        <v>432</v>
      </c>
      <c r="G257" s="201" t="s">
        <v>222</v>
      </c>
      <c r="H257" s="202">
        <v>10</v>
      </c>
      <c r="I257" s="203"/>
      <c r="J257" s="204">
        <f>ROUND(I257*H257,2)</f>
        <v>0</v>
      </c>
      <c r="K257" s="200" t="s">
        <v>141</v>
      </c>
      <c r="L257" s="45"/>
      <c r="M257" s="205" t="s">
        <v>19</v>
      </c>
      <c r="N257" s="206" t="s">
        <v>46</v>
      </c>
      <c r="O257" s="85"/>
      <c r="P257" s="207">
        <f>O257*H257</f>
        <v>0</v>
      </c>
      <c r="Q257" s="207">
        <v>2E-05</v>
      </c>
      <c r="R257" s="207">
        <f>Q257*H257</f>
        <v>0.0002</v>
      </c>
      <c r="S257" s="207">
        <v>0.0032</v>
      </c>
      <c r="T257" s="208">
        <f>S257*H257</f>
        <v>0.032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09" t="s">
        <v>142</v>
      </c>
      <c r="AT257" s="209" t="s">
        <v>137</v>
      </c>
      <c r="AU257" s="209" t="s">
        <v>82</v>
      </c>
      <c r="AY257" s="18" t="s">
        <v>135</v>
      </c>
      <c r="BE257" s="210">
        <f>IF(N257="základní",J257,0)</f>
        <v>0</v>
      </c>
      <c r="BF257" s="210">
        <f>IF(N257="snížená",J257,0)</f>
        <v>0</v>
      </c>
      <c r="BG257" s="210">
        <f>IF(N257="zákl. přenesená",J257,0)</f>
        <v>0</v>
      </c>
      <c r="BH257" s="210">
        <f>IF(N257="sníž. přenesená",J257,0)</f>
        <v>0</v>
      </c>
      <c r="BI257" s="210">
        <f>IF(N257="nulová",J257,0)</f>
        <v>0</v>
      </c>
      <c r="BJ257" s="18" t="s">
        <v>80</v>
      </c>
      <c r="BK257" s="210">
        <f>ROUND(I257*H257,2)</f>
        <v>0</v>
      </c>
      <c r="BL257" s="18" t="s">
        <v>142</v>
      </c>
      <c r="BM257" s="209" t="s">
        <v>433</v>
      </c>
    </row>
    <row r="258" spans="1:47" s="2" customFormat="1" ht="12">
      <c r="A258" s="39"/>
      <c r="B258" s="40"/>
      <c r="C258" s="41"/>
      <c r="D258" s="211" t="s">
        <v>144</v>
      </c>
      <c r="E258" s="41"/>
      <c r="F258" s="212" t="s">
        <v>434</v>
      </c>
      <c r="G258" s="41"/>
      <c r="H258" s="41"/>
      <c r="I258" s="213"/>
      <c r="J258" s="41"/>
      <c r="K258" s="41"/>
      <c r="L258" s="45"/>
      <c r="M258" s="214"/>
      <c r="N258" s="215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144</v>
      </c>
      <c r="AU258" s="18" t="s">
        <v>82</v>
      </c>
    </row>
    <row r="259" spans="1:65" s="2" customFormat="1" ht="16.5" customHeight="1">
      <c r="A259" s="39"/>
      <c r="B259" s="40"/>
      <c r="C259" s="198" t="s">
        <v>435</v>
      </c>
      <c r="D259" s="198" t="s">
        <v>137</v>
      </c>
      <c r="E259" s="199" t="s">
        <v>436</v>
      </c>
      <c r="F259" s="200" t="s">
        <v>437</v>
      </c>
      <c r="G259" s="201" t="s">
        <v>209</v>
      </c>
      <c r="H259" s="202">
        <v>3.55</v>
      </c>
      <c r="I259" s="203"/>
      <c r="J259" s="204">
        <f>ROUND(I259*H259,2)</f>
        <v>0</v>
      </c>
      <c r="K259" s="200" t="s">
        <v>141</v>
      </c>
      <c r="L259" s="45"/>
      <c r="M259" s="205" t="s">
        <v>19</v>
      </c>
      <c r="N259" s="206" t="s">
        <v>46</v>
      </c>
      <c r="O259" s="85"/>
      <c r="P259" s="207">
        <f>O259*H259</f>
        <v>0</v>
      </c>
      <c r="Q259" s="207">
        <v>0</v>
      </c>
      <c r="R259" s="207">
        <f>Q259*H259</f>
        <v>0</v>
      </c>
      <c r="S259" s="207">
        <v>0.0238</v>
      </c>
      <c r="T259" s="208">
        <f>S259*H259</f>
        <v>0.08449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09" t="s">
        <v>142</v>
      </c>
      <c r="AT259" s="209" t="s">
        <v>137</v>
      </c>
      <c r="AU259" s="209" t="s">
        <v>82</v>
      </c>
      <c r="AY259" s="18" t="s">
        <v>135</v>
      </c>
      <c r="BE259" s="210">
        <f>IF(N259="základní",J259,0)</f>
        <v>0</v>
      </c>
      <c r="BF259" s="210">
        <f>IF(N259="snížená",J259,0)</f>
        <v>0</v>
      </c>
      <c r="BG259" s="210">
        <f>IF(N259="zákl. přenesená",J259,0)</f>
        <v>0</v>
      </c>
      <c r="BH259" s="210">
        <f>IF(N259="sníž. přenesená",J259,0)</f>
        <v>0</v>
      </c>
      <c r="BI259" s="210">
        <f>IF(N259="nulová",J259,0)</f>
        <v>0</v>
      </c>
      <c r="BJ259" s="18" t="s">
        <v>80</v>
      </c>
      <c r="BK259" s="210">
        <f>ROUND(I259*H259,2)</f>
        <v>0</v>
      </c>
      <c r="BL259" s="18" t="s">
        <v>142</v>
      </c>
      <c r="BM259" s="209" t="s">
        <v>438</v>
      </c>
    </row>
    <row r="260" spans="1:47" s="2" customFormat="1" ht="12">
      <c r="A260" s="39"/>
      <c r="B260" s="40"/>
      <c r="C260" s="41"/>
      <c r="D260" s="211" t="s">
        <v>144</v>
      </c>
      <c r="E260" s="41"/>
      <c r="F260" s="212" t="s">
        <v>439</v>
      </c>
      <c r="G260" s="41"/>
      <c r="H260" s="41"/>
      <c r="I260" s="213"/>
      <c r="J260" s="41"/>
      <c r="K260" s="41"/>
      <c r="L260" s="45"/>
      <c r="M260" s="214"/>
      <c r="N260" s="215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144</v>
      </c>
      <c r="AU260" s="18" t="s">
        <v>82</v>
      </c>
    </row>
    <row r="261" spans="1:51" s="13" customFormat="1" ht="12">
      <c r="A261" s="13"/>
      <c r="B261" s="218"/>
      <c r="C261" s="219"/>
      <c r="D261" s="216" t="s">
        <v>148</v>
      </c>
      <c r="E261" s="220" t="s">
        <v>19</v>
      </c>
      <c r="F261" s="221" t="s">
        <v>440</v>
      </c>
      <c r="G261" s="219"/>
      <c r="H261" s="222">
        <v>3.55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8" t="s">
        <v>148</v>
      </c>
      <c r="AU261" s="228" t="s">
        <v>82</v>
      </c>
      <c r="AV261" s="13" t="s">
        <v>82</v>
      </c>
      <c r="AW261" s="13" t="s">
        <v>36</v>
      </c>
      <c r="AX261" s="13" t="s">
        <v>80</v>
      </c>
      <c r="AY261" s="228" t="s">
        <v>135</v>
      </c>
    </row>
    <row r="262" spans="1:65" s="2" customFormat="1" ht="24.15" customHeight="1">
      <c r="A262" s="39"/>
      <c r="B262" s="40"/>
      <c r="C262" s="198" t="s">
        <v>441</v>
      </c>
      <c r="D262" s="198" t="s">
        <v>137</v>
      </c>
      <c r="E262" s="199" t="s">
        <v>442</v>
      </c>
      <c r="F262" s="200" t="s">
        <v>443</v>
      </c>
      <c r="G262" s="201" t="s">
        <v>245</v>
      </c>
      <c r="H262" s="202">
        <v>2</v>
      </c>
      <c r="I262" s="203"/>
      <c r="J262" s="204">
        <f>ROUND(I262*H262,2)</f>
        <v>0</v>
      </c>
      <c r="K262" s="200" t="s">
        <v>141</v>
      </c>
      <c r="L262" s="45"/>
      <c r="M262" s="205" t="s">
        <v>19</v>
      </c>
      <c r="N262" s="206" t="s">
        <v>46</v>
      </c>
      <c r="O262" s="85"/>
      <c r="P262" s="207">
        <f>O262*H262</f>
        <v>0</v>
      </c>
      <c r="Q262" s="207">
        <v>0</v>
      </c>
      <c r="R262" s="207">
        <f>Q262*H262</f>
        <v>0</v>
      </c>
      <c r="S262" s="207">
        <v>0.0013</v>
      </c>
      <c r="T262" s="208">
        <f>S262*H262</f>
        <v>0.0026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142</v>
      </c>
      <c r="AT262" s="209" t="s">
        <v>137</v>
      </c>
      <c r="AU262" s="209" t="s">
        <v>82</v>
      </c>
      <c r="AY262" s="18" t="s">
        <v>135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80</v>
      </c>
      <c r="BK262" s="210">
        <f>ROUND(I262*H262,2)</f>
        <v>0</v>
      </c>
      <c r="BL262" s="18" t="s">
        <v>142</v>
      </c>
      <c r="BM262" s="209" t="s">
        <v>444</v>
      </c>
    </row>
    <row r="263" spans="1:47" s="2" customFormat="1" ht="12">
      <c r="A263" s="39"/>
      <c r="B263" s="40"/>
      <c r="C263" s="41"/>
      <c r="D263" s="211" t="s">
        <v>144</v>
      </c>
      <c r="E263" s="41"/>
      <c r="F263" s="212" t="s">
        <v>445</v>
      </c>
      <c r="G263" s="41"/>
      <c r="H263" s="41"/>
      <c r="I263" s="213"/>
      <c r="J263" s="41"/>
      <c r="K263" s="41"/>
      <c r="L263" s="45"/>
      <c r="M263" s="214"/>
      <c r="N263" s="21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144</v>
      </c>
      <c r="AU263" s="18" t="s">
        <v>82</v>
      </c>
    </row>
    <row r="264" spans="1:65" s="2" customFormat="1" ht="24.15" customHeight="1">
      <c r="A264" s="39"/>
      <c r="B264" s="40"/>
      <c r="C264" s="198" t="s">
        <v>446</v>
      </c>
      <c r="D264" s="198" t="s">
        <v>137</v>
      </c>
      <c r="E264" s="199" t="s">
        <v>447</v>
      </c>
      <c r="F264" s="200" t="s">
        <v>448</v>
      </c>
      <c r="G264" s="201" t="s">
        <v>245</v>
      </c>
      <c r="H264" s="202">
        <v>2</v>
      </c>
      <c r="I264" s="203"/>
      <c r="J264" s="204">
        <f>ROUND(I264*H264,2)</f>
        <v>0</v>
      </c>
      <c r="K264" s="200" t="s">
        <v>141</v>
      </c>
      <c r="L264" s="45"/>
      <c r="M264" s="205" t="s">
        <v>19</v>
      </c>
      <c r="N264" s="206" t="s">
        <v>46</v>
      </c>
      <c r="O264" s="85"/>
      <c r="P264" s="207">
        <f>O264*H264</f>
        <v>0</v>
      </c>
      <c r="Q264" s="207">
        <v>0</v>
      </c>
      <c r="R264" s="207">
        <f>Q264*H264</f>
        <v>0</v>
      </c>
      <c r="S264" s="207">
        <v>0.0008</v>
      </c>
      <c r="T264" s="208">
        <f>S264*H264</f>
        <v>0.0016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142</v>
      </c>
      <c r="AT264" s="209" t="s">
        <v>137</v>
      </c>
      <c r="AU264" s="209" t="s">
        <v>82</v>
      </c>
      <c r="AY264" s="18" t="s">
        <v>135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80</v>
      </c>
      <c r="BK264" s="210">
        <f>ROUND(I264*H264,2)</f>
        <v>0</v>
      </c>
      <c r="BL264" s="18" t="s">
        <v>142</v>
      </c>
      <c r="BM264" s="209" t="s">
        <v>449</v>
      </c>
    </row>
    <row r="265" spans="1:47" s="2" customFormat="1" ht="12">
      <c r="A265" s="39"/>
      <c r="B265" s="40"/>
      <c r="C265" s="41"/>
      <c r="D265" s="211" t="s">
        <v>144</v>
      </c>
      <c r="E265" s="41"/>
      <c r="F265" s="212" t="s">
        <v>450</v>
      </c>
      <c r="G265" s="41"/>
      <c r="H265" s="41"/>
      <c r="I265" s="213"/>
      <c r="J265" s="41"/>
      <c r="K265" s="41"/>
      <c r="L265" s="45"/>
      <c r="M265" s="214"/>
      <c r="N265" s="21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144</v>
      </c>
      <c r="AU265" s="18" t="s">
        <v>82</v>
      </c>
    </row>
    <row r="266" spans="1:65" s="2" customFormat="1" ht="24.15" customHeight="1">
      <c r="A266" s="39"/>
      <c r="B266" s="40"/>
      <c r="C266" s="198" t="s">
        <v>451</v>
      </c>
      <c r="D266" s="198" t="s">
        <v>137</v>
      </c>
      <c r="E266" s="199" t="s">
        <v>452</v>
      </c>
      <c r="F266" s="200" t="s">
        <v>453</v>
      </c>
      <c r="G266" s="201" t="s">
        <v>209</v>
      </c>
      <c r="H266" s="202">
        <v>8.75</v>
      </c>
      <c r="I266" s="203"/>
      <c r="J266" s="204">
        <f>ROUND(I266*H266,2)</f>
        <v>0</v>
      </c>
      <c r="K266" s="200" t="s">
        <v>141</v>
      </c>
      <c r="L266" s="45"/>
      <c r="M266" s="205" t="s">
        <v>19</v>
      </c>
      <c r="N266" s="206" t="s">
        <v>46</v>
      </c>
      <c r="O266" s="85"/>
      <c r="P266" s="207">
        <f>O266*H266</f>
        <v>0</v>
      </c>
      <c r="Q266" s="207">
        <v>0</v>
      </c>
      <c r="R266" s="207">
        <f>Q266*H266</f>
        <v>0</v>
      </c>
      <c r="S266" s="207">
        <v>0.261</v>
      </c>
      <c r="T266" s="208">
        <f>S266*H266</f>
        <v>2.28375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09" t="s">
        <v>142</v>
      </c>
      <c r="AT266" s="209" t="s">
        <v>137</v>
      </c>
      <c r="AU266" s="209" t="s">
        <v>82</v>
      </c>
      <c r="AY266" s="18" t="s">
        <v>135</v>
      </c>
      <c r="BE266" s="210">
        <f>IF(N266="základní",J266,0)</f>
        <v>0</v>
      </c>
      <c r="BF266" s="210">
        <f>IF(N266="snížená",J266,0)</f>
        <v>0</v>
      </c>
      <c r="BG266" s="210">
        <f>IF(N266="zákl. přenesená",J266,0)</f>
        <v>0</v>
      </c>
      <c r="BH266" s="210">
        <f>IF(N266="sníž. přenesená",J266,0)</f>
        <v>0</v>
      </c>
      <c r="BI266" s="210">
        <f>IF(N266="nulová",J266,0)</f>
        <v>0</v>
      </c>
      <c r="BJ266" s="18" t="s">
        <v>80</v>
      </c>
      <c r="BK266" s="210">
        <f>ROUND(I266*H266,2)</f>
        <v>0</v>
      </c>
      <c r="BL266" s="18" t="s">
        <v>142</v>
      </c>
      <c r="BM266" s="209" t="s">
        <v>454</v>
      </c>
    </row>
    <row r="267" spans="1:47" s="2" customFormat="1" ht="12">
      <c r="A267" s="39"/>
      <c r="B267" s="40"/>
      <c r="C267" s="41"/>
      <c r="D267" s="211" t="s">
        <v>144</v>
      </c>
      <c r="E267" s="41"/>
      <c r="F267" s="212" t="s">
        <v>455</v>
      </c>
      <c r="G267" s="41"/>
      <c r="H267" s="41"/>
      <c r="I267" s="213"/>
      <c r="J267" s="41"/>
      <c r="K267" s="41"/>
      <c r="L267" s="45"/>
      <c r="M267" s="214"/>
      <c r="N267" s="215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144</v>
      </c>
      <c r="AU267" s="18" t="s">
        <v>82</v>
      </c>
    </row>
    <row r="268" spans="1:51" s="14" customFormat="1" ht="12">
      <c r="A268" s="14"/>
      <c r="B268" s="239"/>
      <c r="C268" s="240"/>
      <c r="D268" s="216" t="s">
        <v>148</v>
      </c>
      <c r="E268" s="241" t="s">
        <v>19</v>
      </c>
      <c r="F268" s="242" t="s">
        <v>197</v>
      </c>
      <c r="G268" s="240"/>
      <c r="H268" s="241" t="s">
        <v>19</v>
      </c>
      <c r="I268" s="243"/>
      <c r="J268" s="240"/>
      <c r="K268" s="240"/>
      <c r="L268" s="244"/>
      <c r="M268" s="245"/>
      <c r="N268" s="246"/>
      <c r="O268" s="246"/>
      <c r="P268" s="246"/>
      <c r="Q268" s="246"/>
      <c r="R268" s="246"/>
      <c r="S268" s="246"/>
      <c r="T268" s="24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8" t="s">
        <v>148</v>
      </c>
      <c r="AU268" s="248" t="s">
        <v>82</v>
      </c>
      <c r="AV268" s="14" t="s">
        <v>80</v>
      </c>
      <c r="AW268" s="14" t="s">
        <v>36</v>
      </c>
      <c r="AX268" s="14" t="s">
        <v>75</v>
      </c>
      <c r="AY268" s="248" t="s">
        <v>135</v>
      </c>
    </row>
    <row r="269" spans="1:51" s="14" customFormat="1" ht="12">
      <c r="A269" s="14"/>
      <c r="B269" s="239"/>
      <c r="C269" s="240"/>
      <c r="D269" s="216" t="s">
        <v>148</v>
      </c>
      <c r="E269" s="241" t="s">
        <v>19</v>
      </c>
      <c r="F269" s="242" t="s">
        <v>456</v>
      </c>
      <c r="G269" s="240"/>
      <c r="H269" s="241" t="s">
        <v>19</v>
      </c>
      <c r="I269" s="243"/>
      <c r="J269" s="240"/>
      <c r="K269" s="240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148</v>
      </c>
      <c r="AU269" s="248" t="s">
        <v>82</v>
      </c>
      <c r="AV269" s="14" t="s">
        <v>80</v>
      </c>
      <c r="AW269" s="14" t="s">
        <v>36</v>
      </c>
      <c r="AX269" s="14" t="s">
        <v>75</v>
      </c>
      <c r="AY269" s="248" t="s">
        <v>135</v>
      </c>
    </row>
    <row r="270" spans="1:51" s="13" customFormat="1" ht="12">
      <c r="A270" s="13"/>
      <c r="B270" s="218"/>
      <c r="C270" s="219"/>
      <c r="D270" s="216" t="s">
        <v>148</v>
      </c>
      <c r="E270" s="220" t="s">
        <v>19</v>
      </c>
      <c r="F270" s="221" t="s">
        <v>457</v>
      </c>
      <c r="G270" s="219"/>
      <c r="H270" s="222">
        <v>8.75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148</v>
      </c>
      <c r="AU270" s="228" t="s">
        <v>82</v>
      </c>
      <c r="AV270" s="13" t="s">
        <v>82</v>
      </c>
      <c r="AW270" s="13" t="s">
        <v>36</v>
      </c>
      <c r="AX270" s="13" t="s">
        <v>80</v>
      </c>
      <c r="AY270" s="228" t="s">
        <v>135</v>
      </c>
    </row>
    <row r="271" spans="1:65" s="2" customFormat="1" ht="16.5" customHeight="1">
      <c r="A271" s="39"/>
      <c r="B271" s="40"/>
      <c r="C271" s="198" t="s">
        <v>458</v>
      </c>
      <c r="D271" s="198" t="s">
        <v>137</v>
      </c>
      <c r="E271" s="199" t="s">
        <v>459</v>
      </c>
      <c r="F271" s="200" t="s">
        <v>460</v>
      </c>
      <c r="G271" s="201" t="s">
        <v>140</v>
      </c>
      <c r="H271" s="202">
        <v>1.47</v>
      </c>
      <c r="I271" s="203"/>
      <c r="J271" s="204">
        <f>ROUND(I271*H271,2)</f>
        <v>0</v>
      </c>
      <c r="K271" s="200" t="s">
        <v>141</v>
      </c>
      <c r="L271" s="45"/>
      <c r="M271" s="205" t="s">
        <v>19</v>
      </c>
      <c r="N271" s="206" t="s">
        <v>46</v>
      </c>
      <c r="O271" s="85"/>
      <c r="P271" s="207">
        <f>O271*H271</f>
        <v>0</v>
      </c>
      <c r="Q271" s="207">
        <v>0</v>
      </c>
      <c r="R271" s="207">
        <f>Q271*H271</f>
        <v>0</v>
      </c>
      <c r="S271" s="207">
        <v>2.2</v>
      </c>
      <c r="T271" s="208">
        <f>S271*H271</f>
        <v>3.234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09" t="s">
        <v>142</v>
      </c>
      <c r="AT271" s="209" t="s">
        <v>137</v>
      </c>
      <c r="AU271" s="209" t="s">
        <v>82</v>
      </c>
      <c r="AY271" s="18" t="s">
        <v>135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8" t="s">
        <v>80</v>
      </c>
      <c r="BK271" s="210">
        <f>ROUND(I271*H271,2)</f>
        <v>0</v>
      </c>
      <c r="BL271" s="18" t="s">
        <v>142</v>
      </c>
      <c r="BM271" s="209" t="s">
        <v>461</v>
      </c>
    </row>
    <row r="272" spans="1:47" s="2" customFormat="1" ht="12">
      <c r="A272" s="39"/>
      <c r="B272" s="40"/>
      <c r="C272" s="41"/>
      <c r="D272" s="211" t="s">
        <v>144</v>
      </c>
      <c r="E272" s="41"/>
      <c r="F272" s="212" t="s">
        <v>462</v>
      </c>
      <c r="G272" s="41"/>
      <c r="H272" s="41"/>
      <c r="I272" s="213"/>
      <c r="J272" s="41"/>
      <c r="K272" s="41"/>
      <c r="L272" s="45"/>
      <c r="M272" s="214"/>
      <c r="N272" s="215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144</v>
      </c>
      <c r="AU272" s="18" t="s">
        <v>82</v>
      </c>
    </row>
    <row r="273" spans="1:51" s="14" customFormat="1" ht="12">
      <c r="A273" s="14"/>
      <c r="B273" s="239"/>
      <c r="C273" s="240"/>
      <c r="D273" s="216" t="s">
        <v>148</v>
      </c>
      <c r="E273" s="241" t="s">
        <v>19</v>
      </c>
      <c r="F273" s="242" t="s">
        <v>197</v>
      </c>
      <c r="G273" s="240"/>
      <c r="H273" s="241" t="s">
        <v>19</v>
      </c>
      <c r="I273" s="243"/>
      <c r="J273" s="240"/>
      <c r="K273" s="240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148</v>
      </c>
      <c r="AU273" s="248" t="s">
        <v>82</v>
      </c>
      <c r="AV273" s="14" t="s">
        <v>80</v>
      </c>
      <c r="AW273" s="14" t="s">
        <v>36</v>
      </c>
      <c r="AX273" s="14" t="s">
        <v>75</v>
      </c>
      <c r="AY273" s="248" t="s">
        <v>135</v>
      </c>
    </row>
    <row r="274" spans="1:51" s="14" customFormat="1" ht="12">
      <c r="A274" s="14"/>
      <c r="B274" s="239"/>
      <c r="C274" s="240"/>
      <c r="D274" s="216" t="s">
        <v>148</v>
      </c>
      <c r="E274" s="241" t="s">
        <v>19</v>
      </c>
      <c r="F274" s="242" t="s">
        <v>456</v>
      </c>
      <c r="G274" s="240"/>
      <c r="H274" s="241" t="s">
        <v>19</v>
      </c>
      <c r="I274" s="243"/>
      <c r="J274" s="240"/>
      <c r="K274" s="240"/>
      <c r="L274" s="244"/>
      <c r="M274" s="245"/>
      <c r="N274" s="246"/>
      <c r="O274" s="246"/>
      <c r="P274" s="246"/>
      <c r="Q274" s="246"/>
      <c r="R274" s="246"/>
      <c r="S274" s="246"/>
      <c r="T274" s="24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8" t="s">
        <v>148</v>
      </c>
      <c r="AU274" s="248" t="s">
        <v>82</v>
      </c>
      <c r="AV274" s="14" t="s">
        <v>80</v>
      </c>
      <c r="AW274" s="14" t="s">
        <v>36</v>
      </c>
      <c r="AX274" s="14" t="s">
        <v>75</v>
      </c>
      <c r="AY274" s="248" t="s">
        <v>135</v>
      </c>
    </row>
    <row r="275" spans="1:51" s="13" customFormat="1" ht="12">
      <c r="A275" s="13"/>
      <c r="B275" s="218"/>
      <c r="C275" s="219"/>
      <c r="D275" s="216" t="s">
        <v>148</v>
      </c>
      <c r="E275" s="220" t="s">
        <v>19</v>
      </c>
      <c r="F275" s="221" t="s">
        <v>463</v>
      </c>
      <c r="G275" s="219"/>
      <c r="H275" s="222">
        <v>1.47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148</v>
      </c>
      <c r="AU275" s="228" t="s">
        <v>82</v>
      </c>
      <c r="AV275" s="13" t="s">
        <v>82</v>
      </c>
      <c r="AW275" s="13" t="s">
        <v>36</v>
      </c>
      <c r="AX275" s="13" t="s">
        <v>80</v>
      </c>
      <c r="AY275" s="228" t="s">
        <v>135</v>
      </c>
    </row>
    <row r="276" spans="1:65" s="2" customFormat="1" ht="24.15" customHeight="1">
      <c r="A276" s="39"/>
      <c r="B276" s="40"/>
      <c r="C276" s="198" t="s">
        <v>464</v>
      </c>
      <c r="D276" s="198" t="s">
        <v>137</v>
      </c>
      <c r="E276" s="199" t="s">
        <v>465</v>
      </c>
      <c r="F276" s="200" t="s">
        <v>466</v>
      </c>
      <c r="G276" s="201" t="s">
        <v>209</v>
      </c>
      <c r="H276" s="202">
        <v>20.09</v>
      </c>
      <c r="I276" s="203"/>
      <c r="J276" s="204">
        <f>ROUND(I276*H276,2)</f>
        <v>0</v>
      </c>
      <c r="K276" s="200" t="s">
        <v>141</v>
      </c>
      <c r="L276" s="45"/>
      <c r="M276" s="205" t="s">
        <v>19</v>
      </c>
      <c r="N276" s="206" t="s">
        <v>46</v>
      </c>
      <c r="O276" s="85"/>
      <c r="P276" s="207">
        <f>O276*H276</f>
        <v>0</v>
      </c>
      <c r="Q276" s="207">
        <v>0</v>
      </c>
      <c r="R276" s="207">
        <f>Q276*H276</f>
        <v>0</v>
      </c>
      <c r="S276" s="207">
        <v>0.035</v>
      </c>
      <c r="T276" s="208">
        <f>S276*H276</f>
        <v>0.70315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09" t="s">
        <v>142</v>
      </c>
      <c r="AT276" s="209" t="s">
        <v>137</v>
      </c>
      <c r="AU276" s="209" t="s">
        <v>82</v>
      </c>
      <c r="AY276" s="18" t="s">
        <v>135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8" t="s">
        <v>80</v>
      </c>
      <c r="BK276" s="210">
        <f>ROUND(I276*H276,2)</f>
        <v>0</v>
      </c>
      <c r="BL276" s="18" t="s">
        <v>142</v>
      </c>
      <c r="BM276" s="209" t="s">
        <v>467</v>
      </c>
    </row>
    <row r="277" spans="1:47" s="2" customFormat="1" ht="12">
      <c r="A277" s="39"/>
      <c r="B277" s="40"/>
      <c r="C277" s="41"/>
      <c r="D277" s="211" t="s">
        <v>144</v>
      </c>
      <c r="E277" s="41"/>
      <c r="F277" s="212" t="s">
        <v>468</v>
      </c>
      <c r="G277" s="41"/>
      <c r="H277" s="41"/>
      <c r="I277" s="213"/>
      <c r="J277" s="41"/>
      <c r="K277" s="41"/>
      <c r="L277" s="45"/>
      <c r="M277" s="214"/>
      <c r="N277" s="215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144</v>
      </c>
      <c r="AU277" s="18" t="s">
        <v>82</v>
      </c>
    </row>
    <row r="278" spans="1:51" s="14" customFormat="1" ht="12">
      <c r="A278" s="14"/>
      <c r="B278" s="239"/>
      <c r="C278" s="240"/>
      <c r="D278" s="216" t="s">
        <v>148</v>
      </c>
      <c r="E278" s="241" t="s">
        <v>19</v>
      </c>
      <c r="F278" s="242" t="s">
        <v>197</v>
      </c>
      <c r="G278" s="240"/>
      <c r="H278" s="241" t="s">
        <v>19</v>
      </c>
      <c r="I278" s="243"/>
      <c r="J278" s="240"/>
      <c r="K278" s="240"/>
      <c r="L278" s="244"/>
      <c r="M278" s="245"/>
      <c r="N278" s="246"/>
      <c r="O278" s="246"/>
      <c r="P278" s="246"/>
      <c r="Q278" s="246"/>
      <c r="R278" s="246"/>
      <c r="S278" s="246"/>
      <c r="T278" s="24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8" t="s">
        <v>148</v>
      </c>
      <c r="AU278" s="248" t="s">
        <v>82</v>
      </c>
      <c r="AV278" s="14" t="s">
        <v>80</v>
      </c>
      <c r="AW278" s="14" t="s">
        <v>36</v>
      </c>
      <c r="AX278" s="14" t="s">
        <v>75</v>
      </c>
      <c r="AY278" s="248" t="s">
        <v>135</v>
      </c>
    </row>
    <row r="279" spans="1:51" s="14" customFormat="1" ht="12">
      <c r="A279" s="14"/>
      <c r="B279" s="239"/>
      <c r="C279" s="240"/>
      <c r="D279" s="216" t="s">
        <v>148</v>
      </c>
      <c r="E279" s="241" t="s">
        <v>19</v>
      </c>
      <c r="F279" s="242" t="s">
        <v>456</v>
      </c>
      <c r="G279" s="240"/>
      <c r="H279" s="241" t="s">
        <v>19</v>
      </c>
      <c r="I279" s="243"/>
      <c r="J279" s="240"/>
      <c r="K279" s="240"/>
      <c r="L279" s="244"/>
      <c r="M279" s="245"/>
      <c r="N279" s="246"/>
      <c r="O279" s="246"/>
      <c r="P279" s="246"/>
      <c r="Q279" s="246"/>
      <c r="R279" s="246"/>
      <c r="S279" s="246"/>
      <c r="T279" s="24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8" t="s">
        <v>148</v>
      </c>
      <c r="AU279" s="248" t="s">
        <v>82</v>
      </c>
      <c r="AV279" s="14" t="s">
        <v>80</v>
      </c>
      <c r="AW279" s="14" t="s">
        <v>36</v>
      </c>
      <c r="AX279" s="14" t="s">
        <v>75</v>
      </c>
      <c r="AY279" s="248" t="s">
        <v>135</v>
      </c>
    </row>
    <row r="280" spans="1:51" s="13" customFormat="1" ht="12">
      <c r="A280" s="13"/>
      <c r="B280" s="218"/>
      <c r="C280" s="219"/>
      <c r="D280" s="216" t="s">
        <v>148</v>
      </c>
      <c r="E280" s="220" t="s">
        <v>19</v>
      </c>
      <c r="F280" s="221" t="s">
        <v>413</v>
      </c>
      <c r="G280" s="219"/>
      <c r="H280" s="222">
        <v>9.8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8" t="s">
        <v>148</v>
      </c>
      <c r="AU280" s="228" t="s">
        <v>82</v>
      </c>
      <c r="AV280" s="13" t="s">
        <v>82</v>
      </c>
      <c r="AW280" s="13" t="s">
        <v>36</v>
      </c>
      <c r="AX280" s="13" t="s">
        <v>75</v>
      </c>
      <c r="AY280" s="228" t="s">
        <v>135</v>
      </c>
    </row>
    <row r="281" spans="1:51" s="13" customFormat="1" ht="12">
      <c r="A281" s="13"/>
      <c r="B281" s="218"/>
      <c r="C281" s="219"/>
      <c r="D281" s="216" t="s">
        <v>148</v>
      </c>
      <c r="E281" s="220" t="s">
        <v>19</v>
      </c>
      <c r="F281" s="221" t="s">
        <v>469</v>
      </c>
      <c r="G281" s="219"/>
      <c r="H281" s="222">
        <v>10.29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8" t="s">
        <v>148</v>
      </c>
      <c r="AU281" s="228" t="s">
        <v>82</v>
      </c>
      <c r="AV281" s="13" t="s">
        <v>82</v>
      </c>
      <c r="AW281" s="13" t="s">
        <v>36</v>
      </c>
      <c r="AX281" s="13" t="s">
        <v>75</v>
      </c>
      <c r="AY281" s="228" t="s">
        <v>135</v>
      </c>
    </row>
    <row r="282" spans="1:51" s="15" customFormat="1" ht="12">
      <c r="A282" s="15"/>
      <c r="B282" s="249"/>
      <c r="C282" s="250"/>
      <c r="D282" s="216" t="s">
        <v>148</v>
      </c>
      <c r="E282" s="251" t="s">
        <v>19</v>
      </c>
      <c r="F282" s="252" t="s">
        <v>256</v>
      </c>
      <c r="G282" s="250"/>
      <c r="H282" s="253">
        <v>20.09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9" t="s">
        <v>148</v>
      </c>
      <c r="AU282" s="259" t="s">
        <v>82</v>
      </c>
      <c r="AV282" s="15" t="s">
        <v>142</v>
      </c>
      <c r="AW282" s="15" t="s">
        <v>36</v>
      </c>
      <c r="AX282" s="15" t="s">
        <v>80</v>
      </c>
      <c r="AY282" s="259" t="s">
        <v>135</v>
      </c>
    </row>
    <row r="283" spans="1:65" s="2" customFormat="1" ht="24.15" customHeight="1">
      <c r="A283" s="39"/>
      <c r="B283" s="40"/>
      <c r="C283" s="198" t="s">
        <v>470</v>
      </c>
      <c r="D283" s="198" t="s">
        <v>137</v>
      </c>
      <c r="E283" s="199" t="s">
        <v>471</v>
      </c>
      <c r="F283" s="200" t="s">
        <v>472</v>
      </c>
      <c r="G283" s="201" t="s">
        <v>209</v>
      </c>
      <c r="H283" s="202">
        <v>8</v>
      </c>
      <c r="I283" s="203"/>
      <c r="J283" s="204">
        <f>ROUND(I283*H283,2)</f>
        <v>0</v>
      </c>
      <c r="K283" s="200" t="s">
        <v>141</v>
      </c>
      <c r="L283" s="45"/>
      <c r="M283" s="205" t="s">
        <v>19</v>
      </c>
      <c r="N283" s="206" t="s">
        <v>46</v>
      </c>
      <c r="O283" s="85"/>
      <c r="P283" s="207">
        <f>O283*H283</f>
        <v>0</v>
      </c>
      <c r="Q283" s="207">
        <v>0</v>
      </c>
      <c r="R283" s="207">
        <f>Q283*H283</f>
        <v>0</v>
      </c>
      <c r="S283" s="207">
        <v>0.055</v>
      </c>
      <c r="T283" s="208">
        <f>S283*H283</f>
        <v>0.44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09" t="s">
        <v>142</v>
      </c>
      <c r="AT283" s="209" t="s">
        <v>137</v>
      </c>
      <c r="AU283" s="209" t="s">
        <v>82</v>
      </c>
      <c r="AY283" s="18" t="s">
        <v>135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8" t="s">
        <v>80</v>
      </c>
      <c r="BK283" s="210">
        <f>ROUND(I283*H283,2)</f>
        <v>0</v>
      </c>
      <c r="BL283" s="18" t="s">
        <v>142</v>
      </c>
      <c r="BM283" s="209" t="s">
        <v>473</v>
      </c>
    </row>
    <row r="284" spans="1:47" s="2" customFormat="1" ht="12">
      <c r="A284" s="39"/>
      <c r="B284" s="40"/>
      <c r="C284" s="41"/>
      <c r="D284" s="211" t="s">
        <v>144</v>
      </c>
      <c r="E284" s="41"/>
      <c r="F284" s="212" t="s">
        <v>474</v>
      </c>
      <c r="G284" s="41"/>
      <c r="H284" s="41"/>
      <c r="I284" s="213"/>
      <c r="J284" s="41"/>
      <c r="K284" s="41"/>
      <c r="L284" s="45"/>
      <c r="M284" s="214"/>
      <c r="N284" s="215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144</v>
      </c>
      <c r="AU284" s="18" t="s">
        <v>82</v>
      </c>
    </row>
    <row r="285" spans="1:51" s="14" customFormat="1" ht="12">
      <c r="A285" s="14"/>
      <c r="B285" s="239"/>
      <c r="C285" s="240"/>
      <c r="D285" s="216" t="s">
        <v>148</v>
      </c>
      <c r="E285" s="241" t="s">
        <v>19</v>
      </c>
      <c r="F285" s="242" t="s">
        <v>197</v>
      </c>
      <c r="G285" s="240"/>
      <c r="H285" s="241" t="s">
        <v>19</v>
      </c>
      <c r="I285" s="243"/>
      <c r="J285" s="240"/>
      <c r="K285" s="240"/>
      <c r="L285" s="244"/>
      <c r="M285" s="245"/>
      <c r="N285" s="246"/>
      <c r="O285" s="246"/>
      <c r="P285" s="246"/>
      <c r="Q285" s="246"/>
      <c r="R285" s="246"/>
      <c r="S285" s="246"/>
      <c r="T285" s="24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8" t="s">
        <v>148</v>
      </c>
      <c r="AU285" s="248" t="s">
        <v>82</v>
      </c>
      <c r="AV285" s="14" t="s">
        <v>80</v>
      </c>
      <c r="AW285" s="14" t="s">
        <v>36</v>
      </c>
      <c r="AX285" s="14" t="s">
        <v>75</v>
      </c>
      <c r="AY285" s="248" t="s">
        <v>135</v>
      </c>
    </row>
    <row r="286" spans="1:51" s="14" customFormat="1" ht="12">
      <c r="A286" s="14"/>
      <c r="B286" s="239"/>
      <c r="C286" s="240"/>
      <c r="D286" s="216" t="s">
        <v>148</v>
      </c>
      <c r="E286" s="241" t="s">
        <v>19</v>
      </c>
      <c r="F286" s="242" t="s">
        <v>456</v>
      </c>
      <c r="G286" s="240"/>
      <c r="H286" s="241" t="s">
        <v>19</v>
      </c>
      <c r="I286" s="243"/>
      <c r="J286" s="240"/>
      <c r="K286" s="240"/>
      <c r="L286" s="244"/>
      <c r="M286" s="245"/>
      <c r="N286" s="246"/>
      <c r="O286" s="246"/>
      <c r="P286" s="246"/>
      <c r="Q286" s="246"/>
      <c r="R286" s="246"/>
      <c r="S286" s="246"/>
      <c r="T286" s="24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8" t="s">
        <v>148</v>
      </c>
      <c r="AU286" s="248" t="s">
        <v>82</v>
      </c>
      <c r="AV286" s="14" t="s">
        <v>80</v>
      </c>
      <c r="AW286" s="14" t="s">
        <v>36</v>
      </c>
      <c r="AX286" s="14" t="s">
        <v>75</v>
      </c>
      <c r="AY286" s="248" t="s">
        <v>135</v>
      </c>
    </row>
    <row r="287" spans="1:51" s="13" customFormat="1" ht="12">
      <c r="A287" s="13"/>
      <c r="B287" s="218"/>
      <c r="C287" s="219"/>
      <c r="D287" s="216" t="s">
        <v>148</v>
      </c>
      <c r="E287" s="220" t="s">
        <v>19</v>
      </c>
      <c r="F287" s="221" t="s">
        <v>475</v>
      </c>
      <c r="G287" s="219"/>
      <c r="H287" s="222">
        <v>8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8" t="s">
        <v>148</v>
      </c>
      <c r="AU287" s="228" t="s">
        <v>82</v>
      </c>
      <c r="AV287" s="13" t="s">
        <v>82</v>
      </c>
      <c r="AW287" s="13" t="s">
        <v>36</v>
      </c>
      <c r="AX287" s="13" t="s">
        <v>80</v>
      </c>
      <c r="AY287" s="228" t="s">
        <v>135</v>
      </c>
    </row>
    <row r="288" spans="1:65" s="2" customFormat="1" ht="24.15" customHeight="1">
      <c r="A288" s="39"/>
      <c r="B288" s="40"/>
      <c r="C288" s="198" t="s">
        <v>476</v>
      </c>
      <c r="D288" s="198" t="s">
        <v>137</v>
      </c>
      <c r="E288" s="199" t="s">
        <v>477</v>
      </c>
      <c r="F288" s="200" t="s">
        <v>478</v>
      </c>
      <c r="G288" s="201" t="s">
        <v>209</v>
      </c>
      <c r="H288" s="202">
        <v>4.4</v>
      </c>
      <c r="I288" s="203"/>
      <c r="J288" s="204">
        <f>ROUND(I288*H288,2)</f>
        <v>0</v>
      </c>
      <c r="K288" s="200" t="s">
        <v>141</v>
      </c>
      <c r="L288" s="45"/>
      <c r="M288" s="205" t="s">
        <v>19</v>
      </c>
      <c r="N288" s="206" t="s">
        <v>46</v>
      </c>
      <c r="O288" s="85"/>
      <c r="P288" s="207">
        <f>O288*H288</f>
        <v>0</v>
      </c>
      <c r="Q288" s="207">
        <v>0</v>
      </c>
      <c r="R288" s="207">
        <f>Q288*H288</f>
        <v>0</v>
      </c>
      <c r="S288" s="207">
        <v>0.076</v>
      </c>
      <c r="T288" s="208">
        <f>S288*H288</f>
        <v>0.33440000000000003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09" t="s">
        <v>142</v>
      </c>
      <c r="AT288" s="209" t="s">
        <v>137</v>
      </c>
      <c r="AU288" s="209" t="s">
        <v>82</v>
      </c>
      <c r="AY288" s="18" t="s">
        <v>135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8" t="s">
        <v>80</v>
      </c>
      <c r="BK288" s="210">
        <f>ROUND(I288*H288,2)</f>
        <v>0</v>
      </c>
      <c r="BL288" s="18" t="s">
        <v>142</v>
      </c>
      <c r="BM288" s="209" t="s">
        <v>479</v>
      </c>
    </row>
    <row r="289" spans="1:47" s="2" customFormat="1" ht="12">
      <c r="A289" s="39"/>
      <c r="B289" s="40"/>
      <c r="C289" s="41"/>
      <c r="D289" s="211" t="s">
        <v>144</v>
      </c>
      <c r="E289" s="41"/>
      <c r="F289" s="212" t="s">
        <v>480</v>
      </c>
      <c r="G289" s="41"/>
      <c r="H289" s="41"/>
      <c r="I289" s="213"/>
      <c r="J289" s="41"/>
      <c r="K289" s="41"/>
      <c r="L289" s="45"/>
      <c r="M289" s="214"/>
      <c r="N289" s="215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144</v>
      </c>
      <c r="AU289" s="18" t="s">
        <v>82</v>
      </c>
    </row>
    <row r="290" spans="1:51" s="14" customFormat="1" ht="12">
      <c r="A290" s="14"/>
      <c r="B290" s="239"/>
      <c r="C290" s="240"/>
      <c r="D290" s="216" t="s">
        <v>148</v>
      </c>
      <c r="E290" s="241" t="s">
        <v>19</v>
      </c>
      <c r="F290" s="242" t="s">
        <v>197</v>
      </c>
      <c r="G290" s="240"/>
      <c r="H290" s="241" t="s">
        <v>19</v>
      </c>
      <c r="I290" s="243"/>
      <c r="J290" s="240"/>
      <c r="K290" s="240"/>
      <c r="L290" s="244"/>
      <c r="M290" s="245"/>
      <c r="N290" s="246"/>
      <c r="O290" s="246"/>
      <c r="P290" s="246"/>
      <c r="Q290" s="246"/>
      <c r="R290" s="246"/>
      <c r="S290" s="246"/>
      <c r="T290" s="24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8" t="s">
        <v>148</v>
      </c>
      <c r="AU290" s="248" t="s">
        <v>82</v>
      </c>
      <c r="AV290" s="14" t="s">
        <v>80</v>
      </c>
      <c r="AW290" s="14" t="s">
        <v>36</v>
      </c>
      <c r="AX290" s="14" t="s">
        <v>75</v>
      </c>
      <c r="AY290" s="248" t="s">
        <v>135</v>
      </c>
    </row>
    <row r="291" spans="1:51" s="14" customFormat="1" ht="12">
      <c r="A291" s="14"/>
      <c r="B291" s="239"/>
      <c r="C291" s="240"/>
      <c r="D291" s="216" t="s">
        <v>148</v>
      </c>
      <c r="E291" s="241" t="s">
        <v>19</v>
      </c>
      <c r="F291" s="242" t="s">
        <v>456</v>
      </c>
      <c r="G291" s="240"/>
      <c r="H291" s="241" t="s">
        <v>19</v>
      </c>
      <c r="I291" s="243"/>
      <c r="J291" s="240"/>
      <c r="K291" s="240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148</v>
      </c>
      <c r="AU291" s="248" t="s">
        <v>82</v>
      </c>
      <c r="AV291" s="14" t="s">
        <v>80</v>
      </c>
      <c r="AW291" s="14" t="s">
        <v>36</v>
      </c>
      <c r="AX291" s="14" t="s">
        <v>75</v>
      </c>
      <c r="AY291" s="248" t="s">
        <v>135</v>
      </c>
    </row>
    <row r="292" spans="1:51" s="13" customFormat="1" ht="12">
      <c r="A292" s="13"/>
      <c r="B292" s="218"/>
      <c r="C292" s="219"/>
      <c r="D292" s="216" t="s">
        <v>148</v>
      </c>
      <c r="E292" s="220" t="s">
        <v>19</v>
      </c>
      <c r="F292" s="221" t="s">
        <v>481</v>
      </c>
      <c r="G292" s="219"/>
      <c r="H292" s="222">
        <v>2.8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8" t="s">
        <v>148</v>
      </c>
      <c r="AU292" s="228" t="s">
        <v>82</v>
      </c>
      <c r="AV292" s="13" t="s">
        <v>82</v>
      </c>
      <c r="AW292" s="13" t="s">
        <v>36</v>
      </c>
      <c r="AX292" s="13" t="s">
        <v>75</v>
      </c>
      <c r="AY292" s="228" t="s">
        <v>135</v>
      </c>
    </row>
    <row r="293" spans="1:51" s="13" customFormat="1" ht="12">
      <c r="A293" s="13"/>
      <c r="B293" s="218"/>
      <c r="C293" s="219"/>
      <c r="D293" s="216" t="s">
        <v>148</v>
      </c>
      <c r="E293" s="220" t="s">
        <v>19</v>
      </c>
      <c r="F293" s="221" t="s">
        <v>482</v>
      </c>
      <c r="G293" s="219"/>
      <c r="H293" s="222">
        <v>1.6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148</v>
      </c>
      <c r="AU293" s="228" t="s">
        <v>82</v>
      </c>
      <c r="AV293" s="13" t="s">
        <v>82</v>
      </c>
      <c r="AW293" s="13" t="s">
        <v>36</v>
      </c>
      <c r="AX293" s="13" t="s">
        <v>75</v>
      </c>
      <c r="AY293" s="228" t="s">
        <v>135</v>
      </c>
    </row>
    <row r="294" spans="1:51" s="15" customFormat="1" ht="12">
      <c r="A294" s="15"/>
      <c r="B294" s="249"/>
      <c r="C294" s="250"/>
      <c r="D294" s="216" t="s">
        <v>148</v>
      </c>
      <c r="E294" s="251" t="s">
        <v>19</v>
      </c>
      <c r="F294" s="252" t="s">
        <v>256</v>
      </c>
      <c r="G294" s="250"/>
      <c r="H294" s="253">
        <v>4.4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9" t="s">
        <v>148</v>
      </c>
      <c r="AU294" s="259" t="s">
        <v>82</v>
      </c>
      <c r="AV294" s="15" t="s">
        <v>142</v>
      </c>
      <c r="AW294" s="15" t="s">
        <v>36</v>
      </c>
      <c r="AX294" s="15" t="s">
        <v>80</v>
      </c>
      <c r="AY294" s="259" t="s">
        <v>135</v>
      </c>
    </row>
    <row r="295" spans="1:65" s="2" customFormat="1" ht="21.75" customHeight="1">
      <c r="A295" s="39"/>
      <c r="B295" s="40"/>
      <c r="C295" s="198" t="s">
        <v>483</v>
      </c>
      <c r="D295" s="198" t="s">
        <v>137</v>
      </c>
      <c r="E295" s="199" t="s">
        <v>484</v>
      </c>
      <c r="F295" s="200" t="s">
        <v>485</v>
      </c>
      <c r="G295" s="201" t="s">
        <v>209</v>
      </c>
      <c r="H295" s="202">
        <v>2</v>
      </c>
      <c r="I295" s="203"/>
      <c r="J295" s="204">
        <f>ROUND(I295*H295,2)</f>
        <v>0</v>
      </c>
      <c r="K295" s="200" t="s">
        <v>141</v>
      </c>
      <c r="L295" s="45"/>
      <c r="M295" s="205" t="s">
        <v>19</v>
      </c>
      <c r="N295" s="206" t="s">
        <v>46</v>
      </c>
      <c r="O295" s="85"/>
      <c r="P295" s="207">
        <f>O295*H295</f>
        <v>0</v>
      </c>
      <c r="Q295" s="207">
        <v>0</v>
      </c>
      <c r="R295" s="207">
        <f>Q295*H295</f>
        <v>0</v>
      </c>
      <c r="S295" s="207">
        <v>0.083</v>
      </c>
      <c r="T295" s="208">
        <f>S295*H295</f>
        <v>0.166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09" t="s">
        <v>142</v>
      </c>
      <c r="AT295" s="209" t="s">
        <v>137</v>
      </c>
      <c r="AU295" s="209" t="s">
        <v>82</v>
      </c>
      <c r="AY295" s="18" t="s">
        <v>135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8" t="s">
        <v>80</v>
      </c>
      <c r="BK295" s="210">
        <f>ROUND(I295*H295,2)</f>
        <v>0</v>
      </c>
      <c r="BL295" s="18" t="s">
        <v>142</v>
      </c>
      <c r="BM295" s="209" t="s">
        <v>486</v>
      </c>
    </row>
    <row r="296" spans="1:47" s="2" customFormat="1" ht="12">
      <c r="A296" s="39"/>
      <c r="B296" s="40"/>
      <c r="C296" s="41"/>
      <c r="D296" s="211" t="s">
        <v>144</v>
      </c>
      <c r="E296" s="41"/>
      <c r="F296" s="212" t="s">
        <v>487</v>
      </c>
      <c r="G296" s="41"/>
      <c r="H296" s="41"/>
      <c r="I296" s="213"/>
      <c r="J296" s="41"/>
      <c r="K296" s="41"/>
      <c r="L296" s="45"/>
      <c r="M296" s="214"/>
      <c r="N296" s="215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144</v>
      </c>
      <c r="AU296" s="18" t="s">
        <v>82</v>
      </c>
    </row>
    <row r="297" spans="1:51" s="14" customFormat="1" ht="12">
      <c r="A297" s="14"/>
      <c r="B297" s="239"/>
      <c r="C297" s="240"/>
      <c r="D297" s="216" t="s">
        <v>148</v>
      </c>
      <c r="E297" s="241" t="s">
        <v>19</v>
      </c>
      <c r="F297" s="242" t="s">
        <v>197</v>
      </c>
      <c r="G297" s="240"/>
      <c r="H297" s="241" t="s">
        <v>19</v>
      </c>
      <c r="I297" s="243"/>
      <c r="J297" s="240"/>
      <c r="K297" s="240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148</v>
      </c>
      <c r="AU297" s="248" t="s">
        <v>82</v>
      </c>
      <c r="AV297" s="14" t="s">
        <v>80</v>
      </c>
      <c r="AW297" s="14" t="s">
        <v>36</v>
      </c>
      <c r="AX297" s="14" t="s">
        <v>75</v>
      </c>
      <c r="AY297" s="248" t="s">
        <v>135</v>
      </c>
    </row>
    <row r="298" spans="1:51" s="14" customFormat="1" ht="12">
      <c r="A298" s="14"/>
      <c r="B298" s="239"/>
      <c r="C298" s="240"/>
      <c r="D298" s="216" t="s">
        <v>148</v>
      </c>
      <c r="E298" s="241" t="s">
        <v>19</v>
      </c>
      <c r="F298" s="242" t="s">
        <v>456</v>
      </c>
      <c r="G298" s="240"/>
      <c r="H298" s="241" t="s">
        <v>19</v>
      </c>
      <c r="I298" s="243"/>
      <c r="J298" s="240"/>
      <c r="K298" s="240"/>
      <c r="L298" s="244"/>
      <c r="M298" s="245"/>
      <c r="N298" s="246"/>
      <c r="O298" s="246"/>
      <c r="P298" s="246"/>
      <c r="Q298" s="246"/>
      <c r="R298" s="246"/>
      <c r="S298" s="246"/>
      <c r="T298" s="24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148</v>
      </c>
      <c r="AU298" s="248" t="s">
        <v>82</v>
      </c>
      <c r="AV298" s="14" t="s">
        <v>80</v>
      </c>
      <c r="AW298" s="14" t="s">
        <v>36</v>
      </c>
      <c r="AX298" s="14" t="s">
        <v>75</v>
      </c>
      <c r="AY298" s="248" t="s">
        <v>135</v>
      </c>
    </row>
    <row r="299" spans="1:51" s="13" customFormat="1" ht="12">
      <c r="A299" s="13"/>
      <c r="B299" s="218"/>
      <c r="C299" s="219"/>
      <c r="D299" s="216" t="s">
        <v>148</v>
      </c>
      <c r="E299" s="220" t="s">
        <v>19</v>
      </c>
      <c r="F299" s="221" t="s">
        <v>488</v>
      </c>
      <c r="G299" s="219"/>
      <c r="H299" s="222">
        <v>2</v>
      </c>
      <c r="I299" s="223"/>
      <c r="J299" s="219"/>
      <c r="K299" s="219"/>
      <c r="L299" s="224"/>
      <c r="M299" s="225"/>
      <c r="N299" s="226"/>
      <c r="O299" s="226"/>
      <c r="P299" s="226"/>
      <c r="Q299" s="226"/>
      <c r="R299" s="226"/>
      <c r="S299" s="226"/>
      <c r="T299" s="22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8" t="s">
        <v>148</v>
      </c>
      <c r="AU299" s="228" t="s">
        <v>82</v>
      </c>
      <c r="AV299" s="13" t="s">
        <v>82</v>
      </c>
      <c r="AW299" s="13" t="s">
        <v>36</v>
      </c>
      <c r="AX299" s="13" t="s">
        <v>80</v>
      </c>
      <c r="AY299" s="228" t="s">
        <v>135</v>
      </c>
    </row>
    <row r="300" spans="1:65" s="2" customFormat="1" ht="33" customHeight="1">
      <c r="A300" s="39"/>
      <c r="B300" s="40"/>
      <c r="C300" s="198" t="s">
        <v>489</v>
      </c>
      <c r="D300" s="198" t="s">
        <v>137</v>
      </c>
      <c r="E300" s="199" t="s">
        <v>490</v>
      </c>
      <c r="F300" s="200" t="s">
        <v>491</v>
      </c>
      <c r="G300" s="201" t="s">
        <v>245</v>
      </c>
      <c r="H300" s="202">
        <v>10</v>
      </c>
      <c r="I300" s="203"/>
      <c r="J300" s="204">
        <f>ROUND(I300*H300,2)</f>
        <v>0</v>
      </c>
      <c r="K300" s="200" t="s">
        <v>141</v>
      </c>
      <c r="L300" s="45"/>
      <c r="M300" s="205" t="s">
        <v>19</v>
      </c>
      <c r="N300" s="206" t="s">
        <v>46</v>
      </c>
      <c r="O300" s="85"/>
      <c r="P300" s="207">
        <f>O300*H300</f>
        <v>0</v>
      </c>
      <c r="Q300" s="207">
        <v>0</v>
      </c>
      <c r="R300" s="207">
        <f>Q300*H300</f>
        <v>0</v>
      </c>
      <c r="S300" s="207">
        <v>0.001</v>
      </c>
      <c r="T300" s="208">
        <f>S300*H300</f>
        <v>0.01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09" t="s">
        <v>142</v>
      </c>
      <c r="AT300" s="209" t="s">
        <v>137</v>
      </c>
      <c r="AU300" s="209" t="s">
        <v>82</v>
      </c>
      <c r="AY300" s="18" t="s">
        <v>135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8" t="s">
        <v>80</v>
      </c>
      <c r="BK300" s="210">
        <f>ROUND(I300*H300,2)</f>
        <v>0</v>
      </c>
      <c r="BL300" s="18" t="s">
        <v>142</v>
      </c>
      <c r="BM300" s="209" t="s">
        <v>492</v>
      </c>
    </row>
    <row r="301" spans="1:47" s="2" customFormat="1" ht="12">
      <c r="A301" s="39"/>
      <c r="B301" s="40"/>
      <c r="C301" s="41"/>
      <c r="D301" s="211" t="s">
        <v>144</v>
      </c>
      <c r="E301" s="41"/>
      <c r="F301" s="212" t="s">
        <v>493</v>
      </c>
      <c r="G301" s="41"/>
      <c r="H301" s="41"/>
      <c r="I301" s="213"/>
      <c r="J301" s="41"/>
      <c r="K301" s="41"/>
      <c r="L301" s="45"/>
      <c r="M301" s="214"/>
      <c r="N301" s="215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144</v>
      </c>
      <c r="AU301" s="18" t="s">
        <v>82</v>
      </c>
    </row>
    <row r="302" spans="1:51" s="13" customFormat="1" ht="12">
      <c r="A302" s="13"/>
      <c r="B302" s="218"/>
      <c r="C302" s="219"/>
      <c r="D302" s="216" t="s">
        <v>148</v>
      </c>
      <c r="E302" s="220" t="s">
        <v>19</v>
      </c>
      <c r="F302" s="221" t="s">
        <v>494</v>
      </c>
      <c r="G302" s="219"/>
      <c r="H302" s="222">
        <v>6</v>
      </c>
      <c r="I302" s="223"/>
      <c r="J302" s="219"/>
      <c r="K302" s="219"/>
      <c r="L302" s="224"/>
      <c r="M302" s="225"/>
      <c r="N302" s="226"/>
      <c r="O302" s="226"/>
      <c r="P302" s="226"/>
      <c r="Q302" s="226"/>
      <c r="R302" s="226"/>
      <c r="S302" s="226"/>
      <c r="T302" s="22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8" t="s">
        <v>148</v>
      </c>
      <c r="AU302" s="228" t="s">
        <v>82</v>
      </c>
      <c r="AV302" s="13" t="s">
        <v>82</v>
      </c>
      <c r="AW302" s="13" t="s">
        <v>36</v>
      </c>
      <c r="AX302" s="13" t="s">
        <v>75</v>
      </c>
      <c r="AY302" s="228" t="s">
        <v>135</v>
      </c>
    </row>
    <row r="303" spans="1:51" s="13" customFormat="1" ht="12">
      <c r="A303" s="13"/>
      <c r="B303" s="218"/>
      <c r="C303" s="219"/>
      <c r="D303" s="216" t="s">
        <v>148</v>
      </c>
      <c r="E303" s="220" t="s">
        <v>19</v>
      </c>
      <c r="F303" s="221" t="s">
        <v>495</v>
      </c>
      <c r="G303" s="219"/>
      <c r="H303" s="222">
        <v>4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8" t="s">
        <v>148</v>
      </c>
      <c r="AU303" s="228" t="s">
        <v>82</v>
      </c>
      <c r="AV303" s="13" t="s">
        <v>82</v>
      </c>
      <c r="AW303" s="13" t="s">
        <v>36</v>
      </c>
      <c r="AX303" s="13" t="s">
        <v>75</v>
      </c>
      <c r="AY303" s="228" t="s">
        <v>135</v>
      </c>
    </row>
    <row r="304" spans="1:51" s="15" customFormat="1" ht="12">
      <c r="A304" s="15"/>
      <c r="B304" s="249"/>
      <c r="C304" s="250"/>
      <c r="D304" s="216" t="s">
        <v>148</v>
      </c>
      <c r="E304" s="251" t="s">
        <v>19</v>
      </c>
      <c r="F304" s="252" t="s">
        <v>256</v>
      </c>
      <c r="G304" s="250"/>
      <c r="H304" s="253">
        <v>10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9" t="s">
        <v>148</v>
      </c>
      <c r="AU304" s="259" t="s">
        <v>82</v>
      </c>
      <c r="AV304" s="15" t="s">
        <v>142</v>
      </c>
      <c r="AW304" s="15" t="s">
        <v>36</v>
      </c>
      <c r="AX304" s="15" t="s">
        <v>80</v>
      </c>
      <c r="AY304" s="259" t="s">
        <v>135</v>
      </c>
    </row>
    <row r="305" spans="1:65" s="2" customFormat="1" ht="24.15" customHeight="1">
      <c r="A305" s="39"/>
      <c r="B305" s="40"/>
      <c r="C305" s="198" t="s">
        <v>496</v>
      </c>
      <c r="D305" s="198" t="s">
        <v>137</v>
      </c>
      <c r="E305" s="199" t="s">
        <v>497</v>
      </c>
      <c r="F305" s="200" t="s">
        <v>498</v>
      </c>
      <c r="G305" s="201" t="s">
        <v>245</v>
      </c>
      <c r="H305" s="202">
        <v>2</v>
      </c>
      <c r="I305" s="203"/>
      <c r="J305" s="204">
        <f>ROUND(I305*H305,2)</f>
        <v>0</v>
      </c>
      <c r="K305" s="200" t="s">
        <v>141</v>
      </c>
      <c r="L305" s="45"/>
      <c r="M305" s="205" t="s">
        <v>19</v>
      </c>
      <c r="N305" s="206" t="s">
        <v>46</v>
      </c>
      <c r="O305" s="85"/>
      <c r="P305" s="207">
        <f>O305*H305</f>
        <v>0</v>
      </c>
      <c r="Q305" s="207">
        <v>0</v>
      </c>
      <c r="R305" s="207">
        <f>Q305*H305</f>
        <v>0</v>
      </c>
      <c r="S305" s="207">
        <v>0.025</v>
      </c>
      <c r="T305" s="208">
        <f>S305*H305</f>
        <v>0.05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09" t="s">
        <v>142</v>
      </c>
      <c r="AT305" s="209" t="s">
        <v>137</v>
      </c>
      <c r="AU305" s="209" t="s">
        <v>82</v>
      </c>
      <c r="AY305" s="18" t="s">
        <v>135</v>
      </c>
      <c r="BE305" s="210">
        <f>IF(N305="základní",J305,0)</f>
        <v>0</v>
      </c>
      <c r="BF305" s="210">
        <f>IF(N305="snížená",J305,0)</f>
        <v>0</v>
      </c>
      <c r="BG305" s="210">
        <f>IF(N305="zákl. přenesená",J305,0)</f>
        <v>0</v>
      </c>
      <c r="BH305" s="210">
        <f>IF(N305="sníž. přenesená",J305,0)</f>
        <v>0</v>
      </c>
      <c r="BI305" s="210">
        <f>IF(N305="nulová",J305,0)</f>
        <v>0</v>
      </c>
      <c r="BJ305" s="18" t="s">
        <v>80</v>
      </c>
      <c r="BK305" s="210">
        <f>ROUND(I305*H305,2)</f>
        <v>0</v>
      </c>
      <c r="BL305" s="18" t="s">
        <v>142</v>
      </c>
      <c r="BM305" s="209" t="s">
        <v>499</v>
      </c>
    </row>
    <row r="306" spans="1:47" s="2" customFormat="1" ht="12">
      <c r="A306" s="39"/>
      <c r="B306" s="40"/>
      <c r="C306" s="41"/>
      <c r="D306" s="211" t="s">
        <v>144</v>
      </c>
      <c r="E306" s="41"/>
      <c r="F306" s="212" t="s">
        <v>500</v>
      </c>
      <c r="G306" s="41"/>
      <c r="H306" s="41"/>
      <c r="I306" s="213"/>
      <c r="J306" s="41"/>
      <c r="K306" s="41"/>
      <c r="L306" s="45"/>
      <c r="M306" s="214"/>
      <c r="N306" s="215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144</v>
      </c>
      <c r="AU306" s="18" t="s">
        <v>82</v>
      </c>
    </row>
    <row r="307" spans="1:51" s="13" customFormat="1" ht="12">
      <c r="A307" s="13"/>
      <c r="B307" s="218"/>
      <c r="C307" s="219"/>
      <c r="D307" s="216" t="s">
        <v>148</v>
      </c>
      <c r="E307" s="220" t="s">
        <v>19</v>
      </c>
      <c r="F307" s="221" t="s">
        <v>501</v>
      </c>
      <c r="G307" s="219"/>
      <c r="H307" s="222">
        <v>2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8" t="s">
        <v>148</v>
      </c>
      <c r="AU307" s="228" t="s">
        <v>82</v>
      </c>
      <c r="AV307" s="13" t="s">
        <v>82</v>
      </c>
      <c r="AW307" s="13" t="s">
        <v>36</v>
      </c>
      <c r="AX307" s="13" t="s">
        <v>80</v>
      </c>
      <c r="AY307" s="228" t="s">
        <v>135</v>
      </c>
    </row>
    <row r="308" spans="1:65" s="2" customFormat="1" ht="24.15" customHeight="1">
      <c r="A308" s="39"/>
      <c r="B308" s="40"/>
      <c r="C308" s="198" t="s">
        <v>502</v>
      </c>
      <c r="D308" s="198" t="s">
        <v>137</v>
      </c>
      <c r="E308" s="199" t="s">
        <v>503</v>
      </c>
      <c r="F308" s="200" t="s">
        <v>504</v>
      </c>
      <c r="G308" s="201" t="s">
        <v>245</v>
      </c>
      <c r="H308" s="202">
        <v>1</v>
      </c>
      <c r="I308" s="203"/>
      <c r="J308" s="204">
        <f>ROUND(I308*H308,2)</f>
        <v>0</v>
      </c>
      <c r="K308" s="200" t="s">
        <v>141</v>
      </c>
      <c r="L308" s="45"/>
      <c r="M308" s="205" t="s">
        <v>19</v>
      </c>
      <c r="N308" s="206" t="s">
        <v>46</v>
      </c>
      <c r="O308" s="85"/>
      <c r="P308" s="207">
        <f>O308*H308</f>
        <v>0</v>
      </c>
      <c r="Q308" s="207">
        <v>0</v>
      </c>
      <c r="R308" s="207">
        <f>Q308*H308</f>
        <v>0</v>
      </c>
      <c r="S308" s="207">
        <v>0.074</v>
      </c>
      <c r="T308" s="208">
        <f>S308*H308</f>
        <v>0.074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09" t="s">
        <v>142</v>
      </c>
      <c r="AT308" s="209" t="s">
        <v>137</v>
      </c>
      <c r="AU308" s="209" t="s">
        <v>82</v>
      </c>
      <c r="AY308" s="18" t="s">
        <v>135</v>
      </c>
      <c r="BE308" s="210">
        <f>IF(N308="základní",J308,0)</f>
        <v>0</v>
      </c>
      <c r="BF308" s="210">
        <f>IF(N308="snížená",J308,0)</f>
        <v>0</v>
      </c>
      <c r="BG308" s="210">
        <f>IF(N308="zákl. přenesená",J308,0)</f>
        <v>0</v>
      </c>
      <c r="BH308" s="210">
        <f>IF(N308="sníž. přenesená",J308,0)</f>
        <v>0</v>
      </c>
      <c r="BI308" s="210">
        <f>IF(N308="nulová",J308,0)</f>
        <v>0</v>
      </c>
      <c r="BJ308" s="18" t="s">
        <v>80</v>
      </c>
      <c r="BK308" s="210">
        <f>ROUND(I308*H308,2)</f>
        <v>0</v>
      </c>
      <c r="BL308" s="18" t="s">
        <v>142</v>
      </c>
      <c r="BM308" s="209" t="s">
        <v>505</v>
      </c>
    </row>
    <row r="309" spans="1:47" s="2" customFormat="1" ht="12">
      <c r="A309" s="39"/>
      <c r="B309" s="40"/>
      <c r="C309" s="41"/>
      <c r="D309" s="211" t="s">
        <v>144</v>
      </c>
      <c r="E309" s="41"/>
      <c r="F309" s="212" t="s">
        <v>506</v>
      </c>
      <c r="G309" s="41"/>
      <c r="H309" s="41"/>
      <c r="I309" s="213"/>
      <c r="J309" s="41"/>
      <c r="K309" s="41"/>
      <c r="L309" s="45"/>
      <c r="M309" s="214"/>
      <c r="N309" s="215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144</v>
      </c>
      <c r="AU309" s="18" t="s">
        <v>82</v>
      </c>
    </row>
    <row r="310" spans="1:51" s="13" customFormat="1" ht="12">
      <c r="A310" s="13"/>
      <c r="B310" s="218"/>
      <c r="C310" s="219"/>
      <c r="D310" s="216" t="s">
        <v>148</v>
      </c>
      <c r="E310" s="220" t="s">
        <v>19</v>
      </c>
      <c r="F310" s="221" t="s">
        <v>507</v>
      </c>
      <c r="G310" s="219"/>
      <c r="H310" s="222">
        <v>1</v>
      </c>
      <c r="I310" s="223"/>
      <c r="J310" s="219"/>
      <c r="K310" s="219"/>
      <c r="L310" s="224"/>
      <c r="M310" s="225"/>
      <c r="N310" s="226"/>
      <c r="O310" s="226"/>
      <c r="P310" s="226"/>
      <c r="Q310" s="226"/>
      <c r="R310" s="226"/>
      <c r="S310" s="226"/>
      <c r="T310" s="22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8" t="s">
        <v>148</v>
      </c>
      <c r="AU310" s="228" t="s">
        <v>82</v>
      </c>
      <c r="AV310" s="13" t="s">
        <v>82</v>
      </c>
      <c r="AW310" s="13" t="s">
        <v>36</v>
      </c>
      <c r="AX310" s="13" t="s">
        <v>80</v>
      </c>
      <c r="AY310" s="228" t="s">
        <v>135</v>
      </c>
    </row>
    <row r="311" spans="1:65" s="2" customFormat="1" ht="24.15" customHeight="1">
      <c r="A311" s="39"/>
      <c r="B311" s="40"/>
      <c r="C311" s="198" t="s">
        <v>230</v>
      </c>
      <c r="D311" s="198" t="s">
        <v>137</v>
      </c>
      <c r="E311" s="199" t="s">
        <v>508</v>
      </c>
      <c r="F311" s="200" t="s">
        <v>509</v>
      </c>
      <c r="G311" s="201" t="s">
        <v>209</v>
      </c>
      <c r="H311" s="202">
        <v>3.2</v>
      </c>
      <c r="I311" s="203"/>
      <c r="J311" s="204">
        <f>ROUND(I311*H311,2)</f>
        <v>0</v>
      </c>
      <c r="K311" s="200" t="s">
        <v>141</v>
      </c>
      <c r="L311" s="45"/>
      <c r="M311" s="205" t="s">
        <v>19</v>
      </c>
      <c r="N311" s="206" t="s">
        <v>46</v>
      </c>
      <c r="O311" s="85"/>
      <c r="P311" s="207">
        <f>O311*H311</f>
        <v>0</v>
      </c>
      <c r="Q311" s="207">
        <v>0</v>
      </c>
      <c r="R311" s="207">
        <f>Q311*H311</f>
        <v>0</v>
      </c>
      <c r="S311" s="207">
        <v>0.27</v>
      </c>
      <c r="T311" s="208">
        <f>S311*H311</f>
        <v>0.8640000000000001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09" t="s">
        <v>142</v>
      </c>
      <c r="AT311" s="209" t="s">
        <v>137</v>
      </c>
      <c r="AU311" s="209" t="s">
        <v>82</v>
      </c>
      <c r="AY311" s="18" t="s">
        <v>135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8" t="s">
        <v>80</v>
      </c>
      <c r="BK311" s="210">
        <f>ROUND(I311*H311,2)</f>
        <v>0</v>
      </c>
      <c r="BL311" s="18" t="s">
        <v>142</v>
      </c>
      <c r="BM311" s="209" t="s">
        <v>510</v>
      </c>
    </row>
    <row r="312" spans="1:47" s="2" customFormat="1" ht="12">
      <c r="A312" s="39"/>
      <c r="B312" s="40"/>
      <c r="C312" s="41"/>
      <c r="D312" s="211" t="s">
        <v>144</v>
      </c>
      <c r="E312" s="41"/>
      <c r="F312" s="212" t="s">
        <v>511</v>
      </c>
      <c r="G312" s="41"/>
      <c r="H312" s="41"/>
      <c r="I312" s="213"/>
      <c r="J312" s="41"/>
      <c r="K312" s="41"/>
      <c r="L312" s="45"/>
      <c r="M312" s="214"/>
      <c r="N312" s="215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144</v>
      </c>
      <c r="AU312" s="18" t="s">
        <v>82</v>
      </c>
    </row>
    <row r="313" spans="1:47" s="2" customFormat="1" ht="12">
      <c r="A313" s="39"/>
      <c r="B313" s="40"/>
      <c r="C313" s="41"/>
      <c r="D313" s="216" t="s">
        <v>146</v>
      </c>
      <c r="E313" s="41"/>
      <c r="F313" s="217" t="s">
        <v>512</v>
      </c>
      <c r="G313" s="41"/>
      <c r="H313" s="41"/>
      <c r="I313" s="213"/>
      <c r="J313" s="41"/>
      <c r="K313" s="41"/>
      <c r="L313" s="45"/>
      <c r="M313" s="214"/>
      <c r="N313" s="215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146</v>
      </c>
      <c r="AU313" s="18" t="s">
        <v>82</v>
      </c>
    </row>
    <row r="314" spans="1:51" s="13" customFormat="1" ht="12">
      <c r="A314" s="13"/>
      <c r="B314" s="218"/>
      <c r="C314" s="219"/>
      <c r="D314" s="216" t="s">
        <v>148</v>
      </c>
      <c r="E314" s="220" t="s">
        <v>19</v>
      </c>
      <c r="F314" s="221" t="s">
        <v>513</v>
      </c>
      <c r="G314" s="219"/>
      <c r="H314" s="222">
        <v>3.2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148</v>
      </c>
      <c r="AU314" s="228" t="s">
        <v>82</v>
      </c>
      <c r="AV314" s="13" t="s">
        <v>82</v>
      </c>
      <c r="AW314" s="13" t="s">
        <v>36</v>
      </c>
      <c r="AX314" s="13" t="s">
        <v>80</v>
      </c>
      <c r="AY314" s="228" t="s">
        <v>135</v>
      </c>
    </row>
    <row r="315" spans="1:65" s="2" customFormat="1" ht="24.15" customHeight="1">
      <c r="A315" s="39"/>
      <c r="B315" s="40"/>
      <c r="C315" s="198" t="s">
        <v>316</v>
      </c>
      <c r="D315" s="198" t="s">
        <v>137</v>
      </c>
      <c r="E315" s="199" t="s">
        <v>514</v>
      </c>
      <c r="F315" s="200" t="s">
        <v>515</v>
      </c>
      <c r="G315" s="201" t="s">
        <v>245</v>
      </c>
      <c r="H315" s="202">
        <v>1</v>
      </c>
      <c r="I315" s="203"/>
      <c r="J315" s="204">
        <f>ROUND(I315*H315,2)</f>
        <v>0</v>
      </c>
      <c r="K315" s="200" t="s">
        <v>141</v>
      </c>
      <c r="L315" s="45"/>
      <c r="M315" s="205" t="s">
        <v>19</v>
      </c>
      <c r="N315" s="206" t="s">
        <v>46</v>
      </c>
      <c r="O315" s="85"/>
      <c r="P315" s="207">
        <f>O315*H315</f>
        <v>0</v>
      </c>
      <c r="Q315" s="207">
        <v>0</v>
      </c>
      <c r="R315" s="207">
        <f>Q315*H315</f>
        <v>0</v>
      </c>
      <c r="S315" s="207">
        <v>0.049</v>
      </c>
      <c r="T315" s="208">
        <f>S315*H315</f>
        <v>0.049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09" t="s">
        <v>142</v>
      </c>
      <c r="AT315" s="209" t="s">
        <v>137</v>
      </c>
      <c r="AU315" s="209" t="s">
        <v>82</v>
      </c>
      <c r="AY315" s="18" t="s">
        <v>135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8" t="s">
        <v>80</v>
      </c>
      <c r="BK315" s="210">
        <f>ROUND(I315*H315,2)</f>
        <v>0</v>
      </c>
      <c r="BL315" s="18" t="s">
        <v>142</v>
      </c>
      <c r="BM315" s="209" t="s">
        <v>516</v>
      </c>
    </row>
    <row r="316" spans="1:47" s="2" customFormat="1" ht="12">
      <c r="A316" s="39"/>
      <c r="B316" s="40"/>
      <c r="C316" s="41"/>
      <c r="D316" s="211" t="s">
        <v>144</v>
      </c>
      <c r="E316" s="41"/>
      <c r="F316" s="212" t="s">
        <v>517</v>
      </c>
      <c r="G316" s="41"/>
      <c r="H316" s="41"/>
      <c r="I316" s="213"/>
      <c r="J316" s="41"/>
      <c r="K316" s="41"/>
      <c r="L316" s="45"/>
      <c r="M316" s="214"/>
      <c r="N316" s="215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144</v>
      </c>
      <c r="AU316" s="18" t="s">
        <v>82</v>
      </c>
    </row>
    <row r="317" spans="1:51" s="13" customFormat="1" ht="12">
      <c r="A317" s="13"/>
      <c r="B317" s="218"/>
      <c r="C317" s="219"/>
      <c r="D317" s="216" t="s">
        <v>148</v>
      </c>
      <c r="E317" s="220" t="s">
        <v>19</v>
      </c>
      <c r="F317" s="221" t="s">
        <v>518</v>
      </c>
      <c r="G317" s="219"/>
      <c r="H317" s="222">
        <v>1</v>
      </c>
      <c r="I317" s="223"/>
      <c r="J317" s="219"/>
      <c r="K317" s="219"/>
      <c r="L317" s="224"/>
      <c r="M317" s="225"/>
      <c r="N317" s="226"/>
      <c r="O317" s="226"/>
      <c r="P317" s="226"/>
      <c r="Q317" s="226"/>
      <c r="R317" s="226"/>
      <c r="S317" s="226"/>
      <c r="T317" s="22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8" t="s">
        <v>148</v>
      </c>
      <c r="AU317" s="228" t="s">
        <v>82</v>
      </c>
      <c r="AV317" s="13" t="s">
        <v>82</v>
      </c>
      <c r="AW317" s="13" t="s">
        <v>36</v>
      </c>
      <c r="AX317" s="13" t="s">
        <v>80</v>
      </c>
      <c r="AY317" s="228" t="s">
        <v>135</v>
      </c>
    </row>
    <row r="318" spans="1:65" s="2" customFormat="1" ht="24.15" customHeight="1">
      <c r="A318" s="39"/>
      <c r="B318" s="40"/>
      <c r="C318" s="198" t="s">
        <v>339</v>
      </c>
      <c r="D318" s="198" t="s">
        <v>137</v>
      </c>
      <c r="E318" s="199" t="s">
        <v>519</v>
      </c>
      <c r="F318" s="200" t="s">
        <v>520</v>
      </c>
      <c r="G318" s="201" t="s">
        <v>245</v>
      </c>
      <c r="H318" s="202">
        <v>6</v>
      </c>
      <c r="I318" s="203"/>
      <c r="J318" s="204">
        <f>ROUND(I318*H318,2)</f>
        <v>0</v>
      </c>
      <c r="K318" s="200" t="s">
        <v>141</v>
      </c>
      <c r="L318" s="45"/>
      <c r="M318" s="205" t="s">
        <v>19</v>
      </c>
      <c r="N318" s="206" t="s">
        <v>46</v>
      </c>
      <c r="O318" s="85"/>
      <c r="P318" s="207">
        <f>O318*H318</f>
        <v>0</v>
      </c>
      <c r="Q318" s="207">
        <v>0</v>
      </c>
      <c r="R318" s="207">
        <f>Q318*H318</f>
        <v>0</v>
      </c>
      <c r="S318" s="207">
        <v>0.001</v>
      </c>
      <c r="T318" s="208">
        <f>S318*H318</f>
        <v>0.006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09" t="s">
        <v>142</v>
      </c>
      <c r="AT318" s="209" t="s">
        <v>137</v>
      </c>
      <c r="AU318" s="209" t="s">
        <v>82</v>
      </c>
      <c r="AY318" s="18" t="s">
        <v>135</v>
      </c>
      <c r="BE318" s="210">
        <f>IF(N318="základní",J318,0)</f>
        <v>0</v>
      </c>
      <c r="BF318" s="210">
        <f>IF(N318="snížená",J318,0)</f>
        <v>0</v>
      </c>
      <c r="BG318" s="210">
        <f>IF(N318="zákl. přenesená",J318,0)</f>
        <v>0</v>
      </c>
      <c r="BH318" s="210">
        <f>IF(N318="sníž. přenesená",J318,0)</f>
        <v>0</v>
      </c>
      <c r="BI318" s="210">
        <f>IF(N318="nulová",J318,0)</f>
        <v>0</v>
      </c>
      <c r="BJ318" s="18" t="s">
        <v>80</v>
      </c>
      <c r="BK318" s="210">
        <f>ROUND(I318*H318,2)</f>
        <v>0</v>
      </c>
      <c r="BL318" s="18" t="s">
        <v>142</v>
      </c>
      <c r="BM318" s="209" t="s">
        <v>521</v>
      </c>
    </row>
    <row r="319" spans="1:47" s="2" customFormat="1" ht="12">
      <c r="A319" s="39"/>
      <c r="B319" s="40"/>
      <c r="C319" s="41"/>
      <c r="D319" s="211" t="s">
        <v>144</v>
      </c>
      <c r="E319" s="41"/>
      <c r="F319" s="212" t="s">
        <v>522</v>
      </c>
      <c r="G319" s="41"/>
      <c r="H319" s="41"/>
      <c r="I319" s="213"/>
      <c r="J319" s="41"/>
      <c r="K319" s="41"/>
      <c r="L319" s="45"/>
      <c r="M319" s="214"/>
      <c r="N319" s="215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144</v>
      </c>
      <c r="AU319" s="18" t="s">
        <v>82</v>
      </c>
    </row>
    <row r="320" spans="1:51" s="13" customFormat="1" ht="12">
      <c r="A320" s="13"/>
      <c r="B320" s="218"/>
      <c r="C320" s="219"/>
      <c r="D320" s="216" t="s">
        <v>148</v>
      </c>
      <c r="E320" s="220" t="s">
        <v>19</v>
      </c>
      <c r="F320" s="221" t="s">
        <v>523</v>
      </c>
      <c r="G320" s="219"/>
      <c r="H320" s="222">
        <v>6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8" t="s">
        <v>148</v>
      </c>
      <c r="AU320" s="228" t="s">
        <v>82</v>
      </c>
      <c r="AV320" s="13" t="s">
        <v>82</v>
      </c>
      <c r="AW320" s="13" t="s">
        <v>36</v>
      </c>
      <c r="AX320" s="13" t="s">
        <v>80</v>
      </c>
      <c r="AY320" s="228" t="s">
        <v>135</v>
      </c>
    </row>
    <row r="321" spans="1:65" s="2" customFormat="1" ht="24.15" customHeight="1">
      <c r="A321" s="39"/>
      <c r="B321" s="40"/>
      <c r="C321" s="198" t="s">
        <v>365</v>
      </c>
      <c r="D321" s="198" t="s">
        <v>137</v>
      </c>
      <c r="E321" s="199" t="s">
        <v>524</v>
      </c>
      <c r="F321" s="200" t="s">
        <v>525</v>
      </c>
      <c r="G321" s="201" t="s">
        <v>222</v>
      </c>
      <c r="H321" s="202">
        <v>15</v>
      </c>
      <c r="I321" s="203"/>
      <c r="J321" s="204">
        <f>ROUND(I321*H321,2)</f>
        <v>0</v>
      </c>
      <c r="K321" s="200" t="s">
        <v>141</v>
      </c>
      <c r="L321" s="45"/>
      <c r="M321" s="205" t="s">
        <v>19</v>
      </c>
      <c r="N321" s="206" t="s">
        <v>46</v>
      </c>
      <c r="O321" s="85"/>
      <c r="P321" s="207">
        <f>O321*H321</f>
        <v>0</v>
      </c>
      <c r="Q321" s="207">
        <v>0</v>
      </c>
      <c r="R321" s="207">
        <f>Q321*H321</f>
        <v>0</v>
      </c>
      <c r="S321" s="207">
        <v>0.007</v>
      </c>
      <c r="T321" s="208">
        <f>S321*H321</f>
        <v>0.105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09" t="s">
        <v>142</v>
      </c>
      <c r="AT321" s="209" t="s">
        <v>137</v>
      </c>
      <c r="AU321" s="209" t="s">
        <v>82</v>
      </c>
      <c r="AY321" s="18" t="s">
        <v>135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8" t="s">
        <v>80</v>
      </c>
      <c r="BK321" s="210">
        <f>ROUND(I321*H321,2)</f>
        <v>0</v>
      </c>
      <c r="BL321" s="18" t="s">
        <v>142</v>
      </c>
      <c r="BM321" s="209" t="s">
        <v>526</v>
      </c>
    </row>
    <row r="322" spans="1:47" s="2" customFormat="1" ht="12">
      <c r="A322" s="39"/>
      <c r="B322" s="40"/>
      <c r="C322" s="41"/>
      <c r="D322" s="211" t="s">
        <v>144</v>
      </c>
      <c r="E322" s="41"/>
      <c r="F322" s="212" t="s">
        <v>527</v>
      </c>
      <c r="G322" s="41"/>
      <c r="H322" s="41"/>
      <c r="I322" s="213"/>
      <c r="J322" s="41"/>
      <c r="K322" s="41"/>
      <c r="L322" s="45"/>
      <c r="M322" s="214"/>
      <c r="N322" s="215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144</v>
      </c>
      <c r="AU322" s="18" t="s">
        <v>82</v>
      </c>
    </row>
    <row r="323" spans="1:47" s="2" customFormat="1" ht="12">
      <c r="A323" s="39"/>
      <c r="B323" s="40"/>
      <c r="C323" s="41"/>
      <c r="D323" s="216" t="s">
        <v>146</v>
      </c>
      <c r="E323" s="41"/>
      <c r="F323" s="217" t="s">
        <v>306</v>
      </c>
      <c r="G323" s="41"/>
      <c r="H323" s="41"/>
      <c r="I323" s="213"/>
      <c r="J323" s="41"/>
      <c r="K323" s="41"/>
      <c r="L323" s="45"/>
      <c r="M323" s="214"/>
      <c r="N323" s="215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146</v>
      </c>
      <c r="AU323" s="18" t="s">
        <v>82</v>
      </c>
    </row>
    <row r="324" spans="1:51" s="13" customFormat="1" ht="12">
      <c r="A324" s="13"/>
      <c r="B324" s="218"/>
      <c r="C324" s="219"/>
      <c r="D324" s="216" t="s">
        <v>148</v>
      </c>
      <c r="E324" s="220" t="s">
        <v>19</v>
      </c>
      <c r="F324" s="221" t="s">
        <v>528</v>
      </c>
      <c r="G324" s="219"/>
      <c r="H324" s="222">
        <v>15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8" t="s">
        <v>148</v>
      </c>
      <c r="AU324" s="228" t="s">
        <v>82</v>
      </c>
      <c r="AV324" s="13" t="s">
        <v>82</v>
      </c>
      <c r="AW324" s="13" t="s">
        <v>36</v>
      </c>
      <c r="AX324" s="13" t="s">
        <v>80</v>
      </c>
      <c r="AY324" s="228" t="s">
        <v>135</v>
      </c>
    </row>
    <row r="325" spans="1:65" s="2" customFormat="1" ht="24.15" customHeight="1">
      <c r="A325" s="39"/>
      <c r="B325" s="40"/>
      <c r="C325" s="198" t="s">
        <v>529</v>
      </c>
      <c r="D325" s="198" t="s">
        <v>137</v>
      </c>
      <c r="E325" s="199" t="s">
        <v>530</v>
      </c>
      <c r="F325" s="200" t="s">
        <v>531</v>
      </c>
      <c r="G325" s="201" t="s">
        <v>222</v>
      </c>
      <c r="H325" s="202">
        <v>1.8</v>
      </c>
      <c r="I325" s="203"/>
      <c r="J325" s="204">
        <f>ROUND(I325*H325,2)</f>
        <v>0</v>
      </c>
      <c r="K325" s="200" t="s">
        <v>141</v>
      </c>
      <c r="L325" s="45"/>
      <c r="M325" s="205" t="s">
        <v>19</v>
      </c>
      <c r="N325" s="206" t="s">
        <v>46</v>
      </c>
      <c r="O325" s="85"/>
      <c r="P325" s="207">
        <f>O325*H325</f>
        <v>0</v>
      </c>
      <c r="Q325" s="207">
        <v>0</v>
      </c>
      <c r="R325" s="207">
        <f>Q325*H325</f>
        <v>0</v>
      </c>
      <c r="S325" s="207">
        <v>0.009</v>
      </c>
      <c r="T325" s="208">
        <f>S325*H325</f>
        <v>0.0162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09" t="s">
        <v>142</v>
      </c>
      <c r="AT325" s="209" t="s">
        <v>137</v>
      </c>
      <c r="AU325" s="209" t="s">
        <v>82</v>
      </c>
      <c r="AY325" s="18" t="s">
        <v>135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8" t="s">
        <v>80</v>
      </c>
      <c r="BK325" s="210">
        <f>ROUND(I325*H325,2)</f>
        <v>0</v>
      </c>
      <c r="BL325" s="18" t="s">
        <v>142</v>
      </c>
      <c r="BM325" s="209" t="s">
        <v>532</v>
      </c>
    </row>
    <row r="326" spans="1:47" s="2" customFormat="1" ht="12">
      <c r="A326" s="39"/>
      <c r="B326" s="40"/>
      <c r="C326" s="41"/>
      <c r="D326" s="211" t="s">
        <v>144</v>
      </c>
      <c r="E326" s="41"/>
      <c r="F326" s="212" t="s">
        <v>533</v>
      </c>
      <c r="G326" s="41"/>
      <c r="H326" s="41"/>
      <c r="I326" s="213"/>
      <c r="J326" s="41"/>
      <c r="K326" s="41"/>
      <c r="L326" s="45"/>
      <c r="M326" s="214"/>
      <c r="N326" s="215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144</v>
      </c>
      <c r="AU326" s="18" t="s">
        <v>82</v>
      </c>
    </row>
    <row r="327" spans="1:47" s="2" customFormat="1" ht="12">
      <c r="A327" s="39"/>
      <c r="B327" s="40"/>
      <c r="C327" s="41"/>
      <c r="D327" s="216" t="s">
        <v>146</v>
      </c>
      <c r="E327" s="41"/>
      <c r="F327" s="217" t="s">
        <v>306</v>
      </c>
      <c r="G327" s="41"/>
      <c r="H327" s="41"/>
      <c r="I327" s="213"/>
      <c r="J327" s="41"/>
      <c r="K327" s="41"/>
      <c r="L327" s="45"/>
      <c r="M327" s="214"/>
      <c r="N327" s="21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146</v>
      </c>
      <c r="AU327" s="18" t="s">
        <v>82</v>
      </c>
    </row>
    <row r="328" spans="1:51" s="13" customFormat="1" ht="12">
      <c r="A328" s="13"/>
      <c r="B328" s="218"/>
      <c r="C328" s="219"/>
      <c r="D328" s="216" t="s">
        <v>148</v>
      </c>
      <c r="E328" s="220" t="s">
        <v>19</v>
      </c>
      <c r="F328" s="221" t="s">
        <v>212</v>
      </c>
      <c r="G328" s="219"/>
      <c r="H328" s="222">
        <v>1.8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8" t="s">
        <v>148</v>
      </c>
      <c r="AU328" s="228" t="s">
        <v>82</v>
      </c>
      <c r="AV328" s="13" t="s">
        <v>82</v>
      </c>
      <c r="AW328" s="13" t="s">
        <v>36</v>
      </c>
      <c r="AX328" s="13" t="s">
        <v>80</v>
      </c>
      <c r="AY328" s="228" t="s">
        <v>135</v>
      </c>
    </row>
    <row r="329" spans="1:65" s="2" customFormat="1" ht="24.15" customHeight="1">
      <c r="A329" s="39"/>
      <c r="B329" s="40"/>
      <c r="C329" s="198" t="s">
        <v>534</v>
      </c>
      <c r="D329" s="198" t="s">
        <v>137</v>
      </c>
      <c r="E329" s="199" t="s">
        <v>535</v>
      </c>
      <c r="F329" s="200" t="s">
        <v>536</v>
      </c>
      <c r="G329" s="201" t="s">
        <v>222</v>
      </c>
      <c r="H329" s="202">
        <v>1.8</v>
      </c>
      <c r="I329" s="203"/>
      <c r="J329" s="204">
        <f>ROUND(I329*H329,2)</f>
        <v>0</v>
      </c>
      <c r="K329" s="200" t="s">
        <v>141</v>
      </c>
      <c r="L329" s="45"/>
      <c r="M329" s="205" t="s">
        <v>19</v>
      </c>
      <c r="N329" s="206" t="s">
        <v>46</v>
      </c>
      <c r="O329" s="85"/>
      <c r="P329" s="207">
        <f>O329*H329</f>
        <v>0</v>
      </c>
      <c r="Q329" s="207">
        <v>0</v>
      </c>
      <c r="R329" s="207">
        <f>Q329*H329</f>
        <v>0</v>
      </c>
      <c r="S329" s="207">
        <v>0.009</v>
      </c>
      <c r="T329" s="208">
        <f>S329*H329</f>
        <v>0.0162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09" t="s">
        <v>142</v>
      </c>
      <c r="AT329" s="209" t="s">
        <v>137</v>
      </c>
      <c r="AU329" s="209" t="s">
        <v>82</v>
      </c>
      <c r="AY329" s="18" t="s">
        <v>135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8" t="s">
        <v>80</v>
      </c>
      <c r="BK329" s="210">
        <f>ROUND(I329*H329,2)</f>
        <v>0</v>
      </c>
      <c r="BL329" s="18" t="s">
        <v>142</v>
      </c>
      <c r="BM329" s="209" t="s">
        <v>537</v>
      </c>
    </row>
    <row r="330" spans="1:47" s="2" customFormat="1" ht="12">
      <c r="A330" s="39"/>
      <c r="B330" s="40"/>
      <c r="C330" s="41"/>
      <c r="D330" s="211" t="s">
        <v>144</v>
      </c>
      <c r="E330" s="41"/>
      <c r="F330" s="212" t="s">
        <v>538</v>
      </c>
      <c r="G330" s="41"/>
      <c r="H330" s="41"/>
      <c r="I330" s="213"/>
      <c r="J330" s="41"/>
      <c r="K330" s="41"/>
      <c r="L330" s="45"/>
      <c r="M330" s="214"/>
      <c r="N330" s="215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144</v>
      </c>
      <c r="AU330" s="18" t="s">
        <v>82</v>
      </c>
    </row>
    <row r="331" spans="1:47" s="2" customFormat="1" ht="12">
      <c r="A331" s="39"/>
      <c r="B331" s="40"/>
      <c r="C331" s="41"/>
      <c r="D331" s="216" t="s">
        <v>146</v>
      </c>
      <c r="E331" s="41"/>
      <c r="F331" s="217" t="s">
        <v>306</v>
      </c>
      <c r="G331" s="41"/>
      <c r="H331" s="41"/>
      <c r="I331" s="213"/>
      <c r="J331" s="41"/>
      <c r="K331" s="41"/>
      <c r="L331" s="45"/>
      <c r="M331" s="214"/>
      <c r="N331" s="215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146</v>
      </c>
      <c r="AU331" s="18" t="s">
        <v>82</v>
      </c>
    </row>
    <row r="332" spans="1:51" s="13" customFormat="1" ht="12">
      <c r="A332" s="13"/>
      <c r="B332" s="218"/>
      <c r="C332" s="219"/>
      <c r="D332" s="216" t="s">
        <v>148</v>
      </c>
      <c r="E332" s="220" t="s">
        <v>19</v>
      </c>
      <c r="F332" s="221" t="s">
        <v>539</v>
      </c>
      <c r="G332" s="219"/>
      <c r="H332" s="222">
        <v>1.8</v>
      </c>
      <c r="I332" s="223"/>
      <c r="J332" s="219"/>
      <c r="K332" s="219"/>
      <c r="L332" s="224"/>
      <c r="M332" s="225"/>
      <c r="N332" s="226"/>
      <c r="O332" s="226"/>
      <c r="P332" s="226"/>
      <c r="Q332" s="226"/>
      <c r="R332" s="226"/>
      <c r="S332" s="226"/>
      <c r="T332" s="22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8" t="s">
        <v>148</v>
      </c>
      <c r="AU332" s="228" t="s">
        <v>82</v>
      </c>
      <c r="AV332" s="13" t="s">
        <v>82</v>
      </c>
      <c r="AW332" s="13" t="s">
        <v>36</v>
      </c>
      <c r="AX332" s="13" t="s">
        <v>80</v>
      </c>
      <c r="AY332" s="228" t="s">
        <v>135</v>
      </c>
    </row>
    <row r="333" spans="1:65" s="2" customFormat="1" ht="21.75" customHeight="1">
      <c r="A333" s="39"/>
      <c r="B333" s="40"/>
      <c r="C333" s="198" t="s">
        <v>540</v>
      </c>
      <c r="D333" s="198" t="s">
        <v>137</v>
      </c>
      <c r="E333" s="199" t="s">
        <v>541</v>
      </c>
      <c r="F333" s="200" t="s">
        <v>542</v>
      </c>
      <c r="G333" s="201" t="s">
        <v>222</v>
      </c>
      <c r="H333" s="202">
        <v>35</v>
      </c>
      <c r="I333" s="203"/>
      <c r="J333" s="204">
        <f>ROUND(I333*H333,2)</f>
        <v>0</v>
      </c>
      <c r="K333" s="200" t="s">
        <v>141</v>
      </c>
      <c r="L333" s="45"/>
      <c r="M333" s="205" t="s">
        <v>19</v>
      </c>
      <c r="N333" s="206" t="s">
        <v>46</v>
      </c>
      <c r="O333" s="85"/>
      <c r="P333" s="207">
        <f>O333*H333</f>
        <v>0</v>
      </c>
      <c r="Q333" s="207">
        <v>0</v>
      </c>
      <c r="R333" s="207">
        <f>Q333*H333</f>
        <v>0</v>
      </c>
      <c r="S333" s="207">
        <v>0.002</v>
      </c>
      <c r="T333" s="208">
        <f>S333*H333</f>
        <v>0.07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09" t="s">
        <v>142</v>
      </c>
      <c r="AT333" s="209" t="s">
        <v>137</v>
      </c>
      <c r="AU333" s="209" t="s">
        <v>82</v>
      </c>
      <c r="AY333" s="18" t="s">
        <v>135</v>
      </c>
      <c r="BE333" s="210">
        <f>IF(N333="základní",J333,0)</f>
        <v>0</v>
      </c>
      <c r="BF333" s="210">
        <f>IF(N333="snížená",J333,0)</f>
        <v>0</v>
      </c>
      <c r="BG333" s="210">
        <f>IF(N333="zákl. přenesená",J333,0)</f>
        <v>0</v>
      </c>
      <c r="BH333" s="210">
        <f>IF(N333="sníž. přenesená",J333,0)</f>
        <v>0</v>
      </c>
      <c r="BI333" s="210">
        <f>IF(N333="nulová",J333,0)</f>
        <v>0</v>
      </c>
      <c r="BJ333" s="18" t="s">
        <v>80</v>
      </c>
      <c r="BK333" s="210">
        <f>ROUND(I333*H333,2)</f>
        <v>0</v>
      </c>
      <c r="BL333" s="18" t="s">
        <v>142</v>
      </c>
      <c r="BM333" s="209" t="s">
        <v>543</v>
      </c>
    </row>
    <row r="334" spans="1:47" s="2" customFormat="1" ht="12">
      <c r="A334" s="39"/>
      <c r="B334" s="40"/>
      <c r="C334" s="41"/>
      <c r="D334" s="211" t="s">
        <v>144</v>
      </c>
      <c r="E334" s="41"/>
      <c r="F334" s="212" t="s">
        <v>544</v>
      </c>
      <c r="G334" s="41"/>
      <c r="H334" s="41"/>
      <c r="I334" s="213"/>
      <c r="J334" s="41"/>
      <c r="K334" s="41"/>
      <c r="L334" s="45"/>
      <c r="M334" s="214"/>
      <c r="N334" s="215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144</v>
      </c>
      <c r="AU334" s="18" t="s">
        <v>82</v>
      </c>
    </row>
    <row r="335" spans="1:51" s="13" customFormat="1" ht="12">
      <c r="A335" s="13"/>
      <c r="B335" s="218"/>
      <c r="C335" s="219"/>
      <c r="D335" s="216" t="s">
        <v>148</v>
      </c>
      <c r="E335" s="220" t="s">
        <v>19</v>
      </c>
      <c r="F335" s="221" t="s">
        <v>545</v>
      </c>
      <c r="G335" s="219"/>
      <c r="H335" s="222">
        <v>35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8" t="s">
        <v>148</v>
      </c>
      <c r="AU335" s="228" t="s">
        <v>82</v>
      </c>
      <c r="AV335" s="13" t="s">
        <v>82</v>
      </c>
      <c r="AW335" s="13" t="s">
        <v>36</v>
      </c>
      <c r="AX335" s="13" t="s">
        <v>80</v>
      </c>
      <c r="AY335" s="228" t="s">
        <v>135</v>
      </c>
    </row>
    <row r="336" spans="1:65" s="2" customFormat="1" ht="21.75" customHeight="1">
      <c r="A336" s="39"/>
      <c r="B336" s="40"/>
      <c r="C336" s="198" t="s">
        <v>546</v>
      </c>
      <c r="D336" s="198" t="s">
        <v>137</v>
      </c>
      <c r="E336" s="199" t="s">
        <v>547</v>
      </c>
      <c r="F336" s="200" t="s">
        <v>548</v>
      </c>
      <c r="G336" s="201" t="s">
        <v>222</v>
      </c>
      <c r="H336" s="202">
        <v>4</v>
      </c>
      <c r="I336" s="203"/>
      <c r="J336" s="204">
        <f>ROUND(I336*H336,2)</f>
        <v>0</v>
      </c>
      <c r="K336" s="200" t="s">
        <v>141</v>
      </c>
      <c r="L336" s="45"/>
      <c r="M336" s="205" t="s">
        <v>19</v>
      </c>
      <c r="N336" s="206" t="s">
        <v>46</v>
      </c>
      <c r="O336" s="85"/>
      <c r="P336" s="207">
        <f>O336*H336</f>
        <v>0</v>
      </c>
      <c r="Q336" s="207">
        <v>0</v>
      </c>
      <c r="R336" s="207">
        <f>Q336*H336</f>
        <v>0</v>
      </c>
      <c r="S336" s="207">
        <v>0.009</v>
      </c>
      <c r="T336" s="208">
        <f>S336*H336</f>
        <v>0.036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09" t="s">
        <v>142</v>
      </c>
      <c r="AT336" s="209" t="s">
        <v>137</v>
      </c>
      <c r="AU336" s="209" t="s">
        <v>82</v>
      </c>
      <c r="AY336" s="18" t="s">
        <v>135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8" t="s">
        <v>80</v>
      </c>
      <c r="BK336" s="210">
        <f>ROUND(I336*H336,2)</f>
        <v>0</v>
      </c>
      <c r="BL336" s="18" t="s">
        <v>142</v>
      </c>
      <c r="BM336" s="209" t="s">
        <v>549</v>
      </c>
    </row>
    <row r="337" spans="1:47" s="2" customFormat="1" ht="12">
      <c r="A337" s="39"/>
      <c r="B337" s="40"/>
      <c r="C337" s="41"/>
      <c r="D337" s="211" t="s">
        <v>144</v>
      </c>
      <c r="E337" s="41"/>
      <c r="F337" s="212" t="s">
        <v>550</v>
      </c>
      <c r="G337" s="41"/>
      <c r="H337" s="41"/>
      <c r="I337" s="213"/>
      <c r="J337" s="41"/>
      <c r="K337" s="41"/>
      <c r="L337" s="45"/>
      <c r="M337" s="214"/>
      <c r="N337" s="21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144</v>
      </c>
      <c r="AU337" s="18" t="s">
        <v>82</v>
      </c>
    </row>
    <row r="338" spans="1:51" s="13" customFormat="1" ht="12">
      <c r="A338" s="13"/>
      <c r="B338" s="218"/>
      <c r="C338" s="219"/>
      <c r="D338" s="216" t="s">
        <v>148</v>
      </c>
      <c r="E338" s="220" t="s">
        <v>19</v>
      </c>
      <c r="F338" s="221" t="s">
        <v>551</v>
      </c>
      <c r="G338" s="219"/>
      <c r="H338" s="222">
        <v>4</v>
      </c>
      <c r="I338" s="223"/>
      <c r="J338" s="219"/>
      <c r="K338" s="219"/>
      <c r="L338" s="224"/>
      <c r="M338" s="225"/>
      <c r="N338" s="226"/>
      <c r="O338" s="226"/>
      <c r="P338" s="226"/>
      <c r="Q338" s="226"/>
      <c r="R338" s="226"/>
      <c r="S338" s="226"/>
      <c r="T338" s="22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8" t="s">
        <v>148</v>
      </c>
      <c r="AU338" s="228" t="s">
        <v>82</v>
      </c>
      <c r="AV338" s="13" t="s">
        <v>82</v>
      </c>
      <c r="AW338" s="13" t="s">
        <v>36</v>
      </c>
      <c r="AX338" s="13" t="s">
        <v>80</v>
      </c>
      <c r="AY338" s="228" t="s">
        <v>135</v>
      </c>
    </row>
    <row r="339" spans="1:65" s="2" customFormat="1" ht="21.75" customHeight="1">
      <c r="A339" s="39"/>
      <c r="B339" s="40"/>
      <c r="C339" s="198" t="s">
        <v>552</v>
      </c>
      <c r="D339" s="198" t="s">
        <v>137</v>
      </c>
      <c r="E339" s="199" t="s">
        <v>553</v>
      </c>
      <c r="F339" s="200" t="s">
        <v>554</v>
      </c>
      <c r="G339" s="201" t="s">
        <v>222</v>
      </c>
      <c r="H339" s="202">
        <v>6</v>
      </c>
      <c r="I339" s="203"/>
      <c r="J339" s="204">
        <f>ROUND(I339*H339,2)</f>
        <v>0</v>
      </c>
      <c r="K339" s="200" t="s">
        <v>141</v>
      </c>
      <c r="L339" s="45"/>
      <c r="M339" s="205" t="s">
        <v>19</v>
      </c>
      <c r="N339" s="206" t="s">
        <v>46</v>
      </c>
      <c r="O339" s="85"/>
      <c r="P339" s="207">
        <f>O339*H339</f>
        <v>0</v>
      </c>
      <c r="Q339" s="207">
        <v>0</v>
      </c>
      <c r="R339" s="207">
        <f>Q339*H339</f>
        <v>0</v>
      </c>
      <c r="S339" s="207">
        <v>0.025</v>
      </c>
      <c r="T339" s="208">
        <f>S339*H339</f>
        <v>0.15000000000000002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142</v>
      </c>
      <c r="AT339" s="209" t="s">
        <v>137</v>
      </c>
      <c r="AU339" s="209" t="s">
        <v>82</v>
      </c>
      <c r="AY339" s="18" t="s">
        <v>135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80</v>
      </c>
      <c r="BK339" s="210">
        <f>ROUND(I339*H339,2)</f>
        <v>0</v>
      </c>
      <c r="BL339" s="18" t="s">
        <v>142</v>
      </c>
      <c r="BM339" s="209" t="s">
        <v>555</v>
      </c>
    </row>
    <row r="340" spans="1:47" s="2" customFormat="1" ht="12">
      <c r="A340" s="39"/>
      <c r="B340" s="40"/>
      <c r="C340" s="41"/>
      <c r="D340" s="211" t="s">
        <v>144</v>
      </c>
      <c r="E340" s="41"/>
      <c r="F340" s="212" t="s">
        <v>556</v>
      </c>
      <c r="G340" s="41"/>
      <c r="H340" s="41"/>
      <c r="I340" s="213"/>
      <c r="J340" s="41"/>
      <c r="K340" s="41"/>
      <c r="L340" s="45"/>
      <c r="M340" s="214"/>
      <c r="N340" s="215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144</v>
      </c>
      <c r="AU340" s="18" t="s">
        <v>82</v>
      </c>
    </row>
    <row r="341" spans="1:51" s="13" customFormat="1" ht="12">
      <c r="A341" s="13"/>
      <c r="B341" s="218"/>
      <c r="C341" s="219"/>
      <c r="D341" s="216" t="s">
        <v>148</v>
      </c>
      <c r="E341" s="220" t="s">
        <v>19</v>
      </c>
      <c r="F341" s="221" t="s">
        <v>557</v>
      </c>
      <c r="G341" s="219"/>
      <c r="H341" s="222">
        <v>6</v>
      </c>
      <c r="I341" s="223"/>
      <c r="J341" s="219"/>
      <c r="K341" s="219"/>
      <c r="L341" s="224"/>
      <c r="M341" s="225"/>
      <c r="N341" s="226"/>
      <c r="O341" s="226"/>
      <c r="P341" s="226"/>
      <c r="Q341" s="226"/>
      <c r="R341" s="226"/>
      <c r="S341" s="226"/>
      <c r="T341" s="22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8" t="s">
        <v>148</v>
      </c>
      <c r="AU341" s="228" t="s">
        <v>82</v>
      </c>
      <c r="AV341" s="13" t="s">
        <v>82</v>
      </c>
      <c r="AW341" s="13" t="s">
        <v>36</v>
      </c>
      <c r="AX341" s="13" t="s">
        <v>80</v>
      </c>
      <c r="AY341" s="228" t="s">
        <v>135</v>
      </c>
    </row>
    <row r="342" spans="1:65" s="2" customFormat="1" ht="24.15" customHeight="1">
      <c r="A342" s="39"/>
      <c r="B342" s="40"/>
      <c r="C342" s="198" t="s">
        <v>558</v>
      </c>
      <c r="D342" s="198" t="s">
        <v>137</v>
      </c>
      <c r="E342" s="199" t="s">
        <v>559</v>
      </c>
      <c r="F342" s="200" t="s">
        <v>560</v>
      </c>
      <c r="G342" s="201" t="s">
        <v>222</v>
      </c>
      <c r="H342" s="202">
        <v>4.8</v>
      </c>
      <c r="I342" s="203"/>
      <c r="J342" s="204">
        <f>ROUND(I342*H342,2)</f>
        <v>0</v>
      </c>
      <c r="K342" s="200" t="s">
        <v>141</v>
      </c>
      <c r="L342" s="45"/>
      <c r="M342" s="205" t="s">
        <v>19</v>
      </c>
      <c r="N342" s="206" t="s">
        <v>46</v>
      </c>
      <c r="O342" s="85"/>
      <c r="P342" s="207">
        <f>O342*H342</f>
        <v>0</v>
      </c>
      <c r="Q342" s="207">
        <v>0</v>
      </c>
      <c r="R342" s="207">
        <f>Q342*H342</f>
        <v>0</v>
      </c>
      <c r="S342" s="207">
        <v>0.042</v>
      </c>
      <c r="T342" s="208">
        <f>S342*H342</f>
        <v>0.2016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9" t="s">
        <v>142</v>
      </c>
      <c r="AT342" s="209" t="s">
        <v>137</v>
      </c>
      <c r="AU342" s="209" t="s">
        <v>82</v>
      </c>
      <c r="AY342" s="18" t="s">
        <v>135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8" t="s">
        <v>80</v>
      </c>
      <c r="BK342" s="210">
        <f>ROUND(I342*H342,2)</f>
        <v>0</v>
      </c>
      <c r="BL342" s="18" t="s">
        <v>142</v>
      </c>
      <c r="BM342" s="209" t="s">
        <v>561</v>
      </c>
    </row>
    <row r="343" spans="1:47" s="2" customFormat="1" ht="12">
      <c r="A343" s="39"/>
      <c r="B343" s="40"/>
      <c r="C343" s="41"/>
      <c r="D343" s="211" t="s">
        <v>144</v>
      </c>
      <c r="E343" s="41"/>
      <c r="F343" s="212" t="s">
        <v>562</v>
      </c>
      <c r="G343" s="41"/>
      <c r="H343" s="41"/>
      <c r="I343" s="213"/>
      <c r="J343" s="41"/>
      <c r="K343" s="41"/>
      <c r="L343" s="45"/>
      <c r="M343" s="214"/>
      <c r="N343" s="215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144</v>
      </c>
      <c r="AU343" s="18" t="s">
        <v>82</v>
      </c>
    </row>
    <row r="344" spans="1:47" s="2" customFormat="1" ht="12">
      <c r="A344" s="39"/>
      <c r="B344" s="40"/>
      <c r="C344" s="41"/>
      <c r="D344" s="216" t="s">
        <v>146</v>
      </c>
      <c r="E344" s="41"/>
      <c r="F344" s="217" t="s">
        <v>306</v>
      </c>
      <c r="G344" s="41"/>
      <c r="H344" s="41"/>
      <c r="I344" s="213"/>
      <c r="J344" s="41"/>
      <c r="K344" s="41"/>
      <c r="L344" s="45"/>
      <c r="M344" s="214"/>
      <c r="N344" s="215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146</v>
      </c>
      <c r="AU344" s="18" t="s">
        <v>82</v>
      </c>
    </row>
    <row r="345" spans="1:51" s="13" customFormat="1" ht="12">
      <c r="A345" s="13"/>
      <c r="B345" s="218"/>
      <c r="C345" s="219"/>
      <c r="D345" s="216" t="s">
        <v>148</v>
      </c>
      <c r="E345" s="220" t="s">
        <v>19</v>
      </c>
      <c r="F345" s="221" t="s">
        <v>563</v>
      </c>
      <c r="G345" s="219"/>
      <c r="H345" s="222">
        <v>4.8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8" t="s">
        <v>148</v>
      </c>
      <c r="AU345" s="228" t="s">
        <v>82</v>
      </c>
      <c r="AV345" s="13" t="s">
        <v>82</v>
      </c>
      <c r="AW345" s="13" t="s">
        <v>36</v>
      </c>
      <c r="AX345" s="13" t="s">
        <v>80</v>
      </c>
      <c r="AY345" s="228" t="s">
        <v>135</v>
      </c>
    </row>
    <row r="346" spans="1:65" s="2" customFormat="1" ht="24.15" customHeight="1">
      <c r="A346" s="39"/>
      <c r="B346" s="40"/>
      <c r="C346" s="198" t="s">
        <v>564</v>
      </c>
      <c r="D346" s="198" t="s">
        <v>137</v>
      </c>
      <c r="E346" s="199" t="s">
        <v>565</v>
      </c>
      <c r="F346" s="200" t="s">
        <v>566</v>
      </c>
      <c r="G346" s="201" t="s">
        <v>222</v>
      </c>
      <c r="H346" s="202">
        <v>12</v>
      </c>
      <c r="I346" s="203"/>
      <c r="J346" s="204">
        <f>ROUND(I346*H346,2)</f>
        <v>0</v>
      </c>
      <c r="K346" s="200" t="s">
        <v>141</v>
      </c>
      <c r="L346" s="45"/>
      <c r="M346" s="205" t="s">
        <v>19</v>
      </c>
      <c r="N346" s="206" t="s">
        <v>46</v>
      </c>
      <c r="O346" s="85"/>
      <c r="P346" s="207">
        <f>O346*H346</f>
        <v>0</v>
      </c>
      <c r="Q346" s="207">
        <v>0</v>
      </c>
      <c r="R346" s="207">
        <f>Q346*H346</f>
        <v>0</v>
      </c>
      <c r="S346" s="207">
        <v>0.099</v>
      </c>
      <c r="T346" s="208">
        <f>S346*H346</f>
        <v>1.1880000000000002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09" t="s">
        <v>142</v>
      </c>
      <c r="AT346" s="209" t="s">
        <v>137</v>
      </c>
      <c r="AU346" s="209" t="s">
        <v>82</v>
      </c>
      <c r="AY346" s="18" t="s">
        <v>135</v>
      </c>
      <c r="BE346" s="210">
        <f>IF(N346="základní",J346,0)</f>
        <v>0</v>
      </c>
      <c r="BF346" s="210">
        <f>IF(N346="snížená",J346,0)</f>
        <v>0</v>
      </c>
      <c r="BG346" s="210">
        <f>IF(N346="zákl. přenesená",J346,0)</f>
        <v>0</v>
      </c>
      <c r="BH346" s="210">
        <f>IF(N346="sníž. přenesená",J346,0)</f>
        <v>0</v>
      </c>
      <c r="BI346" s="210">
        <f>IF(N346="nulová",J346,0)</f>
        <v>0</v>
      </c>
      <c r="BJ346" s="18" t="s">
        <v>80</v>
      </c>
      <c r="BK346" s="210">
        <f>ROUND(I346*H346,2)</f>
        <v>0</v>
      </c>
      <c r="BL346" s="18" t="s">
        <v>142</v>
      </c>
      <c r="BM346" s="209" t="s">
        <v>567</v>
      </c>
    </row>
    <row r="347" spans="1:47" s="2" customFormat="1" ht="12">
      <c r="A347" s="39"/>
      <c r="B347" s="40"/>
      <c r="C347" s="41"/>
      <c r="D347" s="211" t="s">
        <v>144</v>
      </c>
      <c r="E347" s="41"/>
      <c r="F347" s="212" t="s">
        <v>568</v>
      </c>
      <c r="G347" s="41"/>
      <c r="H347" s="41"/>
      <c r="I347" s="213"/>
      <c r="J347" s="41"/>
      <c r="K347" s="41"/>
      <c r="L347" s="45"/>
      <c r="M347" s="214"/>
      <c r="N347" s="21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144</v>
      </c>
      <c r="AU347" s="18" t="s">
        <v>82</v>
      </c>
    </row>
    <row r="348" spans="1:51" s="13" customFormat="1" ht="12">
      <c r="A348" s="13"/>
      <c r="B348" s="218"/>
      <c r="C348" s="219"/>
      <c r="D348" s="216" t="s">
        <v>148</v>
      </c>
      <c r="E348" s="220" t="s">
        <v>19</v>
      </c>
      <c r="F348" s="221" t="s">
        <v>569</v>
      </c>
      <c r="G348" s="219"/>
      <c r="H348" s="222">
        <v>12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8" t="s">
        <v>148</v>
      </c>
      <c r="AU348" s="228" t="s">
        <v>82</v>
      </c>
      <c r="AV348" s="13" t="s">
        <v>82</v>
      </c>
      <c r="AW348" s="13" t="s">
        <v>36</v>
      </c>
      <c r="AX348" s="13" t="s">
        <v>80</v>
      </c>
      <c r="AY348" s="228" t="s">
        <v>135</v>
      </c>
    </row>
    <row r="349" spans="1:65" s="2" customFormat="1" ht="24.15" customHeight="1">
      <c r="A349" s="39"/>
      <c r="B349" s="40"/>
      <c r="C349" s="198" t="s">
        <v>570</v>
      </c>
      <c r="D349" s="198" t="s">
        <v>137</v>
      </c>
      <c r="E349" s="199" t="s">
        <v>571</v>
      </c>
      <c r="F349" s="200" t="s">
        <v>572</v>
      </c>
      <c r="G349" s="201" t="s">
        <v>222</v>
      </c>
      <c r="H349" s="202">
        <v>2.1</v>
      </c>
      <c r="I349" s="203"/>
      <c r="J349" s="204">
        <f>ROUND(I349*H349,2)</f>
        <v>0</v>
      </c>
      <c r="K349" s="200" t="s">
        <v>141</v>
      </c>
      <c r="L349" s="45"/>
      <c r="M349" s="205" t="s">
        <v>19</v>
      </c>
      <c r="N349" s="206" t="s">
        <v>46</v>
      </c>
      <c r="O349" s="85"/>
      <c r="P349" s="207">
        <f>O349*H349</f>
        <v>0</v>
      </c>
      <c r="Q349" s="207">
        <v>0.00076</v>
      </c>
      <c r="R349" s="207">
        <f>Q349*H349</f>
        <v>0.0015960000000000002</v>
      </c>
      <c r="S349" s="207">
        <v>0.0021</v>
      </c>
      <c r="T349" s="208">
        <f>S349*H349</f>
        <v>0.00441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09" t="s">
        <v>142</v>
      </c>
      <c r="AT349" s="209" t="s">
        <v>137</v>
      </c>
      <c r="AU349" s="209" t="s">
        <v>82</v>
      </c>
      <c r="AY349" s="18" t="s">
        <v>135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18" t="s">
        <v>80</v>
      </c>
      <c r="BK349" s="210">
        <f>ROUND(I349*H349,2)</f>
        <v>0</v>
      </c>
      <c r="BL349" s="18" t="s">
        <v>142</v>
      </c>
      <c r="BM349" s="209" t="s">
        <v>573</v>
      </c>
    </row>
    <row r="350" spans="1:47" s="2" customFormat="1" ht="12">
      <c r="A350" s="39"/>
      <c r="B350" s="40"/>
      <c r="C350" s="41"/>
      <c r="D350" s="211" t="s">
        <v>144</v>
      </c>
      <c r="E350" s="41"/>
      <c r="F350" s="212" t="s">
        <v>574</v>
      </c>
      <c r="G350" s="41"/>
      <c r="H350" s="41"/>
      <c r="I350" s="213"/>
      <c r="J350" s="41"/>
      <c r="K350" s="41"/>
      <c r="L350" s="45"/>
      <c r="M350" s="214"/>
      <c r="N350" s="215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144</v>
      </c>
      <c r="AU350" s="18" t="s">
        <v>82</v>
      </c>
    </row>
    <row r="351" spans="1:51" s="13" customFormat="1" ht="12">
      <c r="A351" s="13"/>
      <c r="B351" s="218"/>
      <c r="C351" s="219"/>
      <c r="D351" s="216" t="s">
        <v>148</v>
      </c>
      <c r="E351" s="220" t="s">
        <v>19</v>
      </c>
      <c r="F351" s="221" t="s">
        <v>575</v>
      </c>
      <c r="G351" s="219"/>
      <c r="H351" s="222">
        <v>2.1</v>
      </c>
      <c r="I351" s="223"/>
      <c r="J351" s="219"/>
      <c r="K351" s="219"/>
      <c r="L351" s="224"/>
      <c r="M351" s="225"/>
      <c r="N351" s="226"/>
      <c r="O351" s="226"/>
      <c r="P351" s="226"/>
      <c r="Q351" s="226"/>
      <c r="R351" s="226"/>
      <c r="S351" s="226"/>
      <c r="T351" s="22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8" t="s">
        <v>148</v>
      </c>
      <c r="AU351" s="228" t="s">
        <v>82</v>
      </c>
      <c r="AV351" s="13" t="s">
        <v>82</v>
      </c>
      <c r="AW351" s="13" t="s">
        <v>36</v>
      </c>
      <c r="AX351" s="13" t="s">
        <v>80</v>
      </c>
      <c r="AY351" s="228" t="s">
        <v>135</v>
      </c>
    </row>
    <row r="352" spans="1:65" s="2" customFormat="1" ht="24.15" customHeight="1">
      <c r="A352" s="39"/>
      <c r="B352" s="40"/>
      <c r="C352" s="198" t="s">
        <v>576</v>
      </c>
      <c r="D352" s="198" t="s">
        <v>137</v>
      </c>
      <c r="E352" s="199" t="s">
        <v>577</v>
      </c>
      <c r="F352" s="200" t="s">
        <v>578</v>
      </c>
      <c r="G352" s="201" t="s">
        <v>209</v>
      </c>
      <c r="H352" s="202">
        <v>4.9</v>
      </c>
      <c r="I352" s="203"/>
      <c r="J352" s="204">
        <f>ROUND(I352*H352,2)</f>
        <v>0</v>
      </c>
      <c r="K352" s="200" t="s">
        <v>141</v>
      </c>
      <c r="L352" s="45"/>
      <c r="M352" s="205" t="s">
        <v>19</v>
      </c>
      <c r="N352" s="206" t="s">
        <v>46</v>
      </c>
      <c r="O352" s="85"/>
      <c r="P352" s="207">
        <f>O352*H352</f>
        <v>0</v>
      </c>
      <c r="Q352" s="207">
        <v>0</v>
      </c>
      <c r="R352" s="207">
        <f>Q352*H352</f>
        <v>0</v>
      </c>
      <c r="S352" s="207">
        <v>0.046</v>
      </c>
      <c r="T352" s="208">
        <f>S352*H352</f>
        <v>0.22540000000000002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09" t="s">
        <v>142</v>
      </c>
      <c r="AT352" s="209" t="s">
        <v>137</v>
      </c>
      <c r="AU352" s="209" t="s">
        <v>82</v>
      </c>
      <c r="AY352" s="18" t="s">
        <v>135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8" t="s">
        <v>80</v>
      </c>
      <c r="BK352" s="210">
        <f>ROUND(I352*H352,2)</f>
        <v>0</v>
      </c>
      <c r="BL352" s="18" t="s">
        <v>142</v>
      </c>
      <c r="BM352" s="209" t="s">
        <v>579</v>
      </c>
    </row>
    <row r="353" spans="1:47" s="2" customFormat="1" ht="12">
      <c r="A353" s="39"/>
      <c r="B353" s="40"/>
      <c r="C353" s="41"/>
      <c r="D353" s="211" t="s">
        <v>144</v>
      </c>
      <c r="E353" s="41"/>
      <c r="F353" s="212" t="s">
        <v>580</v>
      </c>
      <c r="G353" s="41"/>
      <c r="H353" s="41"/>
      <c r="I353" s="213"/>
      <c r="J353" s="41"/>
      <c r="K353" s="41"/>
      <c r="L353" s="45"/>
      <c r="M353" s="214"/>
      <c r="N353" s="215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144</v>
      </c>
      <c r="AU353" s="18" t="s">
        <v>82</v>
      </c>
    </row>
    <row r="354" spans="1:51" s="14" customFormat="1" ht="12">
      <c r="A354" s="14"/>
      <c r="B354" s="239"/>
      <c r="C354" s="240"/>
      <c r="D354" s="216" t="s">
        <v>148</v>
      </c>
      <c r="E354" s="241" t="s">
        <v>19</v>
      </c>
      <c r="F354" s="242" t="s">
        <v>456</v>
      </c>
      <c r="G354" s="240"/>
      <c r="H354" s="241" t="s">
        <v>19</v>
      </c>
      <c r="I354" s="243"/>
      <c r="J354" s="240"/>
      <c r="K354" s="240"/>
      <c r="L354" s="244"/>
      <c r="M354" s="245"/>
      <c r="N354" s="246"/>
      <c r="O354" s="246"/>
      <c r="P354" s="246"/>
      <c r="Q354" s="246"/>
      <c r="R354" s="246"/>
      <c r="S354" s="246"/>
      <c r="T354" s="24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8" t="s">
        <v>148</v>
      </c>
      <c r="AU354" s="248" t="s">
        <v>82</v>
      </c>
      <c r="AV354" s="14" t="s">
        <v>80</v>
      </c>
      <c r="AW354" s="14" t="s">
        <v>36</v>
      </c>
      <c r="AX354" s="14" t="s">
        <v>75</v>
      </c>
      <c r="AY354" s="248" t="s">
        <v>135</v>
      </c>
    </row>
    <row r="355" spans="1:51" s="13" customFormat="1" ht="12">
      <c r="A355" s="13"/>
      <c r="B355" s="218"/>
      <c r="C355" s="219"/>
      <c r="D355" s="216" t="s">
        <v>148</v>
      </c>
      <c r="E355" s="220" t="s">
        <v>19</v>
      </c>
      <c r="F355" s="221" t="s">
        <v>581</v>
      </c>
      <c r="G355" s="219"/>
      <c r="H355" s="222">
        <v>4.9</v>
      </c>
      <c r="I355" s="223"/>
      <c r="J355" s="219"/>
      <c r="K355" s="219"/>
      <c r="L355" s="224"/>
      <c r="M355" s="225"/>
      <c r="N355" s="226"/>
      <c r="O355" s="226"/>
      <c r="P355" s="226"/>
      <c r="Q355" s="226"/>
      <c r="R355" s="226"/>
      <c r="S355" s="226"/>
      <c r="T355" s="22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8" t="s">
        <v>148</v>
      </c>
      <c r="AU355" s="228" t="s">
        <v>82</v>
      </c>
      <c r="AV355" s="13" t="s">
        <v>82</v>
      </c>
      <c r="AW355" s="13" t="s">
        <v>36</v>
      </c>
      <c r="AX355" s="13" t="s">
        <v>80</v>
      </c>
      <c r="AY355" s="228" t="s">
        <v>135</v>
      </c>
    </row>
    <row r="356" spans="1:65" s="2" customFormat="1" ht="24.15" customHeight="1">
      <c r="A356" s="39"/>
      <c r="B356" s="40"/>
      <c r="C356" s="198" t="s">
        <v>582</v>
      </c>
      <c r="D356" s="198" t="s">
        <v>137</v>
      </c>
      <c r="E356" s="199" t="s">
        <v>583</v>
      </c>
      <c r="F356" s="200" t="s">
        <v>584</v>
      </c>
      <c r="G356" s="201" t="s">
        <v>209</v>
      </c>
      <c r="H356" s="202">
        <v>30</v>
      </c>
      <c r="I356" s="203"/>
      <c r="J356" s="204">
        <f>ROUND(I356*H356,2)</f>
        <v>0</v>
      </c>
      <c r="K356" s="200" t="s">
        <v>141</v>
      </c>
      <c r="L356" s="45"/>
      <c r="M356" s="205" t="s">
        <v>19</v>
      </c>
      <c r="N356" s="206" t="s">
        <v>46</v>
      </c>
      <c r="O356" s="85"/>
      <c r="P356" s="207">
        <f>O356*H356</f>
        <v>0</v>
      </c>
      <c r="Q356" s="207">
        <v>0</v>
      </c>
      <c r="R356" s="207">
        <f>Q356*H356</f>
        <v>0</v>
      </c>
      <c r="S356" s="207">
        <v>0.068</v>
      </c>
      <c r="T356" s="208">
        <f>S356*H356</f>
        <v>2.04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09" t="s">
        <v>142</v>
      </c>
      <c r="AT356" s="209" t="s">
        <v>137</v>
      </c>
      <c r="AU356" s="209" t="s">
        <v>82</v>
      </c>
      <c r="AY356" s="18" t="s">
        <v>135</v>
      </c>
      <c r="BE356" s="210">
        <f>IF(N356="základní",J356,0)</f>
        <v>0</v>
      </c>
      <c r="BF356" s="210">
        <f>IF(N356="snížená",J356,0)</f>
        <v>0</v>
      </c>
      <c r="BG356" s="210">
        <f>IF(N356="zákl. přenesená",J356,0)</f>
        <v>0</v>
      </c>
      <c r="BH356" s="210">
        <f>IF(N356="sníž. přenesená",J356,0)</f>
        <v>0</v>
      </c>
      <c r="BI356" s="210">
        <f>IF(N356="nulová",J356,0)</f>
        <v>0</v>
      </c>
      <c r="BJ356" s="18" t="s">
        <v>80</v>
      </c>
      <c r="BK356" s="210">
        <f>ROUND(I356*H356,2)</f>
        <v>0</v>
      </c>
      <c r="BL356" s="18" t="s">
        <v>142</v>
      </c>
      <c r="BM356" s="209" t="s">
        <v>585</v>
      </c>
    </row>
    <row r="357" spans="1:47" s="2" customFormat="1" ht="12">
      <c r="A357" s="39"/>
      <c r="B357" s="40"/>
      <c r="C357" s="41"/>
      <c r="D357" s="211" t="s">
        <v>144</v>
      </c>
      <c r="E357" s="41"/>
      <c r="F357" s="212" t="s">
        <v>586</v>
      </c>
      <c r="G357" s="41"/>
      <c r="H357" s="41"/>
      <c r="I357" s="213"/>
      <c r="J357" s="41"/>
      <c r="K357" s="41"/>
      <c r="L357" s="45"/>
      <c r="M357" s="214"/>
      <c r="N357" s="215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144</v>
      </c>
      <c r="AU357" s="18" t="s">
        <v>82</v>
      </c>
    </row>
    <row r="358" spans="1:51" s="14" customFormat="1" ht="12">
      <c r="A358" s="14"/>
      <c r="B358" s="239"/>
      <c r="C358" s="240"/>
      <c r="D358" s="216" t="s">
        <v>148</v>
      </c>
      <c r="E358" s="241" t="s">
        <v>19</v>
      </c>
      <c r="F358" s="242" t="s">
        <v>456</v>
      </c>
      <c r="G358" s="240"/>
      <c r="H358" s="241" t="s">
        <v>19</v>
      </c>
      <c r="I358" s="243"/>
      <c r="J358" s="240"/>
      <c r="K358" s="240"/>
      <c r="L358" s="244"/>
      <c r="M358" s="245"/>
      <c r="N358" s="246"/>
      <c r="O358" s="246"/>
      <c r="P358" s="246"/>
      <c r="Q358" s="246"/>
      <c r="R358" s="246"/>
      <c r="S358" s="246"/>
      <c r="T358" s="24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8" t="s">
        <v>148</v>
      </c>
      <c r="AU358" s="248" t="s">
        <v>82</v>
      </c>
      <c r="AV358" s="14" t="s">
        <v>80</v>
      </c>
      <c r="AW358" s="14" t="s">
        <v>36</v>
      </c>
      <c r="AX358" s="14" t="s">
        <v>75</v>
      </c>
      <c r="AY358" s="248" t="s">
        <v>135</v>
      </c>
    </row>
    <row r="359" spans="1:51" s="13" customFormat="1" ht="12">
      <c r="A359" s="13"/>
      <c r="B359" s="218"/>
      <c r="C359" s="219"/>
      <c r="D359" s="216" t="s">
        <v>148</v>
      </c>
      <c r="E359" s="220" t="s">
        <v>19</v>
      </c>
      <c r="F359" s="221" t="s">
        <v>587</v>
      </c>
      <c r="G359" s="219"/>
      <c r="H359" s="222">
        <v>7.2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8" t="s">
        <v>148</v>
      </c>
      <c r="AU359" s="228" t="s">
        <v>82</v>
      </c>
      <c r="AV359" s="13" t="s">
        <v>82</v>
      </c>
      <c r="AW359" s="13" t="s">
        <v>36</v>
      </c>
      <c r="AX359" s="13" t="s">
        <v>75</v>
      </c>
      <c r="AY359" s="228" t="s">
        <v>135</v>
      </c>
    </row>
    <row r="360" spans="1:51" s="13" customFormat="1" ht="12">
      <c r="A360" s="13"/>
      <c r="B360" s="218"/>
      <c r="C360" s="219"/>
      <c r="D360" s="216" t="s">
        <v>148</v>
      </c>
      <c r="E360" s="220" t="s">
        <v>19</v>
      </c>
      <c r="F360" s="221" t="s">
        <v>588</v>
      </c>
      <c r="G360" s="219"/>
      <c r="H360" s="222">
        <v>7.2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148</v>
      </c>
      <c r="AU360" s="228" t="s">
        <v>82</v>
      </c>
      <c r="AV360" s="13" t="s">
        <v>82</v>
      </c>
      <c r="AW360" s="13" t="s">
        <v>36</v>
      </c>
      <c r="AX360" s="13" t="s">
        <v>75</v>
      </c>
      <c r="AY360" s="228" t="s">
        <v>135</v>
      </c>
    </row>
    <row r="361" spans="1:51" s="13" customFormat="1" ht="12">
      <c r="A361" s="13"/>
      <c r="B361" s="218"/>
      <c r="C361" s="219"/>
      <c r="D361" s="216" t="s">
        <v>148</v>
      </c>
      <c r="E361" s="220" t="s">
        <v>19</v>
      </c>
      <c r="F361" s="221" t="s">
        <v>589</v>
      </c>
      <c r="G361" s="219"/>
      <c r="H361" s="222">
        <v>15.6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8" t="s">
        <v>148</v>
      </c>
      <c r="AU361" s="228" t="s">
        <v>82</v>
      </c>
      <c r="AV361" s="13" t="s">
        <v>82</v>
      </c>
      <c r="AW361" s="13" t="s">
        <v>36</v>
      </c>
      <c r="AX361" s="13" t="s">
        <v>75</v>
      </c>
      <c r="AY361" s="228" t="s">
        <v>135</v>
      </c>
    </row>
    <row r="362" spans="1:51" s="15" customFormat="1" ht="12">
      <c r="A362" s="15"/>
      <c r="B362" s="249"/>
      <c r="C362" s="250"/>
      <c r="D362" s="216" t="s">
        <v>148</v>
      </c>
      <c r="E362" s="251" t="s">
        <v>19</v>
      </c>
      <c r="F362" s="252" t="s">
        <v>256</v>
      </c>
      <c r="G362" s="250"/>
      <c r="H362" s="253">
        <v>30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9" t="s">
        <v>148</v>
      </c>
      <c r="AU362" s="259" t="s">
        <v>82</v>
      </c>
      <c r="AV362" s="15" t="s">
        <v>142</v>
      </c>
      <c r="AW362" s="15" t="s">
        <v>36</v>
      </c>
      <c r="AX362" s="15" t="s">
        <v>80</v>
      </c>
      <c r="AY362" s="259" t="s">
        <v>135</v>
      </c>
    </row>
    <row r="363" spans="1:63" s="12" customFormat="1" ht="22.8" customHeight="1">
      <c r="A363" s="12"/>
      <c r="B363" s="182"/>
      <c r="C363" s="183"/>
      <c r="D363" s="184" t="s">
        <v>74</v>
      </c>
      <c r="E363" s="196" t="s">
        <v>590</v>
      </c>
      <c r="F363" s="196" t="s">
        <v>591</v>
      </c>
      <c r="G363" s="183"/>
      <c r="H363" s="183"/>
      <c r="I363" s="186"/>
      <c r="J363" s="197">
        <f>BK363</f>
        <v>0</v>
      </c>
      <c r="K363" s="183"/>
      <c r="L363" s="188"/>
      <c r="M363" s="189"/>
      <c r="N363" s="190"/>
      <c r="O363" s="190"/>
      <c r="P363" s="191">
        <f>SUM(P364:P375)</f>
        <v>0</v>
      </c>
      <c r="Q363" s="190"/>
      <c r="R363" s="191">
        <f>SUM(R364:R375)</f>
        <v>0</v>
      </c>
      <c r="S363" s="190"/>
      <c r="T363" s="192">
        <f>SUM(T364:T375)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193" t="s">
        <v>80</v>
      </c>
      <c r="AT363" s="194" t="s">
        <v>74</v>
      </c>
      <c r="AU363" s="194" t="s">
        <v>80</v>
      </c>
      <c r="AY363" s="193" t="s">
        <v>135</v>
      </c>
      <c r="BK363" s="195">
        <f>SUM(BK364:BK375)</f>
        <v>0</v>
      </c>
    </row>
    <row r="364" spans="1:65" s="2" customFormat="1" ht="24.15" customHeight="1">
      <c r="A364" s="39"/>
      <c r="B364" s="40"/>
      <c r="C364" s="198" t="s">
        <v>592</v>
      </c>
      <c r="D364" s="198" t="s">
        <v>137</v>
      </c>
      <c r="E364" s="199" t="s">
        <v>593</v>
      </c>
      <c r="F364" s="200" t="s">
        <v>594</v>
      </c>
      <c r="G364" s="201" t="s">
        <v>173</v>
      </c>
      <c r="H364" s="202">
        <v>12.546</v>
      </c>
      <c r="I364" s="203"/>
      <c r="J364" s="204">
        <f>ROUND(I364*H364,2)</f>
        <v>0</v>
      </c>
      <c r="K364" s="200" t="s">
        <v>141</v>
      </c>
      <c r="L364" s="45"/>
      <c r="M364" s="205" t="s">
        <v>19</v>
      </c>
      <c r="N364" s="206" t="s">
        <v>46</v>
      </c>
      <c r="O364" s="85"/>
      <c r="P364" s="207">
        <f>O364*H364</f>
        <v>0</v>
      </c>
      <c r="Q364" s="207">
        <v>0</v>
      </c>
      <c r="R364" s="207">
        <f>Q364*H364</f>
        <v>0</v>
      </c>
      <c r="S364" s="207">
        <v>0</v>
      </c>
      <c r="T364" s="208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09" t="s">
        <v>142</v>
      </c>
      <c r="AT364" s="209" t="s">
        <v>137</v>
      </c>
      <c r="AU364" s="209" t="s">
        <v>82</v>
      </c>
      <c r="AY364" s="18" t="s">
        <v>135</v>
      </c>
      <c r="BE364" s="210">
        <f>IF(N364="základní",J364,0)</f>
        <v>0</v>
      </c>
      <c r="BF364" s="210">
        <f>IF(N364="snížená",J364,0)</f>
        <v>0</v>
      </c>
      <c r="BG364" s="210">
        <f>IF(N364="zákl. přenesená",J364,0)</f>
        <v>0</v>
      </c>
      <c r="BH364" s="210">
        <f>IF(N364="sníž. přenesená",J364,0)</f>
        <v>0</v>
      </c>
      <c r="BI364" s="210">
        <f>IF(N364="nulová",J364,0)</f>
        <v>0</v>
      </c>
      <c r="BJ364" s="18" t="s">
        <v>80</v>
      </c>
      <c r="BK364" s="210">
        <f>ROUND(I364*H364,2)</f>
        <v>0</v>
      </c>
      <c r="BL364" s="18" t="s">
        <v>142</v>
      </c>
      <c r="BM364" s="209" t="s">
        <v>595</v>
      </c>
    </row>
    <row r="365" spans="1:47" s="2" customFormat="1" ht="12">
      <c r="A365" s="39"/>
      <c r="B365" s="40"/>
      <c r="C365" s="41"/>
      <c r="D365" s="211" t="s">
        <v>144</v>
      </c>
      <c r="E365" s="41"/>
      <c r="F365" s="212" t="s">
        <v>596</v>
      </c>
      <c r="G365" s="41"/>
      <c r="H365" s="41"/>
      <c r="I365" s="213"/>
      <c r="J365" s="41"/>
      <c r="K365" s="41"/>
      <c r="L365" s="45"/>
      <c r="M365" s="214"/>
      <c r="N365" s="215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144</v>
      </c>
      <c r="AU365" s="18" t="s">
        <v>82</v>
      </c>
    </row>
    <row r="366" spans="1:65" s="2" customFormat="1" ht="21.75" customHeight="1">
      <c r="A366" s="39"/>
      <c r="B366" s="40"/>
      <c r="C366" s="198" t="s">
        <v>597</v>
      </c>
      <c r="D366" s="198" t="s">
        <v>137</v>
      </c>
      <c r="E366" s="199" t="s">
        <v>598</v>
      </c>
      <c r="F366" s="200" t="s">
        <v>599</v>
      </c>
      <c r="G366" s="201" t="s">
        <v>173</v>
      </c>
      <c r="H366" s="202">
        <v>12.546</v>
      </c>
      <c r="I366" s="203"/>
      <c r="J366" s="204">
        <f>ROUND(I366*H366,2)</f>
        <v>0</v>
      </c>
      <c r="K366" s="200" t="s">
        <v>141</v>
      </c>
      <c r="L366" s="45"/>
      <c r="M366" s="205" t="s">
        <v>19</v>
      </c>
      <c r="N366" s="206" t="s">
        <v>46</v>
      </c>
      <c r="O366" s="85"/>
      <c r="P366" s="207">
        <f>O366*H366</f>
        <v>0</v>
      </c>
      <c r="Q366" s="207">
        <v>0</v>
      </c>
      <c r="R366" s="207">
        <f>Q366*H366</f>
        <v>0</v>
      </c>
      <c r="S366" s="207">
        <v>0</v>
      </c>
      <c r="T366" s="208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09" t="s">
        <v>142</v>
      </c>
      <c r="AT366" s="209" t="s">
        <v>137</v>
      </c>
      <c r="AU366" s="209" t="s">
        <v>82</v>
      </c>
      <c r="AY366" s="18" t="s">
        <v>135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18" t="s">
        <v>80</v>
      </c>
      <c r="BK366" s="210">
        <f>ROUND(I366*H366,2)</f>
        <v>0</v>
      </c>
      <c r="BL366" s="18" t="s">
        <v>142</v>
      </c>
      <c r="BM366" s="209" t="s">
        <v>600</v>
      </c>
    </row>
    <row r="367" spans="1:47" s="2" customFormat="1" ht="12">
      <c r="A367" s="39"/>
      <c r="B367" s="40"/>
      <c r="C367" s="41"/>
      <c r="D367" s="211" t="s">
        <v>144</v>
      </c>
      <c r="E367" s="41"/>
      <c r="F367" s="212" t="s">
        <v>601</v>
      </c>
      <c r="G367" s="41"/>
      <c r="H367" s="41"/>
      <c r="I367" s="213"/>
      <c r="J367" s="41"/>
      <c r="K367" s="41"/>
      <c r="L367" s="45"/>
      <c r="M367" s="214"/>
      <c r="N367" s="215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144</v>
      </c>
      <c r="AU367" s="18" t="s">
        <v>82</v>
      </c>
    </row>
    <row r="368" spans="1:65" s="2" customFormat="1" ht="24.15" customHeight="1">
      <c r="A368" s="39"/>
      <c r="B368" s="40"/>
      <c r="C368" s="198" t="s">
        <v>602</v>
      </c>
      <c r="D368" s="198" t="s">
        <v>137</v>
      </c>
      <c r="E368" s="199" t="s">
        <v>603</v>
      </c>
      <c r="F368" s="200" t="s">
        <v>604</v>
      </c>
      <c r="G368" s="201" t="s">
        <v>173</v>
      </c>
      <c r="H368" s="202">
        <v>188.19</v>
      </c>
      <c r="I368" s="203"/>
      <c r="J368" s="204">
        <f>ROUND(I368*H368,2)</f>
        <v>0</v>
      </c>
      <c r="K368" s="200" t="s">
        <v>141</v>
      </c>
      <c r="L368" s="45"/>
      <c r="M368" s="205" t="s">
        <v>19</v>
      </c>
      <c r="N368" s="206" t="s">
        <v>46</v>
      </c>
      <c r="O368" s="85"/>
      <c r="P368" s="207">
        <f>O368*H368</f>
        <v>0</v>
      </c>
      <c r="Q368" s="207">
        <v>0</v>
      </c>
      <c r="R368" s="207">
        <f>Q368*H368</f>
        <v>0</v>
      </c>
      <c r="S368" s="207">
        <v>0</v>
      </c>
      <c r="T368" s="20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09" t="s">
        <v>142</v>
      </c>
      <c r="AT368" s="209" t="s">
        <v>137</v>
      </c>
      <c r="AU368" s="209" t="s">
        <v>82</v>
      </c>
      <c r="AY368" s="18" t="s">
        <v>135</v>
      </c>
      <c r="BE368" s="210">
        <f>IF(N368="základní",J368,0)</f>
        <v>0</v>
      </c>
      <c r="BF368" s="210">
        <f>IF(N368="snížená",J368,0)</f>
        <v>0</v>
      </c>
      <c r="BG368" s="210">
        <f>IF(N368="zákl. přenesená",J368,0)</f>
        <v>0</v>
      </c>
      <c r="BH368" s="210">
        <f>IF(N368="sníž. přenesená",J368,0)</f>
        <v>0</v>
      </c>
      <c r="BI368" s="210">
        <f>IF(N368="nulová",J368,0)</f>
        <v>0</v>
      </c>
      <c r="BJ368" s="18" t="s">
        <v>80</v>
      </c>
      <c r="BK368" s="210">
        <f>ROUND(I368*H368,2)</f>
        <v>0</v>
      </c>
      <c r="BL368" s="18" t="s">
        <v>142</v>
      </c>
      <c r="BM368" s="209" t="s">
        <v>605</v>
      </c>
    </row>
    <row r="369" spans="1:47" s="2" customFormat="1" ht="12">
      <c r="A369" s="39"/>
      <c r="B369" s="40"/>
      <c r="C369" s="41"/>
      <c r="D369" s="211" t="s">
        <v>144</v>
      </c>
      <c r="E369" s="41"/>
      <c r="F369" s="212" t="s">
        <v>606</v>
      </c>
      <c r="G369" s="41"/>
      <c r="H369" s="41"/>
      <c r="I369" s="213"/>
      <c r="J369" s="41"/>
      <c r="K369" s="41"/>
      <c r="L369" s="45"/>
      <c r="M369" s="214"/>
      <c r="N369" s="215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144</v>
      </c>
      <c r="AU369" s="18" t="s">
        <v>82</v>
      </c>
    </row>
    <row r="370" spans="1:51" s="13" customFormat="1" ht="12">
      <c r="A370" s="13"/>
      <c r="B370" s="218"/>
      <c r="C370" s="219"/>
      <c r="D370" s="216" t="s">
        <v>148</v>
      </c>
      <c r="E370" s="219"/>
      <c r="F370" s="221" t="s">
        <v>607</v>
      </c>
      <c r="G370" s="219"/>
      <c r="H370" s="222">
        <v>188.19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148</v>
      </c>
      <c r="AU370" s="228" t="s">
        <v>82</v>
      </c>
      <c r="AV370" s="13" t="s">
        <v>82</v>
      </c>
      <c r="AW370" s="13" t="s">
        <v>4</v>
      </c>
      <c r="AX370" s="13" t="s">
        <v>80</v>
      </c>
      <c r="AY370" s="228" t="s">
        <v>135</v>
      </c>
    </row>
    <row r="371" spans="1:65" s="2" customFormat="1" ht="16.5" customHeight="1">
      <c r="A371" s="39"/>
      <c r="B371" s="40"/>
      <c r="C371" s="229" t="s">
        <v>608</v>
      </c>
      <c r="D371" s="229" t="s">
        <v>170</v>
      </c>
      <c r="E371" s="230" t="s">
        <v>609</v>
      </c>
      <c r="F371" s="231" t="s">
        <v>610</v>
      </c>
      <c r="G371" s="232" t="s">
        <v>173</v>
      </c>
      <c r="H371" s="233">
        <v>0.039</v>
      </c>
      <c r="I371" s="234"/>
      <c r="J371" s="235">
        <f>ROUND(I371*H371,2)</f>
        <v>0</v>
      </c>
      <c r="K371" s="231" t="s">
        <v>141</v>
      </c>
      <c r="L371" s="236"/>
      <c r="M371" s="237" t="s">
        <v>19</v>
      </c>
      <c r="N371" s="238" t="s">
        <v>46</v>
      </c>
      <c r="O371" s="85"/>
      <c r="P371" s="207">
        <f>O371*H371</f>
        <v>0</v>
      </c>
      <c r="Q371" s="207">
        <v>0</v>
      </c>
      <c r="R371" s="207">
        <f>Q371*H371</f>
        <v>0</v>
      </c>
      <c r="S371" s="207">
        <v>0</v>
      </c>
      <c r="T371" s="208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09" t="s">
        <v>174</v>
      </c>
      <c r="AT371" s="209" t="s">
        <v>170</v>
      </c>
      <c r="AU371" s="209" t="s">
        <v>82</v>
      </c>
      <c r="AY371" s="18" t="s">
        <v>135</v>
      </c>
      <c r="BE371" s="210">
        <f>IF(N371="základní",J371,0)</f>
        <v>0</v>
      </c>
      <c r="BF371" s="210">
        <f>IF(N371="snížená",J371,0)</f>
        <v>0</v>
      </c>
      <c r="BG371" s="210">
        <f>IF(N371="zákl. přenesená",J371,0)</f>
        <v>0</v>
      </c>
      <c r="BH371" s="210">
        <f>IF(N371="sníž. přenesená",J371,0)</f>
        <v>0</v>
      </c>
      <c r="BI371" s="210">
        <f>IF(N371="nulová",J371,0)</f>
        <v>0</v>
      </c>
      <c r="BJ371" s="18" t="s">
        <v>80</v>
      </c>
      <c r="BK371" s="210">
        <f>ROUND(I371*H371,2)</f>
        <v>0</v>
      </c>
      <c r="BL371" s="18" t="s">
        <v>142</v>
      </c>
      <c r="BM371" s="209" t="s">
        <v>611</v>
      </c>
    </row>
    <row r="372" spans="1:65" s="2" customFormat="1" ht="21.75" customHeight="1">
      <c r="A372" s="39"/>
      <c r="B372" s="40"/>
      <c r="C372" s="229" t="s">
        <v>612</v>
      </c>
      <c r="D372" s="229" t="s">
        <v>170</v>
      </c>
      <c r="E372" s="230" t="s">
        <v>613</v>
      </c>
      <c r="F372" s="231" t="s">
        <v>614</v>
      </c>
      <c r="G372" s="232" t="s">
        <v>173</v>
      </c>
      <c r="H372" s="233">
        <v>4.422</v>
      </c>
      <c r="I372" s="234"/>
      <c r="J372" s="235">
        <f>ROUND(I372*H372,2)</f>
        <v>0</v>
      </c>
      <c r="K372" s="231" t="s">
        <v>141</v>
      </c>
      <c r="L372" s="236"/>
      <c r="M372" s="237" t="s">
        <v>19</v>
      </c>
      <c r="N372" s="238" t="s">
        <v>46</v>
      </c>
      <c r="O372" s="85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09" t="s">
        <v>174</v>
      </c>
      <c r="AT372" s="209" t="s">
        <v>170</v>
      </c>
      <c r="AU372" s="209" t="s">
        <v>82</v>
      </c>
      <c r="AY372" s="18" t="s">
        <v>135</v>
      </c>
      <c r="BE372" s="210">
        <f>IF(N372="základní",J372,0)</f>
        <v>0</v>
      </c>
      <c r="BF372" s="210">
        <f>IF(N372="snížená",J372,0)</f>
        <v>0</v>
      </c>
      <c r="BG372" s="210">
        <f>IF(N372="zákl. přenesená",J372,0)</f>
        <v>0</v>
      </c>
      <c r="BH372" s="210">
        <f>IF(N372="sníž. přenesená",J372,0)</f>
        <v>0</v>
      </c>
      <c r="BI372" s="210">
        <f>IF(N372="nulová",J372,0)</f>
        <v>0</v>
      </c>
      <c r="BJ372" s="18" t="s">
        <v>80</v>
      </c>
      <c r="BK372" s="210">
        <f>ROUND(I372*H372,2)</f>
        <v>0</v>
      </c>
      <c r="BL372" s="18" t="s">
        <v>142</v>
      </c>
      <c r="BM372" s="209" t="s">
        <v>615</v>
      </c>
    </row>
    <row r="373" spans="1:65" s="2" customFormat="1" ht="21.75" customHeight="1">
      <c r="A373" s="39"/>
      <c r="B373" s="40"/>
      <c r="C373" s="229" t="s">
        <v>616</v>
      </c>
      <c r="D373" s="229" t="s">
        <v>170</v>
      </c>
      <c r="E373" s="230" t="s">
        <v>617</v>
      </c>
      <c r="F373" s="231" t="s">
        <v>618</v>
      </c>
      <c r="G373" s="232" t="s">
        <v>173</v>
      </c>
      <c r="H373" s="233">
        <v>4.611</v>
      </c>
      <c r="I373" s="234"/>
      <c r="J373" s="235">
        <f>ROUND(I373*H373,2)</f>
        <v>0</v>
      </c>
      <c r="K373" s="231" t="s">
        <v>141</v>
      </c>
      <c r="L373" s="236"/>
      <c r="M373" s="237" t="s">
        <v>19</v>
      </c>
      <c r="N373" s="238" t="s">
        <v>46</v>
      </c>
      <c r="O373" s="85"/>
      <c r="P373" s="207">
        <f>O373*H373</f>
        <v>0</v>
      </c>
      <c r="Q373" s="207">
        <v>0</v>
      </c>
      <c r="R373" s="207">
        <f>Q373*H373</f>
        <v>0</v>
      </c>
      <c r="S373" s="207">
        <v>0</v>
      </c>
      <c r="T373" s="20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09" t="s">
        <v>174</v>
      </c>
      <c r="AT373" s="209" t="s">
        <v>170</v>
      </c>
      <c r="AU373" s="209" t="s">
        <v>82</v>
      </c>
      <c r="AY373" s="18" t="s">
        <v>135</v>
      </c>
      <c r="BE373" s="210">
        <f>IF(N373="základní",J373,0)</f>
        <v>0</v>
      </c>
      <c r="BF373" s="210">
        <f>IF(N373="snížená",J373,0)</f>
        <v>0</v>
      </c>
      <c r="BG373" s="210">
        <f>IF(N373="zákl. přenesená",J373,0)</f>
        <v>0</v>
      </c>
      <c r="BH373" s="210">
        <f>IF(N373="sníž. přenesená",J373,0)</f>
        <v>0</v>
      </c>
      <c r="BI373" s="210">
        <f>IF(N373="nulová",J373,0)</f>
        <v>0</v>
      </c>
      <c r="BJ373" s="18" t="s">
        <v>80</v>
      </c>
      <c r="BK373" s="210">
        <f>ROUND(I373*H373,2)</f>
        <v>0</v>
      </c>
      <c r="BL373" s="18" t="s">
        <v>142</v>
      </c>
      <c r="BM373" s="209" t="s">
        <v>619</v>
      </c>
    </row>
    <row r="374" spans="1:65" s="2" customFormat="1" ht="21.75" customHeight="1">
      <c r="A374" s="39"/>
      <c r="B374" s="40"/>
      <c r="C374" s="229" t="s">
        <v>620</v>
      </c>
      <c r="D374" s="229" t="s">
        <v>170</v>
      </c>
      <c r="E374" s="230" t="s">
        <v>621</v>
      </c>
      <c r="F374" s="231" t="s">
        <v>622</v>
      </c>
      <c r="G374" s="232" t="s">
        <v>173</v>
      </c>
      <c r="H374" s="233">
        <v>2.85</v>
      </c>
      <c r="I374" s="234"/>
      <c r="J374" s="235">
        <f>ROUND(I374*H374,2)</f>
        <v>0</v>
      </c>
      <c r="K374" s="231" t="s">
        <v>141</v>
      </c>
      <c r="L374" s="236"/>
      <c r="M374" s="237" t="s">
        <v>19</v>
      </c>
      <c r="N374" s="238" t="s">
        <v>46</v>
      </c>
      <c r="O374" s="85"/>
      <c r="P374" s="207">
        <f>O374*H374</f>
        <v>0</v>
      </c>
      <c r="Q374" s="207">
        <v>0</v>
      </c>
      <c r="R374" s="207">
        <f>Q374*H374</f>
        <v>0</v>
      </c>
      <c r="S374" s="207">
        <v>0</v>
      </c>
      <c r="T374" s="208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09" t="s">
        <v>174</v>
      </c>
      <c r="AT374" s="209" t="s">
        <v>170</v>
      </c>
      <c r="AU374" s="209" t="s">
        <v>82</v>
      </c>
      <c r="AY374" s="18" t="s">
        <v>135</v>
      </c>
      <c r="BE374" s="210">
        <f>IF(N374="základní",J374,0)</f>
        <v>0</v>
      </c>
      <c r="BF374" s="210">
        <f>IF(N374="snížená",J374,0)</f>
        <v>0</v>
      </c>
      <c r="BG374" s="210">
        <f>IF(N374="zákl. přenesená",J374,0)</f>
        <v>0</v>
      </c>
      <c r="BH374" s="210">
        <f>IF(N374="sníž. přenesená",J374,0)</f>
        <v>0</v>
      </c>
      <c r="BI374" s="210">
        <f>IF(N374="nulová",J374,0)</f>
        <v>0</v>
      </c>
      <c r="BJ374" s="18" t="s">
        <v>80</v>
      </c>
      <c r="BK374" s="210">
        <f>ROUND(I374*H374,2)</f>
        <v>0</v>
      </c>
      <c r="BL374" s="18" t="s">
        <v>142</v>
      </c>
      <c r="BM374" s="209" t="s">
        <v>623</v>
      </c>
    </row>
    <row r="375" spans="1:65" s="2" customFormat="1" ht="24.15" customHeight="1">
      <c r="A375" s="39"/>
      <c r="B375" s="40"/>
      <c r="C375" s="229" t="s">
        <v>624</v>
      </c>
      <c r="D375" s="229" t="s">
        <v>170</v>
      </c>
      <c r="E375" s="230" t="s">
        <v>625</v>
      </c>
      <c r="F375" s="231" t="s">
        <v>626</v>
      </c>
      <c r="G375" s="232" t="s">
        <v>173</v>
      </c>
      <c r="H375" s="233">
        <v>0.624</v>
      </c>
      <c r="I375" s="234"/>
      <c r="J375" s="235">
        <f>ROUND(I375*H375,2)</f>
        <v>0</v>
      </c>
      <c r="K375" s="231" t="s">
        <v>141</v>
      </c>
      <c r="L375" s="236"/>
      <c r="M375" s="237" t="s">
        <v>19</v>
      </c>
      <c r="N375" s="238" t="s">
        <v>46</v>
      </c>
      <c r="O375" s="85"/>
      <c r="P375" s="207">
        <f>O375*H375</f>
        <v>0</v>
      </c>
      <c r="Q375" s="207">
        <v>0</v>
      </c>
      <c r="R375" s="207">
        <f>Q375*H375</f>
        <v>0</v>
      </c>
      <c r="S375" s="207">
        <v>0</v>
      </c>
      <c r="T375" s="20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09" t="s">
        <v>174</v>
      </c>
      <c r="AT375" s="209" t="s">
        <v>170</v>
      </c>
      <c r="AU375" s="209" t="s">
        <v>82</v>
      </c>
      <c r="AY375" s="18" t="s">
        <v>135</v>
      </c>
      <c r="BE375" s="210">
        <f>IF(N375="základní",J375,0)</f>
        <v>0</v>
      </c>
      <c r="BF375" s="210">
        <f>IF(N375="snížená",J375,0)</f>
        <v>0</v>
      </c>
      <c r="BG375" s="210">
        <f>IF(N375="zákl. přenesená",J375,0)</f>
        <v>0</v>
      </c>
      <c r="BH375" s="210">
        <f>IF(N375="sníž. přenesená",J375,0)</f>
        <v>0</v>
      </c>
      <c r="BI375" s="210">
        <f>IF(N375="nulová",J375,0)</f>
        <v>0</v>
      </c>
      <c r="BJ375" s="18" t="s">
        <v>80</v>
      </c>
      <c r="BK375" s="210">
        <f>ROUND(I375*H375,2)</f>
        <v>0</v>
      </c>
      <c r="BL375" s="18" t="s">
        <v>142</v>
      </c>
      <c r="BM375" s="209" t="s">
        <v>627</v>
      </c>
    </row>
    <row r="376" spans="1:63" s="12" customFormat="1" ht="22.8" customHeight="1">
      <c r="A376" s="12"/>
      <c r="B376" s="182"/>
      <c r="C376" s="183"/>
      <c r="D376" s="184" t="s">
        <v>74</v>
      </c>
      <c r="E376" s="196" t="s">
        <v>628</v>
      </c>
      <c r="F376" s="196" t="s">
        <v>629</v>
      </c>
      <c r="G376" s="183"/>
      <c r="H376" s="183"/>
      <c r="I376" s="186"/>
      <c r="J376" s="197">
        <f>BK376</f>
        <v>0</v>
      </c>
      <c r="K376" s="183"/>
      <c r="L376" s="188"/>
      <c r="M376" s="189"/>
      <c r="N376" s="190"/>
      <c r="O376" s="190"/>
      <c r="P376" s="191">
        <f>SUM(P377:P378)</f>
        <v>0</v>
      </c>
      <c r="Q376" s="190"/>
      <c r="R376" s="191">
        <f>SUM(R377:R378)</f>
        <v>0</v>
      </c>
      <c r="S376" s="190"/>
      <c r="T376" s="192">
        <f>SUM(T377:T378)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93" t="s">
        <v>80</v>
      </c>
      <c r="AT376" s="194" t="s">
        <v>74</v>
      </c>
      <c r="AU376" s="194" t="s">
        <v>80</v>
      </c>
      <c r="AY376" s="193" t="s">
        <v>135</v>
      </c>
      <c r="BK376" s="195">
        <f>SUM(BK377:BK378)</f>
        <v>0</v>
      </c>
    </row>
    <row r="377" spans="1:65" s="2" customFormat="1" ht="33" customHeight="1">
      <c r="A377" s="39"/>
      <c r="B377" s="40"/>
      <c r="C377" s="198" t="s">
        <v>630</v>
      </c>
      <c r="D377" s="198" t="s">
        <v>137</v>
      </c>
      <c r="E377" s="199" t="s">
        <v>631</v>
      </c>
      <c r="F377" s="200" t="s">
        <v>632</v>
      </c>
      <c r="G377" s="201" t="s">
        <v>173</v>
      </c>
      <c r="H377" s="202">
        <v>9.48</v>
      </c>
      <c r="I377" s="203"/>
      <c r="J377" s="204">
        <f>ROUND(I377*H377,2)</f>
        <v>0</v>
      </c>
      <c r="K377" s="200" t="s">
        <v>141</v>
      </c>
      <c r="L377" s="45"/>
      <c r="M377" s="205" t="s">
        <v>19</v>
      </c>
      <c r="N377" s="206" t="s">
        <v>46</v>
      </c>
      <c r="O377" s="85"/>
      <c r="P377" s="207">
        <f>O377*H377</f>
        <v>0</v>
      </c>
      <c r="Q377" s="207">
        <v>0</v>
      </c>
      <c r="R377" s="207">
        <f>Q377*H377</f>
        <v>0</v>
      </c>
      <c r="S377" s="207">
        <v>0</v>
      </c>
      <c r="T377" s="208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09" t="s">
        <v>142</v>
      </c>
      <c r="AT377" s="209" t="s">
        <v>137</v>
      </c>
      <c r="AU377" s="209" t="s">
        <v>82</v>
      </c>
      <c r="AY377" s="18" t="s">
        <v>135</v>
      </c>
      <c r="BE377" s="210">
        <f>IF(N377="základní",J377,0)</f>
        <v>0</v>
      </c>
      <c r="BF377" s="210">
        <f>IF(N377="snížená",J377,0)</f>
        <v>0</v>
      </c>
      <c r="BG377" s="210">
        <f>IF(N377="zákl. přenesená",J377,0)</f>
        <v>0</v>
      </c>
      <c r="BH377" s="210">
        <f>IF(N377="sníž. přenesená",J377,0)</f>
        <v>0</v>
      </c>
      <c r="BI377" s="210">
        <f>IF(N377="nulová",J377,0)</f>
        <v>0</v>
      </c>
      <c r="BJ377" s="18" t="s">
        <v>80</v>
      </c>
      <c r="BK377" s="210">
        <f>ROUND(I377*H377,2)</f>
        <v>0</v>
      </c>
      <c r="BL377" s="18" t="s">
        <v>142</v>
      </c>
      <c r="BM377" s="209" t="s">
        <v>633</v>
      </c>
    </row>
    <row r="378" spans="1:47" s="2" customFormat="1" ht="12">
      <c r="A378" s="39"/>
      <c r="B378" s="40"/>
      <c r="C378" s="41"/>
      <c r="D378" s="211" t="s">
        <v>144</v>
      </c>
      <c r="E378" s="41"/>
      <c r="F378" s="212" t="s">
        <v>634</v>
      </c>
      <c r="G378" s="41"/>
      <c r="H378" s="41"/>
      <c r="I378" s="213"/>
      <c r="J378" s="41"/>
      <c r="K378" s="41"/>
      <c r="L378" s="45"/>
      <c r="M378" s="214"/>
      <c r="N378" s="215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144</v>
      </c>
      <c r="AU378" s="18" t="s">
        <v>82</v>
      </c>
    </row>
    <row r="379" spans="1:63" s="12" customFormat="1" ht="25.9" customHeight="1">
      <c r="A379" s="12"/>
      <c r="B379" s="182"/>
      <c r="C379" s="183"/>
      <c r="D379" s="184" t="s">
        <v>74</v>
      </c>
      <c r="E379" s="185" t="s">
        <v>635</v>
      </c>
      <c r="F379" s="185" t="s">
        <v>636</v>
      </c>
      <c r="G379" s="183"/>
      <c r="H379" s="183"/>
      <c r="I379" s="186"/>
      <c r="J379" s="187">
        <f>BK379</f>
        <v>0</v>
      </c>
      <c r="K379" s="183"/>
      <c r="L379" s="188"/>
      <c r="M379" s="189"/>
      <c r="N379" s="190"/>
      <c r="O379" s="190"/>
      <c r="P379" s="191">
        <f>P380+P392+P408+P442+P462+P469+P481+P490+P497+P535+P564+P570+P578+P601+P628+P650+P658</f>
        <v>0</v>
      </c>
      <c r="Q379" s="190"/>
      <c r="R379" s="191">
        <f>R380+R392+R408+R442+R462+R469+R481+R490+R497+R535+R564+R570+R578+R601+R628+R650+R658</f>
        <v>2.6804885899999995</v>
      </c>
      <c r="S379" s="190"/>
      <c r="T379" s="192">
        <f>T380+T392+T408+T442+T462+T469+T481+T490+T497+T535+T564+T570+T578+T601+T628+T650+T658</f>
        <v>0.008258249999999998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193" t="s">
        <v>82</v>
      </c>
      <c r="AT379" s="194" t="s">
        <v>74</v>
      </c>
      <c r="AU379" s="194" t="s">
        <v>75</v>
      </c>
      <c r="AY379" s="193" t="s">
        <v>135</v>
      </c>
      <c r="BK379" s="195">
        <f>BK380+BK392+BK408+BK442+BK462+BK469+BK481+BK490+BK497+BK535+BK564+BK570+BK578+BK601+BK628+BK650+BK658</f>
        <v>0</v>
      </c>
    </row>
    <row r="380" spans="1:63" s="12" customFormat="1" ht="22.8" customHeight="1">
      <c r="A380" s="12"/>
      <c r="B380" s="182"/>
      <c r="C380" s="183"/>
      <c r="D380" s="184" t="s">
        <v>74</v>
      </c>
      <c r="E380" s="196" t="s">
        <v>637</v>
      </c>
      <c r="F380" s="196" t="s">
        <v>638</v>
      </c>
      <c r="G380" s="183"/>
      <c r="H380" s="183"/>
      <c r="I380" s="186"/>
      <c r="J380" s="197">
        <f>BK380</f>
        <v>0</v>
      </c>
      <c r="K380" s="183"/>
      <c r="L380" s="188"/>
      <c r="M380" s="189"/>
      <c r="N380" s="190"/>
      <c r="O380" s="190"/>
      <c r="P380" s="191">
        <f>SUM(P381:P391)</f>
        <v>0</v>
      </c>
      <c r="Q380" s="190"/>
      <c r="R380" s="191">
        <f>SUM(R381:R391)</f>
        <v>0.0617456</v>
      </c>
      <c r="S380" s="190"/>
      <c r="T380" s="192">
        <f>SUM(T381:T391)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193" t="s">
        <v>82</v>
      </c>
      <c r="AT380" s="194" t="s">
        <v>74</v>
      </c>
      <c r="AU380" s="194" t="s">
        <v>80</v>
      </c>
      <c r="AY380" s="193" t="s">
        <v>135</v>
      </c>
      <c r="BK380" s="195">
        <f>SUM(BK381:BK391)</f>
        <v>0</v>
      </c>
    </row>
    <row r="381" spans="1:65" s="2" customFormat="1" ht="21.75" customHeight="1">
      <c r="A381" s="39"/>
      <c r="B381" s="40"/>
      <c r="C381" s="198" t="s">
        <v>639</v>
      </c>
      <c r="D381" s="198" t="s">
        <v>137</v>
      </c>
      <c r="E381" s="199" t="s">
        <v>640</v>
      </c>
      <c r="F381" s="200" t="s">
        <v>641</v>
      </c>
      <c r="G381" s="201" t="s">
        <v>209</v>
      </c>
      <c r="H381" s="202">
        <v>9.8</v>
      </c>
      <c r="I381" s="203"/>
      <c r="J381" s="204">
        <f>ROUND(I381*H381,2)</f>
        <v>0</v>
      </c>
      <c r="K381" s="200" t="s">
        <v>141</v>
      </c>
      <c r="L381" s="45"/>
      <c r="M381" s="205" t="s">
        <v>19</v>
      </c>
      <c r="N381" s="206" t="s">
        <v>46</v>
      </c>
      <c r="O381" s="85"/>
      <c r="P381" s="207">
        <f>O381*H381</f>
        <v>0</v>
      </c>
      <c r="Q381" s="207">
        <v>0</v>
      </c>
      <c r="R381" s="207">
        <f>Q381*H381</f>
        <v>0</v>
      </c>
      <c r="S381" s="207">
        <v>0</v>
      </c>
      <c r="T381" s="20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09" t="s">
        <v>232</v>
      </c>
      <c r="AT381" s="209" t="s">
        <v>137</v>
      </c>
      <c r="AU381" s="209" t="s">
        <v>82</v>
      </c>
      <c r="AY381" s="18" t="s">
        <v>135</v>
      </c>
      <c r="BE381" s="210">
        <f>IF(N381="základní",J381,0)</f>
        <v>0</v>
      </c>
      <c r="BF381" s="210">
        <f>IF(N381="snížená",J381,0)</f>
        <v>0</v>
      </c>
      <c r="BG381" s="210">
        <f>IF(N381="zákl. přenesená",J381,0)</f>
        <v>0</v>
      </c>
      <c r="BH381" s="210">
        <f>IF(N381="sníž. přenesená",J381,0)</f>
        <v>0</v>
      </c>
      <c r="BI381" s="210">
        <f>IF(N381="nulová",J381,0)</f>
        <v>0</v>
      </c>
      <c r="BJ381" s="18" t="s">
        <v>80</v>
      </c>
      <c r="BK381" s="210">
        <f>ROUND(I381*H381,2)</f>
        <v>0</v>
      </c>
      <c r="BL381" s="18" t="s">
        <v>232</v>
      </c>
      <c r="BM381" s="209" t="s">
        <v>642</v>
      </c>
    </row>
    <row r="382" spans="1:47" s="2" customFormat="1" ht="12">
      <c r="A382" s="39"/>
      <c r="B382" s="40"/>
      <c r="C382" s="41"/>
      <c r="D382" s="211" t="s">
        <v>144</v>
      </c>
      <c r="E382" s="41"/>
      <c r="F382" s="212" t="s">
        <v>643</v>
      </c>
      <c r="G382" s="41"/>
      <c r="H382" s="41"/>
      <c r="I382" s="213"/>
      <c r="J382" s="41"/>
      <c r="K382" s="41"/>
      <c r="L382" s="45"/>
      <c r="M382" s="214"/>
      <c r="N382" s="215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144</v>
      </c>
      <c r="AU382" s="18" t="s">
        <v>82</v>
      </c>
    </row>
    <row r="383" spans="1:51" s="13" customFormat="1" ht="12">
      <c r="A383" s="13"/>
      <c r="B383" s="218"/>
      <c r="C383" s="219"/>
      <c r="D383" s="216" t="s">
        <v>148</v>
      </c>
      <c r="E383" s="220" t="s">
        <v>19</v>
      </c>
      <c r="F383" s="221" t="s">
        <v>644</v>
      </c>
      <c r="G383" s="219"/>
      <c r="H383" s="222">
        <v>9.8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8" t="s">
        <v>148</v>
      </c>
      <c r="AU383" s="228" t="s">
        <v>82</v>
      </c>
      <c r="AV383" s="13" t="s">
        <v>82</v>
      </c>
      <c r="AW383" s="13" t="s">
        <v>36</v>
      </c>
      <c r="AX383" s="13" t="s">
        <v>80</v>
      </c>
      <c r="AY383" s="228" t="s">
        <v>135</v>
      </c>
    </row>
    <row r="384" spans="1:65" s="2" customFormat="1" ht="16.5" customHeight="1">
      <c r="A384" s="39"/>
      <c r="B384" s="40"/>
      <c r="C384" s="229" t="s">
        <v>645</v>
      </c>
      <c r="D384" s="229" t="s">
        <v>170</v>
      </c>
      <c r="E384" s="230" t="s">
        <v>646</v>
      </c>
      <c r="F384" s="231" t="s">
        <v>647</v>
      </c>
      <c r="G384" s="232" t="s">
        <v>173</v>
      </c>
      <c r="H384" s="233">
        <v>0.003</v>
      </c>
      <c r="I384" s="234"/>
      <c r="J384" s="235">
        <f>ROUND(I384*H384,2)</f>
        <v>0</v>
      </c>
      <c r="K384" s="231" t="s">
        <v>141</v>
      </c>
      <c r="L384" s="236"/>
      <c r="M384" s="237" t="s">
        <v>19</v>
      </c>
      <c r="N384" s="238" t="s">
        <v>46</v>
      </c>
      <c r="O384" s="85"/>
      <c r="P384" s="207">
        <f>O384*H384</f>
        <v>0</v>
      </c>
      <c r="Q384" s="207">
        <v>1</v>
      </c>
      <c r="R384" s="207">
        <f>Q384*H384</f>
        <v>0.003</v>
      </c>
      <c r="S384" s="207">
        <v>0</v>
      </c>
      <c r="T384" s="20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09" t="s">
        <v>329</v>
      </c>
      <c r="AT384" s="209" t="s">
        <v>170</v>
      </c>
      <c r="AU384" s="209" t="s">
        <v>82</v>
      </c>
      <c r="AY384" s="18" t="s">
        <v>135</v>
      </c>
      <c r="BE384" s="210">
        <f>IF(N384="základní",J384,0)</f>
        <v>0</v>
      </c>
      <c r="BF384" s="210">
        <f>IF(N384="snížená",J384,0)</f>
        <v>0</v>
      </c>
      <c r="BG384" s="210">
        <f>IF(N384="zákl. přenesená",J384,0)</f>
        <v>0</v>
      </c>
      <c r="BH384" s="210">
        <f>IF(N384="sníž. přenesená",J384,0)</f>
        <v>0</v>
      </c>
      <c r="BI384" s="210">
        <f>IF(N384="nulová",J384,0)</f>
        <v>0</v>
      </c>
      <c r="BJ384" s="18" t="s">
        <v>80</v>
      </c>
      <c r="BK384" s="210">
        <f>ROUND(I384*H384,2)</f>
        <v>0</v>
      </c>
      <c r="BL384" s="18" t="s">
        <v>232</v>
      </c>
      <c r="BM384" s="209" t="s">
        <v>648</v>
      </c>
    </row>
    <row r="385" spans="1:51" s="13" customFormat="1" ht="12">
      <c r="A385" s="13"/>
      <c r="B385" s="218"/>
      <c r="C385" s="219"/>
      <c r="D385" s="216" t="s">
        <v>148</v>
      </c>
      <c r="E385" s="219"/>
      <c r="F385" s="221" t="s">
        <v>649</v>
      </c>
      <c r="G385" s="219"/>
      <c r="H385" s="222">
        <v>0.003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8" t="s">
        <v>148</v>
      </c>
      <c r="AU385" s="228" t="s">
        <v>82</v>
      </c>
      <c r="AV385" s="13" t="s">
        <v>82</v>
      </c>
      <c r="AW385" s="13" t="s">
        <v>4</v>
      </c>
      <c r="AX385" s="13" t="s">
        <v>80</v>
      </c>
      <c r="AY385" s="228" t="s">
        <v>135</v>
      </c>
    </row>
    <row r="386" spans="1:65" s="2" customFormat="1" ht="16.5" customHeight="1">
      <c r="A386" s="39"/>
      <c r="B386" s="40"/>
      <c r="C386" s="198" t="s">
        <v>650</v>
      </c>
      <c r="D386" s="198" t="s">
        <v>137</v>
      </c>
      <c r="E386" s="199" t="s">
        <v>651</v>
      </c>
      <c r="F386" s="200" t="s">
        <v>652</v>
      </c>
      <c r="G386" s="201" t="s">
        <v>209</v>
      </c>
      <c r="H386" s="202">
        <v>9.8</v>
      </c>
      <c r="I386" s="203"/>
      <c r="J386" s="204">
        <f>ROUND(I386*H386,2)</f>
        <v>0</v>
      </c>
      <c r="K386" s="200" t="s">
        <v>141</v>
      </c>
      <c r="L386" s="45"/>
      <c r="M386" s="205" t="s">
        <v>19</v>
      </c>
      <c r="N386" s="206" t="s">
        <v>46</v>
      </c>
      <c r="O386" s="85"/>
      <c r="P386" s="207">
        <f>O386*H386</f>
        <v>0</v>
      </c>
      <c r="Q386" s="207">
        <v>0.0004</v>
      </c>
      <c r="R386" s="207">
        <f>Q386*H386</f>
        <v>0.003920000000000001</v>
      </c>
      <c r="S386" s="207">
        <v>0</v>
      </c>
      <c r="T386" s="20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9" t="s">
        <v>232</v>
      </c>
      <c r="AT386" s="209" t="s">
        <v>137</v>
      </c>
      <c r="AU386" s="209" t="s">
        <v>82</v>
      </c>
      <c r="AY386" s="18" t="s">
        <v>135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8" t="s">
        <v>80</v>
      </c>
      <c r="BK386" s="210">
        <f>ROUND(I386*H386,2)</f>
        <v>0</v>
      </c>
      <c r="BL386" s="18" t="s">
        <v>232</v>
      </c>
      <c r="BM386" s="209" t="s">
        <v>653</v>
      </c>
    </row>
    <row r="387" spans="1:47" s="2" customFormat="1" ht="12">
      <c r="A387" s="39"/>
      <c r="B387" s="40"/>
      <c r="C387" s="41"/>
      <c r="D387" s="211" t="s">
        <v>144</v>
      </c>
      <c r="E387" s="41"/>
      <c r="F387" s="212" t="s">
        <v>654</v>
      </c>
      <c r="G387" s="41"/>
      <c r="H387" s="41"/>
      <c r="I387" s="213"/>
      <c r="J387" s="41"/>
      <c r="K387" s="41"/>
      <c r="L387" s="45"/>
      <c r="M387" s="214"/>
      <c r="N387" s="215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144</v>
      </c>
      <c r="AU387" s="18" t="s">
        <v>82</v>
      </c>
    </row>
    <row r="388" spans="1:65" s="2" customFormat="1" ht="24.15" customHeight="1">
      <c r="A388" s="39"/>
      <c r="B388" s="40"/>
      <c r="C388" s="229" t="s">
        <v>655</v>
      </c>
      <c r="D388" s="229" t="s">
        <v>170</v>
      </c>
      <c r="E388" s="230" t="s">
        <v>656</v>
      </c>
      <c r="F388" s="231" t="s">
        <v>657</v>
      </c>
      <c r="G388" s="232" t="s">
        <v>209</v>
      </c>
      <c r="H388" s="233">
        <v>11.422</v>
      </c>
      <c r="I388" s="234"/>
      <c r="J388" s="235">
        <f>ROUND(I388*H388,2)</f>
        <v>0</v>
      </c>
      <c r="K388" s="231" t="s">
        <v>141</v>
      </c>
      <c r="L388" s="236"/>
      <c r="M388" s="237" t="s">
        <v>19</v>
      </c>
      <c r="N388" s="238" t="s">
        <v>46</v>
      </c>
      <c r="O388" s="85"/>
      <c r="P388" s="207">
        <f>O388*H388</f>
        <v>0</v>
      </c>
      <c r="Q388" s="207">
        <v>0.0048</v>
      </c>
      <c r="R388" s="207">
        <f>Q388*H388</f>
        <v>0.054825599999999995</v>
      </c>
      <c r="S388" s="207">
        <v>0</v>
      </c>
      <c r="T388" s="20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09" t="s">
        <v>329</v>
      </c>
      <c r="AT388" s="209" t="s">
        <v>170</v>
      </c>
      <c r="AU388" s="209" t="s">
        <v>82</v>
      </c>
      <c r="AY388" s="18" t="s">
        <v>135</v>
      </c>
      <c r="BE388" s="210">
        <f>IF(N388="základní",J388,0)</f>
        <v>0</v>
      </c>
      <c r="BF388" s="210">
        <f>IF(N388="snížená",J388,0)</f>
        <v>0</v>
      </c>
      <c r="BG388" s="210">
        <f>IF(N388="zákl. přenesená",J388,0)</f>
        <v>0</v>
      </c>
      <c r="BH388" s="210">
        <f>IF(N388="sníž. přenesená",J388,0)</f>
        <v>0</v>
      </c>
      <c r="BI388" s="210">
        <f>IF(N388="nulová",J388,0)</f>
        <v>0</v>
      </c>
      <c r="BJ388" s="18" t="s">
        <v>80</v>
      </c>
      <c r="BK388" s="210">
        <f>ROUND(I388*H388,2)</f>
        <v>0</v>
      </c>
      <c r="BL388" s="18" t="s">
        <v>232</v>
      </c>
      <c r="BM388" s="209" t="s">
        <v>658</v>
      </c>
    </row>
    <row r="389" spans="1:51" s="13" customFormat="1" ht="12">
      <c r="A389" s="13"/>
      <c r="B389" s="218"/>
      <c r="C389" s="219"/>
      <c r="D389" s="216" t="s">
        <v>148</v>
      </c>
      <c r="E389" s="219"/>
      <c r="F389" s="221" t="s">
        <v>659</v>
      </c>
      <c r="G389" s="219"/>
      <c r="H389" s="222">
        <v>11.422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8" t="s">
        <v>148</v>
      </c>
      <c r="AU389" s="228" t="s">
        <v>82</v>
      </c>
      <c r="AV389" s="13" t="s">
        <v>82</v>
      </c>
      <c r="AW389" s="13" t="s">
        <v>4</v>
      </c>
      <c r="AX389" s="13" t="s">
        <v>80</v>
      </c>
      <c r="AY389" s="228" t="s">
        <v>135</v>
      </c>
    </row>
    <row r="390" spans="1:65" s="2" customFormat="1" ht="24.15" customHeight="1">
      <c r="A390" s="39"/>
      <c r="B390" s="40"/>
      <c r="C390" s="198" t="s">
        <v>660</v>
      </c>
      <c r="D390" s="198" t="s">
        <v>137</v>
      </c>
      <c r="E390" s="199" t="s">
        <v>661</v>
      </c>
      <c r="F390" s="200" t="s">
        <v>662</v>
      </c>
      <c r="G390" s="201" t="s">
        <v>173</v>
      </c>
      <c r="H390" s="202">
        <v>0.062</v>
      </c>
      <c r="I390" s="203"/>
      <c r="J390" s="204">
        <f>ROUND(I390*H390,2)</f>
        <v>0</v>
      </c>
      <c r="K390" s="200" t="s">
        <v>141</v>
      </c>
      <c r="L390" s="45"/>
      <c r="M390" s="205" t="s">
        <v>19</v>
      </c>
      <c r="N390" s="206" t="s">
        <v>46</v>
      </c>
      <c r="O390" s="85"/>
      <c r="P390" s="207">
        <f>O390*H390</f>
        <v>0</v>
      </c>
      <c r="Q390" s="207">
        <v>0</v>
      </c>
      <c r="R390" s="207">
        <f>Q390*H390</f>
        <v>0</v>
      </c>
      <c r="S390" s="207">
        <v>0</v>
      </c>
      <c r="T390" s="208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09" t="s">
        <v>232</v>
      </c>
      <c r="AT390" s="209" t="s">
        <v>137</v>
      </c>
      <c r="AU390" s="209" t="s">
        <v>82</v>
      </c>
      <c r="AY390" s="18" t="s">
        <v>135</v>
      </c>
      <c r="BE390" s="210">
        <f>IF(N390="základní",J390,0)</f>
        <v>0</v>
      </c>
      <c r="BF390" s="210">
        <f>IF(N390="snížená",J390,0)</f>
        <v>0</v>
      </c>
      <c r="BG390" s="210">
        <f>IF(N390="zákl. přenesená",J390,0)</f>
        <v>0</v>
      </c>
      <c r="BH390" s="210">
        <f>IF(N390="sníž. přenesená",J390,0)</f>
        <v>0</v>
      </c>
      <c r="BI390" s="210">
        <f>IF(N390="nulová",J390,0)</f>
        <v>0</v>
      </c>
      <c r="BJ390" s="18" t="s">
        <v>80</v>
      </c>
      <c r="BK390" s="210">
        <f>ROUND(I390*H390,2)</f>
        <v>0</v>
      </c>
      <c r="BL390" s="18" t="s">
        <v>232</v>
      </c>
      <c r="BM390" s="209" t="s">
        <v>663</v>
      </c>
    </row>
    <row r="391" spans="1:47" s="2" customFormat="1" ht="12">
      <c r="A391" s="39"/>
      <c r="B391" s="40"/>
      <c r="C391" s="41"/>
      <c r="D391" s="211" t="s">
        <v>144</v>
      </c>
      <c r="E391" s="41"/>
      <c r="F391" s="212" t="s">
        <v>664</v>
      </c>
      <c r="G391" s="41"/>
      <c r="H391" s="41"/>
      <c r="I391" s="213"/>
      <c r="J391" s="41"/>
      <c r="K391" s="41"/>
      <c r="L391" s="45"/>
      <c r="M391" s="214"/>
      <c r="N391" s="215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144</v>
      </c>
      <c r="AU391" s="18" t="s">
        <v>82</v>
      </c>
    </row>
    <row r="392" spans="1:63" s="12" customFormat="1" ht="22.8" customHeight="1">
      <c r="A392" s="12"/>
      <c r="B392" s="182"/>
      <c r="C392" s="183"/>
      <c r="D392" s="184" t="s">
        <v>74</v>
      </c>
      <c r="E392" s="196" t="s">
        <v>665</v>
      </c>
      <c r="F392" s="196" t="s">
        <v>666</v>
      </c>
      <c r="G392" s="183"/>
      <c r="H392" s="183"/>
      <c r="I392" s="186"/>
      <c r="J392" s="197">
        <f>BK392</f>
        <v>0</v>
      </c>
      <c r="K392" s="183"/>
      <c r="L392" s="188"/>
      <c r="M392" s="189"/>
      <c r="N392" s="190"/>
      <c r="O392" s="190"/>
      <c r="P392" s="191">
        <f>SUM(P393:P407)</f>
        <v>0</v>
      </c>
      <c r="Q392" s="190"/>
      <c r="R392" s="191">
        <f>SUM(R393:R407)</f>
        <v>0.019969999999999998</v>
      </c>
      <c r="S392" s="190"/>
      <c r="T392" s="192">
        <f>SUM(T393:T407)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193" t="s">
        <v>82</v>
      </c>
      <c r="AT392" s="194" t="s">
        <v>74</v>
      </c>
      <c r="AU392" s="194" t="s">
        <v>80</v>
      </c>
      <c r="AY392" s="193" t="s">
        <v>135</v>
      </c>
      <c r="BK392" s="195">
        <f>SUM(BK393:BK407)</f>
        <v>0</v>
      </c>
    </row>
    <row r="393" spans="1:65" s="2" customFormat="1" ht="16.5" customHeight="1">
      <c r="A393" s="39"/>
      <c r="B393" s="40"/>
      <c r="C393" s="198" t="s">
        <v>667</v>
      </c>
      <c r="D393" s="198" t="s">
        <v>137</v>
      </c>
      <c r="E393" s="199" t="s">
        <v>668</v>
      </c>
      <c r="F393" s="200" t="s">
        <v>669</v>
      </c>
      <c r="G393" s="201" t="s">
        <v>670</v>
      </c>
      <c r="H393" s="202">
        <v>1</v>
      </c>
      <c r="I393" s="203"/>
      <c r="J393" s="204">
        <f>ROUND(I393*H393,2)</f>
        <v>0</v>
      </c>
      <c r="K393" s="200" t="s">
        <v>671</v>
      </c>
      <c r="L393" s="45"/>
      <c r="M393" s="205" t="s">
        <v>19</v>
      </c>
      <c r="N393" s="206" t="s">
        <v>46</v>
      </c>
      <c r="O393" s="85"/>
      <c r="P393" s="207">
        <f>O393*H393</f>
        <v>0</v>
      </c>
      <c r="Q393" s="207">
        <v>0</v>
      </c>
      <c r="R393" s="207">
        <f>Q393*H393</f>
        <v>0</v>
      </c>
      <c r="S393" s="207">
        <v>0</v>
      </c>
      <c r="T393" s="208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09" t="s">
        <v>232</v>
      </c>
      <c r="AT393" s="209" t="s">
        <v>137</v>
      </c>
      <c r="AU393" s="209" t="s">
        <v>82</v>
      </c>
      <c r="AY393" s="18" t="s">
        <v>135</v>
      </c>
      <c r="BE393" s="210">
        <f>IF(N393="základní",J393,0)</f>
        <v>0</v>
      </c>
      <c r="BF393" s="210">
        <f>IF(N393="snížená",J393,0)</f>
        <v>0</v>
      </c>
      <c r="BG393" s="210">
        <f>IF(N393="zákl. přenesená",J393,0)</f>
        <v>0</v>
      </c>
      <c r="BH393" s="210">
        <f>IF(N393="sníž. přenesená",J393,0)</f>
        <v>0</v>
      </c>
      <c r="BI393" s="210">
        <f>IF(N393="nulová",J393,0)</f>
        <v>0</v>
      </c>
      <c r="BJ393" s="18" t="s">
        <v>80</v>
      </c>
      <c r="BK393" s="210">
        <f>ROUND(I393*H393,2)</f>
        <v>0</v>
      </c>
      <c r="BL393" s="18" t="s">
        <v>232</v>
      </c>
      <c r="BM393" s="209" t="s">
        <v>672</v>
      </c>
    </row>
    <row r="394" spans="1:65" s="2" customFormat="1" ht="16.5" customHeight="1">
      <c r="A394" s="39"/>
      <c r="B394" s="40"/>
      <c r="C394" s="198" t="s">
        <v>673</v>
      </c>
      <c r="D394" s="198" t="s">
        <v>137</v>
      </c>
      <c r="E394" s="199" t="s">
        <v>674</v>
      </c>
      <c r="F394" s="200" t="s">
        <v>675</v>
      </c>
      <c r="G394" s="201" t="s">
        <v>222</v>
      </c>
      <c r="H394" s="202">
        <v>5</v>
      </c>
      <c r="I394" s="203"/>
      <c r="J394" s="204">
        <f>ROUND(I394*H394,2)</f>
        <v>0</v>
      </c>
      <c r="K394" s="200" t="s">
        <v>141</v>
      </c>
      <c r="L394" s="45"/>
      <c r="M394" s="205" t="s">
        <v>19</v>
      </c>
      <c r="N394" s="206" t="s">
        <v>46</v>
      </c>
      <c r="O394" s="85"/>
      <c r="P394" s="207">
        <f>O394*H394</f>
        <v>0</v>
      </c>
      <c r="Q394" s="207">
        <v>0.00041</v>
      </c>
      <c r="R394" s="207">
        <f>Q394*H394</f>
        <v>0.0020499999999999997</v>
      </c>
      <c r="S394" s="207">
        <v>0</v>
      </c>
      <c r="T394" s="20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09" t="s">
        <v>232</v>
      </c>
      <c r="AT394" s="209" t="s">
        <v>137</v>
      </c>
      <c r="AU394" s="209" t="s">
        <v>82</v>
      </c>
      <c r="AY394" s="18" t="s">
        <v>135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8" t="s">
        <v>80</v>
      </c>
      <c r="BK394" s="210">
        <f>ROUND(I394*H394,2)</f>
        <v>0</v>
      </c>
      <c r="BL394" s="18" t="s">
        <v>232</v>
      </c>
      <c r="BM394" s="209" t="s">
        <v>676</v>
      </c>
    </row>
    <row r="395" spans="1:47" s="2" customFormat="1" ht="12">
      <c r="A395" s="39"/>
      <c r="B395" s="40"/>
      <c r="C395" s="41"/>
      <c r="D395" s="211" t="s">
        <v>144</v>
      </c>
      <c r="E395" s="41"/>
      <c r="F395" s="212" t="s">
        <v>677</v>
      </c>
      <c r="G395" s="41"/>
      <c r="H395" s="41"/>
      <c r="I395" s="213"/>
      <c r="J395" s="41"/>
      <c r="K395" s="41"/>
      <c r="L395" s="45"/>
      <c r="M395" s="214"/>
      <c r="N395" s="215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144</v>
      </c>
      <c r="AU395" s="18" t="s">
        <v>82</v>
      </c>
    </row>
    <row r="396" spans="1:65" s="2" customFormat="1" ht="16.5" customHeight="1">
      <c r="A396" s="39"/>
      <c r="B396" s="40"/>
      <c r="C396" s="198" t="s">
        <v>678</v>
      </c>
      <c r="D396" s="198" t="s">
        <v>137</v>
      </c>
      <c r="E396" s="199" t="s">
        <v>679</v>
      </c>
      <c r="F396" s="200" t="s">
        <v>680</v>
      </c>
      <c r="G396" s="201" t="s">
        <v>222</v>
      </c>
      <c r="H396" s="202">
        <v>8</v>
      </c>
      <c r="I396" s="203"/>
      <c r="J396" s="204">
        <f>ROUND(I396*H396,2)</f>
        <v>0</v>
      </c>
      <c r="K396" s="200" t="s">
        <v>141</v>
      </c>
      <c r="L396" s="45"/>
      <c r="M396" s="205" t="s">
        <v>19</v>
      </c>
      <c r="N396" s="206" t="s">
        <v>46</v>
      </c>
      <c r="O396" s="85"/>
      <c r="P396" s="207">
        <f>O396*H396</f>
        <v>0</v>
      </c>
      <c r="Q396" s="207">
        <v>0.00224</v>
      </c>
      <c r="R396" s="207">
        <f>Q396*H396</f>
        <v>0.01792</v>
      </c>
      <c r="S396" s="207">
        <v>0</v>
      </c>
      <c r="T396" s="208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09" t="s">
        <v>232</v>
      </c>
      <c r="AT396" s="209" t="s">
        <v>137</v>
      </c>
      <c r="AU396" s="209" t="s">
        <v>82</v>
      </c>
      <c r="AY396" s="18" t="s">
        <v>135</v>
      </c>
      <c r="BE396" s="210">
        <f>IF(N396="základní",J396,0)</f>
        <v>0</v>
      </c>
      <c r="BF396" s="210">
        <f>IF(N396="snížená",J396,0)</f>
        <v>0</v>
      </c>
      <c r="BG396" s="210">
        <f>IF(N396="zákl. přenesená",J396,0)</f>
        <v>0</v>
      </c>
      <c r="BH396" s="210">
        <f>IF(N396="sníž. přenesená",J396,0)</f>
        <v>0</v>
      </c>
      <c r="BI396" s="210">
        <f>IF(N396="nulová",J396,0)</f>
        <v>0</v>
      </c>
      <c r="BJ396" s="18" t="s">
        <v>80</v>
      </c>
      <c r="BK396" s="210">
        <f>ROUND(I396*H396,2)</f>
        <v>0</v>
      </c>
      <c r="BL396" s="18" t="s">
        <v>232</v>
      </c>
      <c r="BM396" s="209" t="s">
        <v>681</v>
      </c>
    </row>
    <row r="397" spans="1:47" s="2" customFormat="1" ht="12">
      <c r="A397" s="39"/>
      <c r="B397" s="40"/>
      <c r="C397" s="41"/>
      <c r="D397" s="211" t="s">
        <v>144</v>
      </c>
      <c r="E397" s="41"/>
      <c r="F397" s="212" t="s">
        <v>682</v>
      </c>
      <c r="G397" s="41"/>
      <c r="H397" s="41"/>
      <c r="I397" s="213"/>
      <c r="J397" s="41"/>
      <c r="K397" s="41"/>
      <c r="L397" s="45"/>
      <c r="M397" s="214"/>
      <c r="N397" s="215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144</v>
      </c>
      <c r="AU397" s="18" t="s">
        <v>82</v>
      </c>
    </row>
    <row r="398" spans="1:65" s="2" customFormat="1" ht="16.5" customHeight="1">
      <c r="A398" s="39"/>
      <c r="B398" s="40"/>
      <c r="C398" s="198" t="s">
        <v>683</v>
      </c>
      <c r="D398" s="198" t="s">
        <v>137</v>
      </c>
      <c r="E398" s="199" t="s">
        <v>684</v>
      </c>
      <c r="F398" s="200" t="s">
        <v>685</v>
      </c>
      <c r="G398" s="201" t="s">
        <v>245</v>
      </c>
      <c r="H398" s="202">
        <v>2</v>
      </c>
      <c r="I398" s="203"/>
      <c r="J398" s="204">
        <f>ROUND(I398*H398,2)</f>
        <v>0</v>
      </c>
      <c r="K398" s="200" t="s">
        <v>141</v>
      </c>
      <c r="L398" s="45"/>
      <c r="M398" s="205" t="s">
        <v>19</v>
      </c>
      <c r="N398" s="206" t="s">
        <v>46</v>
      </c>
      <c r="O398" s="85"/>
      <c r="P398" s="207">
        <f>O398*H398</f>
        <v>0</v>
      </c>
      <c r="Q398" s="207">
        <v>0</v>
      </c>
      <c r="R398" s="207">
        <f>Q398*H398</f>
        <v>0</v>
      </c>
      <c r="S398" s="207">
        <v>0</v>
      </c>
      <c r="T398" s="208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09" t="s">
        <v>232</v>
      </c>
      <c r="AT398" s="209" t="s">
        <v>137</v>
      </c>
      <c r="AU398" s="209" t="s">
        <v>82</v>
      </c>
      <c r="AY398" s="18" t="s">
        <v>135</v>
      </c>
      <c r="BE398" s="210">
        <f>IF(N398="základní",J398,0)</f>
        <v>0</v>
      </c>
      <c r="BF398" s="210">
        <f>IF(N398="snížená",J398,0)</f>
        <v>0</v>
      </c>
      <c r="BG398" s="210">
        <f>IF(N398="zákl. přenesená",J398,0)</f>
        <v>0</v>
      </c>
      <c r="BH398" s="210">
        <f>IF(N398="sníž. přenesená",J398,0)</f>
        <v>0</v>
      </c>
      <c r="BI398" s="210">
        <f>IF(N398="nulová",J398,0)</f>
        <v>0</v>
      </c>
      <c r="BJ398" s="18" t="s">
        <v>80</v>
      </c>
      <c r="BK398" s="210">
        <f>ROUND(I398*H398,2)</f>
        <v>0</v>
      </c>
      <c r="BL398" s="18" t="s">
        <v>232</v>
      </c>
      <c r="BM398" s="209" t="s">
        <v>686</v>
      </c>
    </row>
    <row r="399" spans="1:47" s="2" customFormat="1" ht="12">
      <c r="A399" s="39"/>
      <c r="B399" s="40"/>
      <c r="C399" s="41"/>
      <c r="D399" s="211" t="s">
        <v>144</v>
      </c>
      <c r="E399" s="41"/>
      <c r="F399" s="212" t="s">
        <v>687</v>
      </c>
      <c r="G399" s="41"/>
      <c r="H399" s="41"/>
      <c r="I399" s="213"/>
      <c r="J399" s="41"/>
      <c r="K399" s="41"/>
      <c r="L399" s="45"/>
      <c r="M399" s="214"/>
      <c r="N399" s="215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144</v>
      </c>
      <c r="AU399" s="18" t="s">
        <v>82</v>
      </c>
    </row>
    <row r="400" spans="1:65" s="2" customFormat="1" ht="16.5" customHeight="1">
      <c r="A400" s="39"/>
      <c r="B400" s="40"/>
      <c r="C400" s="198" t="s">
        <v>688</v>
      </c>
      <c r="D400" s="198" t="s">
        <v>137</v>
      </c>
      <c r="E400" s="199" t="s">
        <v>689</v>
      </c>
      <c r="F400" s="200" t="s">
        <v>690</v>
      </c>
      <c r="G400" s="201" t="s">
        <v>245</v>
      </c>
      <c r="H400" s="202">
        <v>3</v>
      </c>
      <c r="I400" s="203"/>
      <c r="J400" s="204">
        <f>ROUND(I400*H400,2)</f>
        <v>0</v>
      </c>
      <c r="K400" s="200" t="s">
        <v>141</v>
      </c>
      <c r="L400" s="45"/>
      <c r="M400" s="205" t="s">
        <v>19</v>
      </c>
      <c r="N400" s="206" t="s">
        <v>46</v>
      </c>
      <c r="O400" s="85"/>
      <c r="P400" s="207">
        <f>O400*H400</f>
        <v>0</v>
      </c>
      <c r="Q400" s="207">
        <v>0</v>
      </c>
      <c r="R400" s="207">
        <f>Q400*H400</f>
        <v>0</v>
      </c>
      <c r="S400" s="207">
        <v>0</v>
      </c>
      <c r="T400" s="20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09" t="s">
        <v>232</v>
      </c>
      <c r="AT400" s="209" t="s">
        <v>137</v>
      </c>
      <c r="AU400" s="209" t="s">
        <v>82</v>
      </c>
      <c r="AY400" s="18" t="s">
        <v>135</v>
      </c>
      <c r="BE400" s="210">
        <f>IF(N400="základní",J400,0)</f>
        <v>0</v>
      </c>
      <c r="BF400" s="210">
        <f>IF(N400="snížená",J400,0)</f>
        <v>0</v>
      </c>
      <c r="BG400" s="210">
        <f>IF(N400="zákl. přenesená",J400,0)</f>
        <v>0</v>
      </c>
      <c r="BH400" s="210">
        <f>IF(N400="sníž. přenesená",J400,0)</f>
        <v>0</v>
      </c>
      <c r="BI400" s="210">
        <f>IF(N400="nulová",J400,0)</f>
        <v>0</v>
      </c>
      <c r="BJ400" s="18" t="s">
        <v>80</v>
      </c>
      <c r="BK400" s="210">
        <f>ROUND(I400*H400,2)</f>
        <v>0</v>
      </c>
      <c r="BL400" s="18" t="s">
        <v>232</v>
      </c>
      <c r="BM400" s="209" t="s">
        <v>691</v>
      </c>
    </row>
    <row r="401" spans="1:47" s="2" customFormat="1" ht="12">
      <c r="A401" s="39"/>
      <c r="B401" s="40"/>
      <c r="C401" s="41"/>
      <c r="D401" s="211" t="s">
        <v>144</v>
      </c>
      <c r="E401" s="41"/>
      <c r="F401" s="212" t="s">
        <v>692</v>
      </c>
      <c r="G401" s="41"/>
      <c r="H401" s="41"/>
      <c r="I401" s="213"/>
      <c r="J401" s="41"/>
      <c r="K401" s="41"/>
      <c r="L401" s="45"/>
      <c r="M401" s="214"/>
      <c r="N401" s="215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144</v>
      </c>
      <c r="AU401" s="18" t="s">
        <v>82</v>
      </c>
    </row>
    <row r="402" spans="1:65" s="2" customFormat="1" ht="16.5" customHeight="1">
      <c r="A402" s="39"/>
      <c r="B402" s="40"/>
      <c r="C402" s="198" t="s">
        <v>385</v>
      </c>
      <c r="D402" s="198" t="s">
        <v>137</v>
      </c>
      <c r="E402" s="199" t="s">
        <v>693</v>
      </c>
      <c r="F402" s="200" t="s">
        <v>694</v>
      </c>
      <c r="G402" s="201" t="s">
        <v>222</v>
      </c>
      <c r="H402" s="202">
        <v>13</v>
      </c>
      <c r="I402" s="203"/>
      <c r="J402" s="204">
        <f>ROUND(I402*H402,2)</f>
        <v>0</v>
      </c>
      <c r="K402" s="200" t="s">
        <v>141</v>
      </c>
      <c r="L402" s="45"/>
      <c r="M402" s="205" t="s">
        <v>19</v>
      </c>
      <c r="N402" s="206" t="s">
        <v>46</v>
      </c>
      <c r="O402" s="85"/>
      <c r="P402" s="207">
        <f>O402*H402</f>
        <v>0</v>
      </c>
      <c r="Q402" s="207">
        <v>0</v>
      </c>
      <c r="R402" s="207">
        <f>Q402*H402</f>
        <v>0</v>
      </c>
      <c r="S402" s="207">
        <v>0</v>
      </c>
      <c r="T402" s="20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09" t="s">
        <v>232</v>
      </c>
      <c r="AT402" s="209" t="s">
        <v>137</v>
      </c>
      <c r="AU402" s="209" t="s">
        <v>82</v>
      </c>
      <c r="AY402" s="18" t="s">
        <v>135</v>
      </c>
      <c r="BE402" s="210">
        <f>IF(N402="základní",J402,0)</f>
        <v>0</v>
      </c>
      <c r="BF402" s="210">
        <f>IF(N402="snížená",J402,0)</f>
        <v>0</v>
      </c>
      <c r="BG402" s="210">
        <f>IF(N402="zákl. přenesená",J402,0)</f>
        <v>0</v>
      </c>
      <c r="BH402" s="210">
        <f>IF(N402="sníž. přenesená",J402,0)</f>
        <v>0</v>
      </c>
      <c r="BI402" s="210">
        <f>IF(N402="nulová",J402,0)</f>
        <v>0</v>
      </c>
      <c r="BJ402" s="18" t="s">
        <v>80</v>
      </c>
      <c r="BK402" s="210">
        <f>ROUND(I402*H402,2)</f>
        <v>0</v>
      </c>
      <c r="BL402" s="18" t="s">
        <v>232</v>
      </c>
      <c r="BM402" s="209" t="s">
        <v>695</v>
      </c>
    </row>
    <row r="403" spans="1:47" s="2" customFormat="1" ht="12">
      <c r="A403" s="39"/>
      <c r="B403" s="40"/>
      <c r="C403" s="41"/>
      <c r="D403" s="211" t="s">
        <v>144</v>
      </c>
      <c r="E403" s="41"/>
      <c r="F403" s="212" t="s">
        <v>696</v>
      </c>
      <c r="G403" s="41"/>
      <c r="H403" s="41"/>
      <c r="I403" s="213"/>
      <c r="J403" s="41"/>
      <c r="K403" s="41"/>
      <c r="L403" s="45"/>
      <c r="M403" s="214"/>
      <c r="N403" s="215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144</v>
      </c>
      <c r="AU403" s="18" t="s">
        <v>82</v>
      </c>
    </row>
    <row r="404" spans="1:65" s="2" customFormat="1" ht="24.15" customHeight="1">
      <c r="A404" s="39"/>
      <c r="B404" s="40"/>
      <c r="C404" s="198" t="s">
        <v>394</v>
      </c>
      <c r="D404" s="198" t="s">
        <v>137</v>
      </c>
      <c r="E404" s="199" t="s">
        <v>697</v>
      </c>
      <c r="F404" s="200" t="s">
        <v>698</v>
      </c>
      <c r="G404" s="201" t="s">
        <v>173</v>
      </c>
      <c r="H404" s="202">
        <v>0.02</v>
      </c>
      <c r="I404" s="203"/>
      <c r="J404" s="204">
        <f>ROUND(I404*H404,2)</f>
        <v>0</v>
      </c>
      <c r="K404" s="200" t="s">
        <v>141</v>
      </c>
      <c r="L404" s="45"/>
      <c r="M404" s="205" t="s">
        <v>19</v>
      </c>
      <c r="N404" s="206" t="s">
        <v>46</v>
      </c>
      <c r="O404" s="85"/>
      <c r="P404" s="207">
        <f>O404*H404</f>
        <v>0</v>
      </c>
      <c r="Q404" s="207">
        <v>0</v>
      </c>
      <c r="R404" s="207">
        <f>Q404*H404</f>
        <v>0</v>
      </c>
      <c r="S404" s="207">
        <v>0</v>
      </c>
      <c r="T404" s="208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09" t="s">
        <v>232</v>
      </c>
      <c r="AT404" s="209" t="s">
        <v>137</v>
      </c>
      <c r="AU404" s="209" t="s">
        <v>82</v>
      </c>
      <c r="AY404" s="18" t="s">
        <v>135</v>
      </c>
      <c r="BE404" s="210">
        <f>IF(N404="základní",J404,0)</f>
        <v>0</v>
      </c>
      <c r="BF404" s="210">
        <f>IF(N404="snížená",J404,0)</f>
        <v>0</v>
      </c>
      <c r="BG404" s="210">
        <f>IF(N404="zákl. přenesená",J404,0)</f>
        <v>0</v>
      </c>
      <c r="BH404" s="210">
        <f>IF(N404="sníž. přenesená",J404,0)</f>
        <v>0</v>
      </c>
      <c r="BI404" s="210">
        <f>IF(N404="nulová",J404,0)</f>
        <v>0</v>
      </c>
      <c r="BJ404" s="18" t="s">
        <v>80</v>
      </c>
      <c r="BK404" s="210">
        <f>ROUND(I404*H404,2)</f>
        <v>0</v>
      </c>
      <c r="BL404" s="18" t="s">
        <v>232</v>
      </c>
      <c r="BM404" s="209" t="s">
        <v>699</v>
      </c>
    </row>
    <row r="405" spans="1:47" s="2" customFormat="1" ht="12">
      <c r="A405" s="39"/>
      <c r="B405" s="40"/>
      <c r="C405" s="41"/>
      <c r="D405" s="211" t="s">
        <v>144</v>
      </c>
      <c r="E405" s="41"/>
      <c r="F405" s="212" t="s">
        <v>700</v>
      </c>
      <c r="G405" s="41"/>
      <c r="H405" s="41"/>
      <c r="I405" s="213"/>
      <c r="J405" s="41"/>
      <c r="K405" s="41"/>
      <c r="L405" s="45"/>
      <c r="M405" s="214"/>
      <c r="N405" s="215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144</v>
      </c>
      <c r="AU405" s="18" t="s">
        <v>82</v>
      </c>
    </row>
    <row r="406" spans="1:65" s="2" customFormat="1" ht="24.15" customHeight="1">
      <c r="A406" s="39"/>
      <c r="B406" s="40"/>
      <c r="C406" s="198" t="s">
        <v>406</v>
      </c>
      <c r="D406" s="198" t="s">
        <v>137</v>
      </c>
      <c r="E406" s="199" t="s">
        <v>701</v>
      </c>
      <c r="F406" s="200" t="s">
        <v>702</v>
      </c>
      <c r="G406" s="201" t="s">
        <v>173</v>
      </c>
      <c r="H406" s="202">
        <v>0.02</v>
      </c>
      <c r="I406" s="203"/>
      <c r="J406" s="204">
        <f>ROUND(I406*H406,2)</f>
        <v>0</v>
      </c>
      <c r="K406" s="200" t="s">
        <v>141</v>
      </c>
      <c r="L406" s="45"/>
      <c r="M406" s="205" t="s">
        <v>19</v>
      </c>
      <c r="N406" s="206" t="s">
        <v>46</v>
      </c>
      <c r="O406" s="85"/>
      <c r="P406" s="207">
        <f>O406*H406</f>
        <v>0</v>
      </c>
      <c r="Q406" s="207">
        <v>0</v>
      </c>
      <c r="R406" s="207">
        <f>Q406*H406</f>
        <v>0</v>
      </c>
      <c r="S406" s="207">
        <v>0</v>
      </c>
      <c r="T406" s="20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09" t="s">
        <v>232</v>
      </c>
      <c r="AT406" s="209" t="s">
        <v>137</v>
      </c>
      <c r="AU406" s="209" t="s">
        <v>82</v>
      </c>
      <c r="AY406" s="18" t="s">
        <v>135</v>
      </c>
      <c r="BE406" s="210">
        <f>IF(N406="základní",J406,0)</f>
        <v>0</v>
      </c>
      <c r="BF406" s="210">
        <f>IF(N406="snížená",J406,0)</f>
        <v>0</v>
      </c>
      <c r="BG406" s="210">
        <f>IF(N406="zákl. přenesená",J406,0)</f>
        <v>0</v>
      </c>
      <c r="BH406" s="210">
        <f>IF(N406="sníž. přenesená",J406,0)</f>
        <v>0</v>
      </c>
      <c r="BI406" s="210">
        <f>IF(N406="nulová",J406,0)</f>
        <v>0</v>
      </c>
      <c r="BJ406" s="18" t="s">
        <v>80</v>
      </c>
      <c r="BK406" s="210">
        <f>ROUND(I406*H406,2)</f>
        <v>0</v>
      </c>
      <c r="BL406" s="18" t="s">
        <v>232</v>
      </c>
      <c r="BM406" s="209" t="s">
        <v>703</v>
      </c>
    </row>
    <row r="407" spans="1:47" s="2" customFormat="1" ht="12">
      <c r="A407" s="39"/>
      <c r="B407" s="40"/>
      <c r="C407" s="41"/>
      <c r="D407" s="211" t="s">
        <v>144</v>
      </c>
      <c r="E407" s="41"/>
      <c r="F407" s="212" t="s">
        <v>704</v>
      </c>
      <c r="G407" s="41"/>
      <c r="H407" s="41"/>
      <c r="I407" s="213"/>
      <c r="J407" s="41"/>
      <c r="K407" s="41"/>
      <c r="L407" s="45"/>
      <c r="M407" s="214"/>
      <c r="N407" s="215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144</v>
      </c>
      <c r="AU407" s="18" t="s">
        <v>82</v>
      </c>
    </row>
    <row r="408" spans="1:63" s="12" customFormat="1" ht="22.8" customHeight="1">
      <c r="A408" s="12"/>
      <c r="B408" s="182"/>
      <c r="C408" s="183"/>
      <c r="D408" s="184" t="s">
        <v>74</v>
      </c>
      <c r="E408" s="196" t="s">
        <v>705</v>
      </c>
      <c r="F408" s="196" t="s">
        <v>706</v>
      </c>
      <c r="G408" s="183"/>
      <c r="H408" s="183"/>
      <c r="I408" s="186"/>
      <c r="J408" s="197">
        <f>BK408</f>
        <v>0</v>
      </c>
      <c r="K408" s="183"/>
      <c r="L408" s="188"/>
      <c r="M408" s="189"/>
      <c r="N408" s="190"/>
      <c r="O408" s="190"/>
      <c r="P408" s="191">
        <f>SUM(P409:P441)</f>
        <v>0</v>
      </c>
      <c r="Q408" s="190"/>
      <c r="R408" s="191">
        <f>SUM(R409:R441)</f>
        <v>0.17523</v>
      </c>
      <c r="S408" s="190"/>
      <c r="T408" s="192">
        <f>SUM(T409:T441)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193" t="s">
        <v>82</v>
      </c>
      <c r="AT408" s="194" t="s">
        <v>74</v>
      </c>
      <c r="AU408" s="194" t="s">
        <v>80</v>
      </c>
      <c r="AY408" s="193" t="s">
        <v>135</v>
      </c>
      <c r="BK408" s="195">
        <f>SUM(BK409:BK441)</f>
        <v>0</v>
      </c>
    </row>
    <row r="409" spans="1:65" s="2" customFormat="1" ht="16.5" customHeight="1">
      <c r="A409" s="39"/>
      <c r="B409" s="40"/>
      <c r="C409" s="198" t="s">
        <v>707</v>
      </c>
      <c r="D409" s="198" t="s">
        <v>137</v>
      </c>
      <c r="E409" s="199" t="s">
        <v>708</v>
      </c>
      <c r="F409" s="200" t="s">
        <v>709</v>
      </c>
      <c r="G409" s="201" t="s">
        <v>670</v>
      </c>
      <c r="H409" s="202">
        <v>1</v>
      </c>
      <c r="I409" s="203"/>
      <c r="J409" s="204">
        <f>ROUND(I409*H409,2)</f>
        <v>0</v>
      </c>
      <c r="K409" s="200" t="s">
        <v>671</v>
      </c>
      <c r="L409" s="45"/>
      <c r="M409" s="205" t="s">
        <v>19</v>
      </c>
      <c r="N409" s="206" t="s">
        <v>46</v>
      </c>
      <c r="O409" s="85"/>
      <c r="P409" s="207">
        <f>O409*H409</f>
        <v>0</v>
      </c>
      <c r="Q409" s="207">
        <v>0</v>
      </c>
      <c r="R409" s="207">
        <f>Q409*H409</f>
        <v>0</v>
      </c>
      <c r="S409" s="207">
        <v>0</v>
      </c>
      <c r="T409" s="208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09" t="s">
        <v>232</v>
      </c>
      <c r="AT409" s="209" t="s">
        <v>137</v>
      </c>
      <c r="AU409" s="209" t="s">
        <v>82</v>
      </c>
      <c r="AY409" s="18" t="s">
        <v>135</v>
      </c>
      <c r="BE409" s="210">
        <f>IF(N409="základní",J409,0)</f>
        <v>0</v>
      </c>
      <c r="BF409" s="210">
        <f>IF(N409="snížená",J409,0)</f>
        <v>0</v>
      </c>
      <c r="BG409" s="210">
        <f>IF(N409="zákl. přenesená",J409,0)</f>
        <v>0</v>
      </c>
      <c r="BH409" s="210">
        <f>IF(N409="sníž. přenesená",J409,0)</f>
        <v>0</v>
      </c>
      <c r="BI409" s="210">
        <f>IF(N409="nulová",J409,0)</f>
        <v>0</v>
      </c>
      <c r="BJ409" s="18" t="s">
        <v>80</v>
      </c>
      <c r="BK409" s="210">
        <f>ROUND(I409*H409,2)</f>
        <v>0</v>
      </c>
      <c r="BL409" s="18" t="s">
        <v>232</v>
      </c>
      <c r="BM409" s="209" t="s">
        <v>710</v>
      </c>
    </row>
    <row r="410" spans="1:65" s="2" customFormat="1" ht="16.5" customHeight="1">
      <c r="A410" s="39"/>
      <c r="B410" s="40"/>
      <c r="C410" s="198" t="s">
        <v>711</v>
      </c>
      <c r="D410" s="198" t="s">
        <v>137</v>
      </c>
      <c r="E410" s="199" t="s">
        <v>712</v>
      </c>
      <c r="F410" s="200" t="s">
        <v>713</v>
      </c>
      <c r="G410" s="201" t="s">
        <v>670</v>
      </c>
      <c r="H410" s="202">
        <v>1</v>
      </c>
      <c r="I410" s="203"/>
      <c r="J410" s="204">
        <f>ROUND(I410*H410,2)</f>
        <v>0</v>
      </c>
      <c r="K410" s="200" t="s">
        <v>671</v>
      </c>
      <c r="L410" s="45"/>
      <c r="M410" s="205" t="s">
        <v>19</v>
      </c>
      <c r="N410" s="206" t="s">
        <v>46</v>
      </c>
      <c r="O410" s="85"/>
      <c r="P410" s="207">
        <f>O410*H410</f>
        <v>0</v>
      </c>
      <c r="Q410" s="207">
        <v>0</v>
      </c>
      <c r="R410" s="207">
        <f>Q410*H410</f>
        <v>0</v>
      </c>
      <c r="S410" s="207">
        <v>0</v>
      </c>
      <c r="T410" s="20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09" t="s">
        <v>232</v>
      </c>
      <c r="AT410" s="209" t="s">
        <v>137</v>
      </c>
      <c r="AU410" s="209" t="s">
        <v>82</v>
      </c>
      <c r="AY410" s="18" t="s">
        <v>135</v>
      </c>
      <c r="BE410" s="210">
        <f>IF(N410="základní",J410,0)</f>
        <v>0</v>
      </c>
      <c r="BF410" s="210">
        <f>IF(N410="snížená",J410,0)</f>
        <v>0</v>
      </c>
      <c r="BG410" s="210">
        <f>IF(N410="zákl. přenesená",J410,0)</f>
        <v>0</v>
      </c>
      <c r="BH410" s="210">
        <f>IF(N410="sníž. přenesená",J410,0)</f>
        <v>0</v>
      </c>
      <c r="BI410" s="210">
        <f>IF(N410="nulová",J410,0)</f>
        <v>0</v>
      </c>
      <c r="BJ410" s="18" t="s">
        <v>80</v>
      </c>
      <c r="BK410" s="210">
        <f>ROUND(I410*H410,2)</f>
        <v>0</v>
      </c>
      <c r="BL410" s="18" t="s">
        <v>232</v>
      </c>
      <c r="BM410" s="209" t="s">
        <v>714</v>
      </c>
    </row>
    <row r="411" spans="1:51" s="14" customFormat="1" ht="12">
      <c r="A411" s="14"/>
      <c r="B411" s="239"/>
      <c r="C411" s="240"/>
      <c r="D411" s="216" t="s">
        <v>148</v>
      </c>
      <c r="E411" s="241" t="s">
        <v>19</v>
      </c>
      <c r="F411" s="242" t="s">
        <v>715</v>
      </c>
      <c r="G411" s="240"/>
      <c r="H411" s="241" t="s">
        <v>19</v>
      </c>
      <c r="I411" s="243"/>
      <c r="J411" s="240"/>
      <c r="K411" s="240"/>
      <c r="L411" s="244"/>
      <c r="M411" s="245"/>
      <c r="N411" s="246"/>
      <c r="O411" s="246"/>
      <c r="P411" s="246"/>
      <c r="Q411" s="246"/>
      <c r="R411" s="246"/>
      <c r="S411" s="246"/>
      <c r="T411" s="24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8" t="s">
        <v>148</v>
      </c>
      <c r="AU411" s="248" t="s">
        <v>82</v>
      </c>
      <c r="AV411" s="14" t="s">
        <v>80</v>
      </c>
      <c r="AW411" s="14" t="s">
        <v>36</v>
      </c>
      <c r="AX411" s="14" t="s">
        <v>75</v>
      </c>
      <c r="AY411" s="248" t="s">
        <v>135</v>
      </c>
    </row>
    <row r="412" spans="1:51" s="13" customFormat="1" ht="12">
      <c r="A412" s="13"/>
      <c r="B412" s="218"/>
      <c r="C412" s="219"/>
      <c r="D412" s="216" t="s">
        <v>148</v>
      </c>
      <c r="E412" s="220" t="s">
        <v>19</v>
      </c>
      <c r="F412" s="221" t="s">
        <v>716</v>
      </c>
      <c r="G412" s="219"/>
      <c r="H412" s="222">
        <v>1</v>
      </c>
      <c r="I412" s="223"/>
      <c r="J412" s="219"/>
      <c r="K412" s="219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148</v>
      </c>
      <c r="AU412" s="228" t="s">
        <v>82</v>
      </c>
      <c r="AV412" s="13" t="s">
        <v>82</v>
      </c>
      <c r="AW412" s="13" t="s">
        <v>36</v>
      </c>
      <c r="AX412" s="13" t="s">
        <v>80</v>
      </c>
      <c r="AY412" s="228" t="s">
        <v>135</v>
      </c>
    </row>
    <row r="413" spans="1:65" s="2" customFormat="1" ht="21.75" customHeight="1">
      <c r="A413" s="39"/>
      <c r="B413" s="40"/>
      <c r="C413" s="198" t="s">
        <v>717</v>
      </c>
      <c r="D413" s="198" t="s">
        <v>137</v>
      </c>
      <c r="E413" s="199" t="s">
        <v>718</v>
      </c>
      <c r="F413" s="200" t="s">
        <v>719</v>
      </c>
      <c r="G413" s="201" t="s">
        <v>222</v>
      </c>
      <c r="H413" s="202">
        <v>70</v>
      </c>
      <c r="I413" s="203"/>
      <c r="J413" s="204">
        <f>ROUND(I413*H413,2)</f>
        <v>0</v>
      </c>
      <c r="K413" s="200" t="s">
        <v>141</v>
      </c>
      <c r="L413" s="45"/>
      <c r="M413" s="205" t="s">
        <v>19</v>
      </c>
      <c r="N413" s="206" t="s">
        <v>46</v>
      </c>
      <c r="O413" s="85"/>
      <c r="P413" s="207">
        <f>O413*H413</f>
        <v>0</v>
      </c>
      <c r="Q413" s="207">
        <v>0.00084</v>
      </c>
      <c r="R413" s="207">
        <f>Q413*H413</f>
        <v>0.058800000000000005</v>
      </c>
      <c r="S413" s="207">
        <v>0</v>
      </c>
      <c r="T413" s="208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09" t="s">
        <v>232</v>
      </c>
      <c r="AT413" s="209" t="s">
        <v>137</v>
      </c>
      <c r="AU413" s="209" t="s">
        <v>82</v>
      </c>
      <c r="AY413" s="18" t="s">
        <v>135</v>
      </c>
      <c r="BE413" s="210">
        <f>IF(N413="základní",J413,0)</f>
        <v>0</v>
      </c>
      <c r="BF413" s="210">
        <f>IF(N413="snížená",J413,0)</f>
        <v>0</v>
      </c>
      <c r="BG413" s="210">
        <f>IF(N413="zákl. přenesená",J413,0)</f>
        <v>0</v>
      </c>
      <c r="BH413" s="210">
        <f>IF(N413="sníž. přenesená",J413,0)</f>
        <v>0</v>
      </c>
      <c r="BI413" s="210">
        <f>IF(N413="nulová",J413,0)</f>
        <v>0</v>
      </c>
      <c r="BJ413" s="18" t="s">
        <v>80</v>
      </c>
      <c r="BK413" s="210">
        <f>ROUND(I413*H413,2)</f>
        <v>0</v>
      </c>
      <c r="BL413" s="18" t="s">
        <v>232</v>
      </c>
      <c r="BM413" s="209" t="s">
        <v>720</v>
      </c>
    </row>
    <row r="414" spans="1:47" s="2" customFormat="1" ht="12">
      <c r="A414" s="39"/>
      <c r="B414" s="40"/>
      <c r="C414" s="41"/>
      <c r="D414" s="211" t="s">
        <v>144</v>
      </c>
      <c r="E414" s="41"/>
      <c r="F414" s="212" t="s">
        <v>721</v>
      </c>
      <c r="G414" s="41"/>
      <c r="H414" s="41"/>
      <c r="I414" s="213"/>
      <c r="J414" s="41"/>
      <c r="K414" s="41"/>
      <c r="L414" s="45"/>
      <c r="M414" s="214"/>
      <c r="N414" s="215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144</v>
      </c>
      <c r="AU414" s="18" t="s">
        <v>82</v>
      </c>
    </row>
    <row r="415" spans="1:65" s="2" customFormat="1" ht="21.75" customHeight="1">
      <c r="A415" s="39"/>
      <c r="B415" s="40"/>
      <c r="C415" s="198" t="s">
        <v>722</v>
      </c>
      <c r="D415" s="198" t="s">
        <v>137</v>
      </c>
      <c r="E415" s="199" t="s">
        <v>723</v>
      </c>
      <c r="F415" s="200" t="s">
        <v>724</v>
      </c>
      <c r="G415" s="201" t="s">
        <v>222</v>
      </c>
      <c r="H415" s="202">
        <v>80</v>
      </c>
      <c r="I415" s="203"/>
      <c r="J415" s="204">
        <f>ROUND(I415*H415,2)</f>
        <v>0</v>
      </c>
      <c r="K415" s="200" t="s">
        <v>141</v>
      </c>
      <c r="L415" s="45"/>
      <c r="M415" s="205" t="s">
        <v>19</v>
      </c>
      <c r="N415" s="206" t="s">
        <v>46</v>
      </c>
      <c r="O415" s="85"/>
      <c r="P415" s="207">
        <f>O415*H415</f>
        <v>0</v>
      </c>
      <c r="Q415" s="207">
        <v>0.00116</v>
      </c>
      <c r="R415" s="207">
        <f>Q415*H415</f>
        <v>0.0928</v>
      </c>
      <c r="S415" s="207">
        <v>0</v>
      </c>
      <c r="T415" s="20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09" t="s">
        <v>232</v>
      </c>
      <c r="AT415" s="209" t="s">
        <v>137</v>
      </c>
      <c r="AU415" s="209" t="s">
        <v>82</v>
      </c>
      <c r="AY415" s="18" t="s">
        <v>135</v>
      </c>
      <c r="BE415" s="210">
        <f>IF(N415="základní",J415,0)</f>
        <v>0</v>
      </c>
      <c r="BF415" s="210">
        <f>IF(N415="snížená",J415,0)</f>
        <v>0</v>
      </c>
      <c r="BG415" s="210">
        <f>IF(N415="zákl. přenesená",J415,0)</f>
        <v>0</v>
      </c>
      <c r="BH415" s="210">
        <f>IF(N415="sníž. přenesená",J415,0)</f>
        <v>0</v>
      </c>
      <c r="BI415" s="210">
        <f>IF(N415="nulová",J415,0)</f>
        <v>0</v>
      </c>
      <c r="BJ415" s="18" t="s">
        <v>80</v>
      </c>
      <c r="BK415" s="210">
        <f>ROUND(I415*H415,2)</f>
        <v>0</v>
      </c>
      <c r="BL415" s="18" t="s">
        <v>232</v>
      </c>
      <c r="BM415" s="209" t="s">
        <v>725</v>
      </c>
    </row>
    <row r="416" spans="1:47" s="2" customFormat="1" ht="12">
      <c r="A416" s="39"/>
      <c r="B416" s="40"/>
      <c r="C416" s="41"/>
      <c r="D416" s="211" t="s">
        <v>144</v>
      </c>
      <c r="E416" s="41"/>
      <c r="F416" s="212" t="s">
        <v>726</v>
      </c>
      <c r="G416" s="41"/>
      <c r="H416" s="41"/>
      <c r="I416" s="213"/>
      <c r="J416" s="41"/>
      <c r="K416" s="41"/>
      <c r="L416" s="45"/>
      <c r="M416" s="214"/>
      <c r="N416" s="215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144</v>
      </c>
      <c r="AU416" s="18" t="s">
        <v>82</v>
      </c>
    </row>
    <row r="417" spans="1:65" s="2" customFormat="1" ht="24.15" customHeight="1">
      <c r="A417" s="39"/>
      <c r="B417" s="40"/>
      <c r="C417" s="198" t="s">
        <v>727</v>
      </c>
      <c r="D417" s="198" t="s">
        <v>137</v>
      </c>
      <c r="E417" s="199" t="s">
        <v>728</v>
      </c>
      <c r="F417" s="200" t="s">
        <v>729</v>
      </c>
      <c r="G417" s="201" t="s">
        <v>222</v>
      </c>
      <c r="H417" s="202">
        <v>70</v>
      </c>
      <c r="I417" s="203"/>
      <c r="J417" s="204">
        <f>ROUND(I417*H417,2)</f>
        <v>0</v>
      </c>
      <c r="K417" s="200" t="s">
        <v>141</v>
      </c>
      <c r="L417" s="45"/>
      <c r="M417" s="205" t="s">
        <v>19</v>
      </c>
      <c r="N417" s="206" t="s">
        <v>46</v>
      </c>
      <c r="O417" s="85"/>
      <c r="P417" s="207">
        <f>O417*H417</f>
        <v>0</v>
      </c>
      <c r="Q417" s="207">
        <v>7E-05</v>
      </c>
      <c r="R417" s="207">
        <f>Q417*H417</f>
        <v>0.0049</v>
      </c>
      <c r="S417" s="207">
        <v>0</v>
      </c>
      <c r="T417" s="20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09" t="s">
        <v>232</v>
      </c>
      <c r="AT417" s="209" t="s">
        <v>137</v>
      </c>
      <c r="AU417" s="209" t="s">
        <v>82</v>
      </c>
      <c r="AY417" s="18" t="s">
        <v>135</v>
      </c>
      <c r="BE417" s="210">
        <f>IF(N417="základní",J417,0)</f>
        <v>0</v>
      </c>
      <c r="BF417" s="210">
        <f>IF(N417="snížená",J417,0)</f>
        <v>0</v>
      </c>
      <c r="BG417" s="210">
        <f>IF(N417="zákl. přenesená",J417,0)</f>
        <v>0</v>
      </c>
      <c r="BH417" s="210">
        <f>IF(N417="sníž. přenesená",J417,0)</f>
        <v>0</v>
      </c>
      <c r="BI417" s="210">
        <f>IF(N417="nulová",J417,0)</f>
        <v>0</v>
      </c>
      <c r="BJ417" s="18" t="s">
        <v>80</v>
      </c>
      <c r="BK417" s="210">
        <f>ROUND(I417*H417,2)</f>
        <v>0</v>
      </c>
      <c r="BL417" s="18" t="s">
        <v>232</v>
      </c>
      <c r="BM417" s="209" t="s">
        <v>730</v>
      </c>
    </row>
    <row r="418" spans="1:47" s="2" customFormat="1" ht="12">
      <c r="A418" s="39"/>
      <c r="B418" s="40"/>
      <c r="C418" s="41"/>
      <c r="D418" s="211" t="s">
        <v>144</v>
      </c>
      <c r="E418" s="41"/>
      <c r="F418" s="212" t="s">
        <v>731</v>
      </c>
      <c r="G418" s="41"/>
      <c r="H418" s="41"/>
      <c r="I418" s="213"/>
      <c r="J418" s="41"/>
      <c r="K418" s="41"/>
      <c r="L418" s="45"/>
      <c r="M418" s="214"/>
      <c r="N418" s="215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144</v>
      </c>
      <c r="AU418" s="18" t="s">
        <v>82</v>
      </c>
    </row>
    <row r="419" spans="1:65" s="2" customFormat="1" ht="33" customHeight="1">
      <c r="A419" s="39"/>
      <c r="B419" s="40"/>
      <c r="C419" s="198" t="s">
        <v>732</v>
      </c>
      <c r="D419" s="198" t="s">
        <v>137</v>
      </c>
      <c r="E419" s="199" t="s">
        <v>733</v>
      </c>
      <c r="F419" s="200" t="s">
        <v>734</v>
      </c>
      <c r="G419" s="201" t="s">
        <v>222</v>
      </c>
      <c r="H419" s="202">
        <v>80</v>
      </c>
      <c r="I419" s="203"/>
      <c r="J419" s="204">
        <f>ROUND(I419*H419,2)</f>
        <v>0</v>
      </c>
      <c r="K419" s="200" t="s">
        <v>141</v>
      </c>
      <c r="L419" s="45"/>
      <c r="M419" s="205" t="s">
        <v>19</v>
      </c>
      <c r="N419" s="206" t="s">
        <v>46</v>
      </c>
      <c r="O419" s="85"/>
      <c r="P419" s="207">
        <f>O419*H419</f>
        <v>0</v>
      </c>
      <c r="Q419" s="207">
        <v>9E-05</v>
      </c>
      <c r="R419" s="207">
        <f>Q419*H419</f>
        <v>0.007200000000000001</v>
      </c>
      <c r="S419" s="207">
        <v>0</v>
      </c>
      <c r="T419" s="208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09" t="s">
        <v>232</v>
      </c>
      <c r="AT419" s="209" t="s">
        <v>137</v>
      </c>
      <c r="AU419" s="209" t="s">
        <v>82</v>
      </c>
      <c r="AY419" s="18" t="s">
        <v>135</v>
      </c>
      <c r="BE419" s="210">
        <f>IF(N419="základní",J419,0)</f>
        <v>0</v>
      </c>
      <c r="BF419" s="210">
        <f>IF(N419="snížená",J419,0)</f>
        <v>0</v>
      </c>
      <c r="BG419" s="210">
        <f>IF(N419="zákl. přenesená",J419,0)</f>
        <v>0</v>
      </c>
      <c r="BH419" s="210">
        <f>IF(N419="sníž. přenesená",J419,0)</f>
        <v>0</v>
      </c>
      <c r="BI419" s="210">
        <f>IF(N419="nulová",J419,0)</f>
        <v>0</v>
      </c>
      <c r="BJ419" s="18" t="s">
        <v>80</v>
      </c>
      <c r="BK419" s="210">
        <f>ROUND(I419*H419,2)</f>
        <v>0</v>
      </c>
      <c r="BL419" s="18" t="s">
        <v>232</v>
      </c>
      <c r="BM419" s="209" t="s">
        <v>735</v>
      </c>
    </row>
    <row r="420" spans="1:47" s="2" customFormat="1" ht="12">
      <c r="A420" s="39"/>
      <c r="B420" s="40"/>
      <c r="C420" s="41"/>
      <c r="D420" s="211" t="s">
        <v>144</v>
      </c>
      <c r="E420" s="41"/>
      <c r="F420" s="212" t="s">
        <v>736</v>
      </c>
      <c r="G420" s="41"/>
      <c r="H420" s="41"/>
      <c r="I420" s="213"/>
      <c r="J420" s="41"/>
      <c r="K420" s="41"/>
      <c r="L420" s="45"/>
      <c r="M420" s="214"/>
      <c r="N420" s="215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144</v>
      </c>
      <c r="AU420" s="18" t="s">
        <v>82</v>
      </c>
    </row>
    <row r="421" spans="1:65" s="2" customFormat="1" ht="16.5" customHeight="1">
      <c r="A421" s="39"/>
      <c r="B421" s="40"/>
      <c r="C421" s="198" t="s">
        <v>737</v>
      </c>
      <c r="D421" s="198" t="s">
        <v>137</v>
      </c>
      <c r="E421" s="199" t="s">
        <v>738</v>
      </c>
      <c r="F421" s="200" t="s">
        <v>739</v>
      </c>
      <c r="G421" s="201" t="s">
        <v>245</v>
      </c>
      <c r="H421" s="202">
        <v>8</v>
      </c>
      <c r="I421" s="203"/>
      <c r="J421" s="204">
        <f>ROUND(I421*H421,2)</f>
        <v>0</v>
      </c>
      <c r="K421" s="200" t="s">
        <v>141</v>
      </c>
      <c r="L421" s="45"/>
      <c r="M421" s="205" t="s">
        <v>19</v>
      </c>
      <c r="N421" s="206" t="s">
        <v>46</v>
      </c>
      <c r="O421" s="85"/>
      <c r="P421" s="207">
        <f>O421*H421</f>
        <v>0</v>
      </c>
      <c r="Q421" s="207">
        <v>0</v>
      </c>
      <c r="R421" s="207">
        <f>Q421*H421</f>
        <v>0</v>
      </c>
      <c r="S421" s="207">
        <v>0</v>
      </c>
      <c r="T421" s="208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09" t="s">
        <v>232</v>
      </c>
      <c r="AT421" s="209" t="s">
        <v>137</v>
      </c>
      <c r="AU421" s="209" t="s">
        <v>82</v>
      </c>
      <c r="AY421" s="18" t="s">
        <v>135</v>
      </c>
      <c r="BE421" s="210">
        <f>IF(N421="základní",J421,0)</f>
        <v>0</v>
      </c>
      <c r="BF421" s="210">
        <f>IF(N421="snížená",J421,0)</f>
        <v>0</v>
      </c>
      <c r="BG421" s="210">
        <f>IF(N421="zákl. přenesená",J421,0)</f>
        <v>0</v>
      </c>
      <c r="BH421" s="210">
        <f>IF(N421="sníž. přenesená",J421,0)</f>
        <v>0</v>
      </c>
      <c r="BI421" s="210">
        <f>IF(N421="nulová",J421,0)</f>
        <v>0</v>
      </c>
      <c r="BJ421" s="18" t="s">
        <v>80</v>
      </c>
      <c r="BK421" s="210">
        <f>ROUND(I421*H421,2)</f>
        <v>0</v>
      </c>
      <c r="BL421" s="18" t="s">
        <v>232</v>
      </c>
      <c r="BM421" s="209" t="s">
        <v>740</v>
      </c>
    </row>
    <row r="422" spans="1:47" s="2" customFormat="1" ht="12">
      <c r="A422" s="39"/>
      <c r="B422" s="40"/>
      <c r="C422" s="41"/>
      <c r="D422" s="211" t="s">
        <v>144</v>
      </c>
      <c r="E422" s="41"/>
      <c r="F422" s="212" t="s">
        <v>741</v>
      </c>
      <c r="G422" s="41"/>
      <c r="H422" s="41"/>
      <c r="I422" s="213"/>
      <c r="J422" s="41"/>
      <c r="K422" s="41"/>
      <c r="L422" s="45"/>
      <c r="M422" s="214"/>
      <c r="N422" s="215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144</v>
      </c>
      <c r="AU422" s="18" t="s">
        <v>82</v>
      </c>
    </row>
    <row r="423" spans="1:65" s="2" customFormat="1" ht="16.5" customHeight="1">
      <c r="A423" s="39"/>
      <c r="B423" s="40"/>
      <c r="C423" s="198" t="s">
        <v>742</v>
      </c>
      <c r="D423" s="198" t="s">
        <v>137</v>
      </c>
      <c r="E423" s="199" t="s">
        <v>743</v>
      </c>
      <c r="F423" s="200" t="s">
        <v>744</v>
      </c>
      <c r="G423" s="201" t="s">
        <v>245</v>
      </c>
      <c r="H423" s="202">
        <v>1</v>
      </c>
      <c r="I423" s="203"/>
      <c r="J423" s="204">
        <f>ROUND(I423*H423,2)</f>
        <v>0</v>
      </c>
      <c r="K423" s="200" t="s">
        <v>141</v>
      </c>
      <c r="L423" s="45"/>
      <c r="M423" s="205" t="s">
        <v>19</v>
      </c>
      <c r="N423" s="206" t="s">
        <v>46</v>
      </c>
      <c r="O423" s="85"/>
      <c r="P423" s="207">
        <f>O423*H423</f>
        <v>0</v>
      </c>
      <c r="Q423" s="207">
        <v>0.00057</v>
      </c>
      <c r="R423" s="207">
        <f>Q423*H423</f>
        <v>0.00057</v>
      </c>
      <c r="S423" s="207">
        <v>0</v>
      </c>
      <c r="T423" s="20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09" t="s">
        <v>232</v>
      </c>
      <c r="AT423" s="209" t="s">
        <v>137</v>
      </c>
      <c r="AU423" s="209" t="s">
        <v>82</v>
      </c>
      <c r="AY423" s="18" t="s">
        <v>135</v>
      </c>
      <c r="BE423" s="210">
        <f>IF(N423="základní",J423,0)</f>
        <v>0</v>
      </c>
      <c r="BF423" s="210">
        <f>IF(N423="snížená",J423,0)</f>
        <v>0</v>
      </c>
      <c r="BG423" s="210">
        <f>IF(N423="zákl. přenesená",J423,0)</f>
        <v>0</v>
      </c>
      <c r="BH423" s="210">
        <f>IF(N423="sníž. přenesená",J423,0)</f>
        <v>0</v>
      </c>
      <c r="BI423" s="210">
        <f>IF(N423="nulová",J423,0)</f>
        <v>0</v>
      </c>
      <c r="BJ423" s="18" t="s">
        <v>80</v>
      </c>
      <c r="BK423" s="210">
        <f>ROUND(I423*H423,2)</f>
        <v>0</v>
      </c>
      <c r="BL423" s="18" t="s">
        <v>232</v>
      </c>
      <c r="BM423" s="209" t="s">
        <v>745</v>
      </c>
    </row>
    <row r="424" spans="1:47" s="2" customFormat="1" ht="12">
      <c r="A424" s="39"/>
      <c r="B424" s="40"/>
      <c r="C424" s="41"/>
      <c r="D424" s="211" t="s">
        <v>144</v>
      </c>
      <c r="E424" s="41"/>
      <c r="F424" s="212" t="s">
        <v>746</v>
      </c>
      <c r="G424" s="41"/>
      <c r="H424" s="41"/>
      <c r="I424" s="213"/>
      <c r="J424" s="41"/>
      <c r="K424" s="41"/>
      <c r="L424" s="45"/>
      <c r="M424" s="214"/>
      <c r="N424" s="215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144</v>
      </c>
      <c r="AU424" s="18" t="s">
        <v>82</v>
      </c>
    </row>
    <row r="425" spans="1:65" s="2" customFormat="1" ht="16.5" customHeight="1">
      <c r="A425" s="39"/>
      <c r="B425" s="40"/>
      <c r="C425" s="198" t="s">
        <v>747</v>
      </c>
      <c r="D425" s="198" t="s">
        <v>137</v>
      </c>
      <c r="E425" s="199" t="s">
        <v>748</v>
      </c>
      <c r="F425" s="200" t="s">
        <v>749</v>
      </c>
      <c r="G425" s="201" t="s">
        <v>245</v>
      </c>
      <c r="H425" s="202">
        <v>4</v>
      </c>
      <c r="I425" s="203"/>
      <c r="J425" s="204">
        <f>ROUND(I425*H425,2)</f>
        <v>0</v>
      </c>
      <c r="K425" s="200" t="s">
        <v>141</v>
      </c>
      <c r="L425" s="45"/>
      <c r="M425" s="205" t="s">
        <v>19</v>
      </c>
      <c r="N425" s="206" t="s">
        <v>46</v>
      </c>
      <c r="O425" s="85"/>
      <c r="P425" s="207">
        <f>O425*H425</f>
        <v>0</v>
      </c>
      <c r="Q425" s="207">
        <v>0.00072</v>
      </c>
      <c r="R425" s="207">
        <f>Q425*H425</f>
        <v>0.00288</v>
      </c>
      <c r="S425" s="207">
        <v>0</v>
      </c>
      <c r="T425" s="20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09" t="s">
        <v>232</v>
      </c>
      <c r="AT425" s="209" t="s">
        <v>137</v>
      </c>
      <c r="AU425" s="209" t="s">
        <v>82</v>
      </c>
      <c r="AY425" s="18" t="s">
        <v>135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8" t="s">
        <v>80</v>
      </c>
      <c r="BK425" s="210">
        <f>ROUND(I425*H425,2)</f>
        <v>0</v>
      </c>
      <c r="BL425" s="18" t="s">
        <v>232</v>
      </c>
      <c r="BM425" s="209" t="s">
        <v>750</v>
      </c>
    </row>
    <row r="426" spans="1:47" s="2" customFormat="1" ht="12">
      <c r="A426" s="39"/>
      <c r="B426" s="40"/>
      <c r="C426" s="41"/>
      <c r="D426" s="211" t="s">
        <v>144</v>
      </c>
      <c r="E426" s="41"/>
      <c r="F426" s="212" t="s">
        <v>751</v>
      </c>
      <c r="G426" s="41"/>
      <c r="H426" s="41"/>
      <c r="I426" s="213"/>
      <c r="J426" s="41"/>
      <c r="K426" s="41"/>
      <c r="L426" s="45"/>
      <c r="M426" s="214"/>
      <c r="N426" s="21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144</v>
      </c>
      <c r="AU426" s="18" t="s">
        <v>82</v>
      </c>
    </row>
    <row r="427" spans="1:65" s="2" customFormat="1" ht="16.5" customHeight="1">
      <c r="A427" s="39"/>
      <c r="B427" s="40"/>
      <c r="C427" s="198" t="s">
        <v>752</v>
      </c>
      <c r="D427" s="198" t="s">
        <v>137</v>
      </c>
      <c r="E427" s="199" t="s">
        <v>753</v>
      </c>
      <c r="F427" s="200" t="s">
        <v>754</v>
      </c>
      <c r="G427" s="201" t="s">
        <v>245</v>
      </c>
      <c r="H427" s="202">
        <v>1</v>
      </c>
      <c r="I427" s="203"/>
      <c r="J427" s="204">
        <f>ROUND(I427*H427,2)</f>
        <v>0</v>
      </c>
      <c r="K427" s="200" t="s">
        <v>141</v>
      </c>
      <c r="L427" s="45"/>
      <c r="M427" s="205" t="s">
        <v>19</v>
      </c>
      <c r="N427" s="206" t="s">
        <v>46</v>
      </c>
      <c r="O427" s="85"/>
      <c r="P427" s="207">
        <f>O427*H427</f>
        <v>0</v>
      </c>
      <c r="Q427" s="207">
        <v>2E-05</v>
      </c>
      <c r="R427" s="207">
        <f>Q427*H427</f>
        <v>2E-05</v>
      </c>
      <c r="S427" s="207">
        <v>0</v>
      </c>
      <c r="T427" s="208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09" t="s">
        <v>232</v>
      </c>
      <c r="AT427" s="209" t="s">
        <v>137</v>
      </c>
      <c r="AU427" s="209" t="s">
        <v>82</v>
      </c>
      <c r="AY427" s="18" t="s">
        <v>135</v>
      </c>
      <c r="BE427" s="210">
        <f>IF(N427="základní",J427,0)</f>
        <v>0</v>
      </c>
      <c r="BF427" s="210">
        <f>IF(N427="snížená",J427,0)</f>
        <v>0</v>
      </c>
      <c r="BG427" s="210">
        <f>IF(N427="zákl. přenesená",J427,0)</f>
        <v>0</v>
      </c>
      <c r="BH427" s="210">
        <f>IF(N427="sníž. přenesená",J427,0)</f>
        <v>0</v>
      </c>
      <c r="BI427" s="210">
        <f>IF(N427="nulová",J427,0)</f>
        <v>0</v>
      </c>
      <c r="BJ427" s="18" t="s">
        <v>80</v>
      </c>
      <c r="BK427" s="210">
        <f>ROUND(I427*H427,2)</f>
        <v>0</v>
      </c>
      <c r="BL427" s="18" t="s">
        <v>232</v>
      </c>
      <c r="BM427" s="209" t="s">
        <v>755</v>
      </c>
    </row>
    <row r="428" spans="1:47" s="2" customFormat="1" ht="12">
      <c r="A428" s="39"/>
      <c r="B428" s="40"/>
      <c r="C428" s="41"/>
      <c r="D428" s="211" t="s">
        <v>144</v>
      </c>
      <c r="E428" s="41"/>
      <c r="F428" s="212" t="s">
        <v>756</v>
      </c>
      <c r="G428" s="41"/>
      <c r="H428" s="41"/>
      <c r="I428" s="213"/>
      <c r="J428" s="41"/>
      <c r="K428" s="41"/>
      <c r="L428" s="45"/>
      <c r="M428" s="214"/>
      <c r="N428" s="215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144</v>
      </c>
      <c r="AU428" s="18" t="s">
        <v>82</v>
      </c>
    </row>
    <row r="429" spans="1:65" s="2" customFormat="1" ht="16.5" customHeight="1">
      <c r="A429" s="39"/>
      <c r="B429" s="40"/>
      <c r="C429" s="229" t="s">
        <v>757</v>
      </c>
      <c r="D429" s="229" t="s">
        <v>170</v>
      </c>
      <c r="E429" s="230" t="s">
        <v>758</v>
      </c>
      <c r="F429" s="231" t="s">
        <v>759</v>
      </c>
      <c r="G429" s="232" t="s">
        <v>245</v>
      </c>
      <c r="H429" s="233">
        <v>1</v>
      </c>
      <c r="I429" s="234"/>
      <c r="J429" s="235">
        <f>ROUND(I429*H429,2)</f>
        <v>0</v>
      </c>
      <c r="K429" s="231" t="s">
        <v>671</v>
      </c>
      <c r="L429" s="236"/>
      <c r="M429" s="237" t="s">
        <v>19</v>
      </c>
      <c r="N429" s="238" t="s">
        <v>46</v>
      </c>
      <c r="O429" s="85"/>
      <c r="P429" s="207">
        <f>O429*H429</f>
        <v>0</v>
      </c>
      <c r="Q429" s="207">
        <v>0.0002</v>
      </c>
      <c r="R429" s="207">
        <f>Q429*H429</f>
        <v>0.0002</v>
      </c>
      <c r="S429" s="207">
        <v>0</v>
      </c>
      <c r="T429" s="208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09" t="s">
        <v>329</v>
      </c>
      <c r="AT429" s="209" t="s">
        <v>170</v>
      </c>
      <c r="AU429" s="209" t="s">
        <v>82</v>
      </c>
      <c r="AY429" s="18" t="s">
        <v>135</v>
      </c>
      <c r="BE429" s="210">
        <f>IF(N429="základní",J429,0)</f>
        <v>0</v>
      </c>
      <c r="BF429" s="210">
        <f>IF(N429="snížená",J429,0)</f>
        <v>0</v>
      </c>
      <c r="BG429" s="210">
        <f>IF(N429="zákl. přenesená",J429,0)</f>
        <v>0</v>
      </c>
      <c r="BH429" s="210">
        <f>IF(N429="sníž. přenesená",J429,0)</f>
        <v>0</v>
      </c>
      <c r="BI429" s="210">
        <f>IF(N429="nulová",J429,0)</f>
        <v>0</v>
      </c>
      <c r="BJ429" s="18" t="s">
        <v>80</v>
      </c>
      <c r="BK429" s="210">
        <f>ROUND(I429*H429,2)</f>
        <v>0</v>
      </c>
      <c r="BL429" s="18" t="s">
        <v>232</v>
      </c>
      <c r="BM429" s="209" t="s">
        <v>760</v>
      </c>
    </row>
    <row r="430" spans="1:65" s="2" customFormat="1" ht="21.75" customHeight="1">
      <c r="A430" s="39"/>
      <c r="B430" s="40"/>
      <c r="C430" s="198" t="s">
        <v>761</v>
      </c>
      <c r="D430" s="198" t="s">
        <v>137</v>
      </c>
      <c r="E430" s="199" t="s">
        <v>762</v>
      </c>
      <c r="F430" s="200" t="s">
        <v>763</v>
      </c>
      <c r="G430" s="201" t="s">
        <v>222</v>
      </c>
      <c r="H430" s="202">
        <v>150</v>
      </c>
      <c r="I430" s="203"/>
      <c r="J430" s="204">
        <f>ROUND(I430*H430,2)</f>
        <v>0</v>
      </c>
      <c r="K430" s="200" t="s">
        <v>141</v>
      </c>
      <c r="L430" s="45"/>
      <c r="M430" s="205" t="s">
        <v>19</v>
      </c>
      <c r="N430" s="206" t="s">
        <v>46</v>
      </c>
      <c r="O430" s="85"/>
      <c r="P430" s="207">
        <f>O430*H430</f>
        <v>0</v>
      </c>
      <c r="Q430" s="207">
        <v>1E-05</v>
      </c>
      <c r="R430" s="207">
        <f>Q430*H430</f>
        <v>0.0015</v>
      </c>
      <c r="S430" s="207">
        <v>0</v>
      </c>
      <c r="T430" s="208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09" t="s">
        <v>232</v>
      </c>
      <c r="AT430" s="209" t="s">
        <v>137</v>
      </c>
      <c r="AU430" s="209" t="s">
        <v>82</v>
      </c>
      <c r="AY430" s="18" t="s">
        <v>135</v>
      </c>
      <c r="BE430" s="210">
        <f>IF(N430="základní",J430,0)</f>
        <v>0</v>
      </c>
      <c r="BF430" s="210">
        <f>IF(N430="snížená",J430,0)</f>
        <v>0</v>
      </c>
      <c r="BG430" s="210">
        <f>IF(N430="zákl. přenesená",J430,0)</f>
        <v>0</v>
      </c>
      <c r="BH430" s="210">
        <f>IF(N430="sníž. přenesená",J430,0)</f>
        <v>0</v>
      </c>
      <c r="BI430" s="210">
        <f>IF(N430="nulová",J430,0)</f>
        <v>0</v>
      </c>
      <c r="BJ430" s="18" t="s">
        <v>80</v>
      </c>
      <c r="BK430" s="210">
        <f>ROUND(I430*H430,2)</f>
        <v>0</v>
      </c>
      <c r="BL430" s="18" t="s">
        <v>232</v>
      </c>
      <c r="BM430" s="209" t="s">
        <v>764</v>
      </c>
    </row>
    <row r="431" spans="1:47" s="2" customFormat="1" ht="12">
      <c r="A431" s="39"/>
      <c r="B431" s="40"/>
      <c r="C431" s="41"/>
      <c r="D431" s="211" t="s">
        <v>144</v>
      </c>
      <c r="E431" s="41"/>
      <c r="F431" s="212" t="s">
        <v>765</v>
      </c>
      <c r="G431" s="41"/>
      <c r="H431" s="41"/>
      <c r="I431" s="213"/>
      <c r="J431" s="41"/>
      <c r="K431" s="41"/>
      <c r="L431" s="45"/>
      <c r="M431" s="214"/>
      <c r="N431" s="215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144</v>
      </c>
      <c r="AU431" s="18" t="s">
        <v>82</v>
      </c>
    </row>
    <row r="432" spans="1:65" s="2" customFormat="1" ht="24.15" customHeight="1">
      <c r="A432" s="39"/>
      <c r="B432" s="40"/>
      <c r="C432" s="198" t="s">
        <v>14</v>
      </c>
      <c r="D432" s="198" t="s">
        <v>137</v>
      </c>
      <c r="E432" s="199" t="s">
        <v>766</v>
      </c>
      <c r="F432" s="200" t="s">
        <v>767</v>
      </c>
      <c r="G432" s="201" t="s">
        <v>222</v>
      </c>
      <c r="H432" s="202">
        <v>150</v>
      </c>
      <c r="I432" s="203"/>
      <c r="J432" s="204">
        <f>ROUND(I432*H432,2)</f>
        <v>0</v>
      </c>
      <c r="K432" s="200" t="s">
        <v>141</v>
      </c>
      <c r="L432" s="45"/>
      <c r="M432" s="205" t="s">
        <v>19</v>
      </c>
      <c r="N432" s="206" t="s">
        <v>46</v>
      </c>
      <c r="O432" s="85"/>
      <c r="P432" s="207">
        <f>O432*H432</f>
        <v>0</v>
      </c>
      <c r="Q432" s="207">
        <v>2E-05</v>
      </c>
      <c r="R432" s="207">
        <f>Q432*H432</f>
        <v>0.003</v>
      </c>
      <c r="S432" s="207">
        <v>0</v>
      </c>
      <c r="T432" s="208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09" t="s">
        <v>232</v>
      </c>
      <c r="AT432" s="209" t="s">
        <v>137</v>
      </c>
      <c r="AU432" s="209" t="s">
        <v>82</v>
      </c>
      <c r="AY432" s="18" t="s">
        <v>135</v>
      </c>
      <c r="BE432" s="210">
        <f>IF(N432="základní",J432,0)</f>
        <v>0</v>
      </c>
      <c r="BF432" s="210">
        <f>IF(N432="snížená",J432,0)</f>
        <v>0</v>
      </c>
      <c r="BG432" s="210">
        <f>IF(N432="zákl. přenesená",J432,0)</f>
        <v>0</v>
      </c>
      <c r="BH432" s="210">
        <f>IF(N432="sníž. přenesená",J432,0)</f>
        <v>0</v>
      </c>
      <c r="BI432" s="210">
        <f>IF(N432="nulová",J432,0)</f>
        <v>0</v>
      </c>
      <c r="BJ432" s="18" t="s">
        <v>80</v>
      </c>
      <c r="BK432" s="210">
        <f>ROUND(I432*H432,2)</f>
        <v>0</v>
      </c>
      <c r="BL432" s="18" t="s">
        <v>232</v>
      </c>
      <c r="BM432" s="209" t="s">
        <v>768</v>
      </c>
    </row>
    <row r="433" spans="1:47" s="2" customFormat="1" ht="12">
      <c r="A433" s="39"/>
      <c r="B433" s="40"/>
      <c r="C433" s="41"/>
      <c r="D433" s="211" t="s">
        <v>144</v>
      </c>
      <c r="E433" s="41"/>
      <c r="F433" s="212" t="s">
        <v>769</v>
      </c>
      <c r="G433" s="41"/>
      <c r="H433" s="41"/>
      <c r="I433" s="213"/>
      <c r="J433" s="41"/>
      <c r="K433" s="41"/>
      <c r="L433" s="45"/>
      <c r="M433" s="214"/>
      <c r="N433" s="215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144</v>
      </c>
      <c r="AU433" s="18" t="s">
        <v>82</v>
      </c>
    </row>
    <row r="434" spans="1:65" s="2" customFormat="1" ht="16.5" customHeight="1">
      <c r="A434" s="39"/>
      <c r="B434" s="40"/>
      <c r="C434" s="198" t="s">
        <v>770</v>
      </c>
      <c r="D434" s="198" t="s">
        <v>137</v>
      </c>
      <c r="E434" s="199" t="s">
        <v>771</v>
      </c>
      <c r="F434" s="200" t="s">
        <v>772</v>
      </c>
      <c r="G434" s="201" t="s">
        <v>245</v>
      </c>
      <c r="H434" s="202">
        <v>2</v>
      </c>
      <c r="I434" s="203"/>
      <c r="J434" s="204">
        <f>ROUND(I434*H434,2)</f>
        <v>0</v>
      </c>
      <c r="K434" s="200" t="s">
        <v>141</v>
      </c>
      <c r="L434" s="45"/>
      <c r="M434" s="205" t="s">
        <v>19</v>
      </c>
      <c r="N434" s="206" t="s">
        <v>46</v>
      </c>
      <c r="O434" s="85"/>
      <c r="P434" s="207">
        <f>O434*H434</f>
        <v>0</v>
      </c>
      <c r="Q434" s="207">
        <v>0.00036</v>
      </c>
      <c r="R434" s="207">
        <f>Q434*H434</f>
        <v>0.00072</v>
      </c>
      <c r="S434" s="207">
        <v>0</v>
      </c>
      <c r="T434" s="208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09" t="s">
        <v>232</v>
      </c>
      <c r="AT434" s="209" t="s">
        <v>137</v>
      </c>
      <c r="AU434" s="209" t="s">
        <v>82</v>
      </c>
      <c r="AY434" s="18" t="s">
        <v>135</v>
      </c>
      <c r="BE434" s="210">
        <f>IF(N434="základní",J434,0)</f>
        <v>0</v>
      </c>
      <c r="BF434" s="210">
        <f>IF(N434="snížená",J434,0)</f>
        <v>0</v>
      </c>
      <c r="BG434" s="210">
        <f>IF(N434="zákl. přenesená",J434,0)</f>
        <v>0</v>
      </c>
      <c r="BH434" s="210">
        <f>IF(N434="sníž. přenesená",J434,0)</f>
        <v>0</v>
      </c>
      <c r="BI434" s="210">
        <f>IF(N434="nulová",J434,0)</f>
        <v>0</v>
      </c>
      <c r="BJ434" s="18" t="s">
        <v>80</v>
      </c>
      <c r="BK434" s="210">
        <f>ROUND(I434*H434,2)</f>
        <v>0</v>
      </c>
      <c r="BL434" s="18" t="s">
        <v>232</v>
      </c>
      <c r="BM434" s="209" t="s">
        <v>773</v>
      </c>
    </row>
    <row r="435" spans="1:47" s="2" customFormat="1" ht="12">
      <c r="A435" s="39"/>
      <c r="B435" s="40"/>
      <c r="C435" s="41"/>
      <c r="D435" s="211" t="s">
        <v>144</v>
      </c>
      <c r="E435" s="41"/>
      <c r="F435" s="212" t="s">
        <v>774</v>
      </c>
      <c r="G435" s="41"/>
      <c r="H435" s="41"/>
      <c r="I435" s="213"/>
      <c r="J435" s="41"/>
      <c r="K435" s="41"/>
      <c r="L435" s="45"/>
      <c r="M435" s="214"/>
      <c r="N435" s="215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144</v>
      </c>
      <c r="AU435" s="18" t="s">
        <v>82</v>
      </c>
    </row>
    <row r="436" spans="1:65" s="2" customFormat="1" ht="16.5" customHeight="1">
      <c r="A436" s="39"/>
      <c r="B436" s="40"/>
      <c r="C436" s="198" t="s">
        <v>775</v>
      </c>
      <c r="D436" s="198" t="s">
        <v>137</v>
      </c>
      <c r="E436" s="199" t="s">
        <v>776</v>
      </c>
      <c r="F436" s="200" t="s">
        <v>777</v>
      </c>
      <c r="G436" s="201" t="s">
        <v>245</v>
      </c>
      <c r="H436" s="202">
        <v>6</v>
      </c>
      <c r="I436" s="203"/>
      <c r="J436" s="204">
        <f>ROUND(I436*H436,2)</f>
        <v>0</v>
      </c>
      <c r="K436" s="200" t="s">
        <v>141</v>
      </c>
      <c r="L436" s="45"/>
      <c r="M436" s="205" t="s">
        <v>19</v>
      </c>
      <c r="N436" s="206" t="s">
        <v>46</v>
      </c>
      <c r="O436" s="85"/>
      <c r="P436" s="207">
        <f>O436*H436</f>
        <v>0</v>
      </c>
      <c r="Q436" s="207">
        <v>0.00044</v>
      </c>
      <c r="R436" s="207">
        <f>Q436*H436</f>
        <v>0.00264</v>
      </c>
      <c r="S436" s="207">
        <v>0</v>
      </c>
      <c r="T436" s="208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09" t="s">
        <v>232</v>
      </c>
      <c r="AT436" s="209" t="s">
        <v>137</v>
      </c>
      <c r="AU436" s="209" t="s">
        <v>82</v>
      </c>
      <c r="AY436" s="18" t="s">
        <v>135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8" t="s">
        <v>80</v>
      </c>
      <c r="BK436" s="210">
        <f>ROUND(I436*H436,2)</f>
        <v>0</v>
      </c>
      <c r="BL436" s="18" t="s">
        <v>232</v>
      </c>
      <c r="BM436" s="209" t="s">
        <v>778</v>
      </c>
    </row>
    <row r="437" spans="1:47" s="2" customFormat="1" ht="12">
      <c r="A437" s="39"/>
      <c r="B437" s="40"/>
      <c r="C437" s="41"/>
      <c r="D437" s="211" t="s">
        <v>144</v>
      </c>
      <c r="E437" s="41"/>
      <c r="F437" s="212" t="s">
        <v>779</v>
      </c>
      <c r="G437" s="41"/>
      <c r="H437" s="41"/>
      <c r="I437" s="213"/>
      <c r="J437" s="41"/>
      <c r="K437" s="41"/>
      <c r="L437" s="45"/>
      <c r="M437" s="214"/>
      <c r="N437" s="215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144</v>
      </c>
      <c r="AU437" s="18" t="s">
        <v>82</v>
      </c>
    </row>
    <row r="438" spans="1:65" s="2" customFormat="1" ht="24.15" customHeight="1">
      <c r="A438" s="39"/>
      <c r="B438" s="40"/>
      <c r="C438" s="198" t="s">
        <v>780</v>
      </c>
      <c r="D438" s="198" t="s">
        <v>137</v>
      </c>
      <c r="E438" s="199" t="s">
        <v>781</v>
      </c>
      <c r="F438" s="200" t="s">
        <v>782</v>
      </c>
      <c r="G438" s="201" t="s">
        <v>173</v>
      </c>
      <c r="H438" s="202">
        <v>0.175</v>
      </c>
      <c r="I438" s="203"/>
      <c r="J438" s="204">
        <f>ROUND(I438*H438,2)</f>
        <v>0</v>
      </c>
      <c r="K438" s="200" t="s">
        <v>141</v>
      </c>
      <c r="L438" s="45"/>
      <c r="M438" s="205" t="s">
        <v>19</v>
      </c>
      <c r="N438" s="206" t="s">
        <v>46</v>
      </c>
      <c r="O438" s="85"/>
      <c r="P438" s="207">
        <f>O438*H438</f>
        <v>0</v>
      </c>
      <c r="Q438" s="207">
        <v>0</v>
      </c>
      <c r="R438" s="207">
        <f>Q438*H438</f>
        <v>0</v>
      </c>
      <c r="S438" s="207">
        <v>0</v>
      </c>
      <c r="T438" s="20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09" t="s">
        <v>232</v>
      </c>
      <c r="AT438" s="209" t="s">
        <v>137</v>
      </c>
      <c r="AU438" s="209" t="s">
        <v>82</v>
      </c>
      <c r="AY438" s="18" t="s">
        <v>135</v>
      </c>
      <c r="BE438" s="210">
        <f>IF(N438="základní",J438,0)</f>
        <v>0</v>
      </c>
      <c r="BF438" s="210">
        <f>IF(N438="snížená",J438,0)</f>
        <v>0</v>
      </c>
      <c r="BG438" s="210">
        <f>IF(N438="zákl. přenesená",J438,0)</f>
        <v>0</v>
      </c>
      <c r="BH438" s="210">
        <f>IF(N438="sníž. přenesená",J438,0)</f>
        <v>0</v>
      </c>
      <c r="BI438" s="210">
        <f>IF(N438="nulová",J438,0)</f>
        <v>0</v>
      </c>
      <c r="BJ438" s="18" t="s">
        <v>80</v>
      </c>
      <c r="BK438" s="210">
        <f>ROUND(I438*H438,2)</f>
        <v>0</v>
      </c>
      <c r="BL438" s="18" t="s">
        <v>232</v>
      </c>
      <c r="BM438" s="209" t="s">
        <v>783</v>
      </c>
    </row>
    <row r="439" spans="1:47" s="2" customFormat="1" ht="12">
      <c r="A439" s="39"/>
      <c r="B439" s="40"/>
      <c r="C439" s="41"/>
      <c r="D439" s="211" t="s">
        <v>144</v>
      </c>
      <c r="E439" s="41"/>
      <c r="F439" s="212" t="s">
        <v>784</v>
      </c>
      <c r="G439" s="41"/>
      <c r="H439" s="41"/>
      <c r="I439" s="213"/>
      <c r="J439" s="41"/>
      <c r="K439" s="41"/>
      <c r="L439" s="45"/>
      <c r="M439" s="214"/>
      <c r="N439" s="215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144</v>
      </c>
      <c r="AU439" s="18" t="s">
        <v>82</v>
      </c>
    </row>
    <row r="440" spans="1:65" s="2" customFormat="1" ht="24.15" customHeight="1">
      <c r="A440" s="39"/>
      <c r="B440" s="40"/>
      <c r="C440" s="198" t="s">
        <v>785</v>
      </c>
      <c r="D440" s="198" t="s">
        <v>137</v>
      </c>
      <c r="E440" s="199" t="s">
        <v>786</v>
      </c>
      <c r="F440" s="200" t="s">
        <v>787</v>
      </c>
      <c r="G440" s="201" t="s">
        <v>173</v>
      </c>
      <c r="H440" s="202">
        <v>0.175</v>
      </c>
      <c r="I440" s="203"/>
      <c r="J440" s="204">
        <f>ROUND(I440*H440,2)</f>
        <v>0</v>
      </c>
      <c r="K440" s="200" t="s">
        <v>141</v>
      </c>
      <c r="L440" s="45"/>
      <c r="M440" s="205" t="s">
        <v>19</v>
      </c>
      <c r="N440" s="206" t="s">
        <v>46</v>
      </c>
      <c r="O440" s="85"/>
      <c r="P440" s="207">
        <f>O440*H440</f>
        <v>0</v>
      </c>
      <c r="Q440" s="207">
        <v>0</v>
      </c>
      <c r="R440" s="207">
        <f>Q440*H440</f>
        <v>0</v>
      </c>
      <c r="S440" s="207">
        <v>0</v>
      </c>
      <c r="T440" s="208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09" t="s">
        <v>232</v>
      </c>
      <c r="AT440" s="209" t="s">
        <v>137</v>
      </c>
      <c r="AU440" s="209" t="s">
        <v>82</v>
      </c>
      <c r="AY440" s="18" t="s">
        <v>135</v>
      </c>
      <c r="BE440" s="210">
        <f>IF(N440="základní",J440,0)</f>
        <v>0</v>
      </c>
      <c r="BF440" s="210">
        <f>IF(N440="snížená",J440,0)</f>
        <v>0</v>
      </c>
      <c r="BG440" s="210">
        <f>IF(N440="zákl. přenesená",J440,0)</f>
        <v>0</v>
      </c>
      <c r="BH440" s="210">
        <f>IF(N440="sníž. přenesená",J440,0)</f>
        <v>0</v>
      </c>
      <c r="BI440" s="210">
        <f>IF(N440="nulová",J440,0)</f>
        <v>0</v>
      </c>
      <c r="BJ440" s="18" t="s">
        <v>80</v>
      </c>
      <c r="BK440" s="210">
        <f>ROUND(I440*H440,2)</f>
        <v>0</v>
      </c>
      <c r="BL440" s="18" t="s">
        <v>232</v>
      </c>
      <c r="BM440" s="209" t="s">
        <v>788</v>
      </c>
    </row>
    <row r="441" spans="1:47" s="2" customFormat="1" ht="12">
      <c r="A441" s="39"/>
      <c r="B441" s="40"/>
      <c r="C441" s="41"/>
      <c r="D441" s="211" t="s">
        <v>144</v>
      </c>
      <c r="E441" s="41"/>
      <c r="F441" s="212" t="s">
        <v>789</v>
      </c>
      <c r="G441" s="41"/>
      <c r="H441" s="41"/>
      <c r="I441" s="213"/>
      <c r="J441" s="41"/>
      <c r="K441" s="41"/>
      <c r="L441" s="45"/>
      <c r="M441" s="214"/>
      <c r="N441" s="215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144</v>
      </c>
      <c r="AU441" s="18" t="s">
        <v>82</v>
      </c>
    </row>
    <row r="442" spans="1:63" s="12" customFormat="1" ht="22.8" customHeight="1">
      <c r="A442" s="12"/>
      <c r="B442" s="182"/>
      <c r="C442" s="183"/>
      <c r="D442" s="184" t="s">
        <v>74</v>
      </c>
      <c r="E442" s="196" t="s">
        <v>790</v>
      </c>
      <c r="F442" s="196" t="s">
        <v>791</v>
      </c>
      <c r="G442" s="183"/>
      <c r="H442" s="183"/>
      <c r="I442" s="186"/>
      <c r="J442" s="197">
        <f>BK442</f>
        <v>0</v>
      </c>
      <c r="K442" s="183"/>
      <c r="L442" s="188"/>
      <c r="M442" s="189"/>
      <c r="N442" s="190"/>
      <c r="O442" s="190"/>
      <c r="P442" s="191">
        <f>SUM(P443:P461)</f>
        <v>0</v>
      </c>
      <c r="Q442" s="190"/>
      <c r="R442" s="191">
        <f>SUM(R443:R461)</f>
        <v>0.08893999999999999</v>
      </c>
      <c r="S442" s="190"/>
      <c r="T442" s="192">
        <f>SUM(T443:T461)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193" t="s">
        <v>82</v>
      </c>
      <c r="AT442" s="194" t="s">
        <v>74</v>
      </c>
      <c r="AU442" s="194" t="s">
        <v>80</v>
      </c>
      <c r="AY442" s="193" t="s">
        <v>135</v>
      </c>
      <c r="BK442" s="195">
        <f>SUM(BK443:BK461)</f>
        <v>0</v>
      </c>
    </row>
    <row r="443" spans="1:65" s="2" customFormat="1" ht="21.75" customHeight="1">
      <c r="A443" s="39"/>
      <c r="B443" s="40"/>
      <c r="C443" s="198" t="s">
        <v>792</v>
      </c>
      <c r="D443" s="198" t="s">
        <v>137</v>
      </c>
      <c r="E443" s="199" t="s">
        <v>793</v>
      </c>
      <c r="F443" s="200" t="s">
        <v>794</v>
      </c>
      <c r="G443" s="201" t="s">
        <v>417</v>
      </c>
      <c r="H443" s="202">
        <v>2</v>
      </c>
      <c r="I443" s="203"/>
      <c r="J443" s="204">
        <f>ROUND(I443*H443,2)</f>
        <v>0</v>
      </c>
      <c r="K443" s="200" t="s">
        <v>141</v>
      </c>
      <c r="L443" s="45"/>
      <c r="M443" s="205" t="s">
        <v>19</v>
      </c>
      <c r="N443" s="206" t="s">
        <v>46</v>
      </c>
      <c r="O443" s="85"/>
      <c r="P443" s="207">
        <f>O443*H443</f>
        <v>0</v>
      </c>
      <c r="Q443" s="207">
        <v>0.01697</v>
      </c>
      <c r="R443" s="207">
        <f>Q443*H443</f>
        <v>0.03394</v>
      </c>
      <c r="S443" s="207">
        <v>0</v>
      </c>
      <c r="T443" s="20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09" t="s">
        <v>232</v>
      </c>
      <c r="AT443" s="209" t="s">
        <v>137</v>
      </c>
      <c r="AU443" s="209" t="s">
        <v>82</v>
      </c>
      <c r="AY443" s="18" t="s">
        <v>135</v>
      </c>
      <c r="BE443" s="210">
        <f>IF(N443="základní",J443,0)</f>
        <v>0</v>
      </c>
      <c r="BF443" s="210">
        <f>IF(N443="snížená",J443,0)</f>
        <v>0</v>
      </c>
      <c r="BG443" s="210">
        <f>IF(N443="zákl. přenesená",J443,0)</f>
        <v>0</v>
      </c>
      <c r="BH443" s="210">
        <f>IF(N443="sníž. přenesená",J443,0)</f>
        <v>0</v>
      </c>
      <c r="BI443" s="210">
        <f>IF(N443="nulová",J443,0)</f>
        <v>0</v>
      </c>
      <c r="BJ443" s="18" t="s">
        <v>80</v>
      </c>
      <c r="BK443" s="210">
        <f>ROUND(I443*H443,2)</f>
        <v>0</v>
      </c>
      <c r="BL443" s="18" t="s">
        <v>232</v>
      </c>
      <c r="BM443" s="209" t="s">
        <v>795</v>
      </c>
    </row>
    <row r="444" spans="1:47" s="2" customFormat="1" ht="12">
      <c r="A444" s="39"/>
      <c r="B444" s="40"/>
      <c r="C444" s="41"/>
      <c r="D444" s="211" t="s">
        <v>144</v>
      </c>
      <c r="E444" s="41"/>
      <c r="F444" s="212" t="s">
        <v>796</v>
      </c>
      <c r="G444" s="41"/>
      <c r="H444" s="41"/>
      <c r="I444" s="213"/>
      <c r="J444" s="41"/>
      <c r="K444" s="41"/>
      <c r="L444" s="45"/>
      <c r="M444" s="214"/>
      <c r="N444" s="215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144</v>
      </c>
      <c r="AU444" s="18" t="s">
        <v>82</v>
      </c>
    </row>
    <row r="445" spans="1:65" s="2" customFormat="1" ht="24.15" customHeight="1">
      <c r="A445" s="39"/>
      <c r="B445" s="40"/>
      <c r="C445" s="198" t="s">
        <v>797</v>
      </c>
      <c r="D445" s="198" t="s">
        <v>137</v>
      </c>
      <c r="E445" s="199" t="s">
        <v>798</v>
      </c>
      <c r="F445" s="200" t="s">
        <v>799</v>
      </c>
      <c r="G445" s="201" t="s">
        <v>417</v>
      </c>
      <c r="H445" s="202">
        <v>2</v>
      </c>
      <c r="I445" s="203"/>
      <c r="J445" s="204">
        <f>ROUND(I445*H445,2)</f>
        <v>0</v>
      </c>
      <c r="K445" s="200" t="s">
        <v>141</v>
      </c>
      <c r="L445" s="45"/>
      <c r="M445" s="205" t="s">
        <v>19</v>
      </c>
      <c r="N445" s="206" t="s">
        <v>46</v>
      </c>
      <c r="O445" s="85"/>
      <c r="P445" s="207">
        <f>O445*H445</f>
        <v>0</v>
      </c>
      <c r="Q445" s="207">
        <v>0.01647</v>
      </c>
      <c r="R445" s="207">
        <f>Q445*H445</f>
        <v>0.03294</v>
      </c>
      <c r="S445" s="207">
        <v>0</v>
      </c>
      <c r="T445" s="208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09" t="s">
        <v>232</v>
      </c>
      <c r="AT445" s="209" t="s">
        <v>137</v>
      </c>
      <c r="AU445" s="209" t="s">
        <v>82</v>
      </c>
      <c r="AY445" s="18" t="s">
        <v>135</v>
      </c>
      <c r="BE445" s="210">
        <f>IF(N445="základní",J445,0)</f>
        <v>0</v>
      </c>
      <c r="BF445" s="210">
        <f>IF(N445="snížená",J445,0)</f>
        <v>0</v>
      </c>
      <c r="BG445" s="210">
        <f>IF(N445="zákl. přenesená",J445,0)</f>
        <v>0</v>
      </c>
      <c r="BH445" s="210">
        <f>IF(N445="sníž. přenesená",J445,0)</f>
        <v>0</v>
      </c>
      <c r="BI445" s="210">
        <f>IF(N445="nulová",J445,0)</f>
        <v>0</v>
      </c>
      <c r="BJ445" s="18" t="s">
        <v>80</v>
      </c>
      <c r="BK445" s="210">
        <f>ROUND(I445*H445,2)</f>
        <v>0</v>
      </c>
      <c r="BL445" s="18" t="s">
        <v>232</v>
      </c>
      <c r="BM445" s="209" t="s">
        <v>800</v>
      </c>
    </row>
    <row r="446" spans="1:47" s="2" customFormat="1" ht="12">
      <c r="A446" s="39"/>
      <c r="B446" s="40"/>
      <c r="C446" s="41"/>
      <c r="D446" s="211" t="s">
        <v>144</v>
      </c>
      <c r="E446" s="41"/>
      <c r="F446" s="212" t="s">
        <v>801</v>
      </c>
      <c r="G446" s="41"/>
      <c r="H446" s="41"/>
      <c r="I446" s="213"/>
      <c r="J446" s="41"/>
      <c r="K446" s="41"/>
      <c r="L446" s="45"/>
      <c r="M446" s="214"/>
      <c r="N446" s="215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144</v>
      </c>
      <c r="AU446" s="18" t="s">
        <v>82</v>
      </c>
    </row>
    <row r="447" spans="1:65" s="2" customFormat="1" ht="21.75" customHeight="1">
      <c r="A447" s="39"/>
      <c r="B447" s="40"/>
      <c r="C447" s="198" t="s">
        <v>802</v>
      </c>
      <c r="D447" s="198" t="s">
        <v>137</v>
      </c>
      <c r="E447" s="199" t="s">
        <v>803</v>
      </c>
      <c r="F447" s="200" t="s">
        <v>804</v>
      </c>
      <c r="G447" s="201" t="s">
        <v>417</v>
      </c>
      <c r="H447" s="202">
        <v>1</v>
      </c>
      <c r="I447" s="203"/>
      <c r="J447" s="204">
        <f>ROUND(I447*H447,2)</f>
        <v>0</v>
      </c>
      <c r="K447" s="200" t="s">
        <v>141</v>
      </c>
      <c r="L447" s="45"/>
      <c r="M447" s="205" t="s">
        <v>19</v>
      </c>
      <c r="N447" s="206" t="s">
        <v>46</v>
      </c>
      <c r="O447" s="85"/>
      <c r="P447" s="207">
        <f>O447*H447</f>
        <v>0</v>
      </c>
      <c r="Q447" s="207">
        <v>0.01475</v>
      </c>
      <c r="R447" s="207">
        <f>Q447*H447</f>
        <v>0.01475</v>
      </c>
      <c r="S447" s="207">
        <v>0</v>
      </c>
      <c r="T447" s="208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09" t="s">
        <v>232</v>
      </c>
      <c r="AT447" s="209" t="s">
        <v>137</v>
      </c>
      <c r="AU447" s="209" t="s">
        <v>82</v>
      </c>
      <c r="AY447" s="18" t="s">
        <v>135</v>
      </c>
      <c r="BE447" s="210">
        <f>IF(N447="základní",J447,0)</f>
        <v>0</v>
      </c>
      <c r="BF447" s="210">
        <f>IF(N447="snížená",J447,0)</f>
        <v>0</v>
      </c>
      <c r="BG447" s="210">
        <f>IF(N447="zákl. přenesená",J447,0)</f>
        <v>0</v>
      </c>
      <c r="BH447" s="210">
        <f>IF(N447="sníž. přenesená",J447,0)</f>
        <v>0</v>
      </c>
      <c r="BI447" s="210">
        <f>IF(N447="nulová",J447,0)</f>
        <v>0</v>
      </c>
      <c r="BJ447" s="18" t="s">
        <v>80</v>
      </c>
      <c r="BK447" s="210">
        <f>ROUND(I447*H447,2)</f>
        <v>0</v>
      </c>
      <c r="BL447" s="18" t="s">
        <v>232</v>
      </c>
      <c r="BM447" s="209" t="s">
        <v>805</v>
      </c>
    </row>
    <row r="448" spans="1:47" s="2" customFormat="1" ht="12">
      <c r="A448" s="39"/>
      <c r="B448" s="40"/>
      <c r="C448" s="41"/>
      <c r="D448" s="211" t="s">
        <v>144</v>
      </c>
      <c r="E448" s="41"/>
      <c r="F448" s="212" t="s">
        <v>806</v>
      </c>
      <c r="G448" s="41"/>
      <c r="H448" s="41"/>
      <c r="I448" s="213"/>
      <c r="J448" s="41"/>
      <c r="K448" s="41"/>
      <c r="L448" s="45"/>
      <c r="M448" s="214"/>
      <c r="N448" s="215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144</v>
      </c>
      <c r="AU448" s="18" t="s">
        <v>82</v>
      </c>
    </row>
    <row r="449" spans="1:65" s="2" customFormat="1" ht="16.5" customHeight="1">
      <c r="A449" s="39"/>
      <c r="B449" s="40"/>
      <c r="C449" s="198" t="s">
        <v>807</v>
      </c>
      <c r="D449" s="198" t="s">
        <v>137</v>
      </c>
      <c r="E449" s="199" t="s">
        <v>808</v>
      </c>
      <c r="F449" s="200" t="s">
        <v>809</v>
      </c>
      <c r="G449" s="201" t="s">
        <v>417</v>
      </c>
      <c r="H449" s="202">
        <v>7</v>
      </c>
      <c r="I449" s="203"/>
      <c r="J449" s="204">
        <f>ROUND(I449*H449,2)</f>
        <v>0</v>
      </c>
      <c r="K449" s="200" t="s">
        <v>141</v>
      </c>
      <c r="L449" s="45"/>
      <c r="M449" s="205" t="s">
        <v>19</v>
      </c>
      <c r="N449" s="206" t="s">
        <v>46</v>
      </c>
      <c r="O449" s="85"/>
      <c r="P449" s="207">
        <f>O449*H449</f>
        <v>0</v>
      </c>
      <c r="Q449" s="207">
        <v>0.00024</v>
      </c>
      <c r="R449" s="207">
        <f>Q449*H449</f>
        <v>0.00168</v>
      </c>
      <c r="S449" s="207">
        <v>0</v>
      </c>
      <c r="T449" s="208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09" t="s">
        <v>232</v>
      </c>
      <c r="AT449" s="209" t="s">
        <v>137</v>
      </c>
      <c r="AU449" s="209" t="s">
        <v>82</v>
      </c>
      <c r="AY449" s="18" t="s">
        <v>135</v>
      </c>
      <c r="BE449" s="210">
        <f>IF(N449="základní",J449,0)</f>
        <v>0</v>
      </c>
      <c r="BF449" s="210">
        <f>IF(N449="snížená",J449,0)</f>
        <v>0</v>
      </c>
      <c r="BG449" s="210">
        <f>IF(N449="zákl. přenesená",J449,0)</f>
        <v>0</v>
      </c>
      <c r="BH449" s="210">
        <f>IF(N449="sníž. přenesená",J449,0)</f>
        <v>0</v>
      </c>
      <c r="BI449" s="210">
        <f>IF(N449="nulová",J449,0)</f>
        <v>0</v>
      </c>
      <c r="BJ449" s="18" t="s">
        <v>80</v>
      </c>
      <c r="BK449" s="210">
        <f>ROUND(I449*H449,2)</f>
        <v>0</v>
      </c>
      <c r="BL449" s="18" t="s">
        <v>232</v>
      </c>
      <c r="BM449" s="209" t="s">
        <v>810</v>
      </c>
    </row>
    <row r="450" spans="1:47" s="2" customFormat="1" ht="12">
      <c r="A450" s="39"/>
      <c r="B450" s="40"/>
      <c r="C450" s="41"/>
      <c r="D450" s="211" t="s">
        <v>144</v>
      </c>
      <c r="E450" s="41"/>
      <c r="F450" s="212" t="s">
        <v>811</v>
      </c>
      <c r="G450" s="41"/>
      <c r="H450" s="41"/>
      <c r="I450" s="213"/>
      <c r="J450" s="41"/>
      <c r="K450" s="41"/>
      <c r="L450" s="45"/>
      <c r="M450" s="214"/>
      <c r="N450" s="215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144</v>
      </c>
      <c r="AU450" s="18" t="s">
        <v>82</v>
      </c>
    </row>
    <row r="451" spans="1:65" s="2" customFormat="1" ht="16.5" customHeight="1">
      <c r="A451" s="39"/>
      <c r="B451" s="40"/>
      <c r="C451" s="198" t="s">
        <v>812</v>
      </c>
      <c r="D451" s="198" t="s">
        <v>137</v>
      </c>
      <c r="E451" s="199" t="s">
        <v>813</v>
      </c>
      <c r="F451" s="200" t="s">
        <v>814</v>
      </c>
      <c r="G451" s="201" t="s">
        <v>417</v>
      </c>
      <c r="H451" s="202">
        <v>2</v>
      </c>
      <c r="I451" s="203"/>
      <c r="J451" s="204">
        <f>ROUND(I451*H451,2)</f>
        <v>0</v>
      </c>
      <c r="K451" s="200" t="s">
        <v>141</v>
      </c>
      <c r="L451" s="45"/>
      <c r="M451" s="205" t="s">
        <v>19</v>
      </c>
      <c r="N451" s="206" t="s">
        <v>46</v>
      </c>
      <c r="O451" s="85"/>
      <c r="P451" s="207">
        <f>O451*H451</f>
        <v>0</v>
      </c>
      <c r="Q451" s="207">
        <v>0.0018</v>
      </c>
      <c r="R451" s="207">
        <f>Q451*H451</f>
        <v>0.0036</v>
      </c>
      <c r="S451" s="207">
        <v>0</v>
      </c>
      <c r="T451" s="208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9" t="s">
        <v>232</v>
      </c>
      <c r="AT451" s="209" t="s">
        <v>137</v>
      </c>
      <c r="AU451" s="209" t="s">
        <v>82</v>
      </c>
      <c r="AY451" s="18" t="s">
        <v>135</v>
      </c>
      <c r="BE451" s="210">
        <f>IF(N451="základní",J451,0)</f>
        <v>0</v>
      </c>
      <c r="BF451" s="210">
        <f>IF(N451="snížená",J451,0)</f>
        <v>0</v>
      </c>
      <c r="BG451" s="210">
        <f>IF(N451="zákl. přenesená",J451,0)</f>
        <v>0</v>
      </c>
      <c r="BH451" s="210">
        <f>IF(N451="sníž. přenesená",J451,0)</f>
        <v>0</v>
      </c>
      <c r="BI451" s="210">
        <f>IF(N451="nulová",J451,0)</f>
        <v>0</v>
      </c>
      <c r="BJ451" s="18" t="s">
        <v>80</v>
      </c>
      <c r="BK451" s="210">
        <f>ROUND(I451*H451,2)</f>
        <v>0</v>
      </c>
      <c r="BL451" s="18" t="s">
        <v>232</v>
      </c>
      <c r="BM451" s="209" t="s">
        <v>815</v>
      </c>
    </row>
    <row r="452" spans="1:47" s="2" customFormat="1" ht="12">
      <c r="A452" s="39"/>
      <c r="B452" s="40"/>
      <c r="C452" s="41"/>
      <c r="D452" s="211" t="s">
        <v>144</v>
      </c>
      <c r="E452" s="41"/>
      <c r="F452" s="212" t="s">
        <v>816</v>
      </c>
      <c r="G452" s="41"/>
      <c r="H452" s="41"/>
      <c r="I452" s="213"/>
      <c r="J452" s="41"/>
      <c r="K452" s="41"/>
      <c r="L452" s="45"/>
      <c r="M452" s="214"/>
      <c r="N452" s="215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144</v>
      </c>
      <c r="AU452" s="18" t="s">
        <v>82</v>
      </c>
    </row>
    <row r="453" spans="1:65" s="2" customFormat="1" ht="16.5" customHeight="1">
      <c r="A453" s="39"/>
      <c r="B453" s="40"/>
      <c r="C453" s="198" t="s">
        <v>817</v>
      </c>
      <c r="D453" s="198" t="s">
        <v>137</v>
      </c>
      <c r="E453" s="199" t="s">
        <v>818</v>
      </c>
      <c r="F453" s="200" t="s">
        <v>819</v>
      </c>
      <c r="G453" s="201" t="s">
        <v>417</v>
      </c>
      <c r="H453" s="202">
        <v>1</v>
      </c>
      <c r="I453" s="203"/>
      <c r="J453" s="204">
        <f>ROUND(I453*H453,2)</f>
        <v>0</v>
      </c>
      <c r="K453" s="200" t="s">
        <v>141</v>
      </c>
      <c r="L453" s="45"/>
      <c r="M453" s="205" t="s">
        <v>19</v>
      </c>
      <c r="N453" s="206" t="s">
        <v>46</v>
      </c>
      <c r="O453" s="85"/>
      <c r="P453" s="207">
        <f>O453*H453</f>
        <v>0</v>
      </c>
      <c r="Q453" s="207">
        <v>0.00172</v>
      </c>
      <c r="R453" s="207">
        <f>Q453*H453</f>
        <v>0.00172</v>
      </c>
      <c r="S453" s="207">
        <v>0</v>
      </c>
      <c r="T453" s="208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09" t="s">
        <v>232</v>
      </c>
      <c r="AT453" s="209" t="s">
        <v>137</v>
      </c>
      <c r="AU453" s="209" t="s">
        <v>82</v>
      </c>
      <c r="AY453" s="18" t="s">
        <v>135</v>
      </c>
      <c r="BE453" s="210">
        <f>IF(N453="základní",J453,0)</f>
        <v>0</v>
      </c>
      <c r="BF453" s="210">
        <f>IF(N453="snížená",J453,0)</f>
        <v>0</v>
      </c>
      <c r="BG453" s="210">
        <f>IF(N453="zákl. přenesená",J453,0)</f>
        <v>0</v>
      </c>
      <c r="BH453" s="210">
        <f>IF(N453="sníž. přenesená",J453,0)</f>
        <v>0</v>
      </c>
      <c r="BI453" s="210">
        <f>IF(N453="nulová",J453,0)</f>
        <v>0</v>
      </c>
      <c r="BJ453" s="18" t="s">
        <v>80</v>
      </c>
      <c r="BK453" s="210">
        <f>ROUND(I453*H453,2)</f>
        <v>0</v>
      </c>
      <c r="BL453" s="18" t="s">
        <v>232</v>
      </c>
      <c r="BM453" s="209" t="s">
        <v>820</v>
      </c>
    </row>
    <row r="454" spans="1:47" s="2" customFormat="1" ht="12">
      <c r="A454" s="39"/>
      <c r="B454" s="40"/>
      <c r="C454" s="41"/>
      <c r="D454" s="211" t="s">
        <v>144</v>
      </c>
      <c r="E454" s="41"/>
      <c r="F454" s="212" t="s">
        <v>821</v>
      </c>
      <c r="G454" s="41"/>
      <c r="H454" s="41"/>
      <c r="I454" s="213"/>
      <c r="J454" s="41"/>
      <c r="K454" s="41"/>
      <c r="L454" s="45"/>
      <c r="M454" s="214"/>
      <c r="N454" s="215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144</v>
      </c>
      <c r="AU454" s="18" t="s">
        <v>82</v>
      </c>
    </row>
    <row r="455" spans="1:65" s="2" customFormat="1" ht="16.5" customHeight="1">
      <c r="A455" s="39"/>
      <c r="B455" s="40"/>
      <c r="C455" s="198" t="s">
        <v>822</v>
      </c>
      <c r="D455" s="198" t="s">
        <v>137</v>
      </c>
      <c r="E455" s="199" t="s">
        <v>823</v>
      </c>
      <c r="F455" s="200" t="s">
        <v>824</v>
      </c>
      <c r="G455" s="201" t="s">
        <v>245</v>
      </c>
      <c r="H455" s="202">
        <v>1</v>
      </c>
      <c r="I455" s="203"/>
      <c r="J455" s="204">
        <f>ROUND(I455*H455,2)</f>
        <v>0</v>
      </c>
      <c r="K455" s="200" t="s">
        <v>141</v>
      </c>
      <c r="L455" s="45"/>
      <c r="M455" s="205" t="s">
        <v>19</v>
      </c>
      <c r="N455" s="206" t="s">
        <v>46</v>
      </c>
      <c r="O455" s="85"/>
      <c r="P455" s="207">
        <f>O455*H455</f>
        <v>0</v>
      </c>
      <c r="Q455" s="207">
        <v>0.00031</v>
      </c>
      <c r="R455" s="207">
        <f>Q455*H455</f>
        <v>0.00031</v>
      </c>
      <c r="S455" s="207">
        <v>0</v>
      </c>
      <c r="T455" s="208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09" t="s">
        <v>232</v>
      </c>
      <c r="AT455" s="209" t="s">
        <v>137</v>
      </c>
      <c r="AU455" s="209" t="s">
        <v>82</v>
      </c>
      <c r="AY455" s="18" t="s">
        <v>135</v>
      </c>
      <c r="BE455" s="210">
        <f>IF(N455="základní",J455,0)</f>
        <v>0</v>
      </c>
      <c r="BF455" s="210">
        <f>IF(N455="snížená",J455,0)</f>
        <v>0</v>
      </c>
      <c r="BG455" s="210">
        <f>IF(N455="zákl. přenesená",J455,0)</f>
        <v>0</v>
      </c>
      <c r="BH455" s="210">
        <f>IF(N455="sníž. přenesená",J455,0)</f>
        <v>0</v>
      </c>
      <c r="BI455" s="210">
        <f>IF(N455="nulová",J455,0)</f>
        <v>0</v>
      </c>
      <c r="BJ455" s="18" t="s">
        <v>80</v>
      </c>
      <c r="BK455" s="210">
        <f>ROUND(I455*H455,2)</f>
        <v>0</v>
      </c>
      <c r="BL455" s="18" t="s">
        <v>232</v>
      </c>
      <c r="BM455" s="209" t="s">
        <v>825</v>
      </c>
    </row>
    <row r="456" spans="1:47" s="2" customFormat="1" ht="12">
      <c r="A456" s="39"/>
      <c r="B456" s="40"/>
      <c r="C456" s="41"/>
      <c r="D456" s="211" t="s">
        <v>144</v>
      </c>
      <c r="E456" s="41"/>
      <c r="F456" s="212" t="s">
        <v>826</v>
      </c>
      <c r="G456" s="41"/>
      <c r="H456" s="41"/>
      <c r="I456" s="213"/>
      <c r="J456" s="41"/>
      <c r="K456" s="41"/>
      <c r="L456" s="45"/>
      <c r="M456" s="214"/>
      <c r="N456" s="215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144</v>
      </c>
      <c r="AU456" s="18" t="s">
        <v>82</v>
      </c>
    </row>
    <row r="457" spans="1:51" s="13" customFormat="1" ht="12">
      <c r="A457" s="13"/>
      <c r="B457" s="218"/>
      <c r="C457" s="219"/>
      <c r="D457" s="216" t="s">
        <v>148</v>
      </c>
      <c r="E457" s="220" t="s">
        <v>19</v>
      </c>
      <c r="F457" s="221" t="s">
        <v>827</v>
      </c>
      <c r="G457" s="219"/>
      <c r="H457" s="222">
        <v>1</v>
      </c>
      <c r="I457" s="223"/>
      <c r="J457" s="219"/>
      <c r="K457" s="219"/>
      <c r="L457" s="224"/>
      <c r="M457" s="225"/>
      <c r="N457" s="226"/>
      <c r="O457" s="226"/>
      <c r="P457" s="226"/>
      <c r="Q457" s="226"/>
      <c r="R457" s="226"/>
      <c r="S457" s="226"/>
      <c r="T457" s="22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28" t="s">
        <v>148</v>
      </c>
      <c r="AU457" s="228" t="s">
        <v>82</v>
      </c>
      <c r="AV457" s="13" t="s">
        <v>82</v>
      </c>
      <c r="AW457" s="13" t="s">
        <v>36</v>
      </c>
      <c r="AX457" s="13" t="s">
        <v>80</v>
      </c>
      <c r="AY457" s="228" t="s">
        <v>135</v>
      </c>
    </row>
    <row r="458" spans="1:65" s="2" customFormat="1" ht="24.15" customHeight="1">
      <c r="A458" s="39"/>
      <c r="B458" s="40"/>
      <c r="C458" s="198" t="s">
        <v>828</v>
      </c>
      <c r="D458" s="198" t="s">
        <v>137</v>
      </c>
      <c r="E458" s="199" t="s">
        <v>829</v>
      </c>
      <c r="F458" s="200" t="s">
        <v>830</v>
      </c>
      <c r="G458" s="201" t="s">
        <v>173</v>
      </c>
      <c r="H458" s="202">
        <v>0.089</v>
      </c>
      <c r="I458" s="203"/>
      <c r="J458" s="204">
        <f>ROUND(I458*H458,2)</f>
        <v>0</v>
      </c>
      <c r="K458" s="200" t="s">
        <v>141</v>
      </c>
      <c r="L458" s="45"/>
      <c r="M458" s="205" t="s">
        <v>19</v>
      </c>
      <c r="N458" s="206" t="s">
        <v>46</v>
      </c>
      <c r="O458" s="85"/>
      <c r="P458" s="207">
        <f>O458*H458</f>
        <v>0</v>
      </c>
      <c r="Q458" s="207">
        <v>0</v>
      </c>
      <c r="R458" s="207">
        <f>Q458*H458</f>
        <v>0</v>
      </c>
      <c r="S458" s="207">
        <v>0</v>
      </c>
      <c r="T458" s="208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09" t="s">
        <v>232</v>
      </c>
      <c r="AT458" s="209" t="s">
        <v>137</v>
      </c>
      <c r="AU458" s="209" t="s">
        <v>82</v>
      </c>
      <c r="AY458" s="18" t="s">
        <v>135</v>
      </c>
      <c r="BE458" s="210">
        <f>IF(N458="základní",J458,0)</f>
        <v>0</v>
      </c>
      <c r="BF458" s="210">
        <f>IF(N458="snížená",J458,0)</f>
        <v>0</v>
      </c>
      <c r="BG458" s="210">
        <f>IF(N458="zákl. přenesená",J458,0)</f>
        <v>0</v>
      </c>
      <c r="BH458" s="210">
        <f>IF(N458="sníž. přenesená",J458,0)</f>
        <v>0</v>
      </c>
      <c r="BI458" s="210">
        <f>IF(N458="nulová",J458,0)</f>
        <v>0</v>
      </c>
      <c r="BJ458" s="18" t="s">
        <v>80</v>
      </c>
      <c r="BK458" s="210">
        <f>ROUND(I458*H458,2)</f>
        <v>0</v>
      </c>
      <c r="BL458" s="18" t="s">
        <v>232</v>
      </c>
      <c r="BM458" s="209" t="s">
        <v>831</v>
      </c>
    </row>
    <row r="459" spans="1:47" s="2" customFormat="1" ht="12">
      <c r="A459" s="39"/>
      <c r="B459" s="40"/>
      <c r="C459" s="41"/>
      <c r="D459" s="211" t="s">
        <v>144</v>
      </c>
      <c r="E459" s="41"/>
      <c r="F459" s="212" t="s">
        <v>832</v>
      </c>
      <c r="G459" s="41"/>
      <c r="H459" s="41"/>
      <c r="I459" s="213"/>
      <c r="J459" s="41"/>
      <c r="K459" s="41"/>
      <c r="L459" s="45"/>
      <c r="M459" s="214"/>
      <c r="N459" s="215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144</v>
      </c>
      <c r="AU459" s="18" t="s">
        <v>82</v>
      </c>
    </row>
    <row r="460" spans="1:65" s="2" customFormat="1" ht="24.15" customHeight="1">
      <c r="A460" s="39"/>
      <c r="B460" s="40"/>
      <c r="C460" s="198" t="s">
        <v>833</v>
      </c>
      <c r="D460" s="198" t="s">
        <v>137</v>
      </c>
      <c r="E460" s="199" t="s">
        <v>834</v>
      </c>
      <c r="F460" s="200" t="s">
        <v>835</v>
      </c>
      <c r="G460" s="201" t="s">
        <v>173</v>
      </c>
      <c r="H460" s="202">
        <v>0.089</v>
      </c>
      <c r="I460" s="203"/>
      <c r="J460" s="204">
        <f>ROUND(I460*H460,2)</f>
        <v>0</v>
      </c>
      <c r="K460" s="200" t="s">
        <v>141</v>
      </c>
      <c r="L460" s="45"/>
      <c r="M460" s="205" t="s">
        <v>19</v>
      </c>
      <c r="N460" s="206" t="s">
        <v>46</v>
      </c>
      <c r="O460" s="85"/>
      <c r="P460" s="207">
        <f>O460*H460</f>
        <v>0</v>
      </c>
      <c r="Q460" s="207">
        <v>0</v>
      </c>
      <c r="R460" s="207">
        <f>Q460*H460</f>
        <v>0</v>
      </c>
      <c r="S460" s="207">
        <v>0</v>
      </c>
      <c r="T460" s="208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09" t="s">
        <v>232</v>
      </c>
      <c r="AT460" s="209" t="s">
        <v>137</v>
      </c>
      <c r="AU460" s="209" t="s">
        <v>82</v>
      </c>
      <c r="AY460" s="18" t="s">
        <v>135</v>
      </c>
      <c r="BE460" s="210">
        <f>IF(N460="základní",J460,0)</f>
        <v>0</v>
      </c>
      <c r="BF460" s="210">
        <f>IF(N460="snížená",J460,0)</f>
        <v>0</v>
      </c>
      <c r="BG460" s="210">
        <f>IF(N460="zákl. přenesená",J460,0)</f>
        <v>0</v>
      </c>
      <c r="BH460" s="210">
        <f>IF(N460="sníž. přenesená",J460,0)</f>
        <v>0</v>
      </c>
      <c r="BI460" s="210">
        <f>IF(N460="nulová",J460,0)</f>
        <v>0</v>
      </c>
      <c r="BJ460" s="18" t="s">
        <v>80</v>
      </c>
      <c r="BK460" s="210">
        <f>ROUND(I460*H460,2)</f>
        <v>0</v>
      </c>
      <c r="BL460" s="18" t="s">
        <v>232</v>
      </c>
      <c r="BM460" s="209" t="s">
        <v>836</v>
      </c>
    </row>
    <row r="461" spans="1:47" s="2" customFormat="1" ht="12">
      <c r="A461" s="39"/>
      <c r="B461" s="40"/>
      <c r="C461" s="41"/>
      <c r="D461" s="211" t="s">
        <v>144</v>
      </c>
      <c r="E461" s="41"/>
      <c r="F461" s="212" t="s">
        <v>837</v>
      </c>
      <c r="G461" s="41"/>
      <c r="H461" s="41"/>
      <c r="I461" s="213"/>
      <c r="J461" s="41"/>
      <c r="K461" s="41"/>
      <c r="L461" s="45"/>
      <c r="M461" s="214"/>
      <c r="N461" s="215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144</v>
      </c>
      <c r="AU461" s="18" t="s">
        <v>82</v>
      </c>
    </row>
    <row r="462" spans="1:63" s="12" customFormat="1" ht="22.8" customHeight="1">
      <c r="A462" s="12"/>
      <c r="B462" s="182"/>
      <c r="C462" s="183"/>
      <c r="D462" s="184" t="s">
        <v>74</v>
      </c>
      <c r="E462" s="196" t="s">
        <v>838</v>
      </c>
      <c r="F462" s="196" t="s">
        <v>839</v>
      </c>
      <c r="G462" s="183"/>
      <c r="H462" s="183"/>
      <c r="I462" s="186"/>
      <c r="J462" s="197">
        <f>BK462</f>
        <v>0</v>
      </c>
      <c r="K462" s="183"/>
      <c r="L462" s="188"/>
      <c r="M462" s="189"/>
      <c r="N462" s="190"/>
      <c r="O462" s="190"/>
      <c r="P462" s="191">
        <f>SUM(P463:P468)</f>
        <v>0</v>
      </c>
      <c r="Q462" s="190"/>
      <c r="R462" s="191">
        <f>SUM(R463:R468)</f>
        <v>0.0184</v>
      </c>
      <c r="S462" s="190"/>
      <c r="T462" s="192">
        <f>SUM(T463:T468)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93" t="s">
        <v>82</v>
      </c>
      <c r="AT462" s="194" t="s">
        <v>74</v>
      </c>
      <c r="AU462" s="194" t="s">
        <v>80</v>
      </c>
      <c r="AY462" s="193" t="s">
        <v>135</v>
      </c>
      <c r="BK462" s="195">
        <f>SUM(BK463:BK468)</f>
        <v>0</v>
      </c>
    </row>
    <row r="463" spans="1:65" s="2" customFormat="1" ht="24.15" customHeight="1">
      <c r="A463" s="39"/>
      <c r="B463" s="40"/>
      <c r="C463" s="198" t="s">
        <v>840</v>
      </c>
      <c r="D463" s="198" t="s">
        <v>137</v>
      </c>
      <c r="E463" s="199" t="s">
        <v>841</v>
      </c>
      <c r="F463" s="200" t="s">
        <v>842</v>
      </c>
      <c r="G463" s="201" t="s">
        <v>417</v>
      </c>
      <c r="H463" s="202">
        <v>2</v>
      </c>
      <c r="I463" s="203"/>
      <c r="J463" s="204">
        <f>ROUND(I463*H463,2)</f>
        <v>0</v>
      </c>
      <c r="K463" s="200" t="s">
        <v>141</v>
      </c>
      <c r="L463" s="45"/>
      <c r="M463" s="205" t="s">
        <v>19</v>
      </c>
      <c r="N463" s="206" t="s">
        <v>46</v>
      </c>
      <c r="O463" s="85"/>
      <c r="P463" s="207">
        <f>O463*H463</f>
        <v>0</v>
      </c>
      <c r="Q463" s="207">
        <v>0.0092</v>
      </c>
      <c r="R463" s="207">
        <f>Q463*H463</f>
        <v>0.0184</v>
      </c>
      <c r="S463" s="207">
        <v>0</v>
      </c>
      <c r="T463" s="20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09" t="s">
        <v>232</v>
      </c>
      <c r="AT463" s="209" t="s">
        <v>137</v>
      </c>
      <c r="AU463" s="209" t="s">
        <v>82</v>
      </c>
      <c r="AY463" s="18" t="s">
        <v>135</v>
      </c>
      <c r="BE463" s="210">
        <f>IF(N463="základní",J463,0)</f>
        <v>0</v>
      </c>
      <c r="BF463" s="210">
        <f>IF(N463="snížená",J463,0)</f>
        <v>0</v>
      </c>
      <c r="BG463" s="210">
        <f>IF(N463="zákl. přenesená",J463,0)</f>
        <v>0</v>
      </c>
      <c r="BH463" s="210">
        <f>IF(N463="sníž. přenesená",J463,0)</f>
        <v>0</v>
      </c>
      <c r="BI463" s="210">
        <f>IF(N463="nulová",J463,0)</f>
        <v>0</v>
      </c>
      <c r="BJ463" s="18" t="s">
        <v>80</v>
      </c>
      <c r="BK463" s="210">
        <f>ROUND(I463*H463,2)</f>
        <v>0</v>
      </c>
      <c r="BL463" s="18" t="s">
        <v>232</v>
      </c>
      <c r="BM463" s="209" t="s">
        <v>843</v>
      </c>
    </row>
    <row r="464" spans="1:47" s="2" customFormat="1" ht="12">
      <c r="A464" s="39"/>
      <c r="B464" s="40"/>
      <c r="C464" s="41"/>
      <c r="D464" s="211" t="s">
        <v>144</v>
      </c>
      <c r="E464" s="41"/>
      <c r="F464" s="212" t="s">
        <v>844</v>
      </c>
      <c r="G464" s="41"/>
      <c r="H464" s="41"/>
      <c r="I464" s="213"/>
      <c r="J464" s="41"/>
      <c r="K464" s="41"/>
      <c r="L464" s="45"/>
      <c r="M464" s="214"/>
      <c r="N464" s="215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144</v>
      </c>
      <c r="AU464" s="18" t="s">
        <v>82</v>
      </c>
    </row>
    <row r="465" spans="1:65" s="2" customFormat="1" ht="24.15" customHeight="1">
      <c r="A465" s="39"/>
      <c r="B465" s="40"/>
      <c r="C465" s="198" t="s">
        <v>845</v>
      </c>
      <c r="D465" s="198" t="s">
        <v>137</v>
      </c>
      <c r="E465" s="199" t="s">
        <v>846</v>
      </c>
      <c r="F465" s="200" t="s">
        <v>847</v>
      </c>
      <c r="G465" s="201" t="s">
        <v>173</v>
      </c>
      <c r="H465" s="202">
        <v>0.018</v>
      </c>
      <c r="I465" s="203"/>
      <c r="J465" s="204">
        <f>ROUND(I465*H465,2)</f>
        <v>0</v>
      </c>
      <c r="K465" s="200" t="s">
        <v>141</v>
      </c>
      <c r="L465" s="45"/>
      <c r="M465" s="205" t="s">
        <v>19</v>
      </c>
      <c r="N465" s="206" t="s">
        <v>46</v>
      </c>
      <c r="O465" s="85"/>
      <c r="P465" s="207">
        <f>O465*H465</f>
        <v>0</v>
      </c>
      <c r="Q465" s="207">
        <v>0</v>
      </c>
      <c r="R465" s="207">
        <f>Q465*H465</f>
        <v>0</v>
      </c>
      <c r="S465" s="207">
        <v>0</v>
      </c>
      <c r="T465" s="208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09" t="s">
        <v>232</v>
      </c>
      <c r="AT465" s="209" t="s">
        <v>137</v>
      </c>
      <c r="AU465" s="209" t="s">
        <v>82</v>
      </c>
      <c r="AY465" s="18" t="s">
        <v>135</v>
      </c>
      <c r="BE465" s="210">
        <f>IF(N465="základní",J465,0)</f>
        <v>0</v>
      </c>
      <c r="BF465" s="210">
        <f>IF(N465="snížená",J465,0)</f>
        <v>0</v>
      </c>
      <c r="BG465" s="210">
        <f>IF(N465="zákl. přenesená",J465,0)</f>
        <v>0</v>
      </c>
      <c r="BH465" s="210">
        <f>IF(N465="sníž. přenesená",J465,0)</f>
        <v>0</v>
      </c>
      <c r="BI465" s="210">
        <f>IF(N465="nulová",J465,0)</f>
        <v>0</v>
      </c>
      <c r="BJ465" s="18" t="s">
        <v>80</v>
      </c>
      <c r="BK465" s="210">
        <f>ROUND(I465*H465,2)</f>
        <v>0</v>
      </c>
      <c r="BL465" s="18" t="s">
        <v>232</v>
      </c>
      <c r="BM465" s="209" t="s">
        <v>848</v>
      </c>
    </row>
    <row r="466" spans="1:47" s="2" customFormat="1" ht="12">
      <c r="A466" s="39"/>
      <c r="B466" s="40"/>
      <c r="C466" s="41"/>
      <c r="D466" s="211" t="s">
        <v>144</v>
      </c>
      <c r="E466" s="41"/>
      <c r="F466" s="212" t="s">
        <v>849</v>
      </c>
      <c r="G466" s="41"/>
      <c r="H466" s="41"/>
      <c r="I466" s="213"/>
      <c r="J466" s="41"/>
      <c r="K466" s="41"/>
      <c r="L466" s="45"/>
      <c r="M466" s="214"/>
      <c r="N466" s="215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144</v>
      </c>
      <c r="AU466" s="18" t="s">
        <v>82</v>
      </c>
    </row>
    <row r="467" spans="1:65" s="2" customFormat="1" ht="24.15" customHeight="1">
      <c r="A467" s="39"/>
      <c r="B467" s="40"/>
      <c r="C467" s="198" t="s">
        <v>850</v>
      </c>
      <c r="D467" s="198" t="s">
        <v>137</v>
      </c>
      <c r="E467" s="199" t="s">
        <v>851</v>
      </c>
      <c r="F467" s="200" t="s">
        <v>852</v>
      </c>
      <c r="G467" s="201" t="s">
        <v>173</v>
      </c>
      <c r="H467" s="202">
        <v>0.018</v>
      </c>
      <c r="I467" s="203"/>
      <c r="J467" s="204">
        <f>ROUND(I467*H467,2)</f>
        <v>0</v>
      </c>
      <c r="K467" s="200" t="s">
        <v>141</v>
      </c>
      <c r="L467" s="45"/>
      <c r="M467" s="205" t="s">
        <v>19</v>
      </c>
      <c r="N467" s="206" t="s">
        <v>46</v>
      </c>
      <c r="O467" s="85"/>
      <c r="P467" s="207">
        <f>O467*H467</f>
        <v>0</v>
      </c>
      <c r="Q467" s="207">
        <v>0</v>
      </c>
      <c r="R467" s="207">
        <f>Q467*H467</f>
        <v>0</v>
      </c>
      <c r="S467" s="207">
        <v>0</v>
      </c>
      <c r="T467" s="208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09" t="s">
        <v>232</v>
      </c>
      <c r="AT467" s="209" t="s">
        <v>137</v>
      </c>
      <c r="AU467" s="209" t="s">
        <v>82</v>
      </c>
      <c r="AY467" s="18" t="s">
        <v>135</v>
      </c>
      <c r="BE467" s="210">
        <f>IF(N467="základní",J467,0)</f>
        <v>0</v>
      </c>
      <c r="BF467" s="210">
        <f>IF(N467="snížená",J467,0)</f>
        <v>0</v>
      </c>
      <c r="BG467" s="210">
        <f>IF(N467="zákl. přenesená",J467,0)</f>
        <v>0</v>
      </c>
      <c r="BH467" s="210">
        <f>IF(N467="sníž. přenesená",J467,0)</f>
        <v>0</v>
      </c>
      <c r="BI467" s="210">
        <f>IF(N467="nulová",J467,0)</f>
        <v>0</v>
      </c>
      <c r="BJ467" s="18" t="s">
        <v>80</v>
      </c>
      <c r="BK467" s="210">
        <f>ROUND(I467*H467,2)</f>
        <v>0</v>
      </c>
      <c r="BL467" s="18" t="s">
        <v>232</v>
      </c>
      <c r="BM467" s="209" t="s">
        <v>853</v>
      </c>
    </row>
    <row r="468" spans="1:47" s="2" customFormat="1" ht="12">
      <c r="A468" s="39"/>
      <c r="B468" s="40"/>
      <c r="C468" s="41"/>
      <c r="D468" s="211" t="s">
        <v>144</v>
      </c>
      <c r="E468" s="41"/>
      <c r="F468" s="212" t="s">
        <v>854</v>
      </c>
      <c r="G468" s="41"/>
      <c r="H468" s="41"/>
      <c r="I468" s="213"/>
      <c r="J468" s="41"/>
      <c r="K468" s="41"/>
      <c r="L468" s="45"/>
      <c r="M468" s="214"/>
      <c r="N468" s="215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144</v>
      </c>
      <c r="AU468" s="18" t="s">
        <v>82</v>
      </c>
    </row>
    <row r="469" spans="1:63" s="12" customFormat="1" ht="22.8" customHeight="1">
      <c r="A469" s="12"/>
      <c r="B469" s="182"/>
      <c r="C469" s="183"/>
      <c r="D469" s="184" t="s">
        <v>74</v>
      </c>
      <c r="E469" s="196" t="s">
        <v>855</v>
      </c>
      <c r="F469" s="196" t="s">
        <v>856</v>
      </c>
      <c r="G469" s="183"/>
      <c r="H469" s="183"/>
      <c r="I469" s="186"/>
      <c r="J469" s="197">
        <f>BK469</f>
        <v>0</v>
      </c>
      <c r="K469" s="183"/>
      <c r="L469" s="188"/>
      <c r="M469" s="189"/>
      <c r="N469" s="190"/>
      <c r="O469" s="190"/>
      <c r="P469" s="191">
        <f>SUM(P470:P480)</f>
        <v>0</v>
      </c>
      <c r="Q469" s="190"/>
      <c r="R469" s="191">
        <f>SUM(R470:R480)</f>
        <v>0.01146</v>
      </c>
      <c r="S469" s="190"/>
      <c r="T469" s="192">
        <f>SUM(T470:T480)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93" t="s">
        <v>82</v>
      </c>
      <c r="AT469" s="194" t="s">
        <v>74</v>
      </c>
      <c r="AU469" s="194" t="s">
        <v>80</v>
      </c>
      <c r="AY469" s="193" t="s">
        <v>135</v>
      </c>
      <c r="BK469" s="195">
        <f>SUM(BK470:BK480)</f>
        <v>0</v>
      </c>
    </row>
    <row r="470" spans="1:65" s="2" customFormat="1" ht="16.5" customHeight="1">
      <c r="A470" s="39"/>
      <c r="B470" s="40"/>
      <c r="C470" s="198" t="s">
        <v>857</v>
      </c>
      <c r="D470" s="198" t="s">
        <v>137</v>
      </c>
      <c r="E470" s="199" t="s">
        <v>858</v>
      </c>
      <c r="F470" s="200" t="s">
        <v>859</v>
      </c>
      <c r="G470" s="201" t="s">
        <v>670</v>
      </c>
      <c r="H470" s="202">
        <v>2</v>
      </c>
      <c r="I470" s="203"/>
      <c r="J470" s="204">
        <f>ROUND(I470*H470,2)</f>
        <v>0</v>
      </c>
      <c r="K470" s="200" t="s">
        <v>671</v>
      </c>
      <c r="L470" s="45"/>
      <c r="M470" s="205" t="s">
        <v>19</v>
      </c>
      <c r="N470" s="206" t="s">
        <v>46</v>
      </c>
      <c r="O470" s="85"/>
      <c r="P470" s="207">
        <f>O470*H470</f>
        <v>0</v>
      </c>
      <c r="Q470" s="207">
        <v>0</v>
      </c>
      <c r="R470" s="207">
        <f>Q470*H470</f>
        <v>0</v>
      </c>
      <c r="S470" s="207">
        <v>0</v>
      </c>
      <c r="T470" s="20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09" t="s">
        <v>232</v>
      </c>
      <c r="AT470" s="209" t="s">
        <v>137</v>
      </c>
      <c r="AU470" s="209" t="s">
        <v>82</v>
      </c>
      <c r="AY470" s="18" t="s">
        <v>135</v>
      </c>
      <c r="BE470" s="210">
        <f>IF(N470="základní",J470,0)</f>
        <v>0</v>
      </c>
      <c r="BF470" s="210">
        <f>IF(N470="snížená",J470,0)</f>
        <v>0</v>
      </c>
      <c r="BG470" s="210">
        <f>IF(N470="zákl. přenesená",J470,0)</f>
        <v>0</v>
      </c>
      <c r="BH470" s="210">
        <f>IF(N470="sníž. přenesená",J470,0)</f>
        <v>0</v>
      </c>
      <c r="BI470" s="210">
        <f>IF(N470="nulová",J470,0)</f>
        <v>0</v>
      </c>
      <c r="BJ470" s="18" t="s">
        <v>80</v>
      </c>
      <c r="BK470" s="210">
        <f>ROUND(I470*H470,2)</f>
        <v>0</v>
      </c>
      <c r="BL470" s="18" t="s">
        <v>232</v>
      </c>
      <c r="BM470" s="209" t="s">
        <v>860</v>
      </c>
    </row>
    <row r="471" spans="1:65" s="2" customFormat="1" ht="16.5" customHeight="1">
      <c r="A471" s="39"/>
      <c r="B471" s="40"/>
      <c r="C471" s="198" t="s">
        <v>861</v>
      </c>
      <c r="D471" s="198" t="s">
        <v>137</v>
      </c>
      <c r="E471" s="199" t="s">
        <v>862</v>
      </c>
      <c r="F471" s="200" t="s">
        <v>863</v>
      </c>
      <c r="G471" s="201" t="s">
        <v>222</v>
      </c>
      <c r="H471" s="202">
        <v>12</v>
      </c>
      <c r="I471" s="203"/>
      <c r="J471" s="204">
        <f>ROUND(I471*H471,2)</f>
        <v>0</v>
      </c>
      <c r="K471" s="200" t="s">
        <v>141</v>
      </c>
      <c r="L471" s="45"/>
      <c r="M471" s="205" t="s">
        <v>19</v>
      </c>
      <c r="N471" s="206" t="s">
        <v>46</v>
      </c>
      <c r="O471" s="85"/>
      <c r="P471" s="207">
        <f>O471*H471</f>
        <v>0</v>
      </c>
      <c r="Q471" s="207">
        <v>0.00038</v>
      </c>
      <c r="R471" s="207">
        <f>Q471*H471</f>
        <v>0.00456</v>
      </c>
      <c r="S471" s="207">
        <v>0</v>
      </c>
      <c r="T471" s="208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09" t="s">
        <v>232</v>
      </c>
      <c r="AT471" s="209" t="s">
        <v>137</v>
      </c>
      <c r="AU471" s="209" t="s">
        <v>82</v>
      </c>
      <c r="AY471" s="18" t="s">
        <v>135</v>
      </c>
      <c r="BE471" s="210">
        <f>IF(N471="základní",J471,0)</f>
        <v>0</v>
      </c>
      <c r="BF471" s="210">
        <f>IF(N471="snížená",J471,0)</f>
        <v>0</v>
      </c>
      <c r="BG471" s="210">
        <f>IF(N471="zákl. přenesená",J471,0)</f>
        <v>0</v>
      </c>
      <c r="BH471" s="210">
        <f>IF(N471="sníž. přenesená",J471,0)</f>
        <v>0</v>
      </c>
      <c r="BI471" s="210">
        <f>IF(N471="nulová",J471,0)</f>
        <v>0</v>
      </c>
      <c r="BJ471" s="18" t="s">
        <v>80</v>
      </c>
      <c r="BK471" s="210">
        <f>ROUND(I471*H471,2)</f>
        <v>0</v>
      </c>
      <c r="BL471" s="18" t="s">
        <v>232</v>
      </c>
      <c r="BM471" s="209" t="s">
        <v>864</v>
      </c>
    </row>
    <row r="472" spans="1:47" s="2" customFormat="1" ht="12">
      <c r="A472" s="39"/>
      <c r="B472" s="40"/>
      <c r="C472" s="41"/>
      <c r="D472" s="211" t="s">
        <v>144</v>
      </c>
      <c r="E472" s="41"/>
      <c r="F472" s="212" t="s">
        <v>865</v>
      </c>
      <c r="G472" s="41"/>
      <c r="H472" s="41"/>
      <c r="I472" s="213"/>
      <c r="J472" s="41"/>
      <c r="K472" s="41"/>
      <c r="L472" s="45"/>
      <c r="M472" s="214"/>
      <c r="N472" s="215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144</v>
      </c>
      <c r="AU472" s="18" t="s">
        <v>82</v>
      </c>
    </row>
    <row r="473" spans="1:65" s="2" customFormat="1" ht="16.5" customHeight="1">
      <c r="A473" s="39"/>
      <c r="B473" s="40"/>
      <c r="C473" s="198" t="s">
        <v>866</v>
      </c>
      <c r="D473" s="198" t="s">
        <v>137</v>
      </c>
      <c r="E473" s="199" t="s">
        <v>867</v>
      </c>
      <c r="F473" s="200" t="s">
        <v>868</v>
      </c>
      <c r="G473" s="201" t="s">
        <v>222</v>
      </c>
      <c r="H473" s="202">
        <v>15</v>
      </c>
      <c r="I473" s="203"/>
      <c r="J473" s="204">
        <f>ROUND(I473*H473,2)</f>
        <v>0</v>
      </c>
      <c r="K473" s="200" t="s">
        <v>141</v>
      </c>
      <c r="L473" s="45"/>
      <c r="M473" s="205" t="s">
        <v>19</v>
      </c>
      <c r="N473" s="206" t="s">
        <v>46</v>
      </c>
      <c r="O473" s="85"/>
      <c r="P473" s="207">
        <f>O473*H473</f>
        <v>0</v>
      </c>
      <c r="Q473" s="207">
        <v>0.00046</v>
      </c>
      <c r="R473" s="207">
        <f>Q473*H473</f>
        <v>0.0069</v>
      </c>
      <c r="S473" s="207">
        <v>0</v>
      </c>
      <c r="T473" s="208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09" t="s">
        <v>232</v>
      </c>
      <c r="AT473" s="209" t="s">
        <v>137</v>
      </c>
      <c r="AU473" s="209" t="s">
        <v>82</v>
      </c>
      <c r="AY473" s="18" t="s">
        <v>135</v>
      </c>
      <c r="BE473" s="210">
        <f>IF(N473="základní",J473,0)</f>
        <v>0</v>
      </c>
      <c r="BF473" s="210">
        <f>IF(N473="snížená",J473,0)</f>
        <v>0</v>
      </c>
      <c r="BG473" s="210">
        <f>IF(N473="zákl. přenesená",J473,0)</f>
        <v>0</v>
      </c>
      <c r="BH473" s="210">
        <f>IF(N473="sníž. přenesená",J473,0)</f>
        <v>0</v>
      </c>
      <c r="BI473" s="210">
        <f>IF(N473="nulová",J473,0)</f>
        <v>0</v>
      </c>
      <c r="BJ473" s="18" t="s">
        <v>80</v>
      </c>
      <c r="BK473" s="210">
        <f>ROUND(I473*H473,2)</f>
        <v>0</v>
      </c>
      <c r="BL473" s="18" t="s">
        <v>232</v>
      </c>
      <c r="BM473" s="209" t="s">
        <v>869</v>
      </c>
    </row>
    <row r="474" spans="1:47" s="2" customFormat="1" ht="12">
      <c r="A474" s="39"/>
      <c r="B474" s="40"/>
      <c r="C474" s="41"/>
      <c r="D474" s="211" t="s">
        <v>144</v>
      </c>
      <c r="E474" s="41"/>
      <c r="F474" s="212" t="s">
        <v>870</v>
      </c>
      <c r="G474" s="41"/>
      <c r="H474" s="41"/>
      <c r="I474" s="213"/>
      <c r="J474" s="41"/>
      <c r="K474" s="41"/>
      <c r="L474" s="45"/>
      <c r="M474" s="214"/>
      <c r="N474" s="215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144</v>
      </c>
      <c r="AU474" s="18" t="s">
        <v>82</v>
      </c>
    </row>
    <row r="475" spans="1:65" s="2" customFormat="1" ht="16.5" customHeight="1">
      <c r="A475" s="39"/>
      <c r="B475" s="40"/>
      <c r="C475" s="198" t="s">
        <v>871</v>
      </c>
      <c r="D475" s="198" t="s">
        <v>137</v>
      </c>
      <c r="E475" s="199" t="s">
        <v>872</v>
      </c>
      <c r="F475" s="200" t="s">
        <v>873</v>
      </c>
      <c r="G475" s="201" t="s">
        <v>222</v>
      </c>
      <c r="H475" s="202">
        <v>27</v>
      </c>
      <c r="I475" s="203"/>
      <c r="J475" s="204">
        <f>ROUND(I475*H475,2)</f>
        <v>0</v>
      </c>
      <c r="K475" s="200" t="s">
        <v>141</v>
      </c>
      <c r="L475" s="45"/>
      <c r="M475" s="205" t="s">
        <v>19</v>
      </c>
      <c r="N475" s="206" t="s">
        <v>46</v>
      </c>
      <c r="O475" s="85"/>
      <c r="P475" s="207">
        <f>O475*H475</f>
        <v>0</v>
      </c>
      <c r="Q475" s="207">
        <v>0</v>
      </c>
      <c r="R475" s="207">
        <f>Q475*H475</f>
        <v>0</v>
      </c>
      <c r="S475" s="207">
        <v>0</v>
      </c>
      <c r="T475" s="20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09" t="s">
        <v>232</v>
      </c>
      <c r="AT475" s="209" t="s">
        <v>137</v>
      </c>
      <c r="AU475" s="209" t="s">
        <v>82</v>
      </c>
      <c r="AY475" s="18" t="s">
        <v>135</v>
      </c>
      <c r="BE475" s="210">
        <f>IF(N475="základní",J475,0)</f>
        <v>0</v>
      </c>
      <c r="BF475" s="210">
        <f>IF(N475="snížená",J475,0)</f>
        <v>0</v>
      </c>
      <c r="BG475" s="210">
        <f>IF(N475="zákl. přenesená",J475,0)</f>
        <v>0</v>
      </c>
      <c r="BH475" s="210">
        <f>IF(N475="sníž. přenesená",J475,0)</f>
        <v>0</v>
      </c>
      <c r="BI475" s="210">
        <f>IF(N475="nulová",J475,0)</f>
        <v>0</v>
      </c>
      <c r="BJ475" s="18" t="s">
        <v>80</v>
      </c>
      <c r="BK475" s="210">
        <f>ROUND(I475*H475,2)</f>
        <v>0</v>
      </c>
      <c r="BL475" s="18" t="s">
        <v>232</v>
      </c>
      <c r="BM475" s="209" t="s">
        <v>874</v>
      </c>
    </row>
    <row r="476" spans="1:47" s="2" customFormat="1" ht="12">
      <c r="A476" s="39"/>
      <c r="B476" s="40"/>
      <c r="C476" s="41"/>
      <c r="D476" s="211" t="s">
        <v>144</v>
      </c>
      <c r="E476" s="41"/>
      <c r="F476" s="212" t="s">
        <v>875</v>
      </c>
      <c r="G476" s="41"/>
      <c r="H476" s="41"/>
      <c r="I476" s="213"/>
      <c r="J476" s="41"/>
      <c r="K476" s="41"/>
      <c r="L476" s="45"/>
      <c r="M476" s="214"/>
      <c r="N476" s="215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144</v>
      </c>
      <c r="AU476" s="18" t="s">
        <v>82</v>
      </c>
    </row>
    <row r="477" spans="1:65" s="2" customFormat="1" ht="24.15" customHeight="1">
      <c r="A477" s="39"/>
      <c r="B477" s="40"/>
      <c r="C477" s="198" t="s">
        <v>876</v>
      </c>
      <c r="D477" s="198" t="s">
        <v>137</v>
      </c>
      <c r="E477" s="199" t="s">
        <v>877</v>
      </c>
      <c r="F477" s="200" t="s">
        <v>878</v>
      </c>
      <c r="G477" s="201" t="s">
        <v>173</v>
      </c>
      <c r="H477" s="202">
        <v>0.011</v>
      </c>
      <c r="I477" s="203"/>
      <c r="J477" s="204">
        <f>ROUND(I477*H477,2)</f>
        <v>0</v>
      </c>
      <c r="K477" s="200" t="s">
        <v>141</v>
      </c>
      <c r="L477" s="45"/>
      <c r="M477" s="205" t="s">
        <v>19</v>
      </c>
      <c r="N477" s="206" t="s">
        <v>46</v>
      </c>
      <c r="O477" s="85"/>
      <c r="P477" s="207">
        <f>O477*H477</f>
        <v>0</v>
      </c>
      <c r="Q477" s="207">
        <v>0</v>
      </c>
      <c r="R477" s="207">
        <f>Q477*H477</f>
        <v>0</v>
      </c>
      <c r="S477" s="207">
        <v>0</v>
      </c>
      <c r="T477" s="208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09" t="s">
        <v>232</v>
      </c>
      <c r="AT477" s="209" t="s">
        <v>137</v>
      </c>
      <c r="AU477" s="209" t="s">
        <v>82</v>
      </c>
      <c r="AY477" s="18" t="s">
        <v>135</v>
      </c>
      <c r="BE477" s="210">
        <f>IF(N477="základní",J477,0)</f>
        <v>0</v>
      </c>
      <c r="BF477" s="210">
        <f>IF(N477="snížená",J477,0)</f>
        <v>0</v>
      </c>
      <c r="BG477" s="210">
        <f>IF(N477="zákl. přenesená",J477,0)</f>
        <v>0</v>
      </c>
      <c r="BH477" s="210">
        <f>IF(N477="sníž. přenesená",J477,0)</f>
        <v>0</v>
      </c>
      <c r="BI477" s="210">
        <f>IF(N477="nulová",J477,0)</f>
        <v>0</v>
      </c>
      <c r="BJ477" s="18" t="s">
        <v>80</v>
      </c>
      <c r="BK477" s="210">
        <f>ROUND(I477*H477,2)</f>
        <v>0</v>
      </c>
      <c r="BL477" s="18" t="s">
        <v>232</v>
      </c>
      <c r="BM477" s="209" t="s">
        <v>879</v>
      </c>
    </row>
    <row r="478" spans="1:47" s="2" customFormat="1" ht="12">
      <c r="A478" s="39"/>
      <c r="B478" s="40"/>
      <c r="C478" s="41"/>
      <c r="D478" s="211" t="s">
        <v>144</v>
      </c>
      <c r="E478" s="41"/>
      <c r="F478" s="212" t="s">
        <v>880</v>
      </c>
      <c r="G478" s="41"/>
      <c r="H478" s="41"/>
      <c r="I478" s="213"/>
      <c r="J478" s="41"/>
      <c r="K478" s="41"/>
      <c r="L478" s="45"/>
      <c r="M478" s="214"/>
      <c r="N478" s="215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144</v>
      </c>
      <c r="AU478" s="18" t="s">
        <v>82</v>
      </c>
    </row>
    <row r="479" spans="1:65" s="2" customFormat="1" ht="24.15" customHeight="1">
      <c r="A479" s="39"/>
      <c r="B479" s="40"/>
      <c r="C479" s="198" t="s">
        <v>881</v>
      </c>
      <c r="D479" s="198" t="s">
        <v>137</v>
      </c>
      <c r="E479" s="199" t="s">
        <v>882</v>
      </c>
      <c r="F479" s="200" t="s">
        <v>883</v>
      </c>
      <c r="G479" s="201" t="s">
        <v>173</v>
      </c>
      <c r="H479" s="202">
        <v>0.011</v>
      </c>
      <c r="I479" s="203"/>
      <c r="J479" s="204">
        <f>ROUND(I479*H479,2)</f>
        <v>0</v>
      </c>
      <c r="K479" s="200" t="s">
        <v>141</v>
      </c>
      <c r="L479" s="45"/>
      <c r="M479" s="205" t="s">
        <v>19</v>
      </c>
      <c r="N479" s="206" t="s">
        <v>46</v>
      </c>
      <c r="O479" s="85"/>
      <c r="P479" s="207">
        <f>O479*H479</f>
        <v>0</v>
      </c>
      <c r="Q479" s="207">
        <v>0</v>
      </c>
      <c r="R479" s="207">
        <f>Q479*H479</f>
        <v>0</v>
      </c>
      <c r="S479" s="207">
        <v>0</v>
      </c>
      <c r="T479" s="20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09" t="s">
        <v>232</v>
      </c>
      <c r="AT479" s="209" t="s">
        <v>137</v>
      </c>
      <c r="AU479" s="209" t="s">
        <v>82</v>
      </c>
      <c r="AY479" s="18" t="s">
        <v>135</v>
      </c>
      <c r="BE479" s="210">
        <f>IF(N479="základní",J479,0)</f>
        <v>0</v>
      </c>
      <c r="BF479" s="210">
        <f>IF(N479="snížená",J479,0)</f>
        <v>0</v>
      </c>
      <c r="BG479" s="210">
        <f>IF(N479="zákl. přenesená",J479,0)</f>
        <v>0</v>
      </c>
      <c r="BH479" s="210">
        <f>IF(N479="sníž. přenesená",J479,0)</f>
        <v>0</v>
      </c>
      <c r="BI479" s="210">
        <f>IF(N479="nulová",J479,0)</f>
        <v>0</v>
      </c>
      <c r="BJ479" s="18" t="s">
        <v>80</v>
      </c>
      <c r="BK479" s="210">
        <f>ROUND(I479*H479,2)</f>
        <v>0</v>
      </c>
      <c r="BL479" s="18" t="s">
        <v>232</v>
      </c>
      <c r="BM479" s="209" t="s">
        <v>884</v>
      </c>
    </row>
    <row r="480" spans="1:47" s="2" customFormat="1" ht="12">
      <c r="A480" s="39"/>
      <c r="B480" s="40"/>
      <c r="C480" s="41"/>
      <c r="D480" s="211" t="s">
        <v>144</v>
      </c>
      <c r="E480" s="41"/>
      <c r="F480" s="212" t="s">
        <v>885</v>
      </c>
      <c r="G480" s="41"/>
      <c r="H480" s="41"/>
      <c r="I480" s="213"/>
      <c r="J480" s="41"/>
      <c r="K480" s="41"/>
      <c r="L480" s="45"/>
      <c r="M480" s="214"/>
      <c r="N480" s="215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144</v>
      </c>
      <c r="AU480" s="18" t="s">
        <v>82</v>
      </c>
    </row>
    <row r="481" spans="1:63" s="12" customFormat="1" ht="22.8" customHeight="1">
      <c r="A481" s="12"/>
      <c r="B481" s="182"/>
      <c r="C481" s="183"/>
      <c r="D481" s="184" t="s">
        <v>74</v>
      </c>
      <c r="E481" s="196" t="s">
        <v>886</v>
      </c>
      <c r="F481" s="196" t="s">
        <v>887</v>
      </c>
      <c r="G481" s="183"/>
      <c r="H481" s="183"/>
      <c r="I481" s="186"/>
      <c r="J481" s="197">
        <f>BK481</f>
        <v>0</v>
      </c>
      <c r="K481" s="183"/>
      <c r="L481" s="188"/>
      <c r="M481" s="189"/>
      <c r="N481" s="190"/>
      <c r="O481" s="190"/>
      <c r="P481" s="191">
        <f>SUM(P482:P489)</f>
        <v>0</v>
      </c>
      <c r="Q481" s="190"/>
      <c r="R481" s="191">
        <f>SUM(R482:R489)</f>
        <v>0.00108</v>
      </c>
      <c r="S481" s="190"/>
      <c r="T481" s="192">
        <f>SUM(T482:T489)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193" t="s">
        <v>82</v>
      </c>
      <c r="AT481" s="194" t="s">
        <v>74</v>
      </c>
      <c r="AU481" s="194" t="s">
        <v>80</v>
      </c>
      <c r="AY481" s="193" t="s">
        <v>135</v>
      </c>
      <c r="BK481" s="195">
        <f>SUM(BK482:BK489)</f>
        <v>0</v>
      </c>
    </row>
    <row r="482" spans="1:65" s="2" customFormat="1" ht="21.75" customHeight="1">
      <c r="A482" s="39"/>
      <c r="B482" s="40"/>
      <c r="C482" s="198" t="s">
        <v>888</v>
      </c>
      <c r="D482" s="198" t="s">
        <v>137</v>
      </c>
      <c r="E482" s="199" t="s">
        <v>889</v>
      </c>
      <c r="F482" s="200" t="s">
        <v>890</v>
      </c>
      <c r="G482" s="201" t="s">
        <v>245</v>
      </c>
      <c r="H482" s="202">
        <v>2</v>
      </c>
      <c r="I482" s="203"/>
      <c r="J482" s="204">
        <f>ROUND(I482*H482,2)</f>
        <v>0</v>
      </c>
      <c r="K482" s="200" t="s">
        <v>141</v>
      </c>
      <c r="L482" s="45"/>
      <c r="M482" s="205" t="s">
        <v>19</v>
      </c>
      <c r="N482" s="206" t="s">
        <v>46</v>
      </c>
      <c r="O482" s="85"/>
      <c r="P482" s="207">
        <f>O482*H482</f>
        <v>0</v>
      </c>
      <c r="Q482" s="207">
        <v>0.00029</v>
      </c>
      <c r="R482" s="207">
        <f>Q482*H482</f>
        <v>0.00058</v>
      </c>
      <c r="S482" s="207">
        <v>0</v>
      </c>
      <c r="T482" s="208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09" t="s">
        <v>232</v>
      </c>
      <c r="AT482" s="209" t="s">
        <v>137</v>
      </c>
      <c r="AU482" s="209" t="s">
        <v>82</v>
      </c>
      <c r="AY482" s="18" t="s">
        <v>135</v>
      </c>
      <c r="BE482" s="210">
        <f>IF(N482="základní",J482,0)</f>
        <v>0</v>
      </c>
      <c r="BF482" s="210">
        <f>IF(N482="snížená",J482,0)</f>
        <v>0</v>
      </c>
      <c r="BG482" s="210">
        <f>IF(N482="zákl. přenesená",J482,0)</f>
        <v>0</v>
      </c>
      <c r="BH482" s="210">
        <f>IF(N482="sníž. přenesená",J482,0)</f>
        <v>0</v>
      </c>
      <c r="BI482" s="210">
        <f>IF(N482="nulová",J482,0)</f>
        <v>0</v>
      </c>
      <c r="BJ482" s="18" t="s">
        <v>80</v>
      </c>
      <c r="BK482" s="210">
        <f>ROUND(I482*H482,2)</f>
        <v>0</v>
      </c>
      <c r="BL482" s="18" t="s">
        <v>232</v>
      </c>
      <c r="BM482" s="209" t="s">
        <v>891</v>
      </c>
    </row>
    <row r="483" spans="1:47" s="2" customFormat="1" ht="12">
      <c r="A483" s="39"/>
      <c r="B483" s="40"/>
      <c r="C483" s="41"/>
      <c r="D483" s="211" t="s">
        <v>144</v>
      </c>
      <c r="E483" s="41"/>
      <c r="F483" s="212" t="s">
        <v>892</v>
      </c>
      <c r="G483" s="41"/>
      <c r="H483" s="41"/>
      <c r="I483" s="213"/>
      <c r="J483" s="41"/>
      <c r="K483" s="41"/>
      <c r="L483" s="45"/>
      <c r="M483" s="214"/>
      <c r="N483" s="215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144</v>
      </c>
      <c r="AU483" s="18" t="s">
        <v>82</v>
      </c>
    </row>
    <row r="484" spans="1:65" s="2" customFormat="1" ht="16.5" customHeight="1">
      <c r="A484" s="39"/>
      <c r="B484" s="40"/>
      <c r="C484" s="198" t="s">
        <v>893</v>
      </c>
      <c r="D484" s="198" t="s">
        <v>137</v>
      </c>
      <c r="E484" s="199" t="s">
        <v>894</v>
      </c>
      <c r="F484" s="200" t="s">
        <v>895</v>
      </c>
      <c r="G484" s="201" t="s">
        <v>245</v>
      </c>
      <c r="H484" s="202">
        <v>2</v>
      </c>
      <c r="I484" s="203"/>
      <c r="J484" s="204">
        <f>ROUND(I484*H484,2)</f>
        <v>0</v>
      </c>
      <c r="K484" s="200" t="s">
        <v>141</v>
      </c>
      <c r="L484" s="45"/>
      <c r="M484" s="205" t="s">
        <v>19</v>
      </c>
      <c r="N484" s="206" t="s">
        <v>46</v>
      </c>
      <c r="O484" s="85"/>
      <c r="P484" s="207">
        <f>O484*H484</f>
        <v>0</v>
      </c>
      <c r="Q484" s="207">
        <v>0.00025</v>
      </c>
      <c r="R484" s="207">
        <f>Q484*H484</f>
        <v>0.0005</v>
      </c>
      <c r="S484" s="207">
        <v>0</v>
      </c>
      <c r="T484" s="208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09" t="s">
        <v>232</v>
      </c>
      <c r="AT484" s="209" t="s">
        <v>137</v>
      </c>
      <c r="AU484" s="209" t="s">
        <v>82</v>
      </c>
      <c r="AY484" s="18" t="s">
        <v>135</v>
      </c>
      <c r="BE484" s="210">
        <f>IF(N484="základní",J484,0)</f>
        <v>0</v>
      </c>
      <c r="BF484" s="210">
        <f>IF(N484="snížená",J484,0)</f>
        <v>0</v>
      </c>
      <c r="BG484" s="210">
        <f>IF(N484="zákl. přenesená",J484,0)</f>
        <v>0</v>
      </c>
      <c r="BH484" s="210">
        <f>IF(N484="sníž. přenesená",J484,0)</f>
        <v>0</v>
      </c>
      <c r="BI484" s="210">
        <f>IF(N484="nulová",J484,0)</f>
        <v>0</v>
      </c>
      <c r="BJ484" s="18" t="s">
        <v>80</v>
      </c>
      <c r="BK484" s="210">
        <f>ROUND(I484*H484,2)</f>
        <v>0</v>
      </c>
      <c r="BL484" s="18" t="s">
        <v>232</v>
      </c>
      <c r="BM484" s="209" t="s">
        <v>896</v>
      </c>
    </row>
    <row r="485" spans="1:47" s="2" customFormat="1" ht="12">
      <c r="A485" s="39"/>
      <c r="B485" s="40"/>
      <c r="C485" s="41"/>
      <c r="D485" s="211" t="s">
        <v>144</v>
      </c>
      <c r="E485" s="41"/>
      <c r="F485" s="212" t="s">
        <v>897</v>
      </c>
      <c r="G485" s="41"/>
      <c r="H485" s="41"/>
      <c r="I485" s="213"/>
      <c r="J485" s="41"/>
      <c r="K485" s="41"/>
      <c r="L485" s="45"/>
      <c r="M485" s="214"/>
      <c r="N485" s="215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144</v>
      </c>
      <c r="AU485" s="18" t="s">
        <v>82</v>
      </c>
    </row>
    <row r="486" spans="1:65" s="2" customFormat="1" ht="24.15" customHeight="1">
      <c r="A486" s="39"/>
      <c r="B486" s="40"/>
      <c r="C486" s="198" t="s">
        <v>898</v>
      </c>
      <c r="D486" s="198" t="s">
        <v>137</v>
      </c>
      <c r="E486" s="199" t="s">
        <v>899</v>
      </c>
      <c r="F486" s="200" t="s">
        <v>900</v>
      </c>
      <c r="G486" s="201" t="s">
        <v>173</v>
      </c>
      <c r="H486" s="202">
        <v>0.001</v>
      </c>
      <c r="I486" s="203"/>
      <c r="J486" s="204">
        <f>ROUND(I486*H486,2)</f>
        <v>0</v>
      </c>
      <c r="K486" s="200" t="s">
        <v>141</v>
      </c>
      <c r="L486" s="45"/>
      <c r="M486" s="205" t="s">
        <v>19</v>
      </c>
      <c r="N486" s="206" t="s">
        <v>46</v>
      </c>
      <c r="O486" s="85"/>
      <c r="P486" s="207">
        <f>O486*H486</f>
        <v>0</v>
      </c>
      <c r="Q486" s="207">
        <v>0</v>
      </c>
      <c r="R486" s="207">
        <f>Q486*H486</f>
        <v>0</v>
      </c>
      <c r="S486" s="207">
        <v>0</v>
      </c>
      <c r="T486" s="20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09" t="s">
        <v>232</v>
      </c>
      <c r="AT486" s="209" t="s">
        <v>137</v>
      </c>
      <c r="AU486" s="209" t="s">
        <v>82</v>
      </c>
      <c r="AY486" s="18" t="s">
        <v>135</v>
      </c>
      <c r="BE486" s="210">
        <f>IF(N486="základní",J486,0)</f>
        <v>0</v>
      </c>
      <c r="BF486" s="210">
        <f>IF(N486="snížená",J486,0)</f>
        <v>0</v>
      </c>
      <c r="BG486" s="210">
        <f>IF(N486="zákl. přenesená",J486,0)</f>
        <v>0</v>
      </c>
      <c r="BH486" s="210">
        <f>IF(N486="sníž. přenesená",J486,0)</f>
        <v>0</v>
      </c>
      <c r="BI486" s="210">
        <f>IF(N486="nulová",J486,0)</f>
        <v>0</v>
      </c>
      <c r="BJ486" s="18" t="s">
        <v>80</v>
      </c>
      <c r="BK486" s="210">
        <f>ROUND(I486*H486,2)</f>
        <v>0</v>
      </c>
      <c r="BL486" s="18" t="s">
        <v>232</v>
      </c>
      <c r="BM486" s="209" t="s">
        <v>901</v>
      </c>
    </row>
    <row r="487" spans="1:47" s="2" customFormat="1" ht="12">
      <c r="A487" s="39"/>
      <c r="B487" s="40"/>
      <c r="C487" s="41"/>
      <c r="D487" s="211" t="s">
        <v>144</v>
      </c>
      <c r="E487" s="41"/>
      <c r="F487" s="212" t="s">
        <v>902</v>
      </c>
      <c r="G487" s="41"/>
      <c r="H487" s="41"/>
      <c r="I487" s="213"/>
      <c r="J487" s="41"/>
      <c r="K487" s="41"/>
      <c r="L487" s="45"/>
      <c r="M487" s="214"/>
      <c r="N487" s="215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144</v>
      </c>
      <c r="AU487" s="18" t="s">
        <v>82</v>
      </c>
    </row>
    <row r="488" spans="1:65" s="2" customFormat="1" ht="24.15" customHeight="1">
      <c r="A488" s="39"/>
      <c r="B488" s="40"/>
      <c r="C488" s="198" t="s">
        <v>903</v>
      </c>
      <c r="D488" s="198" t="s">
        <v>137</v>
      </c>
      <c r="E488" s="199" t="s">
        <v>904</v>
      </c>
      <c r="F488" s="200" t="s">
        <v>905</v>
      </c>
      <c r="G488" s="201" t="s">
        <v>173</v>
      </c>
      <c r="H488" s="202">
        <v>0.001</v>
      </c>
      <c r="I488" s="203"/>
      <c r="J488" s="204">
        <f>ROUND(I488*H488,2)</f>
        <v>0</v>
      </c>
      <c r="K488" s="200" t="s">
        <v>141</v>
      </c>
      <c r="L488" s="45"/>
      <c r="M488" s="205" t="s">
        <v>19</v>
      </c>
      <c r="N488" s="206" t="s">
        <v>46</v>
      </c>
      <c r="O488" s="85"/>
      <c r="P488" s="207">
        <f>O488*H488</f>
        <v>0</v>
      </c>
      <c r="Q488" s="207">
        <v>0</v>
      </c>
      <c r="R488" s="207">
        <f>Q488*H488</f>
        <v>0</v>
      </c>
      <c r="S488" s="207">
        <v>0</v>
      </c>
      <c r="T488" s="20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09" t="s">
        <v>232</v>
      </c>
      <c r="AT488" s="209" t="s">
        <v>137</v>
      </c>
      <c r="AU488" s="209" t="s">
        <v>82</v>
      </c>
      <c r="AY488" s="18" t="s">
        <v>135</v>
      </c>
      <c r="BE488" s="210">
        <f>IF(N488="základní",J488,0)</f>
        <v>0</v>
      </c>
      <c r="BF488" s="210">
        <f>IF(N488="snížená",J488,0)</f>
        <v>0</v>
      </c>
      <c r="BG488" s="210">
        <f>IF(N488="zákl. přenesená",J488,0)</f>
        <v>0</v>
      </c>
      <c r="BH488" s="210">
        <f>IF(N488="sníž. přenesená",J488,0)</f>
        <v>0</v>
      </c>
      <c r="BI488" s="210">
        <f>IF(N488="nulová",J488,0)</f>
        <v>0</v>
      </c>
      <c r="BJ488" s="18" t="s">
        <v>80</v>
      </c>
      <c r="BK488" s="210">
        <f>ROUND(I488*H488,2)</f>
        <v>0</v>
      </c>
      <c r="BL488" s="18" t="s">
        <v>232</v>
      </c>
      <c r="BM488" s="209" t="s">
        <v>906</v>
      </c>
    </row>
    <row r="489" spans="1:47" s="2" customFormat="1" ht="12">
      <c r="A489" s="39"/>
      <c r="B489" s="40"/>
      <c r="C489" s="41"/>
      <c r="D489" s="211" t="s">
        <v>144</v>
      </c>
      <c r="E489" s="41"/>
      <c r="F489" s="212" t="s">
        <v>907</v>
      </c>
      <c r="G489" s="41"/>
      <c r="H489" s="41"/>
      <c r="I489" s="213"/>
      <c r="J489" s="41"/>
      <c r="K489" s="41"/>
      <c r="L489" s="45"/>
      <c r="M489" s="214"/>
      <c r="N489" s="215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144</v>
      </c>
      <c r="AU489" s="18" t="s">
        <v>82</v>
      </c>
    </row>
    <row r="490" spans="1:63" s="12" customFormat="1" ht="22.8" customHeight="1">
      <c r="A490" s="12"/>
      <c r="B490" s="182"/>
      <c r="C490" s="183"/>
      <c r="D490" s="184" t="s">
        <v>74</v>
      </c>
      <c r="E490" s="196" t="s">
        <v>908</v>
      </c>
      <c r="F490" s="196" t="s">
        <v>909</v>
      </c>
      <c r="G490" s="183"/>
      <c r="H490" s="183"/>
      <c r="I490" s="186"/>
      <c r="J490" s="197">
        <f>BK490</f>
        <v>0</v>
      </c>
      <c r="K490" s="183"/>
      <c r="L490" s="188"/>
      <c r="M490" s="189"/>
      <c r="N490" s="190"/>
      <c r="O490" s="190"/>
      <c r="P490" s="191">
        <f>SUM(P491:P496)</f>
        <v>0</v>
      </c>
      <c r="Q490" s="190"/>
      <c r="R490" s="191">
        <f>SUM(R491:R496)</f>
        <v>0.04352</v>
      </c>
      <c r="S490" s="190"/>
      <c r="T490" s="192">
        <f>SUM(T491:T496)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193" t="s">
        <v>82</v>
      </c>
      <c r="AT490" s="194" t="s">
        <v>74</v>
      </c>
      <c r="AU490" s="194" t="s">
        <v>80</v>
      </c>
      <c r="AY490" s="193" t="s">
        <v>135</v>
      </c>
      <c r="BK490" s="195">
        <f>SUM(BK491:BK496)</f>
        <v>0</v>
      </c>
    </row>
    <row r="491" spans="1:65" s="2" customFormat="1" ht="24.15" customHeight="1">
      <c r="A491" s="39"/>
      <c r="B491" s="40"/>
      <c r="C491" s="198" t="s">
        <v>910</v>
      </c>
      <c r="D491" s="198" t="s">
        <v>137</v>
      </c>
      <c r="E491" s="199" t="s">
        <v>911</v>
      </c>
      <c r="F491" s="200" t="s">
        <v>912</v>
      </c>
      <c r="G491" s="201" t="s">
        <v>245</v>
      </c>
      <c r="H491" s="202">
        <v>2</v>
      </c>
      <c r="I491" s="203"/>
      <c r="J491" s="204">
        <f>ROUND(I491*H491,2)</f>
        <v>0</v>
      </c>
      <c r="K491" s="200" t="s">
        <v>141</v>
      </c>
      <c r="L491" s="45"/>
      <c r="M491" s="205" t="s">
        <v>19</v>
      </c>
      <c r="N491" s="206" t="s">
        <v>46</v>
      </c>
      <c r="O491" s="85"/>
      <c r="P491" s="207">
        <f>O491*H491</f>
        <v>0</v>
      </c>
      <c r="Q491" s="207">
        <v>0.02176</v>
      </c>
      <c r="R491" s="207">
        <f>Q491*H491</f>
        <v>0.04352</v>
      </c>
      <c r="S491" s="207">
        <v>0</v>
      </c>
      <c r="T491" s="208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09" t="s">
        <v>232</v>
      </c>
      <c r="AT491" s="209" t="s">
        <v>137</v>
      </c>
      <c r="AU491" s="209" t="s">
        <v>82</v>
      </c>
      <c r="AY491" s="18" t="s">
        <v>135</v>
      </c>
      <c r="BE491" s="210">
        <f>IF(N491="základní",J491,0)</f>
        <v>0</v>
      </c>
      <c r="BF491" s="210">
        <f>IF(N491="snížená",J491,0)</f>
        <v>0</v>
      </c>
      <c r="BG491" s="210">
        <f>IF(N491="zákl. přenesená",J491,0)</f>
        <v>0</v>
      </c>
      <c r="BH491" s="210">
        <f>IF(N491="sníž. přenesená",J491,0)</f>
        <v>0</v>
      </c>
      <c r="BI491" s="210">
        <f>IF(N491="nulová",J491,0)</f>
        <v>0</v>
      </c>
      <c r="BJ491" s="18" t="s">
        <v>80</v>
      </c>
      <c r="BK491" s="210">
        <f>ROUND(I491*H491,2)</f>
        <v>0</v>
      </c>
      <c r="BL491" s="18" t="s">
        <v>232</v>
      </c>
      <c r="BM491" s="209" t="s">
        <v>913</v>
      </c>
    </row>
    <row r="492" spans="1:47" s="2" customFormat="1" ht="12">
      <c r="A492" s="39"/>
      <c r="B492" s="40"/>
      <c r="C492" s="41"/>
      <c r="D492" s="211" t="s">
        <v>144</v>
      </c>
      <c r="E492" s="41"/>
      <c r="F492" s="212" t="s">
        <v>914</v>
      </c>
      <c r="G492" s="41"/>
      <c r="H492" s="41"/>
      <c r="I492" s="213"/>
      <c r="J492" s="41"/>
      <c r="K492" s="41"/>
      <c r="L492" s="45"/>
      <c r="M492" s="214"/>
      <c r="N492" s="215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144</v>
      </c>
      <c r="AU492" s="18" t="s">
        <v>82</v>
      </c>
    </row>
    <row r="493" spans="1:65" s="2" customFormat="1" ht="24.15" customHeight="1">
      <c r="A493" s="39"/>
      <c r="B493" s="40"/>
      <c r="C493" s="198" t="s">
        <v>915</v>
      </c>
      <c r="D493" s="198" t="s">
        <v>137</v>
      </c>
      <c r="E493" s="199" t="s">
        <v>916</v>
      </c>
      <c r="F493" s="200" t="s">
        <v>917</v>
      </c>
      <c r="G493" s="201" t="s">
        <v>173</v>
      </c>
      <c r="H493" s="202">
        <v>0.044</v>
      </c>
      <c r="I493" s="203"/>
      <c r="J493" s="204">
        <f>ROUND(I493*H493,2)</f>
        <v>0</v>
      </c>
      <c r="K493" s="200" t="s">
        <v>141</v>
      </c>
      <c r="L493" s="45"/>
      <c r="M493" s="205" t="s">
        <v>19</v>
      </c>
      <c r="N493" s="206" t="s">
        <v>46</v>
      </c>
      <c r="O493" s="85"/>
      <c r="P493" s="207">
        <f>O493*H493</f>
        <v>0</v>
      </c>
      <c r="Q493" s="207">
        <v>0</v>
      </c>
      <c r="R493" s="207">
        <f>Q493*H493</f>
        <v>0</v>
      </c>
      <c r="S493" s="207">
        <v>0</v>
      </c>
      <c r="T493" s="20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09" t="s">
        <v>232</v>
      </c>
      <c r="AT493" s="209" t="s">
        <v>137</v>
      </c>
      <c r="AU493" s="209" t="s">
        <v>82</v>
      </c>
      <c r="AY493" s="18" t="s">
        <v>135</v>
      </c>
      <c r="BE493" s="210">
        <f>IF(N493="základní",J493,0)</f>
        <v>0</v>
      </c>
      <c r="BF493" s="210">
        <f>IF(N493="snížená",J493,0)</f>
        <v>0</v>
      </c>
      <c r="BG493" s="210">
        <f>IF(N493="zákl. přenesená",J493,0)</f>
        <v>0</v>
      </c>
      <c r="BH493" s="210">
        <f>IF(N493="sníž. přenesená",J493,0)</f>
        <v>0</v>
      </c>
      <c r="BI493" s="210">
        <f>IF(N493="nulová",J493,0)</f>
        <v>0</v>
      </c>
      <c r="BJ493" s="18" t="s">
        <v>80</v>
      </c>
      <c r="BK493" s="210">
        <f>ROUND(I493*H493,2)</f>
        <v>0</v>
      </c>
      <c r="BL493" s="18" t="s">
        <v>232</v>
      </c>
      <c r="BM493" s="209" t="s">
        <v>918</v>
      </c>
    </row>
    <row r="494" spans="1:47" s="2" customFormat="1" ht="12">
      <c r="A494" s="39"/>
      <c r="B494" s="40"/>
      <c r="C494" s="41"/>
      <c r="D494" s="211" t="s">
        <v>144</v>
      </c>
      <c r="E494" s="41"/>
      <c r="F494" s="212" t="s">
        <v>919</v>
      </c>
      <c r="G494" s="41"/>
      <c r="H494" s="41"/>
      <c r="I494" s="213"/>
      <c r="J494" s="41"/>
      <c r="K494" s="41"/>
      <c r="L494" s="45"/>
      <c r="M494" s="214"/>
      <c r="N494" s="215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144</v>
      </c>
      <c r="AU494" s="18" t="s">
        <v>82</v>
      </c>
    </row>
    <row r="495" spans="1:65" s="2" customFormat="1" ht="24.15" customHeight="1">
      <c r="A495" s="39"/>
      <c r="B495" s="40"/>
      <c r="C495" s="198" t="s">
        <v>920</v>
      </c>
      <c r="D495" s="198" t="s">
        <v>137</v>
      </c>
      <c r="E495" s="199" t="s">
        <v>921</v>
      </c>
      <c r="F495" s="200" t="s">
        <v>922</v>
      </c>
      <c r="G495" s="201" t="s">
        <v>173</v>
      </c>
      <c r="H495" s="202">
        <v>0.044</v>
      </c>
      <c r="I495" s="203"/>
      <c r="J495" s="204">
        <f>ROUND(I495*H495,2)</f>
        <v>0</v>
      </c>
      <c r="K495" s="200" t="s">
        <v>141</v>
      </c>
      <c r="L495" s="45"/>
      <c r="M495" s="205" t="s">
        <v>19</v>
      </c>
      <c r="N495" s="206" t="s">
        <v>46</v>
      </c>
      <c r="O495" s="85"/>
      <c r="P495" s="207">
        <f>O495*H495</f>
        <v>0</v>
      </c>
      <c r="Q495" s="207">
        <v>0</v>
      </c>
      <c r="R495" s="207">
        <f>Q495*H495</f>
        <v>0</v>
      </c>
      <c r="S495" s="207">
        <v>0</v>
      </c>
      <c r="T495" s="208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09" t="s">
        <v>232</v>
      </c>
      <c r="AT495" s="209" t="s">
        <v>137</v>
      </c>
      <c r="AU495" s="209" t="s">
        <v>82</v>
      </c>
      <c r="AY495" s="18" t="s">
        <v>135</v>
      </c>
      <c r="BE495" s="210">
        <f>IF(N495="základní",J495,0)</f>
        <v>0</v>
      </c>
      <c r="BF495" s="210">
        <f>IF(N495="snížená",J495,0)</f>
        <v>0</v>
      </c>
      <c r="BG495" s="210">
        <f>IF(N495="zákl. přenesená",J495,0)</f>
        <v>0</v>
      </c>
      <c r="BH495" s="210">
        <f>IF(N495="sníž. přenesená",J495,0)</f>
        <v>0</v>
      </c>
      <c r="BI495" s="210">
        <f>IF(N495="nulová",J495,0)</f>
        <v>0</v>
      </c>
      <c r="BJ495" s="18" t="s">
        <v>80</v>
      </c>
      <c r="BK495" s="210">
        <f>ROUND(I495*H495,2)</f>
        <v>0</v>
      </c>
      <c r="BL495" s="18" t="s">
        <v>232</v>
      </c>
      <c r="BM495" s="209" t="s">
        <v>923</v>
      </c>
    </row>
    <row r="496" spans="1:47" s="2" customFormat="1" ht="12">
      <c r="A496" s="39"/>
      <c r="B496" s="40"/>
      <c r="C496" s="41"/>
      <c r="D496" s="211" t="s">
        <v>144</v>
      </c>
      <c r="E496" s="41"/>
      <c r="F496" s="212" t="s">
        <v>924</v>
      </c>
      <c r="G496" s="41"/>
      <c r="H496" s="41"/>
      <c r="I496" s="213"/>
      <c r="J496" s="41"/>
      <c r="K496" s="41"/>
      <c r="L496" s="45"/>
      <c r="M496" s="214"/>
      <c r="N496" s="215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144</v>
      </c>
      <c r="AU496" s="18" t="s">
        <v>82</v>
      </c>
    </row>
    <row r="497" spans="1:63" s="12" customFormat="1" ht="22.8" customHeight="1">
      <c r="A497" s="12"/>
      <c r="B497" s="182"/>
      <c r="C497" s="183"/>
      <c r="D497" s="184" t="s">
        <v>74</v>
      </c>
      <c r="E497" s="196" t="s">
        <v>925</v>
      </c>
      <c r="F497" s="196" t="s">
        <v>926</v>
      </c>
      <c r="G497" s="183"/>
      <c r="H497" s="183"/>
      <c r="I497" s="186"/>
      <c r="J497" s="197">
        <f>BK497</f>
        <v>0</v>
      </c>
      <c r="K497" s="183"/>
      <c r="L497" s="188"/>
      <c r="M497" s="189"/>
      <c r="N497" s="190"/>
      <c r="O497" s="190"/>
      <c r="P497" s="191">
        <f>SUM(P498:P534)</f>
        <v>0</v>
      </c>
      <c r="Q497" s="190"/>
      <c r="R497" s="191">
        <f>SUM(R498:R534)</f>
        <v>0.011019999999999999</v>
      </c>
      <c r="S497" s="190"/>
      <c r="T497" s="192">
        <f>SUM(T498:T534)</f>
        <v>0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193" t="s">
        <v>82</v>
      </c>
      <c r="AT497" s="194" t="s">
        <v>74</v>
      </c>
      <c r="AU497" s="194" t="s">
        <v>80</v>
      </c>
      <c r="AY497" s="193" t="s">
        <v>135</v>
      </c>
      <c r="BK497" s="195">
        <f>SUM(BK498:BK534)</f>
        <v>0</v>
      </c>
    </row>
    <row r="498" spans="1:65" s="2" customFormat="1" ht="24.15" customHeight="1">
      <c r="A498" s="39"/>
      <c r="B498" s="40"/>
      <c r="C498" s="198" t="s">
        <v>927</v>
      </c>
      <c r="D498" s="198" t="s">
        <v>137</v>
      </c>
      <c r="E498" s="199" t="s">
        <v>928</v>
      </c>
      <c r="F498" s="200" t="s">
        <v>929</v>
      </c>
      <c r="G498" s="201" t="s">
        <v>222</v>
      </c>
      <c r="H498" s="202">
        <v>4</v>
      </c>
      <c r="I498" s="203"/>
      <c r="J498" s="204">
        <f>ROUND(I498*H498,2)</f>
        <v>0</v>
      </c>
      <c r="K498" s="200" t="s">
        <v>141</v>
      </c>
      <c r="L498" s="45"/>
      <c r="M498" s="205" t="s">
        <v>19</v>
      </c>
      <c r="N498" s="206" t="s">
        <v>46</v>
      </c>
      <c r="O498" s="85"/>
      <c r="P498" s="207">
        <f>O498*H498</f>
        <v>0</v>
      </c>
      <c r="Q498" s="207">
        <v>0</v>
      </c>
      <c r="R498" s="207">
        <f>Q498*H498</f>
        <v>0</v>
      </c>
      <c r="S498" s="207">
        <v>0</v>
      </c>
      <c r="T498" s="208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09" t="s">
        <v>232</v>
      </c>
      <c r="AT498" s="209" t="s">
        <v>137</v>
      </c>
      <c r="AU498" s="209" t="s">
        <v>82</v>
      </c>
      <c r="AY498" s="18" t="s">
        <v>135</v>
      </c>
      <c r="BE498" s="210">
        <f>IF(N498="základní",J498,0)</f>
        <v>0</v>
      </c>
      <c r="BF498" s="210">
        <f>IF(N498="snížená",J498,0)</f>
        <v>0</v>
      </c>
      <c r="BG498" s="210">
        <f>IF(N498="zákl. přenesená",J498,0)</f>
        <v>0</v>
      </c>
      <c r="BH498" s="210">
        <f>IF(N498="sníž. přenesená",J498,0)</f>
        <v>0</v>
      </c>
      <c r="BI498" s="210">
        <f>IF(N498="nulová",J498,0)</f>
        <v>0</v>
      </c>
      <c r="BJ498" s="18" t="s">
        <v>80</v>
      </c>
      <c r="BK498" s="210">
        <f>ROUND(I498*H498,2)</f>
        <v>0</v>
      </c>
      <c r="BL498" s="18" t="s">
        <v>232</v>
      </c>
      <c r="BM498" s="209" t="s">
        <v>930</v>
      </c>
    </row>
    <row r="499" spans="1:47" s="2" customFormat="1" ht="12">
      <c r="A499" s="39"/>
      <c r="B499" s="40"/>
      <c r="C499" s="41"/>
      <c r="D499" s="211" t="s">
        <v>144</v>
      </c>
      <c r="E499" s="41"/>
      <c r="F499" s="212" t="s">
        <v>931</v>
      </c>
      <c r="G499" s="41"/>
      <c r="H499" s="41"/>
      <c r="I499" s="213"/>
      <c r="J499" s="41"/>
      <c r="K499" s="41"/>
      <c r="L499" s="45"/>
      <c r="M499" s="214"/>
      <c r="N499" s="215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144</v>
      </c>
      <c r="AU499" s="18" t="s">
        <v>82</v>
      </c>
    </row>
    <row r="500" spans="1:65" s="2" customFormat="1" ht="16.5" customHeight="1">
      <c r="A500" s="39"/>
      <c r="B500" s="40"/>
      <c r="C500" s="229" t="s">
        <v>932</v>
      </c>
      <c r="D500" s="229" t="s">
        <v>170</v>
      </c>
      <c r="E500" s="230" t="s">
        <v>933</v>
      </c>
      <c r="F500" s="231" t="s">
        <v>934</v>
      </c>
      <c r="G500" s="232" t="s">
        <v>222</v>
      </c>
      <c r="H500" s="233">
        <v>4.2</v>
      </c>
      <c r="I500" s="234"/>
      <c r="J500" s="235">
        <f>ROUND(I500*H500,2)</f>
        <v>0</v>
      </c>
      <c r="K500" s="231" t="s">
        <v>141</v>
      </c>
      <c r="L500" s="236"/>
      <c r="M500" s="237" t="s">
        <v>19</v>
      </c>
      <c r="N500" s="238" t="s">
        <v>46</v>
      </c>
      <c r="O500" s="85"/>
      <c r="P500" s="207">
        <f>O500*H500</f>
        <v>0</v>
      </c>
      <c r="Q500" s="207">
        <v>0.0001</v>
      </c>
      <c r="R500" s="207">
        <f>Q500*H500</f>
        <v>0.00042</v>
      </c>
      <c r="S500" s="207">
        <v>0</v>
      </c>
      <c r="T500" s="208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09" t="s">
        <v>329</v>
      </c>
      <c r="AT500" s="209" t="s">
        <v>170</v>
      </c>
      <c r="AU500" s="209" t="s">
        <v>82</v>
      </c>
      <c r="AY500" s="18" t="s">
        <v>135</v>
      </c>
      <c r="BE500" s="210">
        <f>IF(N500="základní",J500,0)</f>
        <v>0</v>
      </c>
      <c r="BF500" s="210">
        <f>IF(N500="snížená",J500,0)</f>
        <v>0</v>
      </c>
      <c r="BG500" s="210">
        <f>IF(N500="zákl. přenesená",J500,0)</f>
        <v>0</v>
      </c>
      <c r="BH500" s="210">
        <f>IF(N500="sníž. přenesená",J500,0)</f>
        <v>0</v>
      </c>
      <c r="BI500" s="210">
        <f>IF(N500="nulová",J500,0)</f>
        <v>0</v>
      </c>
      <c r="BJ500" s="18" t="s">
        <v>80</v>
      </c>
      <c r="BK500" s="210">
        <f>ROUND(I500*H500,2)</f>
        <v>0</v>
      </c>
      <c r="BL500" s="18" t="s">
        <v>232</v>
      </c>
      <c r="BM500" s="209" t="s">
        <v>935</v>
      </c>
    </row>
    <row r="501" spans="1:51" s="13" customFormat="1" ht="12">
      <c r="A501" s="13"/>
      <c r="B501" s="218"/>
      <c r="C501" s="219"/>
      <c r="D501" s="216" t="s">
        <v>148</v>
      </c>
      <c r="E501" s="219"/>
      <c r="F501" s="221" t="s">
        <v>936</v>
      </c>
      <c r="G501" s="219"/>
      <c r="H501" s="222">
        <v>4.2</v>
      </c>
      <c r="I501" s="223"/>
      <c r="J501" s="219"/>
      <c r="K501" s="219"/>
      <c r="L501" s="224"/>
      <c r="M501" s="225"/>
      <c r="N501" s="226"/>
      <c r="O501" s="226"/>
      <c r="P501" s="226"/>
      <c r="Q501" s="226"/>
      <c r="R501" s="226"/>
      <c r="S501" s="226"/>
      <c r="T501" s="22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8" t="s">
        <v>148</v>
      </c>
      <c r="AU501" s="228" t="s">
        <v>82</v>
      </c>
      <c r="AV501" s="13" t="s">
        <v>82</v>
      </c>
      <c r="AW501" s="13" t="s">
        <v>4</v>
      </c>
      <c r="AX501" s="13" t="s">
        <v>80</v>
      </c>
      <c r="AY501" s="228" t="s">
        <v>135</v>
      </c>
    </row>
    <row r="502" spans="1:65" s="2" customFormat="1" ht="24.15" customHeight="1">
      <c r="A502" s="39"/>
      <c r="B502" s="40"/>
      <c r="C502" s="198" t="s">
        <v>937</v>
      </c>
      <c r="D502" s="198" t="s">
        <v>137</v>
      </c>
      <c r="E502" s="199" t="s">
        <v>938</v>
      </c>
      <c r="F502" s="200" t="s">
        <v>939</v>
      </c>
      <c r="G502" s="201" t="s">
        <v>245</v>
      </c>
      <c r="H502" s="202">
        <v>6</v>
      </c>
      <c r="I502" s="203"/>
      <c r="J502" s="204">
        <f>ROUND(I502*H502,2)</f>
        <v>0</v>
      </c>
      <c r="K502" s="200" t="s">
        <v>141</v>
      </c>
      <c r="L502" s="45"/>
      <c r="M502" s="205" t="s">
        <v>19</v>
      </c>
      <c r="N502" s="206" t="s">
        <v>46</v>
      </c>
      <c r="O502" s="85"/>
      <c r="P502" s="207">
        <f>O502*H502</f>
        <v>0</v>
      </c>
      <c r="Q502" s="207">
        <v>0</v>
      </c>
      <c r="R502" s="207">
        <f>Q502*H502</f>
        <v>0</v>
      </c>
      <c r="S502" s="207">
        <v>0</v>
      </c>
      <c r="T502" s="208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09" t="s">
        <v>232</v>
      </c>
      <c r="AT502" s="209" t="s">
        <v>137</v>
      </c>
      <c r="AU502" s="209" t="s">
        <v>82</v>
      </c>
      <c r="AY502" s="18" t="s">
        <v>135</v>
      </c>
      <c r="BE502" s="210">
        <f>IF(N502="základní",J502,0)</f>
        <v>0</v>
      </c>
      <c r="BF502" s="210">
        <f>IF(N502="snížená",J502,0)</f>
        <v>0</v>
      </c>
      <c r="BG502" s="210">
        <f>IF(N502="zákl. přenesená",J502,0)</f>
        <v>0</v>
      </c>
      <c r="BH502" s="210">
        <f>IF(N502="sníž. přenesená",J502,0)</f>
        <v>0</v>
      </c>
      <c r="BI502" s="210">
        <f>IF(N502="nulová",J502,0)</f>
        <v>0</v>
      </c>
      <c r="BJ502" s="18" t="s">
        <v>80</v>
      </c>
      <c r="BK502" s="210">
        <f>ROUND(I502*H502,2)</f>
        <v>0</v>
      </c>
      <c r="BL502" s="18" t="s">
        <v>232</v>
      </c>
      <c r="BM502" s="209" t="s">
        <v>940</v>
      </c>
    </row>
    <row r="503" spans="1:47" s="2" customFormat="1" ht="12">
      <c r="A503" s="39"/>
      <c r="B503" s="40"/>
      <c r="C503" s="41"/>
      <c r="D503" s="211" t="s">
        <v>144</v>
      </c>
      <c r="E503" s="41"/>
      <c r="F503" s="212" t="s">
        <v>941</v>
      </c>
      <c r="G503" s="41"/>
      <c r="H503" s="41"/>
      <c r="I503" s="213"/>
      <c r="J503" s="41"/>
      <c r="K503" s="41"/>
      <c r="L503" s="45"/>
      <c r="M503" s="214"/>
      <c r="N503" s="215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144</v>
      </c>
      <c r="AU503" s="18" t="s">
        <v>82</v>
      </c>
    </row>
    <row r="504" spans="1:65" s="2" customFormat="1" ht="16.5" customHeight="1">
      <c r="A504" s="39"/>
      <c r="B504" s="40"/>
      <c r="C504" s="229" t="s">
        <v>942</v>
      </c>
      <c r="D504" s="229" t="s">
        <v>170</v>
      </c>
      <c r="E504" s="230" t="s">
        <v>943</v>
      </c>
      <c r="F504" s="231" t="s">
        <v>944</v>
      </c>
      <c r="G504" s="232" t="s">
        <v>245</v>
      </c>
      <c r="H504" s="233">
        <v>4</v>
      </c>
      <c r="I504" s="234"/>
      <c r="J504" s="235">
        <f>ROUND(I504*H504,2)</f>
        <v>0</v>
      </c>
      <c r="K504" s="231" t="s">
        <v>141</v>
      </c>
      <c r="L504" s="236"/>
      <c r="M504" s="237" t="s">
        <v>19</v>
      </c>
      <c r="N504" s="238" t="s">
        <v>46</v>
      </c>
      <c r="O504" s="85"/>
      <c r="P504" s="207">
        <f>O504*H504</f>
        <v>0</v>
      </c>
      <c r="Q504" s="207">
        <v>4E-05</v>
      </c>
      <c r="R504" s="207">
        <f>Q504*H504</f>
        <v>0.00016</v>
      </c>
      <c r="S504" s="207">
        <v>0</v>
      </c>
      <c r="T504" s="208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09" t="s">
        <v>329</v>
      </c>
      <c r="AT504" s="209" t="s">
        <v>170</v>
      </c>
      <c r="AU504" s="209" t="s">
        <v>82</v>
      </c>
      <c r="AY504" s="18" t="s">
        <v>135</v>
      </c>
      <c r="BE504" s="210">
        <f>IF(N504="základní",J504,0)</f>
        <v>0</v>
      </c>
      <c r="BF504" s="210">
        <f>IF(N504="snížená",J504,0)</f>
        <v>0</v>
      </c>
      <c r="BG504" s="210">
        <f>IF(N504="zákl. přenesená",J504,0)</f>
        <v>0</v>
      </c>
      <c r="BH504" s="210">
        <f>IF(N504="sníž. přenesená",J504,0)</f>
        <v>0</v>
      </c>
      <c r="BI504" s="210">
        <f>IF(N504="nulová",J504,0)</f>
        <v>0</v>
      </c>
      <c r="BJ504" s="18" t="s">
        <v>80</v>
      </c>
      <c r="BK504" s="210">
        <f>ROUND(I504*H504,2)</f>
        <v>0</v>
      </c>
      <c r="BL504" s="18" t="s">
        <v>232</v>
      </c>
      <c r="BM504" s="209" t="s">
        <v>945</v>
      </c>
    </row>
    <row r="505" spans="1:65" s="2" customFormat="1" ht="16.5" customHeight="1">
      <c r="A505" s="39"/>
      <c r="B505" s="40"/>
      <c r="C505" s="229" t="s">
        <v>946</v>
      </c>
      <c r="D505" s="229" t="s">
        <v>170</v>
      </c>
      <c r="E505" s="230" t="s">
        <v>947</v>
      </c>
      <c r="F505" s="231" t="s">
        <v>948</v>
      </c>
      <c r="G505" s="232" t="s">
        <v>245</v>
      </c>
      <c r="H505" s="233">
        <v>2</v>
      </c>
      <c r="I505" s="234"/>
      <c r="J505" s="235">
        <f>ROUND(I505*H505,2)</f>
        <v>0</v>
      </c>
      <c r="K505" s="231" t="s">
        <v>141</v>
      </c>
      <c r="L505" s="236"/>
      <c r="M505" s="237" t="s">
        <v>19</v>
      </c>
      <c r="N505" s="238" t="s">
        <v>46</v>
      </c>
      <c r="O505" s="85"/>
      <c r="P505" s="207">
        <f>O505*H505</f>
        <v>0</v>
      </c>
      <c r="Q505" s="207">
        <v>9E-05</v>
      </c>
      <c r="R505" s="207">
        <f>Q505*H505</f>
        <v>0.00018</v>
      </c>
      <c r="S505" s="207">
        <v>0</v>
      </c>
      <c r="T505" s="208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09" t="s">
        <v>329</v>
      </c>
      <c r="AT505" s="209" t="s">
        <v>170</v>
      </c>
      <c r="AU505" s="209" t="s">
        <v>82</v>
      </c>
      <c r="AY505" s="18" t="s">
        <v>135</v>
      </c>
      <c r="BE505" s="210">
        <f>IF(N505="základní",J505,0)</f>
        <v>0</v>
      </c>
      <c r="BF505" s="210">
        <f>IF(N505="snížená",J505,0)</f>
        <v>0</v>
      </c>
      <c r="BG505" s="210">
        <f>IF(N505="zákl. přenesená",J505,0)</f>
        <v>0</v>
      </c>
      <c r="BH505" s="210">
        <f>IF(N505="sníž. přenesená",J505,0)</f>
        <v>0</v>
      </c>
      <c r="BI505" s="210">
        <f>IF(N505="nulová",J505,0)</f>
        <v>0</v>
      </c>
      <c r="BJ505" s="18" t="s">
        <v>80</v>
      </c>
      <c r="BK505" s="210">
        <f>ROUND(I505*H505,2)</f>
        <v>0</v>
      </c>
      <c r="BL505" s="18" t="s">
        <v>232</v>
      </c>
      <c r="BM505" s="209" t="s">
        <v>949</v>
      </c>
    </row>
    <row r="506" spans="1:65" s="2" customFormat="1" ht="16.5" customHeight="1">
      <c r="A506" s="39"/>
      <c r="B506" s="40"/>
      <c r="C506" s="229" t="s">
        <v>950</v>
      </c>
      <c r="D506" s="229" t="s">
        <v>170</v>
      </c>
      <c r="E506" s="230" t="s">
        <v>951</v>
      </c>
      <c r="F506" s="231" t="s">
        <v>952</v>
      </c>
      <c r="G506" s="232" t="s">
        <v>245</v>
      </c>
      <c r="H506" s="233">
        <v>2</v>
      </c>
      <c r="I506" s="234"/>
      <c r="J506" s="235">
        <f>ROUND(I506*H506,2)</f>
        <v>0</v>
      </c>
      <c r="K506" s="231" t="s">
        <v>141</v>
      </c>
      <c r="L506" s="236"/>
      <c r="M506" s="237" t="s">
        <v>19</v>
      </c>
      <c r="N506" s="238" t="s">
        <v>46</v>
      </c>
      <c r="O506" s="85"/>
      <c r="P506" s="207">
        <f>O506*H506</f>
        <v>0</v>
      </c>
      <c r="Q506" s="207">
        <v>1E-05</v>
      </c>
      <c r="R506" s="207">
        <f>Q506*H506</f>
        <v>2E-05</v>
      </c>
      <c r="S506" s="207">
        <v>0</v>
      </c>
      <c r="T506" s="208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09" t="s">
        <v>329</v>
      </c>
      <c r="AT506" s="209" t="s">
        <v>170</v>
      </c>
      <c r="AU506" s="209" t="s">
        <v>82</v>
      </c>
      <c r="AY506" s="18" t="s">
        <v>135</v>
      </c>
      <c r="BE506" s="210">
        <f>IF(N506="základní",J506,0)</f>
        <v>0</v>
      </c>
      <c r="BF506" s="210">
        <f>IF(N506="snížená",J506,0)</f>
        <v>0</v>
      </c>
      <c r="BG506" s="210">
        <f>IF(N506="zákl. přenesená",J506,0)</f>
        <v>0</v>
      </c>
      <c r="BH506" s="210">
        <f>IF(N506="sníž. přenesená",J506,0)</f>
        <v>0</v>
      </c>
      <c r="BI506" s="210">
        <f>IF(N506="nulová",J506,0)</f>
        <v>0</v>
      </c>
      <c r="BJ506" s="18" t="s">
        <v>80</v>
      </c>
      <c r="BK506" s="210">
        <f>ROUND(I506*H506,2)</f>
        <v>0</v>
      </c>
      <c r="BL506" s="18" t="s">
        <v>232</v>
      </c>
      <c r="BM506" s="209" t="s">
        <v>953</v>
      </c>
    </row>
    <row r="507" spans="1:65" s="2" customFormat="1" ht="16.5" customHeight="1">
      <c r="A507" s="39"/>
      <c r="B507" s="40"/>
      <c r="C507" s="229" t="s">
        <v>954</v>
      </c>
      <c r="D507" s="229" t="s">
        <v>170</v>
      </c>
      <c r="E507" s="230" t="s">
        <v>955</v>
      </c>
      <c r="F507" s="231" t="s">
        <v>956</v>
      </c>
      <c r="G507" s="232" t="s">
        <v>245</v>
      </c>
      <c r="H507" s="233">
        <v>10</v>
      </c>
      <c r="I507" s="234"/>
      <c r="J507" s="235">
        <f>ROUND(I507*H507,2)</f>
        <v>0</v>
      </c>
      <c r="K507" s="231" t="s">
        <v>671</v>
      </c>
      <c r="L507" s="236"/>
      <c r="M507" s="237" t="s">
        <v>19</v>
      </c>
      <c r="N507" s="238" t="s">
        <v>46</v>
      </c>
      <c r="O507" s="85"/>
      <c r="P507" s="207">
        <f>O507*H507</f>
        <v>0</v>
      </c>
      <c r="Q507" s="207">
        <v>0</v>
      </c>
      <c r="R507" s="207">
        <f>Q507*H507</f>
        <v>0</v>
      </c>
      <c r="S507" s="207">
        <v>0</v>
      </c>
      <c r="T507" s="208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09" t="s">
        <v>329</v>
      </c>
      <c r="AT507" s="209" t="s">
        <v>170</v>
      </c>
      <c r="AU507" s="209" t="s">
        <v>82</v>
      </c>
      <c r="AY507" s="18" t="s">
        <v>135</v>
      </c>
      <c r="BE507" s="210">
        <f>IF(N507="základní",J507,0)</f>
        <v>0</v>
      </c>
      <c r="BF507" s="210">
        <f>IF(N507="snížená",J507,0)</f>
        <v>0</v>
      </c>
      <c r="BG507" s="210">
        <f>IF(N507="zákl. přenesená",J507,0)</f>
        <v>0</v>
      </c>
      <c r="BH507" s="210">
        <f>IF(N507="sníž. přenesená",J507,0)</f>
        <v>0</v>
      </c>
      <c r="BI507" s="210">
        <f>IF(N507="nulová",J507,0)</f>
        <v>0</v>
      </c>
      <c r="BJ507" s="18" t="s">
        <v>80</v>
      </c>
      <c r="BK507" s="210">
        <f>ROUND(I507*H507,2)</f>
        <v>0</v>
      </c>
      <c r="BL507" s="18" t="s">
        <v>232</v>
      </c>
      <c r="BM507" s="209" t="s">
        <v>957</v>
      </c>
    </row>
    <row r="508" spans="1:65" s="2" customFormat="1" ht="24.15" customHeight="1">
      <c r="A508" s="39"/>
      <c r="B508" s="40"/>
      <c r="C508" s="198" t="s">
        <v>958</v>
      </c>
      <c r="D508" s="198" t="s">
        <v>137</v>
      </c>
      <c r="E508" s="199" t="s">
        <v>959</v>
      </c>
      <c r="F508" s="200" t="s">
        <v>960</v>
      </c>
      <c r="G508" s="201" t="s">
        <v>222</v>
      </c>
      <c r="H508" s="202">
        <v>40</v>
      </c>
      <c r="I508" s="203"/>
      <c r="J508" s="204">
        <f>ROUND(I508*H508,2)</f>
        <v>0</v>
      </c>
      <c r="K508" s="200" t="s">
        <v>141</v>
      </c>
      <c r="L508" s="45"/>
      <c r="M508" s="205" t="s">
        <v>19</v>
      </c>
      <c r="N508" s="206" t="s">
        <v>46</v>
      </c>
      <c r="O508" s="85"/>
      <c r="P508" s="207">
        <f>O508*H508</f>
        <v>0</v>
      </c>
      <c r="Q508" s="207">
        <v>0</v>
      </c>
      <c r="R508" s="207">
        <f>Q508*H508</f>
        <v>0</v>
      </c>
      <c r="S508" s="207">
        <v>0</v>
      </c>
      <c r="T508" s="208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09" t="s">
        <v>232</v>
      </c>
      <c r="AT508" s="209" t="s">
        <v>137</v>
      </c>
      <c r="AU508" s="209" t="s">
        <v>82</v>
      </c>
      <c r="AY508" s="18" t="s">
        <v>135</v>
      </c>
      <c r="BE508" s="210">
        <f>IF(N508="základní",J508,0)</f>
        <v>0</v>
      </c>
      <c r="BF508" s="210">
        <f>IF(N508="snížená",J508,0)</f>
        <v>0</v>
      </c>
      <c r="BG508" s="210">
        <f>IF(N508="zákl. přenesená",J508,0)</f>
        <v>0</v>
      </c>
      <c r="BH508" s="210">
        <f>IF(N508="sníž. přenesená",J508,0)</f>
        <v>0</v>
      </c>
      <c r="BI508" s="210">
        <f>IF(N508="nulová",J508,0)</f>
        <v>0</v>
      </c>
      <c r="BJ508" s="18" t="s">
        <v>80</v>
      </c>
      <c r="BK508" s="210">
        <f>ROUND(I508*H508,2)</f>
        <v>0</v>
      </c>
      <c r="BL508" s="18" t="s">
        <v>232</v>
      </c>
      <c r="BM508" s="209" t="s">
        <v>961</v>
      </c>
    </row>
    <row r="509" spans="1:47" s="2" customFormat="1" ht="12">
      <c r="A509" s="39"/>
      <c r="B509" s="40"/>
      <c r="C509" s="41"/>
      <c r="D509" s="211" t="s">
        <v>144</v>
      </c>
      <c r="E509" s="41"/>
      <c r="F509" s="212" t="s">
        <v>962</v>
      </c>
      <c r="G509" s="41"/>
      <c r="H509" s="41"/>
      <c r="I509" s="213"/>
      <c r="J509" s="41"/>
      <c r="K509" s="41"/>
      <c r="L509" s="45"/>
      <c r="M509" s="214"/>
      <c r="N509" s="215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144</v>
      </c>
      <c r="AU509" s="18" t="s">
        <v>82</v>
      </c>
    </row>
    <row r="510" spans="1:65" s="2" customFormat="1" ht="16.5" customHeight="1">
      <c r="A510" s="39"/>
      <c r="B510" s="40"/>
      <c r="C510" s="229" t="s">
        <v>963</v>
      </c>
      <c r="D510" s="229" t="s">
        <v>170</v>
      </c>
      <c r="E510" s="230" t="s">
        <v>964</v>
      </c>
      <c r="F510" s="231" t="s">
        <v>965</v>
      </c>
      <c r="G510" s="232" t="s">
        <v>222</v>
      </c>
      <c r="H510" s="233">
        <v>46</v>
      </c>
      <c r="I510" s="234"/>
      <c r="J510" s="235">
        <f>ROUND(I510*H510,2)</f>
        <v>0</v>
      </c>
      <c r="K510" s="231" t="s">
        <v>141</v>
      </c>
      <c r="L510" s="236"/>
      <c r="M510" s="237" t="s">
        <v>19</v>
      </c>
      <c r="N510" s="238" t="s">
        <v>46</v>
      </c>
      <c r="O510" s="85"/>
      <c r="P510" s="207">
        <f>O510*H510</f>
        <v>0</v>
      </c>
      <c r="Q510" s="207">
        <v>0.00012</v>
      </c>
      <c r="R510" s="207">
        <f>Q510*H510</f>
        <v>0.00552</v>
      </c>
      <c r="S510" s="207">
        <v>0</v>
      </c>
      <c r="T510" s="208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09" t="s">
        <v>329</v>
      </c>
      <c r="AT510" s="209" t="s">
        <v>170</v>
      </c>
      <c r="AU510" s="209" t="s">
        <v>82</v>
      </c>
      <c r="AY510" s="18" t="s">
        <v>135</v>
      </c>
      <c r="BE510" s="210">
        <f>IF(N510="základní",J510,0)</f>
        <v>0</v>
      </c>
      <c r="BF510" s="210">
        <f>IF(N510="snížená",J510,0)</f>
        <v>0</v>
      </c>
      <c r="BG510" s="210">
        <f>IF(N510="zákl. přenesená",J510,0)</f>
        <v>0</v>
      </c>
      <c r="BH510" s="210">
        <f>IF(N510="sníž. přenesená",J510,0)</f>
        <v>0</v>
      </c>
      <c r="BI510" s="210">
        <f>IF(N510="nulová",J510,0)</f>
        <v>0</v>
      </c>
      <c r="BJ510" s="18" t="s">
        <v>80</v>
      </c>
      <c r="BK510" s="210">
        <f>ROUND(I510*H510,2)</f>
        <v>0</v>
      </c>
      <c r="BL510" s="18" t="s">
        <v>232</v>
      </c>
      <c r="BM510" s="209" t="s">
        <v>966</v>
      </c>
    </row>
    <row r="511" spans="1:51" s="13" customFormat="1" ht="12">
      <c r="A511" s="13"/>
      <c r="B511" s="218"/>
      <c r="C511" s="219"/>
      <c r="D511" s="216" t="s">
        <v>148</v>
      </c>
      <c r="E511" s="219"/>
      <c r="F511" s="221" t="s">
        <v>967</v>
      </c>
      <c r="G511" s="219"/>
      <c r="H511" s="222">
        <v>46</v>
      </c>
      <c r="I511" s="223"/>
      <c r="J511" s="219"/>
      <c r="K511" s="219"/>
      <c r="L511" s="224"/>
      <c r="M511" s="225"/>
      <c r="N511" s="226"/>
      <c r="O511" s="226"/>
      <c r="P511" s="226"/>
      <c r="Q511" s="226"/>
      <c r="R511" s="226"/>
      <c r="S511" s="226"/>
      <c r="T511" s="22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28" t="s">
        <v>148</v>
      </c>
      <c r="AU511" s="228" t="s">
        <v>82</v>
      </c>
      <c r="AV511" s="13" t="s">
        <v>82</v>
      </c>
      <c r="AW511" s="13" t="s">
        <v>4</v>
      </c>
      <c r="AX511" s="13" t="s">
        <v>80</v>
      </c>
      <c r="AY511" s="228" t="s">
        <v>135</v>
      </c>
    </row>
    <row r="512" spans="1:65" s="2" customFormat="1" ht="16.5" customHeight="1">
      <c r="A512" s="39"/>
      <c r="B512" s="40"/>
      <c r="C512" s="198" t="s">
        <v>968</v>
      </c>
      <c r="D512" s="198" t="s">
        <v>137</v>
      </c>
      <c r="E512" s="199" t="s">
        <v>969</v>
      </c>
      <c r="F512" s="200" t="s">
        <v>970</v>
      </c>
      <c r="G512" s="201" t="s">
        <v>245</v>
      </c>
      <c r="H512" s="202">
        <v>3</v>
      </c>
      <c r="I512" s="203"/>
      <c r="J512" s="204">
        <f>ROUND(I512*H512,2)</f>
        <v>0</v>
      </c>
      <c r="K512" s="200" t="s">
        <v>141</v>
      </c>
      <c r="L512" s="45"/>
      <c r="M512" s="205" t="s">
        <v>19</v>
      </c>
      <c r="N512" s="206" t="s">
        <v>46</v>
      </c>
      <c r="O512" s="85"/>
      <c r="P512" s="207">
        <f>O512*H512</f>
        <v>0</v>
      </c>
      <c r="Q512" s="207">
        <v>0</v>
      </c>
      <c r="R512" s="207">
        <f>Q512*H512</f>
        <v>0</v>
      </c>
      <c r="S512" s="207">
        <v>0</v>
      </c>
      <c r="T512" s="208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09" t="s">
        <v>232</v>
      </c>
      <c r="AT512" s="209" t="s">
        <v>137</v>
      </c>
      <c r="AU512" s="209" t="s">
        <v>82</v>
      </c>
      <c r="AY512" s="18" t="s">
        <v>135</v>
      </c>
      <c r="BE512" s="210">
        <f>IF(N512="základní",J512,0)</f>
        <v>0</v>
      </c>
      <c r="BF512" s="210">
        <f>IF(N512="snížená",J512,0)</f>
        <v>0</v>
      </c>
      <c r="BG512" s="210">
        <f>IF(N512="zákl. přenesená",J512,0)</f>
        <v>0</v>
      </c>
      <c r="BH512" s="210">
        <f>IF(N512="sníž. přenesená",J512,0)</f>
        <v>0</v>
      </c>
      <c r="BI512" s="210">
        <f>IF(N512="nulová",J512,0)</f>
        <v>0</v>
      </c>
      <c r="BJ512" s="18" t="s">
        <v>80</v>
      </c>
      <c r="BK512" s="210">
        <f>ROUND(I512*H512,2)</f>
        <v>0</v>
      </c>
      <c r="BL512" s="18" t="s">
        <v>232</v>
      </c>
      <c r="BM512" s="209" t="s">
        <v>971</v>
      </c>
    </row>
    <row r="513" spans="1:47" s="2" customFormat="1" ht="12">
      <c r="A513" s="39"/>
      <c r="B513" s="40"/>
      <c r="C513" s="41"/>
      <c r="D513" s="211" t="s">
        <v>144</v>
      </c>
      <c r="E513" s="41"/>
      <c r="F513" s="212" t="s">
        <v>972</v>
      </c>
      <c r="G513" s="41"/>
      <c r="H513" s="41"/>
      <c r="I513" s="213"/>
      <c r="J513" s="41"/>
      <c r="K513" s="41"/>
      <c r="L513" s="45"/>
      <c r="M513" s="214"/>
      <c r="N513" s="215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144</v>
      </c>
      <c r="AU513" s="18" t="s">
        <v>82</v>
      </c>
    </row>
    <row r="514" spans="1:51" s="13" customFormat="1" ht="12">
      <c r="A514" s="13"/>
      <c r="B514" s="218"/>
      <c r="C514" s="219"/>
      <c r="D514" s="216" t="s">
        <v>148</v>
      </c>
      <c r="E514" s="220" t="s">
        <v>19</v>
      </c>
      <c r="F514" s="221" t="s">
        <v>973</v>
      </c>
      <c r="G514" s="219"/>
      <c r="H514" s="222">
        <v>3</v>
      </c>
      <c r="I514" s="223"/>
      <c r="J514" s="219"/>
      <c r="K514" s="219"/>
      <c r="L514" s="224"/>
      <c r="M514" s="225"/>
      <c r="N514" s="226"/>
      <c r="O514" s="226"/>
      <c r="P514" s="226"/>
      <c r="Q514" s="226"/>
      <c r="R514" s="226"/>
      <c r="S514" s="226"/>
      <c r="T514" s="22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8" t="s">
        <v>148</v>
      </c>
      <c r="AU514" s="228" t="s">
        <v>82</v>
      </c>
      <c r="AV514" s="13" t="s">
        <v>82</v>
      </c>
      <c r="AW514" s="13" t="s">
        <v>36</v>
      </c>
      <c r="AX514" s="13" t="s">
        <v>80</v>
      </c>
      <c r="AY514" s="228" t="s">
        <v>135</v>
      </c>
    </row>
    <row r="515" spans="1:65" s="2" customFormat="1" ht="24.15" customHeight="1">
      <c r="A515" s="39"/>
      <c r="B515" s="40"/>
      <c r="C515" s="198" t="s">
        <v>974</v>
      </c>
      <c r="D515" s="198" t="s">
        <v>137</v>
      </c>
      <c r="E515" s="199" t="s">
        <v>975</v>
      </c>
      <c r="F515" s="200" t="s">
        <v>976</v>
      </c>
      <c r="G515" s="201" t="s">
        <v>245</v>
      </c>
      <c r="H515" s="202">
        <v>2</v>
      </c>
      <c r="I515" s="203"/>
      <c r="J515" s="204">
        <f>ROUND(I515*H515,2)</f>
        <v>0</v>
      </c>
      <c r="K515" s="200" t="s">
        <v>141</v>
      </c>
      <c r="L515" s="45"/>
      <c r="M515" s="205" t="s">
        <v>19</v>
      </c>
      <c r="N515" s="206" t="s">
        <v>46</v>
      </c>
      <c r="O515" s="85"/>
      <c r="P515" s="207">
        <f>O515*H515</f>
        <v>0</v>
      </c>
      <c r="Q515" s="207">
        <v>0</v>
      </c>
      <c r="R515" s="207">
        <f>Q515*H515</f>
        <v>0</v>
      </c>
      <c r="S515" s="207">
        <v>0</v>
      </c>
      <c r="T515" s="208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09" t="s">
        <v>232</v>
      </c>
      <c r="AT515" s="209" t="s">
        <v>137</v>
      </c>
      <c r="AU515" s="209" t="s">
        <v>82</v>
      </c>
      <c r="AY515" s="18" t="s">
        <v>135</v>
      </c>
      <c r="BE515" s="210">
        <f>IF(N515="základní",J515,0)</f>
        <v>0</v>
      </c>
      <c r="BF515" s="210">
        <f>IF(N515="snížená",J515,0)</f>
        <v>0</v>
      </c>
      <c r="BG515" s="210">
        <f>IF(N515="zákl. přenesená",J515,0)</f>
        <v>0</v>
      </c>
      <c r="BH515" s="210">
        <f>IF(N515="sníž. přenesená",J515,0)</f>
        <v>0</v>
      </c>
      <c r="BI515" s="210">
        <f>IF(N515="nulová",J515,0)</f>
        <v>0</v>
      </c>
      <c r="BJ515" s="18" t="s">
        <v>80</v>
      </c>
      <c r="BK515" s="210">
        <f>ROUND(I515*H515,2)</f>
        <v>0</v>
      </c>
      <c r="BL515" s="18" t="s">
        <v>232</v>
      </c>
      <c r="BM515" s="209" t="s">
        <v>977</v>
      </c>
    </row>
    <row r="516" spans="1:47" s="2" customFormat="1" ht="12">
      <c r="A516" s="39"/>
      <c r="B516" s="40"/>
      <c r="C516" s="41"/>
      <c r="D516" s="211" t="s">
        <v>144</v>
      </c>
      <c r="E516" s="41"/>
      <c r="F516" s="212" t="s">
        <v>978</v>
      </c>
      <c r="G516" s="41"/>
      <c r="H516" s="41"/>
      <c r="I516" s="213"/>
      <c r="J516" s="41"/>
      <c r="K516" s="41"/>
      <c r="L516" s="45"/>
      <c r="M516" s="214"/>
      <c r="N516" s="215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144</v>
      </c>
      <c r="AU516" s="18" t="s">
        <v>82</v>
      </c>
    </row>
    <row r="517" spans="1:65" s="2" customFormat="1" ht="16.5" customHeight="1">
      <c r="A517" s="39"/>
      <c r="B517" s="40"/>
      <c r="C517" s="229" t="s">
        <v>979</v>
      </c>
      <c r="D517" s="229" t="s">
        <v>170</v>
      </c>
      <c r="E517" s="230" t="s">
        <v>980</v>
      </c>
      <c r="F517" s="231" t="s">
        <v>981</v>
      </c>
      <c r="G517" s="232" t="s">
        <v>245</v>
      </c>
      <c r="H517" s="233">
        <v>2</v>
      </c>
      <c r="I517" s="234"/>
      <c r="J517" s="235">
        <f>ROUND(I517*H517,2)</f>
        <v>0</v>
      </c>
      <c r="K517" s="231" t="s">
        <v>141</v>
      </c>
      <c r="L517" s="236"/>
      <c r="M517" s="237" t="s">
        <v>19</v>
      </c>
      <c r="N517" s="238" t="s">
        <v>46</v>
      </c>
      <c r="O517" s="85"/>
      <c r="P517" s="207">
        <f>O517*H517</f>
        <v>0</v>
      </c>
      <c r="Q517" s="207">
        <v>4E-05</v>
      </c>
      <c r="R517" s="207">
        <f>Q517*H517</f>
        <v>8E-05</v>
      </c>
      <c r="S517" s="207">
        <v>0</v>
      </c>
      <c r="T517" s="208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09" t="s">
        <v>329</v>
      </c>
      <c r="AT517" s="209" t="s">
        <v>170</v>
      </c>
      <c r="AU517" s="209" t="s">
        <v>82</v>
      </c>
      <c r="AY517" s="18" t="s">
        <v>135</v>
      </c>
      <c r="BE517" s="210">
        <f>IF(N517="základní",J517,0)</f>
        <v>0</v>
      </c>
      <c r="BF517" s="210">
        <f>IF(N517="snížená",J517,0)</f>
        <v>0</v>
      </c>
      <c r="BG517" s="210">
        <f>IF(N517="zákl. přenesená",J517,0)</f>
        <v>0</v>
      </c>
      <c r="BH517" s="210">
        <f>IF(N517="sníž. přenesená",J517,0)</f>
        <v>0</v>
      </c>
      <c r="BI517" s="210">
        <f>IF(N517="nulová",J517,0)</f>
        <v>0</v>
      </c>
      <c r="BJ517" s="18" t="s">
        <v>80</v>
      </c>
      <c r="BK517" s="210">
        <f>ROUND(I517*H517,2)</f>
        <v>0</v>
      </c>
      <c r="BL517" s="18" t="s">
        <v>232</v>
      </c>
      <c r="BM517" s="209" t="s">
        <v>982</v>
      </c>
    </row>
    <row r="518" spans="1:65" s="2" customFormat="1" ht="16.5" customHeight="1">
      <c r="A518" s="39"/>
      <c r="B518" s="40"/>
      <c r="C518" s="198" t="s">
        <v>983</v>
      </c>
      <c r="D518" s="198" t="s">
        <v>137</v>
      </c>
      <c r="E518" s="199" t="s">
        <v>984</v>
      </c>
      <c r="F518" s="200" t="s">
        <v>985</v>
      </c>
      <c r="G518" s="201" t="s">
        <v>245</v>
      </c>
      <c r="H518" s="202">
        <v>2</v>
      </c>
      <c r="I518" s="203"/>
      <c r="J518" s="204">
        <f>ROUND(I518*H518,2)</f>
        <v>0</v>
      </c>
      <c r="K518" s="200" t="s">
        <v>141</v>
      </c>
      <c r="L518" s="45"/>
      <c r="M518" s="205" t="s">
        <v>19</v>
      </c>
      <c r="N518" s="206" t="s">
        <v>46</v>
      </c>
      <c r="O518" s="85"/>
      <c r="P518" s="207">
        <f>O518*H518</f>
        <v>0</v>
      </c>
      <c r="Q518" s="207">
        <v>0</v>
      </c>
      <c r="R518" s="207">
        <f>Q518*H518</f>
        <v>0</v>
      </c>
      <c r="S518" s="207">
        <v>0</v>
      </c>
      <c r="T518" s="208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09" t="s">
        <v>232</v>
      </c>
      <c r="AT518" s="209" t="s">
        <v>137</v>
      </c>
      <c r="AU518" s="209" t="s">
        <v>82</v>
      </c>
      <c r="AY518" s="18" t="s">
        <v>135</v>
      </c>
      <c r="BE518" s="210">
        <f>IF(N518="základní",J518,0)</f>
        <v>0</v>
      </c>
      <c r="BF518" s="210">
        <f>IF(N518="snížená",J518,0)</f>
        <v>0</v>
      </c>
      <c r="BG518" s="210">
        <f>IF(N518="zákl. přenesená",J518,0)</f>
        <v>0</v>
      </c>
      <c r="BH518" s="210">
        <f>IF(N518="sníž. přenesená",J518,0)</f>
        <v>0</v>
      </c>
      <c r="BI518" s="210">
        <f>IF(N518="nulová",J518,0)</f>
        <v>0</v>
      </c>
      <c r="BJ518" s="18" t="s">
        <v>80</v>
      </c>
      <c r="BK518" s="210">
        <f>ROUND(I518*H518,2)</f>
        <v>0</v>
      </c>
      <c r="BL518" s="18" t="s">
        <v>232</v>
      </c>
      <c r="BM518" s="209" t="s">
        <v>986</v>
      </c>
    </row>
    <row r="519" spans="1:47" s="2" customFormat="1" ht="12">
      <c r="A519" s="39"/>
      <c r="B519" s="40"/>
      <c r="C519" s="41"/>
      <c r="D519" s="211" t="s">
        <v>144</v>
      </c>
      <c r="E519" s="41"/>
      <c r="F519" s="212" t="s">
        <v>987</v>
      </c>
      <c r="G519" s="41"/>
      <c r="H519" s="41"/>
      <c r="I519" s="213"/>
      <c r="J519" s="41"/>
      <c r="K519" s="41"/>
      <c r="L519" s="45"/>
      <c r="M519" s="214"/>
      <c r="N519" s="215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144</v>
      </c>
      <c r="AU519" s="18" t="s">
        <v>82</v>
      </c>
    </row>
    <row r="520" spans="1:65" s="2" customFormat="1" ht="16.5" customHeight="1">
      <c r="A520" s="39"/>
      <c r="B520" s="40"/>
      <c r="C520" s="229" t="s">
        <v>988</v>
      </c>
      <c r="D520" s="229" t="s">
        <v>170</v>
      </c>
      <c r="E520" s="230" t="s">
        <v>989</v>
      </c>
      <c r="F520" s="231" t="s">
        <v>990</v>
      </c>
      <c r="G520" s="232" t="s">
        <v>245</v>
      </c>
      <c r="H520" s="233">
        <v>2</v>
      </c>
      <c r="I520" s="234"/>
      <c r="J520" s="235">
        <f>ROUND(I520*H520,2)</f>
        <v>0</v>
      </c>
      <c r="K520" s="231" t="s">
        <v>671</v>
      </c>
      <c r="L520" s="236"/>
      <c r="M520" s="237" t="s">
        <v>19</v>
      </c>
      <c r="N520" s="238" t="s">
        <v>46</v>
      </c>
      <c r="O520" s="85"/>
      <c r="P520" s="207">
        <f>O520*H520</f>
        <v>0</v>
      </c>
      <c r="Q520" s="207">
        <v>0.00022</v>
      </c>
      <c r="R520" s="207">
        <f>Q520*H520</f>
        <v>0.00044</v>
      </c>
      <c r="S520" s="207">
        <v>0</v>
      </c>
      <c r="T520" s="208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09" t="s">
        <v>329</v>
      </c>
      <c r="AT520" s="209" t="s">
        <v>170</v>
      </c>
      <c r="AU520" s="209" t="s">
        <v>82</v>
      </c>
      <c r="AY520" s="18" t="s">
        <v>135</v>
      </c>
      <c r="BE520" s="210">
        <f>IF(N520="základní",J520,0)</f>
        <v>0</v>
      </c>
      <c r="BF520" s="210">
        <f>IF(N520="snížená",J520,0)</f>
        <v>0</v>
      </c>
      <c r="BG520" s="210">
        <f>IF(N520="zákl. přenesená",J520,0)</f>
        <v>0</v>
      </c>
      <c r="BH520" s="210">
        <f>IF(N520="sníž. přenesená",J520,0)</f>
        <v>0</v>
      </c>
      <c r="BI520" s="210">
        <f>IF(N520="nulová",J520,0)</f>
        <v>0</v>
      </c>
      <c r="BJ520" s="18" t="s">
        <v>80</v>
      </c>
      <c r="BK520" s="210">
        <f>ROUND(I520*H520,2)</f>
        <v>0</v>
      </c>
      <c r="BL520" s="18" t="s">
        <v>232</v>
      </c>
      <c r="BM520" s="209" t="s">
        <v>991</v>
      </c>
    </row>
    <row r="521" spans="1:47" s="2" customFormat="1" ht="12">
      <c r="A521" s="39"/>
      <c r="B521" s="40"/>
      <c r="C521" s="41"/>
      <c r="D521" s="216" t="s">
        <v>146</v>
      </c>
      <c r="E521" s="41"/>
      <c r="F521" s="217" t="s">
        <v>992</v>
      </c>
      <c r="G521" s="41"/>
      <c r="H521" s="41"/>
      <c r="I521" s="213"/>
      <c r="J521" s="41"/>
      <c r="K521" s="41"/>
      <c r="L521" s="45"/>
      <c r="M521" s="214"/>
      <c r="N521" s="215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146</v>
      </c>
      <c r="AU521" s="18" t="s">
        <v>82</v>
      </c>
    </row>
    <row r="522" spans="1:65" s="2" customFormat="1" ht="24.15" customHeight="1">
      <c r="A522" s="39"/>
      <c r="B522" s="40"/>
      <c r="C522" s="198" t="s">
        <v>993</v>
      </c>
      <c r="D522" s="198" t="s">
        <v>137</v>
      </c>
      <c r="E522" s="199" t="s">
        <v>994</v>
      </c>
      <c r="F522" s="200" t="s">
        <v>995</v>
      </c>
      <c r="G522" s="201" t="s">
        <v>245</v>
      </c>
      <c r="H522" s="202">
        <v>2</v>
      </c>
      <c r="I522" s="203"/>
      <c r="J522" s="204">
        <f>ROUND(I522*H522,2)</f>
        <v>0</v>
      </c>
      <c r="K522" s="200" t="s">
        <v>141</v>
      </c>
      <c r="L522" s="45"/>
      <c r="M522" s="205" t="s">
        <v>19</v>
      </c>
      <c r="N522" s="206" t="s">
        <v>46</v>
      </c>
      <c r="O522" s="85"/>
      <c r="P522" s="207">
        <f>O522*H522</f>
        <v>0</v>
      </c>
      <c r="Q522" s="207">
        <v>0</v>
      </c>
      <c r="R522" s="207">
        <f>Q522*H522</f>
        <v>0</v>
      </c>
      <c r="S522" s="207">
        <v>0</v>
      </c>
      <c r="T522" s="208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09" t="s">
        <v>232</v>
      </c>
      <c r="AT522" s="209" t="s">
        <v>137</v>
      </c>
      <c r="AU522" s="209" t="s">
        <v>82</v>
      </c>
      <c r="AY522" s="18" t="s">
        <v>135</v>
      </c>
      <c r="BE522" s="210">
        <f>IF(N522="základní",J522,0)</f>
        <v>0</v>
      </c>
      <c r="BF522" s="210">
        <f>IF(N522="snížená",J522,0)</f>
        <v>0</v>
      </c>
      <c r="BG522" s="210">
        <f>IF(N522="zákl. přenesená",J522,0)</f>
        <v>0</v>
      </c>
      <c r="BH522" s="210">
        <f>IF(N522="sníž. přenesená",J522,0)</f>
        <v>0</v>
      </c>
      <c r="BI522" s="210">
        <f>IF(N522="nulová",J522,0)</f>
        <v>0</v>
      </c>
      <c r="BJ522" s="18" t="s">
        <v>80</v>
      </c>
      <c r="BK522" s="210">
        <f>ROUND(I522*H522,2)</f>
        <v>0</v>
      </c>
      <c r="BL522" s="18" t="s">
        <v>232</v>
      </c>
      <c r="BM522" s="209" t="s">
        <v>996</v>
      </c>
    </row>
    <row r="523" spans="1:47" s="2" customFormat="1" ht="12">
      <c r="A523" s="39"/>
      <c r="B523" s="40"/>
      <c r="C523" s="41"/>
      <c r="D523" s="211" t="s">
        <v>144</v>
      </c>
      <c r="E523" s="41"/>
      <c r="F523" s="212" t="s">
        <v>997</v>
      </c>
      <c r="G523" s="41"/>
      <c r="H523" s="41"/>
      <c r="I523" s="213"/>
      <c r="J523" s="41"/>
      <c r="K523" s="41"/>
      <c r="L523" s="45"/>
      <c r="M523" s="214"/>
      <c r="N523" s="215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144</v>
      </c>
      <c r="AU523" s="18" t="s">
        <v>82</v>
      </c>
    </row>
    <row r="524" spans="1:65" s="2" customFormat="1" ht="16.5" customHeight="1">
      <c r="A524" s="39"/>
      <c r="B524" s="40"/>
      <c r="C524" s="229" t="s">
        <v>998</v>
      </c>
      <c r="D524" s="229" t="s">
        <v>170</v>
      </c>
      <c r="E524" s="230" t="s">
        <v>999</v>
      </c>
      <c r="F524" s="231" t="s">
        <v>1000</v>
      </c>
      <c r="G524" s="232" t="s">
        <v>245</v>
      </c>
      <c r="H524" s="233">
        <v>2</v>
      </c>
      <c r="I524" s="234"/>
      <c r="J524" s="235">
        <f>ROUND(I524*H524,2)</f>
        <v>0</v>
      </c>
      <c r="K524" s="231" t="s">
        <v>671</v>
      </c>
      <c r="L524" s="236"/>
      <c r="M524" s="237" t="s">
        <v>19</v>
      </c>
      <c r="N524" s="238" t="s">
        <v>46</v>
      </c>
      <c r="O524" s="85"/>
      <c r="P524" s="207">
        <f>O524*H524</f>
        <v>0</v>
      </c>
      <c r="Q524" s="207">
        <v>0.0021</v>
      </c>
      <c r="R524" s="207">
        <f>Q524*H524</f>
        <v>0.0042</v>
      </c>
      <c r="S524" s="207">
        <v>0</v>
      </c>
      <c r="T524" s="208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09" t="s">
        <v>329</v>
      </c>
      <c r="AT524" s="209" t="s">
        <v>170</v>
      </c>
      <c r="AU524" s="209" t="s">
        <v>82</v>
      </c>
      <c r="AY524" s="18" t="s">
        <v>135</v>
      </c>
      <c r="BE524" s="210">
        <f>IF(N524="základní",J524,0)</f>
        <v>0</v>
      </c>
      <c r="BF524" s="210">
        <f>IF(N524="snížená",J524,0)</f>
        <v>0</v>
      </c>
      <c r="BG524" s="210">
        <f>IF(N524="zákl. přenesená",J524,0)</f>
        <v>0</v>
      </c>
      <c r="BH524" s="210">
        <f>IF(N524="sníž. přenesená",J524,0)</f>
        <v>0</v>
      </c>
      <c r="BI524" s="210">
        <f>IF(N524="nulová",J524,0)</f>
        <v>0</v>
      </c>
      <c r="BJ524" s="18" t="s">
        <v>80</v>
      </c>
      <c r="BK524" s="210">
        <f>ROUND(I524*H524,2)</f>
        <v>0</v>
      </c>
      <c r="BL524" s="18" t="s">
        <v>232</v>
      </c>
      <c r="BM524" s="209" t="s">
        <v>1001</v>
      </c>
    </row>
    <row r="525" spans="1:47" s="2" customFormat="1" ht="12">
      <c r="A525" s="39"/>
      <c r="B525" s="40"/>
      <c r="C525" s="41"/>
      <c r="D525" s="216" t="s">
        <v>146</v>
      </c>
      <c r="E525" s="41"/>
      <c r="F525" s="217" t="s">
        <v>1002</v>
      </c>
      <c r="G525" s="41"/>
      <c r="H525" s="41"/>
      <c r="I525" s="213"/>
      <c r="J525" s="41"/>
      <c r="K525" s="41"/>
      <c r="L525" s="45"/>
      <c r="M525" s="214"/>
      <c r="N525" s="215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146</v>
      </c>
      <c r="AU525" s="18" t="s">
        <v>82</v>
      </c>
    </row>
    <row r="526" spans="1:65" s="2" customFormat="1" ht="24.15" customHeight="1">
      <c r="A526" s="39"/>
      <c r="B526" s="40"/>
      <c r="C526" s="198" t="s">
        <v>1003</v>
      </c>
      <c r="D526" s="198" t="s">
        <v>137</v>
      </c>
      <c r="E526" s="199" t="s">
        <v>1004</v>
      </c>
      <c r="F526" s="200" t="s">
        <v>1005</v>
      </c>
      <c r="G526" s="201" t="s">
        <v>245</v>
      </c>
      <c r="H526" s="202">
        <v>1</v>
      </c>
      <c r="I526" s="203"/>
      <c r="J526" s="204">
        <f>ROUND(I526*H526,2)</f>
        <v>0</v>
      </c>
      <c r="K526" s="200" t="s">
        <v>141</v>
      </c>
      <c r="L526" s="45"/>
      <c r="M526" s="205" t="s">
        <v>19</v>
      </c>
      <c r="N526" s="206" t="s">
        <v>46</v>
      </c>
      <c r="O526" s="85"/>
      <c r="P526" s="207">
        <f>O526*H526</f>
        <v>0</v>
      </c>
      <c r="Q526" s="207">
        <v>0</v>
      </c>
      <c r="R526" s="207">
        <f>Q526*H526</f>
        <v>0</v>
      </c>
      <c r="S526" s="207">
        <v>0</v>
      </c>
      <c r="T526" s="208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09" t="s">
        <v>232</v>
      </c>
      <c r="AT526" s="209" t="s">
        <v>137</v>
      </c>
      <c r="AU526" s="209" t="s">
        <v>82</v>
      </c>
      <c r="AY526" s="18" t="s">
        <v>135</v>
      </c>
      <c r="BE526" s="210">
        <f>IF(N526="základní",J526,0)</f>
        <v>0</v>
      </c>
      <c r="BF526" s="210">
        <f>IF(N526="snížená",J526,0)</f>
        <v>0</v>
      </c>
      <c r="BG526" s="210">
        <f>IF(N526="zákl. přenesená",J526,0)</f>
        <v>0</v>
      </c>
      <c r="BH526" s="210">
        <f>IF(N526="sníž. přenesená",J526,0)</f>
        <v>0</v>
      </c>
      <c r="BI526" s="210">
        <f>IF(N526="nulová",J526,0)</f>
        <v>0</v>
      </c>
      <c r="BJ526" s="18" t="s">
        <v>80</v>
      </c>
      <c r="BK526" s="210">
        <f>ROUND(I526*H526,2)</f>
        <v>0</v>
      </c>
      <c r="BL526" s="18" t="s">
        <v>232</v>
      </c>
      <c r="BM526" s="209" t="s">
        <v>1006</v>
      </c>
    </row>
    <row r="527" spans="1:47" s="2" customFormat="1" ht="12">
      <c r="A527" s="39"/>
      <c r="B527" s="40"/>
      <c r="C527" s="41"/>
      <c r="D527" s="211" t="s">
        <v>144</v>
      </c>
      <c r="E527" s="41"/>
      <c r="F527" s="212" t="s">
        <v>1007</v>
      </c>
      <c r="G527" s="41"/>
      <c r="H527" s="41"/>
      <c r="I527" s="213"/>
      <c r="J527" s="41"/>
      <c r="K527" s="41"/>
      <c r="L527" s="45"/>
      <c r="M527" s="214"/>
      <c r="N527" s="215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144</v>
      </c>
      <c r="AU527" s="18" t="s">
        <v>82</v>
      </c>
    </row>
    <row r="528" spans="1:65" s="2" customFormat="1" ht="24.15" customHeight="1">
      <c r="A528" s="39"/>
      <c r="B528" s="40"/>
      <c r="C528" s="198" t="s">
        <v>1008</v>
      </c>
      <c r="D528" s="198" t="s">
        <v>137</v>
      </c>
      <c r="E528" s="199" t="s">
        <v>1009</v>
      </c>
      <c r="F528" s="200" t="s">
        <v>1010</v>
      </c>
      <c r="G528" s="201" t="s">
        <v>173</v>
      </c>
      <c r="H528" s="202">
        <v>0.011</v>
      </c>
      <c r="I528" s="203"/>
      <c r="J528" s="204">
        <f>ROUND(I528*H528,2)</f>
        <v>0</v>
      </c>
      <c r="K528" s="200" t="s">
        <v>141</v>
      </c>
      <c r="L528" s="45"/>
      <c r="M528" s="205" t="s">
        <v>19</v>
      </c>
      <c r="N528" s="206" t="s">
        <v>46</v>
      </c>
      <c r="O528" s="85"/>
      <c r="P528" s="207">
        <f>O528*H528</f>
        <v>0</v>
      </c>
      <c r="Q528" s="207">
        <v>0</v>
      </c>
      <c r="R528" s="207">
        <f>Q528*H528</f>
        <v>0</v>
      </c>
      <c r="S528" s="207">
        <v>0</v>
      </c>
      <c r="T528" s="20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09" t="s">
        <v>232</v>
      </c>
      <c r="AT528" s="209" t="s">
        <v>137</v>
      </c>
      <c r="AU528" s="209" t="s">
        <v>82</v>
      </c>
      <c r="AY528" s="18" t="s">
        <v>135</v>
      </c>
      <c r="BE528" s="210">
        <f>IF(N528="základní",J528,0)</f>
        <v>0</v>
      </c>
      <c r="BF528" s="210">
        <f>IF(N528="snížená",J528,0)</f>
        <v>0</v>
      </c>
      <c r="BG528" s="210">
        <f>IF(N528="zákl. přenesená",J528,0)</f>
        <v>0</v>
      </c>
      <c r="BH528" s="210">
        <f>IF(N528="sníž. přenesená",J528,0)</f>
        <v>0</v>
      </c>
      <c r="BI528" s="210">
        <f>IF(N528="nulová",J528,0)</f>
        <v>0</v>
      </c>
      <c r="BJ528" s="18" t="s">
        <v>80</v>
      </c>
      <c r="BK528" s="210">
        <f>ROUND(I528*H528,2)</f>
        <v>0</v>
      </c>
      <c r="BL528" s="18" t="s">
        <v>232</v>
      </c>
      <c r="BM528" s="209" t="s">
        <v>1011</v>
      </c>
    </row>
    <row r="529" spans="1:47" s="2" customFormat="1" ht="12">
      <c r="A529" s="39"/>
      <c r="B529" s="40"/>
      <c r="C529" s="41"/>
      <c r="D529" s="211" t="s">
        <v>144</v>
      </c>
      <c r="E529" s="41"/>
      <c r="F529" s="212" t="s">
        <v>1012</v>
      </c>
      <c r="G529" s="41"/>
      <c r="H529" s="41"/>
      <c r="I529" s="213"/>
      <c r="J529" s="41"/>
      <c r="K529" s="41"/>
      <c r="L529" s="45"/>
      <c r="M529" s="214"/>
      <c r="N529" s="215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144</v>
      </c>
      <c r="AU529" s="18" t="s">
        <v>82</v>
      </c>
    </row>
    <row r="530" spans="1:65" s="2" customFormat="1" ht="16.5" customHeight="1">
      <c r="A530" s="39"/>
      <c r="B530" s="40"/>
      <c r="C530" s="198" t="s">
        <v>1013</v>
      </c>
      <c r="D530" s="198" t="s">
        <v>137</v>
      </c>
      <c r="E530" s="199" t="s">
        <v>1014</v>
      </c>
      <c r="F530" s="200" t="s">
        <v>1015</v>
      </c>
      <c r="G530" s="201" t="s">
        <v>1016</v>
      </c>
      <c r="H530" s="202">
        <v>6</v>
      </c>
      <c r="I530" s="203"/>
      <c r="J530" s="204">
        <f>ROUND(I530*H530,2)</f>
        <v>0</v>
      </c>
      <c r="K530" s="200" t="s">
        <v>141</v>
      </c>
      <c r="L530" s="45"/>
      <c r="M530" s="205" t="s">
        <v>19</v>
      </c>
      <c r="N530" s="206" t="s">
        <v>46</v>
      </c>
      <c r="O530" s="85"/>
      <c r="P530" s="207">
        <f>O530*H530</f>
        <v>0</v>
      </c>
      <c r="Q530" s="207">
        <v>0</v>
      </c>
      <c r="R530" s="207">
        <f>Q530*H530</f>
        <v>0</v>
      </c>
      <c r="S530" s="207">
        <v>0</v>
      </c>
      <c r="T530" s="208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09" t="s">
        <v>232</v>
      </c>
      <c r="AT530" s="209" t="s">
        <v>137</v>
      </c>
      <c r="AU530" s="209" t="s">
        <v>82</v>
      </c>
      <c r="AY530" s="18" t="s">
        <v>135</v>
      </c>
      <c r="BE530" s="210">
        <f>IF(N530="základní",J530,0)</f>
        <v>0</v>
      </c>
      <c r="BF530" s="210">
        <f>IF(N530="snížená",J530,0)</f>
        <v>0</v>
      </c>
      <c r="BG530" s="210">
        <f>IF(N530="zákl. přenesená",J530,0)</f>
        <v>0</v>
      </c>
      <c r="BH530" s="210">
        <f>IF(N530="sníž. přenesená",J530,0)</f>
        <v>0</v>
      </c>
      <c r="BI530" s="210">
        <f>IF(N530="nulová",J530,0)</f>
        <v>0</v>
      </c>
      <c r="BJ530" s="18" t="s">
        <v>80</v>
      </c>
      <c r="BK530" s="210">
        <f>ROUND(I530*H530,2)</f>
        <v>0</v>
      </c>
      <c r="BL530" s="18" t="s">
        <v>232</v>
      </c>
      <c r="BM530" s="209" t="s">
        <v>1017</v>
      </c>
    </row>
    <row r="531" spans="1:47" s="2" customFormat="1" ht="12">
      <c r="A531" s="39"/>
      <c r="B531" s="40"/>
      <c r="C531" s="41"/>
      <c r="D531" s="211" t="s">
        <v>144</v>
      </c>
      <c r="E531" s="41"/>
      <c r="F531" s="212" t="s">
        <v>1018</v>
      </c>
      <c r="G531" s="41"/>
      <c r="H531" s="41"/>
      <c r="I531" s="213"/>
      <c r="J531" s="41"/>
      <c r="K531" s="41"/>
      <c r="L531" s="45"/>
      <c r="M531" s="214"/>
      <c r="N531" s="215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144</v>
      </c>
      <c r="AU531" s="18" t="s">
        <v>82</v>
      </c>
    </row>
    <row r="532" spans="1:51" s="13" customFormat="1" ht="12">
      <c r="A532" s="13"/>
      <c r="B532" s="218"/>
      <c r="C532" s="219"/>
      <c r="D532" s="216" t="s">
        <v>148</v>
      </c>
      <c r="E532" s="220" t="s">
        <v>19</v>
      </c>
      <c r="F532" s="221" t="s">
        <v>1019</v>
      </c>
      <c r="G532" s="219"/>
      <c r="H532" s="222">
        <v>6</v>
      </c>
      <c r="I532" s="223"/>
      <c r="J532" s="219"/>
      <c r="K532" s="219"/>
      <c r="L532" s="224"/>
      <c r="M532" s="225"/>
      <c r="N532" s="226"/>
      <c r="O532" s="226"/>
      <c r="P532" s="226"/>
      <c r="Q532" s="226"/>
      <c r="R532" s="226"/>
      <c r="S532" s="226"/>
      <c r="T532" s="22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8" t="s">
        <v>148</v>
      </c>
      <c r="AU532" s="228" t="s">
        <v>82</v>
      </c>
      <c r="AV532" s="13" t="s">
        <v>82</v>
      </c>
      <c r="AW532" s="13" t="s">
        <v>36</v>
      </c>
      <c r="AX532" s="13" t="s">
        <v>80</v>
      </c>
      <c r="AY532" s="228" t="s">
        <v>135</v>
      </c>
    </row>
    <row r="533" spans="1:65" s="2" customFormat="1" ht="24.15" customHeight="1">
      <c r="A533" s="39"/>
      <c r="B533" s="40"/>
      <c r="C533" s="198" t="s">
        <v>1020</v>
      </c>
      <c r="D533" s="198" t="s">
        <v>137</v>
      </c>
      <c r="E533" s="199" t="s">
        <v>1021</v>
      </c>
      <c r="F533" s="200" t="s">
        <v>1022</v>
      </c>
      <c r="G533" s="201" t="s">
        <v>173</v>
      </c>
      <c r="H533" s="202">
        <v>0.011</v>
      </c>
      <c r="I533" s="203"/>
      <c r="J533" s="204">
        <f>ROUND(I533*H533,2)</f>
        <v>0</v>
      </c>
      <c r="K533" s="200" t="s">
        <v>141</v>
      </c>
      <c r="L533" s="45"/>
      <c r="M533" s="205" t="s">
        <v>19</v>
      </c>
      <c r="N533" s="206" t="s">
        <v>46</v>
      </c>
      <c r="O533" s="85"/>
      <c r="P533" s="207">
        <f>O533*H533</f>
        <v>0</v>
      </c>
      <c r="Q533" s="207">
        <v>0</v>
      </c>
      <c r="R533" s="207">
        <f>Q533*H533</f>
        <v>0</v>
      </c>
      <c r="S533" s="207">
        <v>0</v>
      </c>
      <c r="T533" s="208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09" t="s">
        <v>232</v>
      </c>
      <c r="AT533" s="209" t="s">
        <v>137</v>
      </c>
      <c r="AU533" s="209" t="s">
        <v>82</v>
      </c>
      <c r="AY533" s="18" t="s">
        <v>135</v>
      </c>
      <c r="BE533" s="210">
        <f>IF(N533="základní",J533,0)</f>
        <v>0</v>
      </c>
      <c r="BF533" s="210">
        <f>IF(N533="snížená",J533,0)</f>
        <v>0</v>
      </c>
      <c r="BG533" s="210">
        <f>IF(N533="zákl. přenesená",J533,0)</f>
        <v>0</v>
      </c>
      <c r="BH533" s="210">
        <f>IF(N533="sníž. přenesená",J533,0)</f>
        <v>0</v>
      </c>
      <c r="BI533" s="210">
        <f>IF(N533="nulová",J533,0)</f>
        <v>0</v>
      </c>
      <c r="BJ533" s="18" t="s">
        <v>80</v>
      </c>
      <c r="BK533" s="210">
        <f>ROUND(I533*H533,2)</f>
        <v>0</v>
      </c>
      <c r="BL533" s="18" t="s">
        <v>232</v>
      </c>
      <c r="BM533" s="209" t="s">
        <v>1023</v>
      </c>
    </row>
    <row r="534" spans="1:47" s="2" customFormat="1" ht="12">
      <c r="A534" s="39"/>
      <c r="B534" s="40"/>
      <c r="C534" s="41"/>
      <c r="D534" s="211" t="s">
        <v>144</v>
      </c>
      <c r="E534" s="41"/>
      <c r="F534" s="212" t="s">
        <v>1024</v>
      </c>
      <c r="G534" s="41"/>
      <c r="H534" s="41"/>
      <c r="I534" s="213"/>
      <c r="J534" s="41"/>
      <c r="K534" s="41"/>
      <c r="L534" s="45"/>
      <c r="M534" s="214"/>
      <c r="N534" s="215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144</v>
      </c>
      <c r="AU534" s="18" t="s">
        <v>82</v>
      </c>
    </row>
    <row r="535" spans="1:63" s="12" customFormat="1" ht="22.8" customHeight="1">
      <c r="A535" s="12"/>
      <c r="B535" s="182"/>
      <c r="C535" s="183"/>
      <c r="D535" s="184" t="s">
        <v>74</v>
      </c>
      <c r="E535" s="196" t="s">
        <v>1025</v>
      </c>
      <c r="F535" s="196" t="s">
        <v>1026</v>
      </c>
      <c r="G535" s="183"/>
      <c r="H535" s="183"/>
      <c r="I535" s="186"/>
      <c r="J535" s="197">
        <f>BK535</f>
        <v>0</v>
      </c>
      <c r="K535" s="183"/>
      <c r="L535" s="188"/>
      <c r="M535" s="189"/>
      <c r="N535" s="190"/>
      <c r="O535" s="190"/>
      <c r="P535" s="191">
        <f>SUM(P536:P563)</f>
        <v>0</v>
      </c>
      <c r="Q535" s="190"/>
      <c r="R535" s="191">
        <f>SUM(R536:R563)</f>
        <v>0.030129999999999997</v>
      </c>
      <c r="S535" s="190"/>
      <c r="T535" s="192">
        <f>SUM(T536:T563)</f>
        <v>0</v>
      </c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R535" s="193" t="s">
        <v>82</v>
      </c>
      <c r="AT535" s="194" t="s">
        <v>74</v>
      </c>
      <c r="AU535" s="194" t="s">
        <v>80</v>
      </c>
      <c r="AY535" s="193" t="s">
        <v>135</v>
      </c>
      <c r="BK535" s="195">
        <f>SUM(BK536:BK563)</f>
        <v>0</v>
      </c>
    </row>
    <row r="536" spans="1:65" s="2" customFormat="1" ht="16.5" customHeight="1">
      <c r="A536" s="39"/>
      <c r="B536" s="40"/>
      <c r="C536" s="198" t="s">
        <v>1027</v>
      </c>
      <c r="D536" s="198" t="s">
        <v>137</v>
      </c>
      <c r="E536" s="199" t="s">
        <v>1028</v>
      </c>
      <c r="F536" s="200" t="s">
        <v>1029</v>
      </c>
      <c r="G536" s="201" t="s">
        <v>670</v>
      </c>
      <c r="H536" s="202">
        <v>1</v>
      </c>
      <c r="I536" s="203"/>
      <c r="J536" s="204">
        <f>ROUND(I536*H536,2)</f>
        <v>0</v>
      </c>
      <c r="K536" s="200" t="s">
        <v>671</v>
      </c>
      <c r="L536" s="45"/>
      <c r="M536" s="205" t="s">
        <v>19</v>
      </c>
      <c r="N536" s="206" t="s">
        <v>46</v>
      </c>
      <c r="O536" s="85"/>
      <c r="P536" s="207">
        <f>O536*H536</f>
        <v>0</v>
      </c>
      <c r="Q536" s="207">
        <v>0</v>
      </c>
      <c r="R536" s="207">
        <f>Q536*H536</f>
        <v>0</v>
      </c>
      <c r="S536" s="207">
        <v>0</v>
      </c>
      <c r="T536" s="208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09" t="s">
        <v>232</v>
      </c>
      <c r="AT536" s="209" t="s">
        <v>137</v>
      </c>
      <c r="AU536" s="209" t="s">
        <v>82</v>
      </c>
      <c r="AY536" s="18" t="s">
        <v>135</v>
      </c>
      <c r="BE536" s="210">
        <f>IF(N536="základní",J536,0)</f>
        <v>0</v>
      </c>
      <c r="BF536" s="210">
        <f>IF(N536="snížená",J536,0)</f>
        <v>0</v>
      </c>
      <c r="BG536" s="210">
        <f>IF(N536="zákl. přenesená",J536,0)</f>
        <v>0</v>
      </c>
      <c r="BH536" s="210">
        <f>IF(N536="sníž. přenesená",J536,0)</f>
        <v>0</v>
      </c>
      <c r="BI536" s="210">
        <f>IF(N536="nulová",J536,0)</f>
        <v>0</v>
      </c>
      <c r="BJ536" s="18" t="s">
        <v>80</v>
      </c>
      <c r="BK536" s="210">
        <f>ROUND(I536*H536,2)</f>
        <v>0</v>
      </c>
      <c r="BL536" s="18" t="s">
        <v>232</v>
      </c>
      <c r="BM536" s="209" t="s">
        <v>1030</v>
      </c>
    </row>
    <row r="537" spans="1:65" s="2" customFormat="1" ht="21.75" customHeight="1">
      <c r="A537" s="39"/>
      <c r="B537" s="40"/>
      <c r="C537" s="198" t="s">
        <v>1031</v>
      </c>
      <c r="D537" s="198" t="s">
        <v>137</v>
      </c>
      <c r="E537" s="199" t="s">
        <v>1032</v>
      </c>
      <c r="F537" s="200" t="s">
        <v>1033</v>
      </c>
      <c r="G537" s="201" t="s">
        <v>245</v>
      </c>
      <c r="H537" s="202">
        <v>1</v>
      </c>
      <c r="I537" s="203"/>
      <c r="J537" s="204">
        <f>ROUND(I537*H537,2)</f>
        <v>0</v>
      </c>
      <c r="K537" s="200" t="s">
        <v>141</v>
      </c>
      <c r="L537" s="45"/>
      <c r="M537" s="205" t="s">
        <v>19</v>
      </c>
      <c r="N537" s="206" t="s">
        <v>46</v>
      </c>
      <c r="O537" s="85"/>
      <c r="P537" s="207">
        <f>O537*H537</f>
        <v>0</v>
      </c>
      <c r="Q537" s="207">
        <v>0</v>
      </c>
      <c r="R537" s="207">
        <f>Q537*H537</f>
        <v>0</v>
      </c>
      <c r="S537" s="207">
        <v>0</v>
      </c>
      <c r="T537" s="20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09" t="s">
        <v>142</v>
      </c>
      <c r="AT537" s="209" t="s">
        <v>137</v>
      </c>
      <c r="AU537" s="209" t="s">
        <v>82</v>
      </c>
      <c r="AY537" s="18" t="s">
        <v>135</v>
      </c>
      <c r="BE537" s="210">
        <f>IF(N537="základní",J537,0)</f>
        <v>0</v>
      </c>
      <c r="BF537" s="210">
        <f>IF(N537="snížená",J537,0)</f>
        <v>0</v>
      </c>
      <c r="BG537" s="210">
        <f>IF(N537="zákl. přenesená",J537,0)</f>
        <v>0</v>
      </c>
      <c r="BH537" s="210">
        <f>IF(N537="sníž. přenesená",J537,0)</f>
        <v>0</v>
      </c>
      <c r="BI537" s="210">
        <f>IF(N537="nulová",J537,0)</f>
        <v>0</v>
      </c>
      <c r="BJ537" s="18" t="s">
        <v>80</v>
      </c>
      <c r="BK537" s="210">
        <f>ROUND(I537*H537,2)</f>
        <v>0</v>
      </c>
      <c r="BL537" s="18" t="s">
        <v>142</v>
      </c>
      <c r="BM537" s="209" t="s">
        <v>1034</v>
      </c>
    </row>
    <row r="538" spans="1:47" s="2" customFormat="1" ht="12">
      <c r="A538" s="39"/>
      <c r="B538" s="40"/>
      <c r="C538" s="41"/>
      <c r="D538" s="211" t="s">
        <v>144</v>
      </c>
      <c r="E538" s="41"/>
      <c r="F538" s="212" t="s">
        <v>1035</v>
      </c>
      <c r="G538" s="41"/>
      <c r="H538" s="41"/>
      <c r="I538" s="213"/>
      <c r="J538" s="41"/>
      <c r="K538" s="41"/>
      <c r="L538" s="45"/>
      <c r="M538" s="214"/>
      <c r="N538" s="215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144</v>
      </c>
      <c r="AU538" s="18" t="s">
        <v>82</v>
      </c>
    </row>
    <row r="539" spans="1:65" s="2" customFormat="1" ht="33" customHeight="1">
      <c r="A539" s="39"/>
      <c r="B539" s="40"/>
      <c r="C539" s="229" t="s">
        <v>1036</v>
      </c>
      <c r="D539" s="229" t="s">
        <v>170</v>
      </c>
      <c r="E539" s="230" t="s">
        <v>1037</v>
      </c>
      <c r="F539" s="231" t="s">
        <v>1038</v>
      </c>
      <c r="G539" s="232" t="s">
        <v>245</v>
      </c>
      <c r="H539" s="233">
        <v>1</v>
      </c>
      <c r="I539" s="234"/>
      <c r="J539" s="235">
        <f>ROUND(I539*H539,2)</f>
        <v>0</v>
      </c>
      <c r="K539" s="231" t="s">
        <v>671</v>
      </c>
      <c r="L539" s="236"/>
      <c r="M539" s="237" t="s">
        <v>19</v>
      </c>
      <c r="N539" s="238" t="s">
        <v>46</v>
      </c>
      <c r="O539" s="85"/>
      <c r="P539" s="207">
        <f>O539*H539</f>
        <v>0</v>
      </c>
      <c r="Q539" s="207">
        <v>0.005</v>
      </c>
      <c r="R539" s="207">
        <f>Q539*H539</f>
        <v>0.005</v>
      </c>
      <c r="S539" s="207">
        <v>0</v>
      </c>
      <c r="T539" s="208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09" t="s">
        <v>174</v>
      </c>
      <c r="AT539" s="209" t="s">
        <v>170</v>
      </c>
      <c r="AU539" s="209" t="s">
        <v>82</v>
      </c>
      <c r="AY539" s="18" t="s">
        <v>135</v>
      </c>
      <c r="BE539" s="210">
        <f>IF(N539="základní",J539,0)</f>
        <v>0</v>
      </c>
      <c r="BF539" s="210">
        <f>IF(N539="snížená",J539,0)</f>
        <v>0</v>
      </c>
      <c r="BG539" s="210">
        <f>IF(N539="zákl. přenesená",J539,0)</f>
        <v>0</v>
      </c>
      <c r="BH539" s="210">
        <f>IF(N539="sníž. přenesená",J539,0)</f>
        <v>0</v>
      </c>
      <c r="BI539" s="210">
        <f>IF(N539="nulová",J539,0)</f>
        <v>0</v>
      </c>
      <c r="BJ539" s="18" t="s">
        <v>80</v>
      </c>
      <c r="BK539" s="210">
        <f>ROUND(I539*H539,2)</f>
        <v>0</v>
      </c>
      <c r="BL539" s="18" t="s">
        <v>142</v>
      </c>
      <c r="BM539" s="209" t="s">
        <v>1039</v>
      </c>
    </row>
    <row r="540" spans="1:47" s="2" customFormat="1" ht="12">
      <c r="A540" s="39"/>
      <c r="B540" s="40"/>
      <c r="C540" s="41"/>
      <c r="D540" s="216" t="s">
        <v>146</v>
      </c>
      <c r="E540" s="41"/>
      <c r="F540" s="217" t="s">
        <v>1040</v>
      </c>
      <c r="G540" s="41"/>
      <c r="H540" s="41"/>
      <c r="I540" s="213"/>
      <c r="J540" s="41"/>
      <c r="K540" s="41"/>
      <c r="L540" s="45"/>
      <c r="M540" s="214"/>
      <c r="N540" s="215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146</v>
      </c>
      <c r="AU540" s="18" t="s">
        <v>82</v>
      </c>
    </row>
    <row r="541" spans="1:65" s="2" customFormat="1" ht="16.5" customHeight="1">
      <c r="A541" s="39"/>
      <c r="B541" s="40"/>
      <c r="C541" s="198" t="s">
        <v>1041</v>
      </c>
      <c r="D541" s="198" t="s">
        <v>137</v>
      </c>
      <c r="E541" s="199" t="s">
        <v>1042</v>
      </c>
      <c r="F541" s="200" t="s">
        <v>1043</v>
      </c>
      <c r="G541" s="201" t="s">
        <v>245</v>
      </c>
      <c r="H541" s="202">
        <v>2</v>
      </c>
      <c r="I541" s="203"/>
      <c r="J541" s="204">
        <f>ROUND(I541*H541,2)</f>
        <v>0</v>
      </c>
      <c r="K541" s="200" t="s">
        <v>141</v>
      </c>
      <c r="L541" s="45"/>
      <c r="M541" s="205" t="s">
        <v>19</v>
      </c>
      <c r="N541" s="206" t="s">
        <v>46</v>
      </c>
      <c r="O541" s="85"/>
      <c r="P541" s="207">
        <f>O541*H541</f>
        <v>0</v>
      </c>
      <c r="Q541" s="207">
        <v>0</v>
      </c>
      <c r="R541" s="207">
        <f>Q541*H541</f>
        <v>0</v>
      </c>
      <c r="S541" s="207">
        <v>0</v>
      </c>
      <c r="T541" s="208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09" t="s">
        <v>232</v>
      </c>
      <c r="AT541" s="209" t="s">
        <v>137</v>
      </c>
      <c r="AU541" s="209" t="s">
        <v>82</v>
      </c>
      <c r="AY541" s="18" t="s">
        <v>135</v>
      </c>
      <c r="BE541" s="210">
        <f>IF(N541="základní",J541,0)</f>
        <v>0</v>
      </c>
      <c r="BF541" s="210">
        <f>IF(N541="snížená",J541,0)</f>
        <v>0</v>
      </c>
      <c r="BG541" s="210">
        <f>IF(N541="zákl. přenesená",J541,0)</f>
        <v>0</v>
      </c>
      <c r="BH541" s="210">
        <f>IF(N541="sníž. přenesená",J541,0)</f>
        <v>0</v>
      </c>
      <c r="BI541" s="210">
        <f>IF(N541="nulová",J541,0)</f>
        <v>0</v>
      </c>
      <c r="BJ541" s="18" t="s">
        <v>80</v>
      </c>
      <c r="BK541" s="210">
        <f>ROUND(I541*H541,2)</f>
        <v>0</v>
      </c>
      <c r="BL541" s="18" t="s">
        <v>232</v>
      </c>
      <c r="BM541" s="209" t="s">
        <v>1044</v>
      </c>
    </row>
    <row r="542" spans="1:47" s="2" customFormat="1" ht="12">
      <c r="A542" s="39"/>
      <c r="B542" s="40"/>
      <c r="C542" s="41"/>
      <c r="D542" s="211" t="s">
        <v>144</v>
      </c>
      <c r="E542" s="41"/>
      <c r="F542" s="212" t="s">
        <v>1045</v>
      </c>
      <c r="G542" s="41"/>
      <c r="H542" s="41"/>
      <c r="I542" s="213"/>
      <c r="J542" s="41"/>
      <c r="K542" s="41"/>
      <c r="L542" s="45"/>
      <c r="M542" s="214"/>
      <c r="N542" s="215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144</v>
      </c>
      <c r="AU542" s="18" t="s">
        <v>82</v>
      </c>
    </row>
    <row r="543" spans="1:65" s="2" customFormat="1" ht="16.5" customHeight="1">
      <c r="A543" s="39"/>
      <c r="B543" s="40"/>
      <c r="C543" s="229" t="s">
        <v>1046</v>
      </c>
      <c r="D543" s="229" t="s">
        <v>170</v>
      </c>
      <c r="E543" s="230" t="s">
        <v>1047</v>
      </c>
      <c r="F543" s="231" t="s">
        <v>1048</v>
      </c>
      <c r="G543" s="232" t="s">
        <v>245</v>
      </c>
      <c r="H543" s="233">
        <v>2</v>
      </c>
      <c r="I543" s="234"/>
      <c r="J543" s="235">
        <f>ROUND(I543*H543,2)</f>
        <v>0</v>
      </c>
      <c r="K543" s="231" t="s">
        <v>671</v>
      </c>
      <c r="L543" s="236"/>
      <c r="M543" s="237" t="s">
        <v>19</v>
      </c>
      <c r="N543" s="238" t="s">
        <v>46</v>
      </c>
      <c r="O543" s="85"/>
      <c r="P543" s="207">
        <f>O543*H543</f>
        <v>0</v>
      </c>
      <c r="Q543" s="207">
        <v>2E-05</v>
      </c>
      <c r="R543" s="207">
        <f>Q543*H543</f>
        <v>4E-05</v>
      </c>
      <c r="S543" s="207">
        <v>0</v>
      </c>
      <c r="T543" s="208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09" t="s">
        <v>329</v>
      </c>
      <c r="AT543" s="209" t="s">
        <v>170</v>
      </c>
      <c r="AU543" s="209" t="s">
        <v>82</v>
      </c>
      <c r="AY543" s="18" t="s">
        <v>135</v>
      </c>
      <c r="BE543" s="210">
        <f>IF(N543="základní",J543,0)</f>
        <v>0</v>
      </c>
      <c r="BF543" s="210">
        <f>IF(N543="snížená",J543,0)</f>
        <v>0</v>
      </c>
      <c r="BG543" s="210">
        <f>IF(N543="zákl. přenesená",J543,0)</f>
        <v>0</v>
      </c>
      <c r="BH543" s="210">
        <f>IF(N543="sníž. přenesená",J543,0)</f>
        <v>0</v>
      </c>
      <c r="BI543" s="210">
        <f>IF(N543="nulová",J543,0)</f>
        <v>0</v>
      </c>
      <c r="BJ543" s="18" t="s">
        <v>80</v>
      </c>
      <c r="BK543" s="210">
        <f>ROUND(I543*H543,2)</f>
        <v>0</v>
      </c>
      <c r="BL543" s="18" t="s">
        <v>232</v>
      </c>
      <c r="BM543" s="209" t="s">
        <v>1049</v>
      </c>
    </row>
    <row r="544" spans="1:65" s="2" customFormat="1" ht="21.75" customHeight="1">
      <c r="A544" s="39"/>
      <c r="B544" s="40"/>
      <c r="C544" s="198" t="s">
        <v>1050</v>
      </c>
      <c r="D544" s="198" t="s">
        <v>137</v>
      </c>
      <c r="E544" s="199" t="s">
        <v>1051</v>
      </c>
      <c r="F544" s="200" t="s">
        <v>1052</v>
      </c>
      <c r="G544" s="201" t="s">
        <v>245</v>
      </c>
      <c r="H544" s="202">
        <v>1</v>
      </c>
      <c r="I544" s="203"/>
      <c r="J544" s="204">
        <f>ROUND(I544*H544,2)</f>
        <v>0</v>
      </c>
      <c r="K544" s="200" t="s">
        <v>141</v>
      </c>
      <c r="L544" s="45"/>
      <c r="M544" s="205" t="s">
        <v>19</v>
      </c>
      <c r="N544" s="206" t="s">
        <v>46</v>
      </c>
      <c r="O544" s="85"/>
      <c r="P544" s="207">
        <f>O544*H544</f>
        <v>0</v>
      </c>
      <c r="Q544" s="207">
        <v>0</v>
      </c>
      <c r="R544" s="207">
        <f>Q544*H544</f>
        <v>0</v>
      </c>
      <c r="S544" s="207">
        <v>0</v>
      </c>
      <c r="T544" s="208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09" t="s">
        <v>232</v>
      </c>
      <c r="AT544" s="209" t="s">
        <v>137</v>
      </c>
      <c r="AU544" s="209" t="s">
        <v>82</v>
      </c>
      <c r="AY544" s="18" t="s">
        <v>135</v>
      </c>
      <c r="BE544" s="210">
        <f>IF(N544="základní",J544,0)</f>
        <v>0</v>
      </c>
      <c r="BF544" s="210">
        <f>IF(N544="snížená",J544,0)</f>
        <v>0</v>
      </c>
      <c r="BG544" s="210">
        <f>IF(N544="zákl. přenesená",J544,0)</f>
        <v>0</v>
      </c>
      <c r="BH544" s="210">
        <f>IF(N544="sníž. přenesená",J544,0)</f>
        <v>0</v>
      </c>
      <c r="BI544" s="210">
        <f>IF(N544="nulová",J544,0)</f>
        <v>0</v>
      </c>
      <c r="BJ544" s="18" t="s">
        <v>80</v>
      </c>
      <c r="BK544" s="210">
        <f>ROUND(I544*H544,2)</f>
        <v>0</v>
      </c>
      <c r="BL544" s="18" t="s">
        <v>232</v>
      </c>
      <c r="BM544" s="209" t="s">
        <v>1053</v>
      </c>
    </row>
    <row r="545" spans="1:47" s="2" customFormat="1" ht="12">
      <c r="A545" s="39"/>
      <c r="B545" s="40"/>
      <c r="C545" s="41"/>
      <c r="D545" s="211" t="s">
        <v>144</v>
      </c>
      <c r="E545" s="41"/>
      <c r="F545" s="212" t="s">
        <v>1054</v>
      </c>
      <c r="G545" s="41"/>
      <c r="H545" s="41"/>
      <c r="I545" s="213"/>
      <c r="J545" s="41"/>
      <c r="K545" s="41"/>
      <c r="L545" s="45"/>
      <c r="M545" s="214"/>
      <c r="N545" s="215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144</v>
      </c>
      <c r="AU545" s="18" t="s">
        <v>82</v>
      </c>
    </row>
    <row r="546" spans="1:65" s="2" customFormat="1" ht="16.5" customHeight="1">
      <c r="A546" s="39"/>
      <c r="B546" s="40"/>
      <c r="C546" s="229" t="s">
        <v>1055</v>
      </c>
      <c r="D546" s="229" t="s">
        <v>170</v>
      </c>
      <c r="E546" s="230" t="s">
        <v>1056</v>
      </c>
      <c r="F546" s="231" t="s">
        <v>1057</v>
      </c>
      <c r="G546" s="232" t="s">
        <v>245</v>
      </c>
      <c r="H546" s="233">
        <v>1</v>
      </c>
      <c r="I546" s="234"/>
      <c r="J546" s="235">
        <f>ROUND(I546*H546,2)</f>
        <v>0</v>
      </c>
      <c r="K546" s="231" t="s">
        <v>671</v>
      </c>
      <c r="L546" s="236"/>
      <c r="M546" s="237" t="s">
        <v>19</v>
      </c>
      <c r="N546" s="238" t="s">
        <v>46</v>
      </c>
      <c r="O546" s="85"/>
      <c r="P546" s="207">
        <f>O546*H546</f>
        <v>0</v>
      </c>
      <c r="Q546" s="207">
        <v>0.0008</v>
      </c>
      <c r="R546" s="207">
        <f>Q546*H546</f>
        <v>0.0008</v>
      </c>
      <c r="S546" s="207">
        <v>0</v>
      </c>
      <c r="T546" s="208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09" t="s">
        <v>329</v>
      </c>
      <c r="AT546" s="209" t="s">
        <v>170</v>
      </c>
      <c r="AU546" s="209" t="s">
        <v>82</v>
      </c>
      <c r="AY546" s="18" t="s">
        <v>135</v>
      </c>
      <c r="BE546" s="210">
        <f>IF(N546="základní",J546,0)</f>
        <v>0</v>
      </c>
      <c r="BF546" s="210">
        <f>IF(N546="snížená",J546,0)</f>
        <v>0</v>
      </c>
      <c r="BG546" s="210">
        <f>IF(N546="zákl. přenesená",J546,0)</f>
        <v>0</v>
      </c>
      <c r="BH546" s="210">
        <f>IF(N546="sníž. přenesená",J546,0)</f>
        <v>0</v>
      </c>
      <c r="BI546" s="210">
        <f>IF(N546="nulová",J546,0)</f>
        <v>0</v>
      </c>
      <c r="BJ546" s="18" t="s">
        <v>80</v>
      </c>
      <c r="BK546" s="210">
        <f>ROUND(I546*H546,2)</f>
        <v>0</v>
      </c>
      <c r="BL546" s="18" t="s">
        <v>232</v>
      </c>
      <c r="BM546" s="209" t="s">
        <v>1058</v>
      </c>
    </row>
    <row r="547" spans="1:65" s="2" customFormat="1" ht="24.15" customHeight="1">
      <c r="A547" s="39"/>
      <c r="B547" s="40"/>
      <c r="C547" s="198" t="s">
        <v>1059</v>
      </c>
      <c r="D547" s="198" t="s">
        <v>137</v>
      </c>
      <c r="E547" s="199" t="s">
        <v>1060</v>
      </c>
      <c r="F547" s="200" t="s">
        <v>1061</v>
      </c>
      <c r="G547" s="201" t="s">
        <v>222</v>
      </c>
      <c r="H547" s="202">
        <v>4</v>
      </c>
      <c r="I547" s="203"/>
      <c r="J547" s="204">
        <f>ROUND(I547*H547,2)</f>
        <v>0</v>
      </c>
      <c r="K547" s="200" t="s">
        <v>141</v>
      </c>
      <c r="L547" s="45"/>
      <c r="M547" s="205" t="s">
        <v>19</v>
      </c>
      <c r="N547" s="206" t="s">
        <v>46</v>
      </c>
      <c r="O547" s="85"/>
      <c r="P547" s="207">
        <f>O547*H547</f>
        <v>0</v>
      </c>
      <c r="Q547" s="207">
        <v>0.00167</v>
      </c>
      <c r="R547" s="207">
        <f>Q547*H547</f>
        <v>0.00668</v>
      </c>
      <c r="S547" s="207">
        <v>0</v>
      </c>
      <c r="T547" s="208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09" t="s">
        <v>232</v>
      </c>
      <c r="AT547" s="209" t="s">
        <v>137</v>
      </c>
      <c r="AU547" s="209" t="s">
        <v>82</v>
      </c>
      <c r="AY547" s="18" t="s">
        <v>135</v>
      </c>
      <c r="BE547" s="210">
        <f>IF(N547="základní",J547,0)</f>
        <v>0</v>
      </c>
      <c r="BF547" s="210">
        <f>IF(N547="snížená",J547,0)</f>
        <v>0</v>
      </c>
      <c r="BG547" s="210">
        <f>IF(N547="zákl. přenesená",J547,0)</f>
        <v>0</v>
      </c>
      <c r="BH547" s="210">
        <f>IF(N547="sníž. přenesená",J547,0)</f>
        <v>0</v>
      </c>
      <c r="BI547" s="210">
        <f>IF(N547="nulová",J547,0)</f>
        <v>0</v>
      </c>
      <c r="BJ547" s="18" t="s">
        <v>80</v>
      </c>
      <c r="BK547" s="210">
        <f>ROUND(I547*H547,2)</f>
        <v>0</v>
      </c>
      <c r="BL547" s="18" t="s">
        <v>232</v>
      </c>
      <c r="BM547" s="209" t="s">
        <v>1062</v>
      </c>
    </row>
    <row r="548" spans="1:47" s="2" customFormat="1" ht="12">
      <c r="A548" s="39"/>
      <c r="B548" s="40"/>
      <c r="C548" s="41"/>
      <c r="D548" s="211" t="s">
        <v>144</v>
      </c>
      <c r="E548" s="41"/>
      <c r="F548" s="212" t="s">
        <v>1063</v>
      </c>
      <c r="G548" s="41"/>
      <c r="H548" s="41"/>
      <c r="I548" s="213"/>
      <c r="J548" s="41"/>
      <c r="K548" s="41"/>
      <c r="L548" s="45"/>
      <c r="M548" s="214"/>
      <c r="N548" s="215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144</v>
      </c>
      <c r="AU548" s="18" t="s">
        <v>82</v>
      </c>
    </row>
    <row r="549" spans="1:65" s="2" customFormat="1" ht="16.5" customHeight="1">
      <c r="A549" s="39"/>
      <c r="B549" s="40"/>
      <c r="C549" s="229" t="s">
        <v>1064</v>
      </c>
      <c r="D549" s="229" t="s">
        <v>170</v>
      </c>
      <c r="E549" s="230" t="s">
        <v>1065</v>
      </c>
      <c r="F549" s="231" t="s">
        <v>1066</v>
      </c>
      <c r="G549" s="232" t="s">
        <v>245</v>
      </c>
      <c r="H549" s="233">
        <v>2</v>
      </c>
      <c r="I549" s="234"/>
      <c r="J549" s="235">
        <f>ROUND(I549*H549,2)</f>
        <v>0</v>
      </c>
      <c r="K549" s="231" t="s">
        <v>671</v>
      </c>
      <c r="L549" s="236"/>
      <c r="M549" s="237" t="s">
        <v>19</v>
      </c>
      <c r="N549" s="238" t="s">
        <v>46</v>
      </c>
      <c r="O549" s="85"/>
      <c r="P549" s="207">
        <f>O549*H549</f>
        <v>0</v>
      </c>
      <c r="Q549" s="207">
        <v>0.00013</v>
      </c>
      <c r="R549" s="207">
        <f>Q549*H549</f>
        <v>0.00026</v>
      </c>
      <c r="S549" s="207">
        <v>0</v>
      </c>
      <c r="T549" s="208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09" t="s">
        <v>329</v>
      </c>
      <c r="AT549" s="209" t="s">
        <v>170</v>
      </c>
      <c r="AU549" s="209" t="s">
        <v>82</v>
      </c>
      <c r="AY549" s="18" t="s">
        <v>135</v>
      </c>
      <c r="BE549" s="210">
        <f>IF(N549="základní",J549,0)</f>
        <v>0</v>
      </c>
      <c r="BF549" s="210">
        <f>IF(N549="snížená",J549,0)</f>
        <v>0</v>
      </c>
      <c r="BG549" s="210">
        <f>IF(N549="zákl. přenesená",J549,0)</f>
        <v>0</v>
      </c>
      <c r="BH549" s="210">
        <f>IF(N549="sníž. přenesená",J549,0)</f>
        <v>0</v>
      </c>
      <c r="BI549" s="210">
        <f>IF(N549="nulová",J549,0)</f>
        <v>0</v>
      </c>
      <c r="BJ549" s="18" t="s">
        <v>80</v>
      </c>
      <c r="BK549" s="210">
        <f>ROUND(I549*H549,2)</f>
        <v>0</v>
      </c>
      <c r="BL549" s="18" t="s">
        <v>232</v>
      </c>
      <c r="BM549" s="209" t="s">
        <v>1067</v>
      </c>
    </row>
    <row r="550" spans="1:65" s="2" customFormat="1" ht="24.15" customHeight="1">
      <c r="A550" s="39"/>
      <c r="B550" s="40"/>
      <c r="C550" s="198" t="s">
        <v>1068</v>
      </c>
      <c r="D550" s="198" t="s">
        <v>137</v>
      </c>
      <c r="E550" s="199" t="s">
        <v>1069</v>
      </c>
      <c r="F550" s="200" t="s">
        <v>1070</v>
      </c>
      <c r="G550" s="201" t="s">
        <v>222</v>
      </c>
      <c r="H550" s="202">
        <v>4.5</v>
      </c>
      <c r="I550" s="203"/>
      <c r="J550" s="204">
        <f>ROUND(I550*H550,2)</f>
        <v>0</v>
      </c>
      <c r="K550" s="200" t="s">
        <v>141</v>
      </c>
      <c r="L550" s="45"/>
      <c r="M550" s="205" t="s">
        <v>19</v>
      </c>
      <c r="N550" s="206" t="s">
        <v>46</v>
      </c>
      <c r="O550" s="85"/>
      <c r="P550" s="207">
        <f>O550*H550</f>
        <v>0</v>
      </c>
      <c r="Q550" s="207">
        <v>0.00344</v>
      </c>
      <c r="R550" s="207">
        <f>Q550*H550</f>
        <v>0.015479999999999999</v>
      </c>
      <c r="S550" s="207">
        <v>0</v>
      </c>
      <c r="T550" s="208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09" t="s">
        <v>232</v>
      </c>
      <c r="AT550" s="209" t="s">
        <v>137</v>
      </c>
      <c r="AU550" s="209" t="s">
        <v>82</v>
      </c>
      <c r="AY550" s="18" t="s">
        <v>135</v>
      </c>
      <c r="BE550" s="210">
        <f>IF(N550="základní",J550,0)</f>
        <v>0</v>
      </c>
      <c r="BF550" s="210">
        <f>IF(N550="snížená",J550,0)</f>
        <v>0</v>
      </c>
      <c r="BG550" s="210">
        <f>IF(N550="zákl. přenesená",J550,0)</f>
        <v>0</v>
      </c>
      <c r="BH550" s="210">
        <f>IF(N550="sníž. přenesená",J550,0)</f>
        <v>0</v>
      </c>
      <c r="BI550" s="210">
        <f>IF(N550="nulová",J550,0)</f>
        <v>0</v>
      </c>
      <c r="BJ550" s="18" t="s">
        <v>80</v>
      </c>
      <c r="BK550" s="210">
        <f>ROUND(I550*H550,2)</f>
        <v>0</v>
      </c>
      <c r="BL550" s="18" t="s">
        <v>232</v>
      </c>
      <c r="BM550" s="209" t="s">
        <v>1071</v>
      </c>
    </row>
    <row r="551" spans="1:47" s="2" customFormat="1" ht="12">
      <c r="A551" s="39"/>
      <c r="B551" s="40"/>
      <c r="C551" s="41"/>
      <c r="D551" s="211" t="s">
        <v>144</v>
      </c>
      <c r="E551" s="41"/>
      <c r="F551" s="212" t="s">
        <v>1072</v>
      </c>
      <c r="G551" s="41"/>
      <c r="H551" s="41"/>
      <c r="I551" s="213"/>
      <c r="J551" s="41"/>
      <c r="K551" s="41"/>
      <c r="L551" s="45"/>
      <c r="M551" s="214"/>
      <c r="N551" s="215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144</v>
      </c>
      <c r="AU551" s="18" t="s">
        <v>82</v>
      </c>
    </row>
    <row r="552" spans="1:65" s="2" customFormat="1" ht="16.5" customHeight="1">
      <c r="A552" s="39"/>
      <c r="B552" s="40"/>
      <c r="C552" s="229" t="s">
        <v>1073</v>
      </c>
      <c r="D552" s="229" t="s">
        <v>170</v>
      </c>
      <c r="E552" s="230" t="s">
        <v>1074</v>
      </c>
      <c r="F552" s="231" t="s">
        <v>1075</v>
      </c>
      <c r="G552" s="232" t="s">
        <v>245</v>
      </c>
      <c r="H552" s="233">
        <v>1</v>
      </c>
      <c r="I552" s="234"/>
      <c r="J552" s="235">
        <f>ROUND(I552*H552,2)</f>
        <v>0</v>
      </c>
      <c r="K552" s="231" t="s">
        <v>671</v>
      </c>
      <c r="L552" s="236"/>
      <c r="M552" s="237" t="s">
        <v>19</v>
      </c>
      <c r="N552" s="238" t="s">
        <v>46</v>
      </c>
      <c r="O552" s="85"/>
      <c r="P552" s="207">
        <f>O552*H552</f>
        <v>0</v>
      </c>
      <c r="Q552" s="207">
        <v>0.00013</v>
      </c>
      <c r="R552" s="207">
        <f>Q552*H552</f>
        <v>0.00013</v>
      </c>
      <c r="S552" s="207">
        <v>0</v>
      </c>
      <c r="T552" s="208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09" t="s">
        <v>329</v>
      </c>
      <c r="AT552" s="209" t="s">
        <v>170</v>
      </c>
      <c r="AU552" s="209" t="s">
        <v>82</v>
      </c>
      <c r="AY552" s="18" t="s">
        <v>135</v>
      </c>
      <c r="BE552" s="210">
        <f>IF(N552="základní",J552,0)</f>
        <v>0</v>
      </c>
      <c r="BF552" s="210">
        <f>IF(N552="snížená",J552,0)</f>
        <v>0</v>
      </c>
      <c r="BG552" s="210">
        <f>IF(N552="zákl. přenesená",J552,0)</f>
        <v>0</v>
      </c>
      <c r="BH552" s="210">
        <f>IF(N552="sníž. přenesená",J552,0)</f>
        <v>0</v>
      </c>
      <c r="BI552" s="210">
        <f>IF(N552="nulová",J552,0)</f>
        <v>0</v>
      </c>
      <c r="BJ552" s="18" t="s">
        <v>80</v>
      </c>
      <c r="BK552" s="210">
        <f>ROUND(I552*H552,2)</f>
        <v>0</v>
      </c>
      <c r="BL552" s="18" t="s">
        <v>232</v>
      </c>
      <c r="BM552" s="209" t="s">
        <v>1076</v>
      </c>
    </row>
    <row r="553" spans="1:65" s="2" customFormat="1" ht="16.5" customHeight="1">
      <c r="A553" s="39"/>
      <c r="B553" s="40"/>
      <c r="C553" s="198" t="s">
        <v>1077</v>
      </c>
      <c r="D553" s="198" t="s">
        <v>137</v>
      </c>
      <c r="E553" s="199" t="s">
        <v>1078</v>
      </c>
      <c r="F553" s="200" t="s">
        <v>1079</v>
      </c>
      <c r="G553" s="201" t="s">
        <v>222</v>
      </c>
      <c r="H553" s="202">
        <v>2</v>
      </c>
      <c r="I553" s="203"/>
      <c r="J553" s="204">
        <f>ROUND(I553*H553,2)</f>
        <v>0</v>
      </c>
      <c r="K553" s="200" t="s">
        <v>141</v>
      </c>
      <c r="L553" s="45"/>
      <c r="M553" s="205" t="s">
        <v>19</v>
      </c>
      <c r="N553" s="206" t="s">
        <v>46</v>
      </c>
      <c r="O553" s="85"/>
      <c r="P553" s="207">
        <f>O553*H553</f>
        <v>0</v>
      </c>
      <c r="Q553" s="207">
        <v>0.00017</v>
      </c>
      <c r="R553" s="207">
        <f>Q553*H553</f>
        <v>0.00034</v>
      </c>
      <c r="S553" s="207">
        <v>0</v>
      </c>
      <c r="T553" s="208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09" t="s">
        <v>232</v>
      </c>
      <c r="AT553" s="209" t="s">
        <v>137</v>
      </c>
      <c r="AU553" s="209" t="s">
        <v>82</v>
      </c>
      <c r="AY553" s="18" t="s">
        <v>135</v>
      </c>
      <c r="BE553" s="210">
        <f>IF(N553="základní",J553,0)</f>
        <v>0</v>
      </c>
      <c r="BF553" s="210">
        <f>IF(N553="snížená",J553,0)</f>
        <v>0</v>
      </c>
      <c r="BG553" s="210">
        <f>IF(N553="zákl. přenesená",J553,0)</f>
        <v>0</v>
      </c>
      <c r="BH553" s="210">
        <f>IF(N553="sníž. přenesená",J553,0)</f>
        <v>0</v>
      </c>
      <c r="BI553" s="210">
        <f>IF(N553="nulová",J553,0)</f>
        <v>0</v>
      </c>
      <c r="BJ553" s="18" t="s">
        <v>80</v>
      </c>
      <c r="BK553" s="210">
        <f>ROUND(I553*H553,2)</f>
        <v>0</v>
      </c>
      <c r="BL553" s="18" t="s">
        <v>232</v>
      </c>
      <c r="BM553" s="209" t="s">
        <v>1080</v>
      </c>
    </row>
    <row r="554" spans="1:47" s="2" customFormat="1" ht="12">
      <c r="A554" s="39"/>
      <c r="B554" s="40"/>
      <c r="C554" s="41"/>
      <c r="D554" s="211" t="s">
        <v>144</v>
      </c>
      <c r="E554" s="41"/>
      <c r="F554" s="212" t="s">
        <v>1081</v>
      </c>
      <c r="G554" s="41"/>
      <c r="H554" s="41"/>
      <c r="I554" s="213"/>
      <c r="J554" s="41"/>
      <c r="K554" s="41"/>
      <c r="L554" s="45"/>
      <c r="M554" s="214"/>
      <c r="N554" s="215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144</v>
      </c>
      <c r="AU554" s="18" t="s">
        <v>82</v>
      </c>
    </row>
    <row r="555" spans="1:65" s="2" customFormat="1" ht="21.75" customHeight="1">
      <c r="A555" s="39"/>
      <c r="B555" s="40"/>
      <c r="C555" s="198" t="s">
        <v>1082</v>
      </c>
      <c r="D555" s="198" t="s">
        <v>137</v>
      </c>
      <c r="E555" s="199" t="s">
        <v>1083</v>
      </c>
      <c r="F555" s="200" t="s">
        <v>1084</v>
      </c>
      <c r="G555" s="201" t="s">
        <v>222</v>
      </c>
      <c r="H555" s="202">
        <v>5</v>
      </c>
      <c r="I555" s="203"/>
      <c r="J555" s="204">
        <f>ROUND(I555*H555,2)</f>
        <v>0</v>
      </c>
      <c r="K555" s="200" t="s">
        <v>141</v>
      </c>
      <c r="L555" s="45"/>
      <c r="M555" s="205" t="s">
        <v>19</v>
      </c>
      <c r="N555" s="206" t="s">
        <v>46</v>
      </c>
      <c r="O555" s="85"/>
      <c r="P555" s="207">
        <f>O555*H555</f>
        <v>0</v>
      </c>
      <c r="Q555" s="207">
        <v>0.00022</v>
      </c>
      <c r="R555" s="207">
        <f>Q555*H555</f>
        <v>0.0011</v>
      </c>
      <c r="S555" s="207">
        <v>0</v>
      </c>
      <c r="T555" s="208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09" t="s">
        <v>232</v>
      </c>
      <c r="AT555" s="209" t="s">
        <v>137</v>
      </c>
      <c r="AU555" s="209" t="s">
        <v>82</v>
      </c>
      <c r="AY555" s="18" t="s">
        <v>135</v>
      </c>
      <c r="BE555" s="210">
        <f>IF(N555="základní",J555,0)</f>
        <v>0</v>
      </c>
      <c r="BF555" s="210">
        <f>IF(N555="snížená",J555,0)</f>
        <v>0</v>
      </c>
      <c r="BG555" s="210">
        <f>IF(N555="zákl. přenesená",J555,0)</f>
        <v>0</v>
      </c>
      <c r="BH555" s="210">
        <f>IF(N555="sníž. přenesená",J555,0)</f>
        <v>0</v>
      </c>
      <c r="BI555" s="210">
        <f>IF(N555="nulová",J555,0)</f>
        <v>0</v>
      </c>
      <c r="BJ555" s="18" t="s">
        <v>80</v>
      </c>
      <c r="BK555" s="210">
        <f>ROUND(I555*H555,2)</f>
        <v>0</v>
      </c>
      <c r="BL555" s="18" t="s">
        <v>232</v>
      </c>
      <c r="BM555" s="209" t="s">
        <v>1085</v>
      </c>
    </row>
    <row r="556" spans="1:47" s="2" customFormat="1" ht="12">
      <c r="A556" s="39"/>
      <c r="B556" s="40"/>
      <c r="C556" s="41"/>
      <c r="D556" s="211" t="s">
        <v>144</v>
      </c>
      <c r="E556" s="41"/>
      <c r="F556" s="212" t="s">
        <v>1086</v>
      </c>
      <c r="G556" s="41"/>
      <c r="H556" s="41"/>
      <c r="I556" s="213"/>
      <c r="J556" s="41"/>
      <c r="K556" s="41"/>
      <c r="L556" s="45"/>
      <c r="M556" s="214"/>
      <c r="N556" s="215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144</v>
      </c>
      <c r="AU556" s="18" t="s">
        <v>82</v>
      </c>
    </row>
    <row r="557" spans="1:65" s="2" customFormat="1" ht="16.5" customHeight="1">
      <c r="A557" s="39"/>
      <c r="B557" s="40"/>
      <c r="C557" s="198" t="s">
        <v>1087</v>
      </c>
      <c r="D557" s="198" t="s">
        <v>137</v>
      </c>
      <c r="E557" s="199" t="s">
        <v>1088</v>
      </c>
      <c r="F557" s="200" t="s">
        <v>1089</v>
      </c>
      <c r="G557" s="201" t="s">
        <v>245</v>
      </c>
      <c r="H557" s="202">
        <v>3</v>
      </c>
      <c r="I557" s="203"/>
      <c r="J557" s="204">
        <f>ROUND(I557*H557,2)</f>
        <v>0</v>
      </c>
      <c r="K557" s="200" t="s">
        <v>141</v>
      </c>
      <c r="L557" s="45"/>
      <c r="M557" s="205" t="s">
        <v>19</v>
      </c>
      <c r="N557" s="206" t="s">
        <v>46</v>
      </c>
      <c r="O557" s="85"/>
      <c r="P557" s="207">
        <f>O557*H557</f>
        <v>0</v>
      </c>
      <c r="Q557" s="207">
        <v>0</v>
      </c>
      <c r="R557" s="207">
        <f>Q557*H557</f>
        <v>0</v>
      </c>
      <c r="S557" s="207">
        <v>0</v>
      </c>
      <c r="T557" s="208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09" t="s">
        <v>232</v>
      </c>
      <c r="AT557" s="209" t="s">
        <v>137</v>
      </c>
      <c r="AU557" s="209" t="s">
        <v>82</v>
      </c>
      <c r="AY557" s="18" t="s">
        <v>135</v>
      </c>
      <c r="BE557" s="210">
        <f>IF(N557="základní",J557,0)</f>
        <v>0</v>
      </c>
      <c r="BF557" s="210">
        <f>IF(N557="snížená",J557,0)</f>
        <v>0</v>
      </c>
      <c r="BG557" s="210">
        <f>IF(N557="zákl. přenesená",J557,0)</f>
        <v>0</v>
      </c>
      <c r="BH557" s="210">
        <f>IF(N557="sníž. přenesená",J557,0)</f>
        <v>0</v>
      </c>
      <c r="BI557" s="210">
        <f>IF(N557="nulová",J557,0)</f>
        <v>0</v>
      </c>
      <c r="BJ557" s="18" t="s">
        <v>80</v>
      </c>
      <c r="BK557" s="210">
        <f>ROUND(I557*H557,2)</f>
        <v>0</v>
      </c>
      <c r="BL557" s="18" t="s">
        <v>232</v>
      </c>
      <c r="BM557" s="209" t="s">
        <v>1090</v>
      </c>
    </row>
    <row r="558" spans="1:47" s="2" customFormat="1" ht="12">
      <c r="A558" s="39"/>
      <c r="B558" s="40"/>
      <c r="C558" s="41"/>
      <c r="D558" s="211" t="s">
        <v>144</v>
      </c>
      <c r="E558" s="41"/>
      <c r="F558" s="212" t="s">
        <v>1091</v>
      </c>
      <c r="G558" s="41"/>
      <c r="H558" s="41"/>
      <c r="I558" s="213"/>
      <c r="J558" s="41"/>
      <c r="K558" s="41"/>
      <c r="L558" s="45"/>
      <c r="M558" s="214"/>
      <c r="N558" s="215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144</v>
      </c>
      <c r="AU558" s="18" t="s">
        <v>82</v>
      </c>
    </row>
    <row r="559" spans="1:65" s="2" customFormat="1" ht="16.5" customHeight="1">
      <c r="A559" s="39"/>
      <c r="B559" s="40"/>
      <c r="C559" s="229" t="s">
        <v>1092</v>
      </c>
      <c r="D559" s="229" t="s">
        <v>170</v>
      </c>
      <c r="E559" s="230" t="s">
        <v>1093</v>
      </c>
      <c r="F559" s="231" t="s">
        <v>1094</v>
      </c>
      <c r="G559" s="232" t="s">
        <v>670</v>
      </c>
      <c r="H559" s="233">
        <v>1</v>
      </c>
      <c r="I559" s="234"/>
      <c r="J559" s="235">
        <f>ROUND(I559*H559,2)</f>
        <v>0</v>
      </c>
      <c r="K559" s="231" t="s">
        <v>671</v>
      </c>
      <c r="L559" s="236"/>
      <c r="M559" s="237" t="s">
        <v>19</v>
      </c>
      <c r="N559" s="238" t="s">
        <v>46</v>
      </c>
      <c r="O559" s="85"/>
      <c r="P559" s="207">
        <f>O559*H559</f>
        <v>0</v>
      </c>
      <c r="Q559" s="207">
        <v>0.0003</v>
      </c>
      <c r="R559" s="207">
        <f>Q559*H559</f>
        <v>0.0003</v>
      </c>
      <c r="S559" s="207">
        <v>0</v>
      </c>
      <c r="T559" s="208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09" t="s">
        <v>329</v>
      </c>
      <c r="AT559" s="209" t="s">
        <v>170</v>
      </c>
      <c r="AU559" s="209" t="s">
        <v>82</v>
      </c>
      <c r="AY559" s="18" t="s">
        <v>135</v>
      </c>
      <c r="BE559" s="210">
        <f>IF(N559="základní",J559,0)</f>
        <v>0</v>
      </c>
      <c r="BF559" s="210">
        <f>IF(N559="snížená",J559,0)</f>
        <v>0</v>
      </c>
      <c r="BG559" s="210">
        <f>IF(N559="zákl. přenesená",J559,0)</f>
        <v>0</v>
      </c>
      <c r="BH559" s="210">
        <f>IF(N559="sníž. přenesená",J559,0)</f>
        <v>0</v>
      </c>
      <c r="BI559" s="210">
        <f>IF(N559="nulová",J559,0)</f>
        <v>0</v>
      </c>
      <c r="BJ559" s="18" t="s">
        <v>80</v>
      </c>
      <c r="BK559" s="210">
        <f>ROUND(I559*H559,2)</f>
        <v>0</v>
      </c>
      <c r="BL559" s="18" t="s">
        <v>232</v>
      </c>
      <c r="BM559" s="209" t="s">
        <v>1095</v>
      </c>
    </row>
    <row r="560" spans="1:65" s="2" customFormat="1" ht="24.15" customHeight="1">
      <c r="A560" s="39"/>
      <c r="B560" s="40"/>
      <c r="C560" s="198" t="s">
        <v>1096</v>
      </c>
      <c r="D560" s="198" t="s">
        <v>137</v>
      </c>
      <c r="E560" s="199" t="s">
        <v>1097</v>
      </c>
      <c r="F560" s="200" t="s">
        <v>1098</v>
      </c>
      <c r="G560" s="201" t="s">
        <v>173</v>
      </c>
      <c r="H560" s="202">
        <v>0.025</v>
      </c>
      <c r="I560" s="203"/>
      <c r="J560" s="204">
        <f>ROUND(I560*H560,2)</f>
        <v>0</v>
      </c>
      <c r="K560" s="200" t="s">
        <v>141</v>
      </c>
      <c r="L560" s="45"/>
      <c r="M560" s="205" t="s">
        <v>19</v>
      </c>
      <c r="N560" s="206" t="s">
        <v>46</v>
      </c>
      <c r="O560" s="85"/>
      <c r="P560" s="207">
        <f>O560*H560</f>
        <v>0</v>
      </c>
      <c r="Q560" s="207">
        <v>0</v>
      </c>
      <c r="R560" s="207">
        <f>Q560*H560</f>
        <v>0</v>
      </c>
      <c r="S560" s="207">
        <v>0</v>
      </c>
      <c r="T560" s="208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09" t="s">
        <v>232</v>
      </c>
      <c r="AT560" s="209" t="s">
        <v>137</v>
      </c>
      <c r="AU560" s="209" t="s">
        <v>82</v>
      </c>
      <c r="AY560" s="18" t="s">
        <v>135</v>
      </c>
      <c r="BE560" s="210">
        <f>IF(N560="základní",J560,0)</f>
        <v>0</v>
      </c>
      <c r="BF560" s="210">
        <f>IF(N560="snížená",J560,0)</f>
        <v>0</v>
      </c>
      <c r="BG560" s="210">
        <f>IF(N560="zákl. přenesená",J560,0)</f>
        <v>0</v>
      </c>
      <c r="BH560" s="210">
        <f>IF(N560="sníž. přenesená",J560,0)</f>
        <v>0</v>
      </c>
      <c r="BI560" s="210">
        <f>IF(N560="nulová",J560,0)</f>
        <v>0</v>
      </c>
      <c r="BJ560" s="18" t="s">
        <v>80</v>
      </c>
      <c r="BK560" s="210">
        <f>ROUND(I560*H560,2)</f>
        <v>0</v>
      </c>
      <c r="BL560" s="18" t="s">
        <v>232</v>
      </c>
      <c r="BM560" s="209" t="s">
        <v>1099</v>
      </c>
    </row>
    <row r="561" spans="1:47" s="2" customFormat="1" ht="12">
      <c r="A561" s="39"/>
      <c r="B561" s="40"/>
      <c r="C561" s="41"/>
      <c r="D561" s="211" t="s">
        <v>144</v>
      </c>
      <c r="E561" s="41"/>
      <c r="F561" s="212" t="s">
        <v>1100</v>
      </c>
      <c r="G561" s="41"/>
      <c r="H561" s="41"/>
      <c r="I561" s="213"/>
      <c r="J561" s="41"/>
      <c r="K561" s="41"/>
      <c r="L561" s="45"/>
      <c r="M561" s="214"/>
      <c r="N561" s="215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144</v>
      </c>
      <c r="AU561" s="18" t="s">
        <v>82</v>
      </c>
    </row>
    <row r="562" spans="1:65" s="2" customFormat="1" ht="24.15" customHeight="1">
      <c r="A562" s="39"/>
      <c r="B562" s="40"/>
      <c r="C562" s="198" t="s">
        <v>1101</v>
      </c>
      <c r="D562" s="198" t="s">
        <v>137</v>
      </c>
      <c r="E562" s="199" t="s">
        <v>1102</v>
      </c>
      <c r="F562" s="200" t="s">
        <v>1103</v>
      </c>
      <c r="G562" s="201" t="s">
        <v>173</v>
      </c>
      <c r="H562" s="202">
        <v>0.025</v>
      </c>
      <c r="I562" s="203"/>
      <c r="J562" s="204">
        <f>ROUND(I562*H562,2)</f>
        <v>0</v>
      </c>
      <c r="K562" s="200" t="s">
        <v>141</v>
      </c>
      <c r="L562" s="45"/>
      <c r="M562" s="205" t="s">
        <v>19</v>
      </c>
      <c r="N562" s="206" t="s">
        <v>46</v>
      </c>
      <c r="O562" s="85"/>
      <c r="P562" s="207">
        <f>O562*H562</f>
        <v>0</v>
      </c>
      <c r="Q562" s="207">
        <v>0</v>
      </c>
      <c r="R562" s="207">
        <f>Q562*H562</f>
        <v>0</v>
      </c>
      <c r="S562" s="207">
        <v>0</v>
      </c>
      <c r="T562" s="208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09" t="s">
        <v>232</v>
      </c>
      <c r="AT562" s="209" t="s">
        <v>137</v>
      </c>
      <c r="AU562" s="209" t="s">
        <v>82</v>
      </c>
      <c r="AY562" s="18" t="s">
        <v>135</v>
      </c>
      <c r="BE562" s="210">
        <f>IF(N562="základní",J562,0)</f>
        <v>0</v>
      </c>
      <c r="BF562" s="210">
        <f>IF(N562="snížená",J562,0)</f>
        <v>0</v>
      </c>
      <c r="BG562" s="210">
        <f>IF(N562="zákl. přenesená",J562,0)</f>
        <v>0</v>
      </c>
      <c r="BH562" s="210">
        <f>IF(N562="sníž. přenesená",J562,0)</f>
        <v>0</v>
      </c>
      <c r="BI562" s="210">
        <f>IF(N562="nulová",J562,0)</f>
        <v>0</v>
      </c>
      <c r="BJ562" s="18" t="s">
        <v>80</v>
      </c>
      <c r="BK562" s="210">
        <f>ROUND(I562*H562,2)</f>
        <v>0</v>
      </c>
      <c r="BL562" s="18" t="s">
        <v>232</v>
      </c>
      <c r="BM562" s="209" t="s">
        <v>1104</v>
      </c>
    </row>
    <row r="563" spans="1:47" s="2" customFormat="1" ht="12">
      <c r="A563" s="39"/>
      <c r="B563" s="40"/>
      <c r="C563" s="41"/>
      <c r="D563" s="211" t="s">
        <v>144</v>
      </c>
      <c r="E563" s="41"/>
      <c r="F563" s="212" t="s">
        <v>1105</v>
      </c>
      <c r="G563" s="41"/>
      <c r="H563" s="41"/>
      <c r="I563" s="213"/>
      <c r="J563" s="41"/>
      <c r="K563" s="41"/>
      <c r="L563" s="45"/>
      <c r="M563" s="214"/>
      <c r="N563" s="215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144</v>
      </c>
      <c r="AU563" s="18" t="s">
        <v>82</v>
      </c>
    </row>
    <row r="564" spans="1:63" s="12" customFormat="1" ht="22.8" customHeight="1">
      <c r="A564" s="12"/>
      <c r="B564" s="182"/>
      <c r="C564" s="183"/>
      <c r="D564" s="184" t="s">
        <v>74</v>
      </c>
      <c r="E564" s="196" t="s">
        <v>1106</v>
      </c>
      <c r="F564" s="196" t="s">
        <v>1107</v>
      </c>
      <c r="G564" s="183"/>
      <c r="H564" s="183"/>
      <c r="I564" s="186"/>
      <c r="J564" s="197">
        <f>BK564</f>
        <v>0</v>
      </c>
      <c r="K564" s="183"/>
      <c r="L564" s="188"/>
      <c r="M564" s="189"/>
      <c r="N564" s="190"/>
      <c r="O564" s="190"/>
      <c r="P564" s="191">
        <f>SUM(P565:P569)</f>
        <v>0</v>
      </c>
      <c r="Q564" s="190"/>
      <c r="R564" s="191">
        <f>SUM(R565:R569)</f>
        <v>0.25865</v>
      </c>
      <c r="S564" s="190"/>
      <c r="T564" s="192">
        <f>SUM(T565:T569)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193" t="s">
        <v>82</v>
      </c>
      <c r="AT564" s="194" t="s">
        <v>74</v>
      </c>
      <c r="AU564" s="194" t="s">
        <v>80</v>
      </c>
      <c r="AY564" s="193" t="s">
        <v>135</v>
      </c>
      <c r="BK564" s="195">
        <f>SUM(BK565:BK569)</f>
        <v>0</v>
      </c>
    </row>
    <row r="565" spans="1:65" s="2" customFormat="1" ht="24.15" customHeight="1">
      <c r="A565" s="39"/>
      <c r="B565" s="40"/>
      <c r="C565" s="198" t="s">
        <v>1108</v>
      </c>
      <c r="D565" s="198" t="s">
        <v>137</v>
      </c>
      <c r="E565" s="199" t="s">
        <v>1109</v>
      </c>
      <c r="F565" s="200" t="s">
        <v>1110</v>
      </c>
      <c r="G565" s="201" t="s">
        <v>222</v>
      </c>
      <c r="H565" s="202">
        <v>35</v>
      </c>
      <c r="I565" s="203"/>
      <c r="J565" s="204">
        <f>ROUND(I565*H565,2)</f>
        <v>0</v>
      </c>
      <c r="K565" s="200" t="s">
        <v>141</v>
      </c>
      <c r="L565" s="45"/>
      <c r="M565" s="205" t="s">
        <v>19</v>
      </c>
      <c r="N565" s="206" t="s">
        <v>46</v>
      </c>
      <c r="O565" s="85"/>
      <c r="P565" s="207">
        <f>O565*H565</f>
        <v>0</v>
      </c>
      <c r="Q565" s="207">
        <v>0.00739</v>
      </c>
      <c r="R565" s="207">
        <f>Q565*H565</f>
        <v>0.25865</v>
      </c>
      <c r="S565" s="207">
        <v>0</v>
      </c>
      <c r="T565" s="208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09" t="s">
        <v>232</v>
      </c>
      <c r="AT565" s="209" t="s">
        <v>137</v>
      </c>
      <c r="AU565" s="209" t="s">
        <v>82</v>
      </c>
      <c r="AY565" s="18" t="s">
        <v>135</v>
      </c>
      <c r="BE565" s="210">
        <f>IF(N565="základní",J565,0)</f>
        <v>0</v>
      </c>
      <c r="BF565" s="210">
        <f>IF(N565="snížená",J565,0)</f>
        <v>0</v>
      </c>
      <c r="BG565" s="210">
        <f>IF(N565="zákl. přenesená",J565,0)</f>
        <v>0</v>
      </c>
      <c r="BH565" s="210">
        <f>IF(N565="sníž. přenesená",J565,0)</f>
        <v>0</v>
      </c>
      <c r="BI565" s="210">
        <f>IF(N565="nulová",J565,0)</f>
        <v>0</v>
      </c>
      <c r="BJ565" s="18" t="s">
        <v>80</v>
      </c>
      <c r="BK565" s="210">
        <f>ROUND(I565*H565,2)</f>
        <v>0</v>
      </c>
      <c r="BL565" s="18" t="s">
        <v>232</v>
      </c>
      <c r="BM565" s="209" t="s">
        <v>1111</v>
      </c>
    </row>
    <row r="566" spans="1:47" s="2" customFormat="1" ht="12">
      <c r="A566" s="39"/>
      <c r="B566" s="40"/>
      <c r="C566" s="41"/>
      <c r="D566" s="211" t="s">
        <v>144</v>
      </c>
      <c r="E566" s="41"/>
      <c r="F566" s="212" t="s">
        <v>1112</v>
      </c>
      <c r="G566" s="41"/>
      <c r="H566" s="41"/>
      <c r="I566" s="213"/>
      <c r="J566" s="41"/>
      <c r="K566" s="41"/>
      <c r="L566" s="45"/>
      <c r="M566" s="214"/>
      <c r="N566" s="215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144</v>
      </c>
      <c r="AU566" s="18" t="s">
        <v>82</v>
      </c>
    </row>
    <row r="567" spans="1:51" s="13" customFormat="1" ht="12">
      <c r="A567" s="13"/>
      <c r="B567" s="218"/>
      <c r="C567" s="219"/>
      <c r="D567" s="216" t="s">
        <v>148</v>
      </c>
      <c r="E567" s="220" t="s">
        <v>19</v>
      </c>
      <c r="F567" s="221" t="s">
        <v>1113</v>
      </c>
      <c r="G567" s="219"/>
      <c r="H567" s="222">
        <v>35</v>
      </c>
      <c r="I567" s="223"/>
      <c r="J567" s="219"/>
      <c r="K567" s="219"/>
      <c r="L567" s="224"/>
      <c r="M567" s="225"/>
      <c r="N567" s="226"/>
      <c r="O567" s="226"/>
      <c r="P567" s="226"/>
      <c r="Q567" s="226"/>
      <c r="R567" s="226"/>
      <c r="S567" s="226"/>
      <c r="T567" s="227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28" t="s">
        <v>148</v>
      </c>
      <c r="AU567" s="228" t="s">
        <v>82</v>
      </c>
      <c r="AV567" s="13" t="s">
        <v>82</v>
      </c>
      <c r="AW567" s="13" t="s">
        <v>36</v>
      </c>
      <c r="AX567" s="13" t="s">
        <v>80</v>
      </c>
      <c r="AY567" s="228" t="s">
        <v>135</v>
      </c>
    </row>
    <row r="568" spans="1:65" s="2" customFormat="1" ht="37.8" customHeight="1">
      <c r="A568" s="39"/>
      <c r="B568" s="40"/>
      <c r="C568" s="198" t="s">
        <v>1114</v>
      </c>
      <c r="D568" s="198" t="s">
        <v>137</v>
      </c>
      <c r="E568" s="199" t="s">
        <v>1115</v>
      </c>
      <c r="F568" s="200" t="s">
        <v>1116</v>
      </c>
      <c r="G568" s="201" t="s">
        <v>173</v>
      </c>
      <c r="H568" s="202">
        <v>0.259</v>
      </c>
      <c r="I568" s="203"/>
      <c r="J568" s="204">
        <f>ROUND(I568*H568,2)</f>
        <v>0</v>
      </c>
      <c r="K568" s="200" t="s">
        <v>141</v>
      </c>
      <c r="L568" s="45"/>
      <c r="M568" s="205" t="s">
        <v>19</v>
      </c>
      <c r="N568" s="206" t="s">
        <v>46</v>
      </c>
      <c r="O568" s="85"/>
      <c r="P568" s="207">
        <f>O568*H568</f>
        <v>0</v>
      </c>
      <c r="Q568" s="207">
        <v>0</v>
      </c>
      <c r="R568" s="207">
        <f>Q568*H568</f>
        <v>0</v>
      </c>
      <c r="S568" s="207">
        <v>0</v>
      </c>
      <c r="T568" s="208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09" t="s">
        <v>232</v>
      </c>
      <c r="AT568" s="209" t="s">
        <v>137</v>
      </c>
      <c r="AU568" s="209" t="s">
        <v>82</v>
      </c>
      <c r="AY568" s="18" t="s">
        <v>135</v>
      </c>
      <c r="BE568" s="210">
        <f>IF(N568="základní",J568,0)</f>
        <v>0</v>
      </c>
      <c r="BF568" s="210">
        <f>IF(N568="snížená",J568,0)</f>
        <v>0</v>
      </c>
      <c r="BG568" s="210">
        <f>IF(N568="zákl. přenesená",J568,0)</f>
        <v>0</v>
      </c>
      <c r="BH568" s="210">
        <f>IF(N568="sníž. přenesená",J568,0)</f>
        <v>0</v>
      </c>
      <c r="BI568" s="210">
        <f>IF(N568="nulová",J568,0)</f>
        <v>0</v>
      </c>
      <c r="BJ568" s="18" t="s">
        <v>80</v>
      </c>
      <c r="BK568" s="210">
        <f>ROUND(I568*H568,2)</f>
        <v>0</v>
      </c>
      <c r="BL568" s="18" t="s">
        <v>232</v>
      </c>
      <c r="BM568" s="209" t="s">
        <v>1117</v>
      </c>
    </row>
    <row r="569" spans="1:47" s="2" customFormat="1" ht="12">
      <c r="A569" s="39"/>
      <c r="B569" s="40"/>
      <c r="C569" s="41"/>
      <c r="D569" s="211" t="s">
        <v>144</v>
      </c>
      <c r="E569" s="41"/>
      <c r="F569" s="212" t="s">
        <v>1118</v>
      </c>
      <c r="G569" s="41"/>
      <c r="H569" s="41"/>
      <c r="I569" s="213"/>
      <c r="J569" s="41"/>
      <c r="K569" s="41"/>
      <c r="L569" s="45"/>
      <c r="M569" s="214"/>
      <c r="N569" s="215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144</v>
      </c>
      <c r="AU569" s="18" t="s">
        <v>82</v>
      </c>
    </row>
    <row r="570" spans="1:63" s="12" customFormat="1" ht="22.8" customHeight="1">
      <c r="A570" s="12"/>
      <c r="B570" s="182"/>
      <c r="C570" s="183"/>
      <c r="D570" s="184" t="s">
        <v>74</v>
      </c>
      <c r="E570" s="196" t="s">
        <v>1119</v>
      </c>
      <c r="F570" s="196" t="s">
        <v>1120</v>
      </c>
      <c r="G570" s="183"/>
      <c r="H570" s="183"/>
      <c r="I570" s="186"/>
      <c r="J570" s="197">
        <f>BK570</f>
        <v>0</v>
      </c>
      <c r="K570" s="183"/>
      <c r="L570" s="188"/>
      <c r="M570" s="189"/>
      <c r="N570" s="190"/>
      <c r="O570" s="190"/>
      <c r="P570" s="191">
        <f>SUM(P571:P577)</f>
        <v>0</v>
      </c>
      <c r="Q570" s="190"/>
      <c r="R570" s="191">
        <f>SUM(R571:R577)</f>
        <v>0.00291</v>
      </c>
      <c r="S570" s="190"/>
      <c r="T570" s="192">
        <f>SUM(T571:T577)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193" t="s">
        <v>82</v>
      </c>
      <c r="AT570" s="194" t="s">
        <v>74</v>
      </c>
      <c r="AU570" s="194" t="s">
        <v>80</v>
      </c>
      <c r="AY570" s="193" t="s">
        <v>135</v>
      </c>
      <c r="BK570" s="195">
        <f>SUM(BK571:BK577)</f>
        <v>0</v>
      </c>
    </row>
    <row r="571" spans="1:65" s="2" customFormat="1" ht="24.15" customHeight="1">
      <c r="A571" s="39"/>
      <c r="B571" s="40"/>
      <c r="C571" s="198" t="s">
        <v>1121</v>
      </c>
      <c r="D571" s="198" t="s">
        <v>137</v>
      </c>
      <c r="E571" s="199" t="s">
        <v>1122</v>
      </c>
      <c r="F571" s="200" t="s">
        <v>1123</v>
      </c>
      <c r="G571" s="201" t="s">
        <v>222</v>
      </c>
      <c r="H571" s="202">
        <v>1</v>
      </c>
      <c r="I571" s="203"/>
      <c r="J571" s="204">
        <f>ROUND(I571*H571,2)</f>
        <v>0</v>
      </c>
      <c r="K571" s="200" t="s">
        <v>141</v>
      </c>
      <c r="L571" s="45"/>
      <c r="M571" s="205" t="s">
        <v>19</v>
      </c>
      <c r="N571" s="206" t="s">
        <v>46</v>
      </c>
      <c r="O571" s="85"/>
      <c r="P571" s="207">
        <f>O571*H571</f>
        <v>0</v>
      </c>
      <c r="Q571" s="207">
        <v>0.00291</v>
      </c>
      <c r="R571" s="207">
        <f>Q571*H571</f>
        <v>0.00291</v>
      </c>
      <c r="S571" s="207">
        <v>0</v>
      </c>
      <c r="T571" s="208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09" t="s">
        <v>232</v>
      </c>
      <c r="AT571" s="209" t="s">
        <v>137</v>
      </c>
      <c r="AU571" s="209" t="s">
        <v>82</v>
      </c>
      <c r="AY571" s="18" t="s">
        <v>135</v>
      </c>
      <c r="BE571" s="210">
        <f>IF(N571="základní",J571,0)</f>
        <v>0</v>
      </c>
      <c r="BF571" s="210">
        <f>IF(N571="snížená",J571,0)</f>
        <v>0</v>
      </c>
      <c r="BG571" s="210">
        <f>IF(N571="zákl. přenesená",J571,0)</f>
        <v>0</v>
      </c>
      <c r="BH571" s="210">
        <f>IF(N571="sníž. přenesená",J571,0)</f>
        <v>0</v>
      </c>
      <c r="BI571" s="210">
        <f>IF(N571="nulová",J571,0)</f>
        <v>0</v>
      </c>
      <c r="BJ571" s="18" t="s">
        <v>80</v>
      </c>
      <c r="BK571" s="210">
        <f>ROUND(I571*H571,2)</f>
        <v>0</v>
      </c>
      <c r="BL571" s="18" t="s">
        <v>232</v>
      </c>
      <c r="BM571" s="209" t="s">
        <v>1124</v>
      </c>
    </row>
    <row r="572" spans="1:47" s="2" customFormat="1" ht="12">
      <c r="A572" s="39"/>
      <c r="B572" s="40"/>
      <c r="C572" s="41"/>
      <c r="D572" s="211" t="s">
        <v>144</v>
      </c>
      <c r="E572" s="41"/>
      <c r="F572" s="212" t="s">
        <v>1125</v>
      </c>
      <c r="G572" s="41"/>
      <c r="H572" s="41"/>
      <c r="I572" s="213"/>
      <c r="J572" s="41"/>
      <c r="K572" s="41"/>
      <c r="L572" s="45"/>
      <c r="M572" s="214"/>
      <c r="N572" s="215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144</v>
      </c>
      <c r="AU572" s="18" t="s">
        <v>82</v>
      </c>
    </row>
    <row r="573" spans="1:51" s="13" customFormat="1" ht="12">
      <c r="A573" s="13"/>
      <c r="B573" s="218"/>
      <c r="C573" s="219"/>
      <c r="D573" s="216" t="s">
        <v>148</v>
      </c>
      <c r="E573" s="220" t="s">
        <v>19</v>
      </c>
      <c r="F573" s="221" t="s">
        <v>1126</v>
      </c>
      <c r="G573" s="219"/>
      <c r="H573" s="222">
        <v>1</v>
      </c>
      <c r="I573" s="223"/>
      <c r="J573" s="219"/>
      <c r="K573" s="219"/>
      <c r="L573" s="224"/>
      <c r="M573" s="225"/>
      <c r="N573" s="226"/>
      <c r="O573" s="226"/>
      <c r="P573" s="226"/>
      <c r="Q573" s="226"/>
      <c r="R573" s="226"/>
      <c r="S573" s="226"/>
      <c r="T573" s="22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28" t="s">
        <v>148</v>
      </c>
      <c r="AU573" s="228" t="s">
        <v>82</v>
      </c>
      <c r="AV573" s="13" t="s">
        <v>82</v>
      </c>
      <c r="AW573" s="13" t="s">
        <v>36</v>
      </c>
      <c r="AX573" s="13" t="s">
        <v>80</v>
      </c>
      <c r="AY573" s="228" t="s">
        <v>135</v>
      </c>
    </row>
    <row r="574" spans="1:65" s="2" customFormat="1" ht="24.15" customHeight="1">
      <c r="A574" s="39"/>
      <c r="B574" s="40"/>
      <c r="C574" s="198" t="s">
        <v>1127</v>
      </c>
      <c r="D574" s="198" t="s">
        <v>137</v>
      </c>
      <c r="E574" s="199" t="s">
        <v>1128</v>
      </c>
      <c r="F574" s="200" t="s">
        <v>1129</v>
      </c>
      <c r="G574" s="201" t="s">
        <v>173</v>
      </c>
      <c r="H574" s="202">
        <v>0.003</v>
      </c>
      <c r="I574" s="203"/>
      <c r="J574" s="204">
        <f>ROUND(I574*H574,2)</f>
        <v>0</v>
      </c>
      <c r="K574" s="200" t="s">
        <v>141</v>
      </c>
      <c r="L574" s="45"/>
      <c r="M574" s="205" t="s">
        <v>19</v>
      </c>
      <c r="N574" s="206" t="s">
        <v>46</v>
      </c>
      <c r="O574" s="85"/>
      <c r="P574" s="207">
        <f>O574*H574</f>
        <v>0</v>
      </c>
      <c r="Q574" s="207">
        <v>0</v>
      </c>
      <c r="R574" s="207">
        <f>Q574*H574</f>
        <v>0</v>
      </c>
      <c r="S574" s="207">
        <v>0</v>
      </c>
      <c r="T574" s="208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09" t="s">
        <v>232</v>
      </c>
      <c r="AT574" s="209" t="s">
        <v>137</v>
      </c>
      <c r="AU574" s="209" t="s">
        <v>82</v>
      </c>
      <c r="AY574" s="18" t="s">
        <v>135</v>
      </c>
      <c r="BE574" s="210">
        <f>IF(N574="základní",J574,0)</f>
        <v>0</v>
      </c>
      <c r="BF574" s="210">
        <f>IF(N574="snížená",J574,0)</f>
        <v>0</v>
      </c>
      <c r="BG574" s="210">
        <f>IF(N574="zákl. přenesená",J574,0)</f>
        <v>0</v>
      </c>
      <c r="BH574" s="210">
        <f>IF(N574="sníž. přenesená",J574,0)</f>
        <v>0</v>
      </c>
      <c r="BI574" s="210">
        <f>IF(N574="nulová",J574,0)</f>
        <v>0</v>
      </c>
      <c r="BJ574" s="18" t="s">
        <v>80</v>
      </c>
      <c r="BK574" s="210">
        <f>ROUND(I574*H574,2)</f>
        <v>0</v>
      </c>
      <c r="BL574" s="18" t="s">
        <v>232</v>
      </c>
      <c r="BM574" s="209" t="s">
        <v>1130</v>
      </c>
    </row>
    <row r="575" spans="1:47" s="2" customFormat="1" ht="12">
      <c r="A575" s="39"/>
      <c r="B575" s="40"/>
      <c r="C575" s="41"/>
      <c r="D575" s="211" t="s">
        <v>144</v>
      </c>
      <c r="E575" s="41"/>
      <c r="F575" s="212" t="s">
        <v>1131</v>
      </c>
      <c r="G575" s="41"/>
      <c r="H575" s="41"/>
      <c r="I575" s="213"/>
      <c r="J575" s="41"/>
      <c r="K575" s="41"/>
      <c r="L575" s="45"/>
      <c r="M575" s="214"/>
      <c r="N575" s="215"/>
      <c r="O575" s="85"/>
      <c r="P575" s="85"/>
      <c r="Q575" s="85"/>
      <c r="R575" s="85"/>
      <c r="S575" s="85"/>
      <c r="T575" s="86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T575" s="18" t="s">
        <v>144</v>
      </c>
      <c r="AU575" s="18" t="s">
        <v>82</v>
      </c>
    </row>
    <row r="576" spans="1:65" s="2" customFormat="1" ht="24.15" customHeight="1">
      <c r="A576" s="39"/>
      <c r="B576" s="40"/>
      <c r="C576" s="198" t="s">
        <v>1132</v>
      </c>
      <c r="D576" s="198" t="s">
        <v>137</v>
      </c>
      <c r="E576" s="199" t="s">
        <v>1133</v>
      </c>
      <c r="F576" s="200" t="s">
        <v>1134</v>
      </c>
      <c r="G576" s="201" t="s">
        <v>173</v>
      </c>
      <c r="H576" s="202">
        <v>0.003</v>
      </c>
      <c r="I576" s="203"/>
      <c r="J576" s="204">
        <f>ROUND(I576*H576,2)</f>
        <v>0</v>
      </c>
      <c r="K576" s="200" t="s">
        <v>141</v>
      </c>
      <c r="L576" s="45"/>
      <c r="M576" s="205" t="s">
        <v>19</v>
      </c>
      <c r="N576" s="206" t="s">
        <v>46</v>
      </c>
      <c r="O576" s="85"/>
      <c r="P576" s="207">
        <f>O576*H576</f>
        <v>0</v>
      </c>
      <c r="Q576" s="207">
        <v>0</v>
      </c>
      <c r="R576" s="207">
        <f>Q576*H576</f>
        <v>0</v>
      </c>
      <c r="S576" s="207">
        <v>0</v>
      </c>
      <c r="T576" s="208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09" t="s">
        <v>232</v>
      </c>
      <c r="AT576" s="209" t="s">
        <v>137</v>
      </c>
      <c r="AU576" s="209" t="s">
        <v>82</v>
      </c>
      <c r="AY576" s="18" t="s">
        <v>135</v>
      </c>
      <c r="BE576" s="210">
        <f>IF(N576="základní",J576,0)</f>
        <v>0</v>
      </c>
      <c r="BF576" s="210">
        <f>IF(N576="snížená",J576,0)</f>
        <v>0</v>
      </c>
      <c r="BG576" s="210">
        <f>IF(N576="zákl. přenesená",J576,0)</f>
        <v>0</v>
      </c>
      <c r="BH576" s="210">
        <f>IF(N576="sníž. přenesená",J576,0)</f>
        <v>0</v>
      </c>
      <c r="BI576" s="210">
        <f>IF(N576="nulová",J576,0)</f>
        <v>0</v>
      </c>
      <c r="BJ576" s="18" t="s">
        <v>80</v>
      </c>
      <c r="BK576" s="210">
        <f>ROUND(I576*H576,2)</f>
        <v>0</v>
      </c>
      <c r="BL576" s="18" t="s">
        <v>232</v>
      </c>
      <c r="BM576" s="209" t="s">
        <v>1135</v>
      </c>
    </row>
    <row r="577" spans="1:47" s="2" customFormat="1" ht="12">
      <c r="A577" s="39"/>
      <c r="B577" s="40"/>
      <c r="C577" s="41"/>
      <c r="D577" s="211" t="s">
        <v>144</v>
      </c>
      <c r="E577" s="41"/>
      <c r="F577" s="212" t="s">
        <v>1136</v>
      </c>
      <c r="G577" s="41"/>
      <c r="H577" s="41"/>
      <c r="I577" s="213"/>
      <c r="J577" s="41"/>
      <c r="K577" s="41"/>
      <c r="L577" s="45"/>
      <c r="M577" s="214"/>
      <c r="N577" s="215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144</v>
      </c>
      <c r="AU577" s="18" t="s">
        <v>82</v>
      </c>
    </row>
    <row r="578" spans="1:63" s="12" customFormat="1" ht="22.8" customHeight="1">
      <c r="A578" s="12"/>
      <c r="B578" s="182"/>
      <c r="C578" s="183"/>
      <c r="D578" s="184" t="s">
        <v>74</v>
      </c>
      <c r="E578" s="196" t="s">
        <v>1137</v>
      </c>
      <c r="F578" s="196" t="s">
        <v>1138</v>
      </c>
      <c r="G578" s="183"/>
      <c r="H578" s="183"/>
      <c r="I578" s="186"/>
      <c r="J578" s="197">
        <f>BK578</f>
        <v>0</v>
      </c>
      <c r="K578" s="183"/>
      <c r="L578" s="188"/>
      <c r="M578" s="189"/>
      <c r="N578" s="190"/>
      <c r="O578" s="190"/>
      <c r="P578" s="191">
        <f>SUM(P579:P600)</f>
        <v>0</v>
      </c>
      <c r="Q578" s="190"/>
      <c r="R578" s="191">
        <f>SUM(R579:R600)</f>
        <v>0.1112758</v>
      </c>
      <c r="S578" s="190"/>
      <c r="T578" s="192">
        <f>SUM(T579:T600)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193" t="s">
        <v>82</v>
      </c>
      <c r="AT578" s="194" t="s">
        <v>74</v>
      </c>
      <c r="AU578" s="194" t="s">
        <v>80</v>
      </c>
      <c r="AY578" s="193" t="s">
        <v>135</v>
      </c>
      <c r="BK578" s="195">
        <f>SUM(BK579:BK600)</f>
        <v>0</v>
      </c>
    </row>
    <row r="579" spans="1:65" s="2" customFormat="1" ht="21.75" customHeight="1">
      <c r="A579" s="39"/>
      <c r="B579" s="40"/>
      <c r="C579" s="198" t="s">
        <v>1139</v>
      </c>
      <c r="D579" s="198" t="s">
        <v>137</v>
      </c>
      <c r="E579" s="199" t="s">
        <v>1140</v>
      </c>
      <c r="F579" s="200" t="s">
        <v>1141</v>
      </c>
      <c r="G579" s="201" t="s">
        <v>209</v>
      </c>
      <c r="H579" s="202">
        <v>1.035</v>
      </c>
      <c r="I579" s="203"/>
      <c r="J579" s="204">
        <f>ROUND(I579*H579,2)</f>
        <v>0</v>
      </c>
      <c r="K579" s="200" t="s">
        <v>141</v>
      </c>
      <c r="L579" s="45"/>
      <c r="M579" s="205" t="s">
        <v>19</v>
      </c>
      <c r="N579" s="206" t="s">
        <v>46</v>
      </c>
      <c r="O579" s="85"/>
      <c r="P579" s="207">
        <f>O579*H579</f>
        <v>0</v>
      </c>
      <c r="Q579" s="207">
        <v>0.00027</v>
      </c>
      <c r="R579" s="207">
        <f>Q579*H579</f>
        <v>0.00027945</v>
      </c>
      <c r="S579" s="207">
        <v>0</v>
      </c>
      <c r="T579" s="208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09" t="s">
        <v>232</v>
      </c>
      <c r="AT579" s="209" t="s">
        <v>137</v>
      </c>
      <c r="AU579" s="209" t="s">
        <v>82</v>
      </c>
      <c r="AY579" s="18" t="s">
        <v>135</v>
      </c>
      <c r="BE579" s="210">
        <f>IF(N579="základní",J579,0)</f>
        <v>0</v>
      </c>
      <c r="BF579" s="210">
        <f>IF(N579="snížená",J579,0)</f>
        <v>0</v>
      </c>
      <c r="BG579" s="210">
        <f>IF(N579="zákl. přenesená",J579,0)</f>
        <v>0</v>
      </c>
      <c r="BH579" s="210">
        <f>IF(N579="sníž. přenesená",J579,0)</f>
        <v>0</v>
      </c>
      <c r="BI579" s="210">
        <f>IF(N579="nulová",J579,0)</f>
        <v>0</v>
      </c>
      <c r="BJ579" s="18" t="s">
        <v>80</v>
      </c>
      <c r="BK579" s="210">
        <f>ROUND(I579*H579,2)</f>
        <v>0</v>
      </c>
      <c r="BL579" s="18" t="s">
        <v>232</v>
      </c>
      <c r="BM579" s="209" t="s">
        <v>1142</v>
      </c>
    </row>
    <row r="580" spans="1:47" s="2" customFormat="1" ht="12">
      <c r="A580" s="39"/>
      <c r="B580" s="40"/>
      <c r="C580" s="41"/>
      <c r="D580" s="211" t="s">
        <v>144</v>
      </c>
      <c r="E580" s="41"/>
      <c r="F580" s="212" t="s">
        <v>1143</v>
      </c>
      <c r="G580" s="41"/>
      <c r="H580" s="41"/>
      <c r="I580" s="213"/>
      <c r="J580" s="41"/>
      <c r="K580" s="41"/>
      <c r="L580" s="45"/>
      <c r="M580" s="214"/>
      <c r="N580" s="215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144</v>
      </c>
      <c r="AU580" s="18" t="s">
        <v>82</v>
      </c>
    </row>
    <row r="581" spans="1:51" s="13" customFormat="1" ht="12">
      <c r="A581" s="13"/>
      <c r="B581" s="218"/>
      <c r="C581" s="219"/>
      <c r="D581" s="216" t="s">
        <v>148</v>
      </c>
      <c r="E581" s="220" t="s">
        <v>19</v>
      </c>
      <c r="F581" s="221" t="s">
        <v>1144</v>
      </c>
      <c r="G581" s="219"/>
      <c r="H581" s="222">
        <v>1.035</v>
      </c>
      <c r="I581" s="223"/>
      <c r="J581" s="219"/>
      <c r="K581" s="219"/>
      <c r="L581" s="224"/>
      <c r="M581" s="225"/>
      <c r="N581" s="226"/>
      <c r="O581" s="226"/>
      <c r="P581" s="226"/>
      <c r="Q581" s="226"/>
      <c r="R581" s="226"/>
      <c r="S581" s="226"/>
      <c r="T581" s="22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28" t="s">
        <v>148</v>
      </c>
      <c r="AU581" s="228" t="s">
        <v>82</v>
      </c>
      <c r="AV581" s="13" t="s">
        <v>82</v>
      </c>
      <c r="AW581" s="13" t="s">
        <v>36</v>
      </c>
      <c r="AX581" s="13" t="s">
        <v>80</v>
      </c>
      <c r="AY581" s="228" t="s">
        <v>135</v>
      </c>
    </row>
    <row r="582" spans="1:65" s="2" customFormat="1" ht="16.5" customHeight="1">
      <c r="A582" s="39"/>
      <c r="B582" s="40"/>
      <c r="C582" s="229" t="s">
        <v>1145</v>
      </c>
      <c r="D582" s="229" t="s">
        <v>170</v>
      </c>
      <c r="E582" s="230" t="s">
        <v>1146</v>
      </c>
      <c r="F582" s="231" t="s">
        <v>1147</v>
      </c>
      <c r="G582" s="232" t="s">
        <v>209</v>
      </c>
      <c r="H582" s="233">
        <v>1.035</v>
      </c>
      <c r="I582" s="234"/>
      <c r="J582" s="235">
        <f>ROUND(I582*H582,2)</f>
        <v>0</v>
      </c>
      <c r="K582" s="231" t="s">
        <v>141</v>
      </c>
      <c r="L582" s="236"/>
      <c r="M582" s="237" t="s">
        <v>19</v>
      </c>
      <c r="N582" s="238" t="s">
        <v>46</v>
      </c>
      <c r="O582" s="85"/>
      <c r="P582" s="207">
        <f>O582*H582</f>
        <v>0</v>
      </c>
      <c r="Q582" s="207">
        <v>0.03681</v>
      </c>
      <c r="R582" s="207">
        <f>Q582*H582</f>
        <v>0.03809835</v>
      </c>
      <c r="S582" s="207">
        <v>0</v>
      </c>
      <c r="T582" s="208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09" t="s">
        <v>329</v>
      </c>
      <c r="AT582" s="209" t="s">
        <v>170</v>
      </c>
      <c r="AU582" s="209" t="s">
        <v>82</v>
      </c>
      <c r="AY582" s="18" t="s">
        <v>135</v>
      </c>
      <c r="BE582" s="210">
        <f>IF(N582="základní",J582,0)</f>
        <v>0</v>
      </c>
      <c r="BF582" s="210">
        <f>IF(N582="snížená",J582,0)</f>
        <v>0</v>
      </c>
      <c r="BG582" s="210">
        <f>IF(N582="zákl. přenesená",J582,0)</f>
        <v>0</v>
      </c>
      <c r="BH582" s="210">
        <f>IF(N582="sníž. přenesená",J582,0)</f>
        <v>0</v>
      </c>
      <c r="BI582" s="210">
        <f>IF(N582="nulová",J582,0)</f>
        <v>0</v>
      </c>
      <c r="BJ582" s="18" t="s">
        <v>80</v>
      </c>
      <c r="BK582" s="210">
        <f>ROUND(I582*H582,2)</f>
        <v>0</v>
      </c>
      <c r="BL582" s="18" t="s">
        <v>232</v>
      </c>
      <c r="BM582" s="209" t="s">
        <v>1148</v>
      </c>
    </row>
    <row r="583" spans="1:65" s="2" customFormat="1" ht="24.15" customHeight="1">
      <c r="A583" s="39"/>
      <c r="B583" s="40"/>
      <c r="C583" s="198" t="s">
        <v>1149</v>
      </c>
      <c r="D583" s="198" t="s">
        <v>137</v>
      </c>
      <c r="E583" s="199" t="s">
        <v>1150</v>
      </c>
      <c r="F583" s="200" t="s">
        <v>1151</v>
      </c>
      <c r="G583" s="201" t="s">
        <v>222</v>
      </c>
      <c r="H583" s="202">
        <v>4.1</v>
      </c>
      <c r="I583" s="203"/>
      <c r="J583" s="204">
        <f>ROUND(I583*H583,2)</f>
        <v>0</v>
      </c>
      <c r="K583" s="200" t="s">
        <v>141</v>
      </c>
      <c r="L583" s="45"/>
      <c r="M583" s="205" t="s">
        <v>19</v>
      </c>
      <c r="N583" s="206" t="s">
        <v>46</v>
      </c>
      <c r="O583" s="85"/>
      <c r="P583" s="207">
        <f>O583*H583</f>
        <v>0</v>
      </c>
      <c r="Q583" s="207">
        <v>0.00028</v>
      </c>
      <c r="R583" s="207">
        <f>Q583*H583</f>
        <v>0.0011479999999999997</v>
      </c>
      <c r="S583" s="207">
        <v>0</v>
      </c>
      <c r="T583" s="208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09" t="s">
        <v>232</v>
      </c>
      <c r="AT583" s="209" t="s">
        <v>137</v>
      </c>
      <c r="AU583" s="209" t="s">
        <v>82</v>
      </c>
      <c r="AY583" s="18" t="s">
        <v>135</v>
      </c>
      <c r="BE583" s="210">
        <f>IF(N583="základní",J583,0)</f>
        <v>0</v>
      </c>
      <c r="BF583" s="210">
        <f>IF(N583="snížená",J583,0)</f>
        <v>0</v>
      </c>
      <c r="BG583" s="210">
        <f>IF(N583="zákl. přenesená",J583,0)</f>
        <v>0</v>
      </c>
      <c r="BH583" s="210">
        <f>IF(N583="sníž. přenesená",J583,0)</f>
        <v>0</v>
      </c>
      <c r="BI583" s="210">
        <f>IF(N583="nulová",J583,0)</f>
        <v>0</v>
      </c>
      <c r="BJ583" s="18" t="s">
        <v>80</v>
      </c>
      <c r="BK583" s="210">
        <f>ROUND(I583*H583,2)</f>
        <v>0</v>
      </c>
      <c r="BL583" s="18" t="s">
        <v>232</v>
      </c>
      <c r="BM583" s="209" t="s">
        <v>1152</v>
      </c>
    </row>
    <row r="584" spans="1:47" s="2" customFormat="1" ht="12">
      <c r="A584" s="39"/>
      <c r="B584" s="40"/>
      <c r="C584" s="41"/>
      <c r="D584" s="211" t="s">
        <v>144</v>
      </c>
      <c r="E584" s="41"/>
      <c r="F584" s="212" t="s">
        <v>1153</v>
      </c>
      <c r="G584" s="41"/>
      <c r="H584" s="41"/>
      <c r="I584" s="213"/>
      <c r="J584" s="41"/>
      <c r="K584" s="41"/>
      <c r="L584" s="45"/>
      <c r="M584" s="214"/>
      <c r="N584" s="215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144</v>
      </c>
      <c r="AU584" s="18" t="s">
        <v>82</v>
      </c>
    </row>
    <row r="585" spans="1:51" s="13" customFormat="1" ht="12">
      <c r="A585" s="13"/>
      <c r="B585" s="218"/>
      <c r="C585" s="219"/>
      <c r="D585" s="216" t="s">
        <v>148</v>
      </c>
      <c r="E585" s="220" t="s">
        <v>19</v>
      </c>
      <c r="F585" s="221" t="s">
        <v>1154</v>
      </c>
      <c r="G585" s="219"/>
      <c r="H585" s="222">
        <v>4.1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28" t="s">
        <v>148</v>
      </c>
      <c r="AU585" s="228" t="s">
        <v>82</v>
      </c>
      <c r="AV585" s="13" t="s">
        <v>82</v>
      </c>
      <c r="AW585" s="13" t="s">
        <v>36</v>
      </c>
      <c r="AX585" s="13" t="s">
        <v>80</v>
      </c>
      <c r="AY585" s="228" t="s">
        <v>135</v>
      </c>
    </row>
    <row r="586" spans="1:65" s="2" customFormat="1" ht="24.15" customHeight="1">
      <c r="A586" s="39"/>
      <c r="B586" s="40"/>
      <c r="C586" s="198" t="s">
        <v>1155</v>
      </c>
      <c r="D586" s="198" t="s">
        <v>137</v>
      </c>
      <c r="E586" s="199" t="s">
        <v>1156</v>
      </c>
      <c r="F586" s="200" t="s">
        <v>1157</v>
      </c>
      <c r="G586" s="201" t="s">
        <v>245</v>
      </c>
      <c r="H586" s="202">
        <v>4</v>
      </c>
      <c r="I586" s="203"/>
      <c r="J586" s="204">
        <f>ROUND(I586*H586,2)</f>
        <v>0</v>
      </c>
      <c r="K586" s="200" t="s">
        <v>141</v>
      </c>
      <c r="L586" s="45"/>
      <c r="M586" s="205" t="s">
        <v>19</v>
      </c>
      <c r="N586" s="206" t="s">
        <v>46</v>
      </c>
      <c r="O586" s="85"/>
      <c r="P586" s="207">
        <f>O586*H586</f>
        <v>0</v>
      </c>
      <c r="Q586" s="207">
        <v>0</v>
      </c>
      <c r="R586" s="207">
        <f>Q586*H586</f>
        <v>0</v>
      </c>
      <c r="S586" s="207">
        <v>0</v>
      </c>
      <c r="T586" s="208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09" t="s">
        <v>232</v>
      </c>
      <c r="AT586" s="209" t="s">
        <v>137</v>
      </c>
      <c r="AU586" s="209" t="s">
        <v>82</v>
      </c>
      <c r="AY586" s="18" t="s">
        <v>135</v>
      </c>
      <c r="BE586" s="210">
        <f>IF(N586="základní",J586,0)</f>
        <v>0</v>
      </c>
      <c r="BF586" s="210">
        <f>IF(N586="snížená",J586,0)</f>
        <v>0</v>
      </c>
      <c r="BG586" s="210">
        <f>IF(N586="zákl. přenesená",J586,0)</f>
        <v>0</v>
      </c>
      <c r="BH586" s="210">
        <f>IF(N586="sníž. přenesená",J586,0)</f>
        <v>0</v>
      </c>
      <c r="BI586" s="210">
        <f>IF(N586="nulová",J586,0)</f>
        <v>0</v>
      </c>
      <c r="BJ586" s="18" t="s">
        <v>80</v>
      </c>
      <c r="BK586" s="210">
        <f>ROUND(I586*H586,2)</f>
        <v>0</v>
      </c>
      <c r="BL586" s="18" t="s">
        <v>232</v>
      </c>
      <c r="BM586" s="209" t="s">
        <v>1158</v>
      </c>
    </row>
    <row r="587" spans="1:47" s="2" customFormat="1" ht="12">
      <c r="A587" s="39"/>
      <c r="B587" s="40"/>
      <c r="C587" s="41"/>
      <c r="D587" s="211" t="s">
        <v>144</v>
      </c>
      <c r="E587" s="41"/>
      <c r="F587" s="212" t="s">
        <v>1159</v>
      </c>
      <c r="G587" s="41"/>
      <c r="H587" s="41"/>
      <c r="I587" s="213"/>
      <c r="J587" s="41"/>
      <c r="K587" s="41"/>
      <c r="L587" s="45"/>
      <c r="M587" s="214"/>
      <c r="N587" s="215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144</v>
      </c>
      <c r="AU587" s="18" t="s">
        <v>82</v>
      </c>
    </row>
    <row r="588" spans="1:65" s="2" customFormat="1" ht="16.5" customHeight="1">
      <c r="A588" s="39"/>
      <c r="B588" s="40"/>
      <c r="C588" s="229" t="s">
        <v>1160</v>
      </c>
      <c r="D588" s="229" t="s">
        <v>170</v>
      </c>
      <c r="E588" s="230" t="s">
        <v>1161</v>
      </c>
      <c r="F588" s="231" t="s">
        <v>1162</v>
      </c>
      <c r="G588" s="232" t="s">
        <v>245</v>
      </c>
      <c r="H588" s="233">
        <v>2</v>
      </c>
      <c r="I588" s="234"/>
      <c r="J588" s="235">
        <f>ROUND(I588*H588,2)</f>
        <v>0</v>
      </c>
      <c r="K588" s="231" t="s">
        <v>141</v>
      </c>
      <c r="L588" s="236"/>
      <c r="M588" s="237" t="s">
        <v>19</v>
      </c>
      <c r="N588" s="238" t="s">
        <v>46</v>
      </c>
      <c r="O588" s="85"/>
      <c r="P588" s="207">
        <f>O588*H588</f>
        <v>0</v>
      </c>
      <c r="Q588" s="207">
        <v>0.0145</v>
      </c>
      <c r="R588" s="207">
        <f>Q588*H588</f>
        <v>0.029</v>
      </c>
      <c r="S588" s="207">
        <v>0</v>
      </c>
      <c r="T588" s="208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09" t="s">
        <v>329</v>
      </c>
      <c r="AT588" s="209" t="s">
        <v>170</v>
      </c>
      <c r="AU588" s="209" t="s">
        <v>82</v>
      </c>
      <c r="AY588" s="18" t="s">
        <v>135</v>
      </c>
      <c r="BE588" s="210">
        <f>IF(N588="základní",J588,0)</f>
        <v>0</v>
      </c>
      <c r="BF588" s="210">
        <f>IF(N588="snížená",J588,0)</f>
        <v>0</v>
      </c>
      <c r="BG588" s="210">
        <f>IF(N588="zákl. přenesená",J588,0)</f>
        <v>0</v>
      </c>
      <c r="BH588" s="210">
        <f>IF(N588="sníž. přenesená",J588,0)</f>
        <v>0</v>
      </c>
      <c r="BI588" s="210">
        <f>IF(N588="nulová",J588,0)</f>
        <v>0</v>
      </c>
      <c r="BJ588" s="18" t="s">
        <v>80</v>
      </c>
      <c r="BK588" s="210">
        <f>ROUND(I588*H588,2)</f>
        <v>0</v>
      </c>
      <c r="BL588" s="18" t="s">
        <v>232</v>
      </c>
      <c r="BM588" s="209" t="s">
        <v>1163</v>
      </c>
    </row>
    <row r="589" spans="1:65" s="2" customFormat="1" ht="16.5" customHeight="1">
      <c r="A589" s="39"/>
      <c r="B589" s="40"/>
      <c r="C589" s="229" t="s">
        <v>1164</v>
      </c>
      <c r="D589" s="229" t="s">
        <v>170</v>
      </c>
      <c r="E589" s="230" t="s">
        <v>1165</v>
      </c>
      <c r="F589" s="231" t="s">
        <v>1166</v>
      </c>
      <c r="G589" s="232" t="s">
        <v>245</v>
      </c>
      <c r="H589" s="233">
        <v>2</v>
      </c>
      <c r="I589" s="234"/>
      <c r="J589" s="235">
        <f>ROUND(I589*H589,2)</f>
        <v>0</v>
      </c>
      <c r="K589" s="231" t="s">
        <v>141</v>
      </c>
      <c r="L589" s="236"/>
      <c r="M589" s="237" t="s">
        <v>19</v>
      </c>
      <c r="N589" s="238" t="s">
        <v>46</v>
      </c>
      <c r="O589" s="85"/>
      <c r="P589" s="207">
        <f>O589*H589</f>
        <v>0</v>
      </c>
      <c r="Q589" s="207">
        <v>0.016</v>
      </c>
      <c r="R589" s="207">
        <f>Q589*H589</f>
        <v>0.032</v>
      </c>
      <c r="S589" s="207">
        <v>0</v>
      </c>
      <c r="T589" s="208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09" t="s">
        <v>329</v>
      </c>
      <c r="AT589" s="209" t="s">
        <v>170</v>
      </c>
      <c r="AU589" s="209" t="s">
        <v>82</v>
      </c>
      <c r="AY589" s="18" t="s">
        <v>135</v>
      </c>
      <c r="BE589" s="210">
        <f>IF(N589="základní",J589,0)</f>
        <v>0</v>
      </c>
      <c r="BF589" s="210">
        <f>IF(N589="snížená",J589,0)</f>
        <v>0</v>
      </c>
      <c r="BG589" s="210">
        <f>IF(N589="zákl. přenesená",J589,0)</f>
        <v>0</v>
      </c>
      <c r="BH589" s="210">
        <f>IF(N589="sníž. přenesená",J589,0)</f>
        <v>0</v>
      </c>
      <c r="BI589" s="210">
        <f>IF(N589="nulová",J589,0)</f>
        <v>0</v>
      </c>
      <c r="BJ589" s="18" t="s">
        <v>80</v>
      </c>
      <c r="BK589" s="210">
        <f>ROUND(I589*H589,2)</f>
        <v>0</v>
      </c>
      <c r="BL589" s="18" t="s">
        <v>232</v>
      </c>
      <c r="BM589" s="209" t="s">
        <v>1167</v>
      </c>
    </row>
    <row r="590" spans="1:65" s="2" customFormat="1" ht="16.5" customHeight="1">
      <c r="A590" s="39"/>
      <c r="B590" s="40"/>
      <c r="C590" s="198" t="s">
        <v>1168</v>
      </c>
      <c r="D590" s="198" t="s">
        <v>137</v>
      </c>
      <c r="E590" s="199" t="s">
        <v>1169</v>
      </c>
      <c r="F590" s="200" t="s">
        <v>1170</v>
      </c>
      <c r="G590" s="201" t="s">
        <v>245</v>
      </c>
      <c r="H590" s="202">
        <v>4</v>
      </c>
      <c r="I590" s="203"/>
      <c r="J590" s="204">
        <f>ROUND(I590*H590,2)</f>
        <v>0</v>
      </c>
      <c r="K590" s="200" t="s">
        <v>141</v>
      </c>
      <c r="L590" s="45"/>
      <c r="M590" s="205" t="s">
        <v>19</v>
      </c>
      <c r="N590" s="206" t="s">
        <v>46</v>
      </c>
      <c r="O590" s="85"/>
      <c r="P590" s="207">
        <f>O590*H590</f>
        <v>0</v>
      </c>
      <c r="Q590" s="207">
        <v>0</v>
      </c>
      <c r="R590" s="207">
        <f>Q590*H590</f>
        <v>0</v>
      </c>
      <c r="S590" s="207">
        <v>0</v>
      </c>
      <c r="T590" s="208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09" t="s">
        <v>232</v>
      </c>
      <c r="AT590" s="209" t="s">
        <v>137</v>
      </c>
      <c r="AU590" s="209" t="s">
        <v>82</v>
      </c>
      <c r="AY590" s="18" t="s">
        <v>135</v>
      </c>
      <c r="BE590" s="210">
        <f>IF(N590="základní",J590,0)</f>
        <v>0</v>
      </c>
      <c r="BF590" s="210">
        <f>IF(N590="snížená",J590,0)</f>
        <v>0</v>
      </c>
      <c r="BG590" s="210">
        <f>IF(N590="zákl. přenesená",J590,0)</f>
        <v>0</v>
      </c>
      <c r="BH590" s="210">
        <f>IF(N590="sníž. přenesená",J590,0)</f>
        <v>0</v>
      </c>
      <c r="BI590" s="210">
        <f>IF(N590="nulová",J590,0)</f>
        <v>0</v>
      </c>
      <c r="BJ590" s="18" t="s">
        <v>80</v>
      </c>
      <c r="BK590" s="210">
        <f>ROUND(I590*H590,2)</f>
        <v>0</v>
      </c>
      <c r="BL590" s="18" t="s">
        <v>232</v>
      </c>
      <c r="BM590" s="209" t="s">
        <v>1171</v>
      </c>
    </row>
    <row r="591" spans="1:47" s="2" customFormat="1" ht="12">
      <c r="A591" s="39"/>
      <c r="B591" s="40"/>
      <c r="C591" s="41"/>
      <c r="D591" s="211" t="s">
        <v>144</v>
      </c>
      <c r="E591" s="41"/>
      <c r="F591" s="212" t="s">
        <v>1172</v>
      </c>
      <c r="G591" s="41"/>
      <c r="H591" s="41"/>
      <c r="I591" s="213"/>
      <c r="J591" s="41"/>
      <c r="K591" s="41"/>
      <c r="L591" s="45"/>
      <c r="M591" s="214"/>
      <c r="N591" s="215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144</v>
      </c>
      <c r="AU591" s="18" t="s">
        <v>82</v>
      </c>
    </row>
    <row r="592" spans="1:65" s="2" customFormat="1" ht="16.5" customHeight="1">
      <c r="A592" s="39"/>
      <c r="B592" s="40"/>
      <c r="C592" s="229" t="s">
        <v>1173</v>
      </c>
      <c r="D592" s="229" t="s">
        <v>170</v>
      </c>
      <c r="E592" s="230" t="s">
        <v>1174</v>
      </c>
      <c r="F592" s="231" t="s">
        <v>1175</v>
      </c>
      <c r="G592" s="232" t="s">
        <v>245</v>
      </c>
      <c r="H592" s="233">
        <v>4</v>
      </c>
      <c r="I592" s="234"/>
      <c r="J592" s="235">
        <f>ROUND(I592*H592,2)</f>
        <v>0</v>
      </c>
      <c r="K592" s="231" t="s">
        <v>141</v>
      </c>
      <c r="L592" s="236"/>
      <c r="M592" s="237" t="s">
        <v>19</v>
      </c>
      <c r="N592" s="238" t="s">
        <v>46</v>
      </c>
      <c r="O592" s="85"/>
      <c r="P592" s="207">
        <f>O592*H592</f>
        <v>0</v>
      </c>
      <c r="Q592" s="207">
        <v>0.0022</v>
      </c>
      <c r="R592" s="207">
        <f>Q592*H592</f>
        <v>0.0088</v>
      </c>
      <c r="S592" s="207">
        <v>0</v>
      </c>
      <c r="T592" s="208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09" t="s">
        <v>329</v>
      </c>
      <c r="AT592" s="209" t="s">
        <v>170</v>
      </c>
      <c r="AU592" s="209" t="s">
        <v>82</v>
      </c>
      <c r="AY592" s="18" t="s">
        <v>135</v>
      </c>
      <c r="BE592" s="210">
        <f>IF(N592="základní",J592,0)</f>
        <v>0</v>
      </c>
      <c r="BF592" s="210">
        <f>IF(N592="snížená",J592,0)</f>
        <v>0</v>
      </c>
      <c r="BG592" s="210">
        <f>IF(N592="zákl. přenesená",J592,0)</f>
        <v>0</v>
      </c>
      <c r="BH592" s="210">
        <f>IF(N592="sníž. přenesená",J592,0)</f>
        <v>0</v>
      </c>
      <c r="BI592" s="210">
        <f>IF(N592="nulová",J592,0)</f>
        <v>0</v>
      </c>
      <c r="BJ592" s="18" t="s">
        <v>80</v>
      </c>
      <c r="BK592" s="210">
        <f>ROUND(I592*H592,2)</f>
        <v>0</v>
      </c>
      <c r="BL592" s="18" t="s">
        <v>232</v>
      </c>
      <c r="BM592" s="209" t="s">
        <v>1176</v>
      </c>
    </row>
    <row r="593" spans="1:65" s="2" customFormat="1" ht="21.75" customHeight="1">
      <c r="A593" s="39"/>
      <c r="B593" s="40"/>
      <c r="C593" s="198" t="s">
        <v>1177</v>
      </c>
      <c r="D593" s="198" t="s">
        <v>137</v>
      </c>
      <c r="E593" s="199" t="s">
        <v>1178</v>
      </c>
      <c r="F593" s="200" t="s">
        <v>1179</v>
      </c>
      <c r="G593" s="201" t="s">
        <v>222</v>
      </c>
      <c r="H593" s="202">
        <v>0.9</v>
      </c>
      <c r="I593" s="203"/>
      <c r="J593" s="204">
        <f>ROUND(I593*H593,2)</f>
        <v>0</v>
      </c>
      <c r="K593" s="200" t="s">
        <v>141</v>
      </c>
      <c r="L593" s="45"/>
      <c r="M593" s="205" t="s">
        <v>19</v>
      </c>
      <c r="N593" s="206" t="s">
        <v>46</v>
      </c>
      <c r="O593" s="85"/>
      <c r="P593" s="207">
        <f>O593*H593</f>
        <v>0</v>
      </c>
      <c r="Q593" s="207">
        <v>0</v>
      </c>
      <c r="R593" s="207">
        <f>Q593*H593</f>
        <v>0</v>
      </c>
      <c r="S593" s="207">
        <v>0</v>
      </c>
      <c r="T593" s="208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09" t="s">
        <v>232</v>
      </c>
      <c r="AT593" s="209" t="s">
        <v>137</v>
      </c>
      <c r="AU593" s="209" t="s">
        <v>82</v>
      </c>
      <c r="AY593" s="18" t="s">
        <v>135</v>
      </c>
      <c r="BE593" s="210">
        <f>IF(N593="základní",J593,0)</f>
        <v>0</v>
      </c>
      <c r="BF593" s="210">
        <f>IF(N593="snížená",J593,0)</f>
        <v>0</v>
      </c>
      <c r="BG593" s="210">
        <f>IF(N593="zákl. přenesená",J593,0)</f>
        <v>0</v>
      </c>
      <c r="BH593" s="210">
        <f>IF(N593="sníž. přenesená",J593,0)</f>
        <v>0</v>
      </c>
      <c r="BI593" s="210">
        <f>IF(N593="nulová",J593,0)</f>
        <v>0</v>
      </c>
      <c r="BJ593" s="18" t="s">
        <v>80</v>
      </c>
      <c r="BK593" s="210">
        <f>ROUND(I593*H593,2)</f>
        <v>0</v>
      </c>
      <c r="BL593" s="18" t="s">
        <v>232</v>
      </c>
      <c r="BM593" s="209" t="s">
        <v>1180</v>
      </c>
    </row>
    <row r="594" spans="1:47" s="2" customFormat="1" ht="12">
      <c r="A594" s="39"/>
      <c r="B594" s="40"/>
      <c r="C594" s="41"/>
      <c r="D594" s="211" t="s">
        <v>144</v>
      </c>
      <c r="E594" s="41"/>
      <c r="F594" s="212" t="s">
        <v>1181</v>
      </c>
      <c r="G594" s="41"/>
      <c r="H594" s="41"/>
      <c r="I594" s="213"/>
      <c r="J594" s="41"/>
      <c r="K594" s="41"/>
      <c r="L594" s="45"/>
      <c r="M594" s="214"/>
      <c r="N594" s="215"/>
      <c r="O594" s="85"/>
      <c r="P594" s="85"/>
      <c r="Q594" s="85"/>
      <c r="R594" s="85"/>
      <c r="S594" s="85"/>
      <c r="T594" s="86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144</v>
      </c>
      <c r="AU594" s="18" t="s">
        <v>82</v>
      </c>
    </row>
    <row r="595" spans="1:65" s="2" customFormat="1" ht="16.5" customHeight="1">
      <c r="A595" s="39"/>
      <c r="B595" s="40"/>
      <c r="C595" s="229" t="s">
        <v>1182</v>
      </c>
      <c r="D595" s="229" t="s">
        <v>170</v>
      </c>
      <c r="E595" s="230" t="s">
        <v>1183</v>
      </c>
      <c r="F595" s="231" t="s">
        <v>1184</v>
      </c>
      <c r="G595" s="232" t="s">
        <v>222</v>
      </c>
      <c r="H595" s="233">
        <v>0.9</v>
      </c>
      <c r="I595" s="234"/>
      <c r="J595" s="235">
        <f>ROUND(I595*H595,2)</f>
        <v>0</v>
      </c>
      <c r="K595" s="231" t="s">
        <v>141</v>
      </c>
      <c r="L595" s="236"/>
      <c r="M595" s="237" t="s">
        <v>19</v>
      </c>
      <c r="N595" s="238" t="s">
        <v>46</v>
      </c>
      <c r="O595" s="85"/>
      <c r="P595" s="207">
        <f>O595*H595</f>
        <v>0</v>
      </c>
      <c r="Q595" s="207">
        <v>0.0021</v>
      </c>
      <c r="R595" s="207">
        <f>Q595*H595</f>
        <v>0.00189</v>
      </c>
      <c r="S595" s="207">
        <v>0</v>
      </c>
      <c r="T595" s="208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09" t="s">
        <v>329</v>
      </c>
      <c r="AT595" s="209" t="s">
        <v>170</v>
      </c>
      <c r="AU595" s="209" t="s">
        <v>82</v>
      </c>
      <c r="AY595" s="18" t="s">
        <v>135</v>
      </c>
      <c r="BE595" s="210">
        <f>IF(N595="základní",J595,0)</f>
        <v>0</v>
      </c>
      <c r="BF595" s="210">
        <f>IF(N595="snížená",J595,0)</f>
        <v>0</v>
      </c>
      <c r="BG595" s="210">
        <f>IF(N595="zákl. přenesená",J595,0)</f>
        <v>0</v>
      </c>
      <c r="BH595" s="210">
        <f>IF(N595="sníž. přenesená",J595,0)</f>
        <v>0</v>
      </c>
      <c r="BI595" s="210">
        <f>IF(N595="nulová",J595,0)</f>
        <v>0</v>
      </c>
      <c r="BJ595" s="18" t="s">
        <v>80</v>
      </c>
      <c r="BK595" s="210">
        <f>ROUND(I595*H595,2)</f>
        <v>0</v>
      </c>
      <c r="BL595" s="18" t="s">
        <v>232</v>
      </c>
      <c r="BM595" s="209" t="s">
        <v>1185</v>
      </c>
    </row>
    <row r="596" spans="1:65" s="2" customFormat="1" ht="16.5" customHeight="1">
      <c r="A596" s="39"/>
      <c r="B596" s="40"/>
      <c r="C596" s="229" t="s">
        <v>1186</v>
      </c>
      <c r="D596" s="229" t="s">
        <v>170</v>
      </c>
      <c r="E596" s="230" t="s">
        <v>1187</v>
      </c>
      <c r="F596" s="231" t="s">
        <v>1188</v>
      </c>
      <c r="G596" s="232" t="s">
        <v>245</v>
      </c>
      <c r="H596" s="233">
        <v>1</v>
      </c>
      <c r="I596" s="234"/>
      <c r="J596" s="235">
        <f>ROUND(I596*H596,2)</f>
        <v>0</v>
      </c>
      <c r="K596" s="231" t="s">
        <v>141</v>
      </c>
      <c r="L596" s="236"/>
      <c r="M596" s="237" t="s">
        <v>19</v>
      </c>
      <c r="N596" s="238" t="s">
        <v>46</v>
      </c>
      <c r="O596" s="85"/>
      <c r="P596" s="207">
        <f>O596*H596</f>
        <v>0</v>
      </c>
      <c r="Q596" s="207">
        <v>6E-05</v>
      </c>
      <c r="R596" s="207">
        <f>Q596*H596</f>
        <v>6E-05</v>
      </c>
      <c r="S596" s="207">
        <v>0</v>
      </c>
      <c r="T596" s="208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09" t="s">
        <v>329</v>
      </c>
      <c r="AT596" s="209" t="s">
        <v>170</v>
      </c>
      <c r="AU596" s="209" t="s">
        <v>82</v>
      </c>
      <c r="AY596" s="18" t="s">
        <v>135</v>
      </c>
      <c r="BE596" s="210">
        <f>IF(N596="základní",J596,0)</f>
        <v>0</v>
      </c>
      <c r="BF596" s="210">
        <f>IF(N596="snížená",J596,0)</f>
        <v>0</v>
      </c>
      <c r="BG596" s="210">
        <f>IF(N596="zákl. přenesená",J596,0)</f>
        <v>0</v>
      </c>
      <c r="BH596" s="210">
        <f>IF(N596="sníž. přenesená",J596,0)</f>
        <v>0</v>
      </c>
      <c r="BI596" s="210">
        <f>IF(N596="nulová",J596,0)</f>
        <v>0</v>
      </c>
      <c r="BJ596" s="18" t="s">
        <v>80</v>
      </c>
      <c r="BK596" s="210">
        <f>ROUND(I596*H596,2)</f>
        <v>0</v>
      </c>
      <c r="BL596" s="18" t="s">
        <v>232</v>
      </c>
      <c r="BM596" s="209" t="s">
        <v>1189</v>
      </c>
    </row>
    <row r="597" spans="1:65" s="2" customFormat="1" ht="24.15" customHeight="1">
      <c r="A597" s="39"/>
      <c r="B597" s="40"/>
      <c r="C597" s="198" t="s">
        <v>1190</v>
      </c>
      <c r="D597" s="198" t="s">
        <v>137</v>
      </c>
      <c r="E597" s="199" t="s">
        <v>1191</v>
      </c>
      <c r="F597" s="200" t="s">
        <v>1192</v>
      </c>
      <c r="G597" s="201" t="s">
        <v>173</v>
      </c>
      <c r="H597" s="202">
        <v>0.111</v>
      </c>
      <c r="I597" s="203"/>
      <c r="J597" s="204">
        <f>ROUND(I597*H597,2)</f>
        <v>0</v>
      </c>
      <c r="K597" s="200" t="s">
        <v>141</v>
      </c>
      <c r="L597" s="45"/>
      <c r="M597" s="205" t="s">
        <v>19</v>
      </c>
      <c r="N597" s="206" t="s">
        <v>46</v>
      </c>
      <c r="O597" s="85"/>
      <c r="P597" s="207">
        <f>O597*H597</f>
        <v>0</v>
      </c>
      <c r="Q597" s="207">
        <v>0</v>
      </c>
      <c r="R597" s="207">
        <f>Q597*H597</f>
        <v>0</v>
      </c>
      <c r="S597" s="207">
        <v>0</v>
      </c>
      <c r="T597" s="208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09" t="s">
        <v>232</v>
      </c>
      <c r="AT597" s="209" t="s">
        <v>137</v>
      </c>
      <c r="AU597" s="209" t="s">
        <v>82</v>
      </c>
      <c r="AY597" s="18" t="s">
        <v>135</v>
      </c>
      <c r="BE597" s="210">
        <f>IF(N597="základní",J597,0)</f>
        <v>0</v>
      </c>
      <c r="BF597" s="210">
        <f>IF(N597="snížená",J597,0)</f>
        <v>0</v>
      </c>
      <c r="BG597" s="210">
        <f>IF(N597="zákl. přenesená",J597,0)</f>
        <v>0</v>
      </c>
      <c r="BH597" s="210">
        <f>IF(N597="sníž. přenesená",J597,0)</f>
        <v>0</v>
      </c>
      <c r="BI597" s="210">
        <f>IF(N597="nulová",J597,0)</f>
        <v>0</v>
      </c>
      <c r="BJ597" s="18" t="s">
        <v>80</v>
      </c>
      <c r="BK597" s="210">
        <f>ROUND(I597*H597,2)</f>
        <v>0</v>
      </c>
      <c r="BL597" s="18" t="s">
        <v>232</v>
      </c>
      <c r="BM597" s="209" t="s">
        <v>1193</v>
      </c>
    </row>
    <row r="598" spans="1:47" s="2" customFormat="1" ht="12">
      <c r="A598" s="39"/>
      <c r="B598" s="40"/>
      <c r="C598" s="41"/>
      <c r="D598" s="211" t="s">
        <v>144</v>
      </c>
      <c r="E598" s="41"/>
      <c r="F598" s="212" t="s">
        <v>1194</v>
      </c>
      <c r="G598" s="41"/>
      <c r="H598" s="41"/>
      <c r="I598" s="213"/>
      <c r="J598" s="41"/>
      <c r="K598" s="41"/>
      <c r="L598" s="45"/>
      <c r="M598" s="214"/>
      <c r="N598" s="215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144</v>
      </c>
      <c r="AU598" s="18" t="s">
        <v>82</v>
      </c>
    </row>
    <row r="599" spans="1:65" s="2" customFormat="1" ht="24.15" customHeight="1">
      <c r="A599" s="39"/>
      <c r="B599" s="40"/>
      <c r="C599" s="198" t="s">
        <v>1195</v>
      </c>
      <c r="D599" s="198" t="s">
        <v>137</v>
      </c>
      <c r="E599" s="199" t="s">
        <v>1196</v>
      </c>
      <c r="F599" s="200" t="s">
        <v>1197</v>
      </c>
      <c r="G599" s="201" t="s">
        <v>173</v>
      </c>
      <c r="H599" s="202">
        <v>0.111</v>
      </c>
      <c r="I599" s="203"/>
      <c r="J599" s="204">
        <f>ROUND(I599*H599,2)</f>
        <v>0</v>
      </c>
      <c r="K599" s="200" t="s">
        <v>141</v>
      </c>
      <c r="L599" s="45"/>
      <c r="M599" s="205" t="s">
        <v>19</v>
      </c>
      <c r="N599" s="206" t="s">
        <v>46</v>
      </c>
      <c r="O599" s="85"/>
      <c r="P599" s="207">
        <f>O599*H599</f>
        <v>0</v>
      </c>
      <c r="Q599" s="207">
        <v>0</v>
      </c>
      <c r="R599" s="207">
        <f>Q599*H599</f>
        <v>0</v>
      </c>
      <c r="S599" s="207">
        <v>0</v>
      </c>
      <c r="T599" s="208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09" t="s">
        <v>232</v>
      </c>
      <c r="AT599" s="209" t="s">
        <v>137</v>
      </c>
      <c r="AU599" s="209" t="s">
        <v>82</v>
      </c>
      <c r="AY599" s="18" t="s">
        <v>135</v>
      </c>
      <c r="BE599" s="210">
        <f>IF(N599="základní",J599,0)</f>
        <v>0</v>
      </c>
      <c r="BF599" s="210">
        <f>IF(N599="snížená",J599,0)</f>
        <v>0</v>
      </c>
      <c r="BG599" s="210">
        <f>IF(N599="zákl. přenesená",J599,0)</f>
        <v>0</v>
      </c>
      <c r="BH599" s="210">
        <f>IF(N599="sníž. přenesená",J599,0)</f>
        <v>0</v>
      </c>
      <c r="BI599" s="210">
        <f>IF(N599="nulová",J599,0)</f>
        <v>0</v>
      </c>
      <c r="BJ599" s="18" t="s">
        <v>80</v>
      </c>
      <c r="BK599" s="210">
        <f>ROUND(I599*H599,2)</f>
        <v>0</v>
      </c>
      <c r="BL599" s="18" t="s">
        <v>232</v>
      </c>
      <c r="BM599" s="209" t="s">
        <v>1198</v>
      </c>
    </row>
    <row r="600" spans="1:47" s="2" customFormat="1" ht="12">
      <c r="A600" s="39"/>
      <c r="B600" s="40"/>
      <c r="C600" s="41"/>
      <c r="D600" s="211" t="s">
        <v>144</v>
      </c>
      <c r="E600" s="41"/>
      <c r="F600" s="212" t="s">
        <v>1199</v>
      </c>
      <c r="G600" s="41"/>
      <c r="H600" s="41"/>
      <c r="I600" s="213"/>
      <c r="J600" s="41"/>
      <c r="K600" s="41"/>
      <c r="L600" s="45"/>
      <c r="M600" s="214"/>
      <c r="N600" s="215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144</v>
      </c>
      <c r="AU600" s="18" t="s">
        <v>82</v>
      </c>
    </row>
    <row r="601" spans="1:63" s="12" customFormat="1" ht="22.8" customHeight="1">
      <c r="A601" s="12"/>
      <c r="B601" s="182"/>
      <c r="C601" s="183"/>
      <c r="D601" s="184" t="s">
        <v>74</v>
      </c>
      <c r="E601" s="196" t="s">
        <v>1200</v>
      </c>
      <c r="F601" s="196" t="s">
        <v>1201</v>
      </c>
      <c r="G601" s="183"/>
      <c r="H601" s="183"/>
      <c r="I601" s="186"/>
      <c r="J601" s="197">
        <f>BK601</f>
        <v>0</v>
      </c>
      <c r="K601" s="183"/>
      <c r="L601" s="188"/>
      <c r="M601" s="189"/>
      <c r="N601" s="190"/>
      <c r="O601" s="190"/>
      <c r="P601" s="191">
        <f>SUM(P602:P627)</f>
        <v>0</v>
      </c>
      <c r="Q601" s="190"/>
      <c r="R601" s="191">
        <f>SUM(R602:R627)</f>
        <v>0.8632061</v>
      </c>
      <c r="S601" s="190"/>
      <c r="T601" s="192">
        <f>SUM(T602:T627)</f>
        <v>0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193" t="s">
        <v>82</v>
      </c>
      <c r="AT601" s="194" t="s">
        <v>74</v>
      </c>
      <c r="AU601" s="194" t="s">
        <v>80</v>
      </c>
      <c r="AY601" s="193" t="s">
        <v>135</v>
      </c>
      <c r="BK601" s="195">
        <f>SUM(BK602:BK627)</f>
        <v>0</v>
      </c>
    </row>
    <row r="602" spans="1:65" s="2" customFormat="1" ht="16.5" customHeight="1">
      <c r="A602" s="39"/>
      <c r="B602" s="40"/>
      <c r="C602" s="198" t="s">
        <v>1202</v>
      </c>
      <c r="D602" s="198" t="s">
        <v>137</v>
      </c>
      <c r="E602" s="199" t="s">
        <v>1203</v>
      </c>
      <c r="F602" s="200" t="s">
        <v>1204</v>
      </c>
      <c r="G602" s="201" t="s">
        <v>209</v>
      </c>
      <c r="H602" s="202">
        <v>19.47</v>
      </c>
      <c r="I602" s="203"/>
      <c r="J602" s="204">
        <f>ROUND(I602*H602,2)</f>
        <v>0</v>
      </c>
      <c r="K602" s="200" t="s">
        <v>141</v>
      </c>
      <c r="L602" s="45"/>
      <c r="M602" s="205" t="s">
        <v>19</v>
      </c>
      <c r="N602" s="206" t="s">
        <v>46</v>
      </c>
      <c r="O602" s="85"/>
      <c r="P602" s="207">
        <f>O602*H602</f>
        <v>0</v>
      </c>
      <c r="Q602" s="207">
        <v>0.0003</v>
      </c>
      <c r="R602" s="207">
        <f>Q602*H602</f>
        <v>0.005840999999999999</v>
      </c>
      <c r="S602" s="207">
        <v>0</v>
      </c>
      <c r="T602" s="208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09" t="s">
        <v>232</v>
      </c>
      <c r="AT602" s="209" t="s">
        <v>137</v>
      </c>
      <c r="AU602" s="209" t="s">
        <v>82</v>
      </c>
      <c r="AY602" s="18" t="s">
        <v>135</v>
      </c>
      <c r="BE602" s="210">
        <f>IF(N602="základní",J602,0)</f>
        <v>0</v>
      </c>
      <c r="BF602" s="210">
        <f>IF(N602="snížená",J602,0)</f>
        <v>0</v>
      </c>
      <c r="BG602" s="210">
        <f>IF(N602="zákl. přenesená",J602,0)</f>
        <v>0</v>
      </c>
      <c r="BH602" s="210">
        <f>IF(N602="sníž. přenesená",J602,0)</f>
        <v>0</v>
      </c>
      <c r="BI602" s="210">
        <f>IF(N602="nulová",J602,0)</f>
        <v>0</v>
      </c>
      <c r="BJ602" s="18" t="s">
        <v>80</v>
      </c>
      <c r="BK602" s="210">
        <f>ROUND(I602*H602,2)</f>
        <v>0</v>
      </c>
      <c r="BL602" s="18" t="s">
        <v>232</v>
      </c>
      <c r="BM602" s="209" t="s">
        <v>1205</v>
      </c>
    </row>
    <row r="603" spans="1:47" s="2" customFormat="1" ht="12">
      <c r="A603" s="39"/>
      <c r="B603" s="40"/>
      <c r="C603" s="41"/>
      <c r="D603" s="211" t="s">
        <v>144</v>
      </c>
      <c r="E603" s="41"/>
      <c r="F603" s="212" t="s">
        <v>1206</v>
      </c>
      <c r="G603" s="41"/>
      <c r="H603" s="41"/>
      <c r="I603" s="213"/>
      <c r="J603" s="41"/>
      <c r="K603" s="41"/>
      <c r="L603" s="45"/>
      <c r="M603" s="214"/>
      <c r="N603" s="215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144</v>
      </c>
      <c r="AU603" s="18" t="s">
        <v>82</v>
      </c>
    </row>
    <row r="604" spans="1:51" s="13" customFormat="1" ht="12">
      <c r="A604" s="13"/>
      <c r="B604" s="218"/>
      <c r="C604" s="219"/>
      <c r="D604" s="216" t="s">
        <v>148</v>
      </c>
      <c r="E604" s="220" t="s">
        <v>19</v>
      </c>
      <c r="F604" s="221" t="s">
        <v>1207</v>
      </c>
      <c r="G604" s="219"/>
      <c r="H604" s="222">
        <v>10.36</v>
      </c>
      <c r="I604" s="223"/>
      <c r="J604" s="219"/>
      <c r="K604" s="219"/>
      <c r="L604" s="224"/>
      <c r="M604" s="225"/>
      <c r="N604" s="226"/>
      <c r="O604" s="226"/>
      <c r="P604" s="226"/>
      <c r="Q604" s="226"/>
      <c r="R604" s="226"/>
      <c r="S604" s="226"/>
      <c r="T604" s="22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28" t="s">
        <v>148</v>
      </c>
      <c r="AU604" s="228" t="s">
        <v>82</v>
      </c>
      <c r="AV604" s="13" t="s">
        <v>82</v>
      </c>
      <c r="AW604" s="13" t="s">
        <v>36</v>
      </c>
      <c r="AX604" s="13" t="s">
        <v>75</v>
      </c>
      <c r="AY604" s="228" t="s">
        <v>135</v>
      </c>
    </row>
    <row r="605" spans="1:51" s="13" customFormat="1" ht="12">
      <c r="A605" s="13"/>
      <c r="B605" s="218"/>
      <c r="C605" s="219"/>
      <c r="D605" s="216" t="s">
        <v>148</v>
      </c>
      <c r="E605" s="220" t="s">
        <v>19</v>
      </c>
      <c r="F605" s="221" t="s">
        <v>1208</v>
      </c>
      <c r="G605" s="219"/>
      <c r="H605" s="222">
        <v>1.56</v>
      </c>
      <c r="I605" s="223"/>
      <c r="J605" s="219"/>
      <c r="K605" s="219"/>
      <c r="L605" s="224"/>
      <c r="M605" s="225"/>
      <c r="N605" s="226"/>
      <c r="O605" s="226"/>
      <c r="P605" s="226"/>
      <c r="Q605" s="226"/>
      <c r="R605" s="226"/>
      <c r="S605" s="226"/>
      <c r="T605" s="22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28" t="s">
        <v>148</v>
      </c>
      <c r="AU605" s="228" t="s">
        <v>82</v>
      </c>
      <c r="AV605" s="13" t="s">
        <v>82</v>
      </c>
      <c r="AW605" s="13" t="s">
        <v>36</v>
      </c>
      <c r="AX605" s="13" t="s">
        <v>75</v>
      </c>
      <c r="AY605" s="228" t="s">
        <v>135</v>
      </c>
    </row>
    <row r="606" spans="1:51" s="13" customFormat="1" ht="12">
      <c r="A606" s="13"/>
      <c r="B606" s="218"/>
      <c r="C606" s="219"/>
      <c r="D606" s="216" t="s">
        <v>148</v>
      </c>
      <c r="E606" s="220" t="s">
        <v>19</v>
      </c>
      <c r="F606" s="221" t="s">
        <v>1209</v>
      </c>
      <c r="G606" s="219"/>
      <c r="H606" s="222">
        <v>1.56</v>
      </c>
      <c r="I606" s="223"/>
      <c r="J606" s="219"/>
      <c r="K606" s="219"/>
      <c r="L606" s="224"/>
      <c r="M606" s="225"/>
      <c r="N606" s="226"/>
      <c r="O606" s="226"/>
      <c r="P606" s="226"/>
      <c r="Q606" s="226"/>
      <c r="R606" s="226"/>
      <c r="S606" s="226"/>
      <c r="T606" s="22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28" t="s">
        <v>148</v>
      </c>
      <c r="AU606" s="228" t="s">
        <v>82</v>
      </c>
      <c r="AV606" s="13" t="s">
        <v>82</v>
      </c>
      <c r="AW606" s="13" t="s">
        <v>36</v>
      </c>
      <c r="AX606" s="13" t="s">
        <v>75</v>
      </c>
      <c r="AY606" s="228" t="s">
        <v>135</v>
      </c>
    </row>
    <row r="607" spans="1:51" s="13" customFormat="1" ht="12">
      <c r="A607" s="13"/>
      <c r="B607" s="218"/>
      <c r="C607" s="219"/>
      <c r="D607" s="216" t="s">
        <v>148</v>
      </c>
      <c r="E607" s="220" t="s">
        <v>19</v>
      </c>
      <c r="F607" s="221" t="s">
        <v>1210</v>
      </c>
      <c r="G607" s="219"/>
      <c r="H607" s="222">
        <v>2.89</v>
      </c>
      <c r="I607" s="223"/>
      <c r="J607" s="219"/>
      <c r="K607" s="219"/>
      <c r="L607" s="224"/>
      <c r="M607" s="225"/>
      <c r="N607" s="226"/>
      <c r="O607" s="226"/>
      <c r="P607" s="226"/>
      <c r="Q607" s="226"/>
      <c r="R607" s="226"/>
      <c r="S607" s="226"/>
      <c r="T607" s="22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28" t="s">
        <v>148</v>
      </c>
      <c r="AU607" s="228" t="s">
        <v>82</v>
      </c>
      <c r="AV607" s="13" t="s">
        <v>82</v>
      </c>
      <c r="AW607" s="13" t="s">
        <v>36</v>
      </c>
      <c r="AX607" s="13" t="s">
        <v>75</v>
      </c>
      <c r="AY607" s="228" t="s">
        <v>135</v>
      </c>
    </row>
    <row r="608" spans="1:51" s="13" customFormat="1" ht="12">
      <c r="A608" s="13"/>
      <c r="B608" s="218"/>
      <c r="C608" s="219"/>
      <c r="D608" s="216" t="s">
        <v>148</v>
      </c>
      <c r="E608" s="220" t="s">
        <v>19</v>
      </c>
      <c r="F608" s="221" t="s">
        <v>1211</v>
      </c>
      <c r="G608" s="219"/>
      <c r="H608" s="222">
        <v>3.1</v>
      </c>
      <c r="I608" s="223"/>
      <c r="J608" s="219"/>
      <c r="K608" s="219"/>
      <c r="L608" s="224"/>
      <c r="M608" s="225"/>
      <c r="N608" s="226"/>
      <c r="O608" s="226"/>
      <c r="P608" s="226"/>
      <c r="Q608" s="226"/>
      <c r="R608" s="226"/>
      <c r="S608" s="226"/>
      <c r="T608" s="22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28" t="s">
        <v>148</v>
      </c>
      <c r="AU608" s="228" t="s">
        <v>82</v>
      </c>
      <c r="AV608" s="13" t="s">
        <v>82</v>
      </c>
      <c r="AW608" s="13" t="s">
        <v>36</v>
      </c>
      <c r="AX608" s="13" t="s">
        <v>75</v>
      </c>
      <c r="AY608" s="228" t="s">
        <v>135</v>
      </c>
    </row>
    <row r="609" spans="1:51" s="15" customFormat="1" ht="12">
      <c r="A609" s="15"/>
      <c r="B609" s="249"/>
      <c r="C609" s="250"/>
      <c r="D609" s="216" t="s">
        <v>148</v>
      </c>
      <c r="E609" s="251" t="s">
        <v>19</v>
      </c>
      <c r="F609" s="252" t="s">
        <v>256</v>
      </c>
      <c r="G609" s="250"/>
      <c r="H609" s="253">
        <v>19.47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9" t="s">
        <v>148</v>
      </c>
      <c r="AU609" s="259" t="s">
        <v>82</v>
      </c>
      <c r="AV609" s="15" t="s">
        <v>142</v>
      </c>
      <c r="AW609" s="15" t="s">
        <v>36</v>
      </c>
      <c r="AX609" s="15" t="s">
        <v>80</v>
      </c>
      <c r="AY609" s="259" t="s">
        <v>135</v>
      </c>
    </row>
    <row r="610" spans="1:65" s="2" customFormat="1" ht="21.75" customHeight="1">
      <c r="A610" s="39"/>
      <c r="B610" s="40"/>
      <c r="C610" s="198" t="s">
        <v>1212</v>
      </c>
      <c r="D610" s="198" t="s">
        <v>137</v>
      </c>
      <c r="E610" s="199" t="s">
        <v>1213</v>
      </c>
      <c r="F610" s="200" t="s">
        <v>1214</v>
      </c>
      <c r="G610" s="201" t="s">
        <v>209</v>
      </c>
      <c r="H610" s="202">
        <v>19.47</v>
      </c>
      <c r="I610" s="203"/>
      <c r="J610" s="204">
        <f>ROUND(I610*H610,2)</f>
        <v>0</v>
      </c>
      <c r="K610" s="200" t="s">
        <v>141</v>
      </c>
      <c r="L610" s="45"/>
      <c r="M610" s="205" t="s">
        <v>19</v>
      </c>
      <c r="N610" s="206" t="s">
        <v>46</v>
      </c>
      <c r="O610" s="85"/>
      <c r="P610" s="207">
        <f>O610*H610</f>
        <v>0</v>
      </c>
      <c r="Q610" s="207">
        <v>0.00455</v>
      </c>
      <c r="R610" s="207">
        <f>Q610*H610</f>
        <v>0.0885885</v>
      </c>
      <c r="S610" s="207">
        <v>0</v>
      </c>
      <c r="T610" s="208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09" t="s">
        <v>232</v>
      </c>
      <c r="AT610" s="209" t="s">
        <v>137</v>
      </c>
      <c r="AU610" s="209" t="s">
        <v>82</v>
      </c>
      <c r="AY610" s="18" t="s">
        <v>135</v>
      </c>
      <c r="BE610" s="210">
        <f>IF(N610="základní",J610,0)</f>
        <v>0</v>
      </c>
      <c r="BF610" s="210">
        <f>IF(N610="snížená",J610,0)</f>
        <v>0</v>
      </c>
      <c r="BG610" s="210">
        <f>IF(N610="zákl. přenesená",J610,0)</f>
        <v>0</v>
      </c>
      <c r="BH610" s="210">
        <f>IF(N610="sníž. přenesená",J610,0)</f>
        <v>0</v>
      </c>
      <c r="BI610" s="210">
        <f>IF(N610="nulová",J610,0)</f>
        <v>0</v>
      </c>
      <c r="BJ610" s="18" t="s">
        <v>80</v>
      </c>
      <c r="BK610" s="210">
        <f>ROUND(I610*H610,2)</f>
        <v>0</v>
      </c>
      <c r="BL610" s="18" t="s">
        <v>232</v>
      </c>
      <c r="BM610" s="209" t="s">
        <v>1215</v>
      </c>
    </row>
    <row r="611" spans="1:47" s="2" customFormat="1" ht="12">
      <c r="A611" s="39"/>
      <c r="B611" s="40"/>
      <c r="C611" s="41"/>
      <c r="D611" s="211" t="s">
        <v>144</v>
      </c>
      <c r="E611" s="41"/>
      <c r="F611" s="212" t="s">
        <v>1216</v>
      </c>
      <c r="G611" s="41"/>
      <c r="H611" s="41"/>
      <c r="I611" s="213"/>
      <c r="J611" s="41"/>
      <c r="K611" s="41"/>
      <c r="L611" s="45"/>
      <c r="M611" s="214"/>
      <c r="N611" s="215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144</v>
      </c>
      <c r="AU611" s="18" t="s">
        <v>82</v>
      </c>
    </row>
    <row r="612" spans="1:65" s="2" customFormat="1" ht="24.15" customHeight="1">
      <c r="A612" s="39"/>
      <c r="B612" s="40"/>
      <c r="C612" s="198" t="s">
        <v>1217</v>
      </c>
      <c r="D612" s="198" t="s">
        <v>137</v>
      </c>
      <c r="E612" s="199" t="s">
        <v>1218</v>
      </c>
      <c r="F612" s="200" t="s">
        <v>1219</v>
      </c>
      <c r="G612" s="201" t="s">
        <v>209</v>
      </c>
      <c r="H612" s="202">
        <v>19.47</v>
      </c>
      <c r="I612" s="203"/>
      <c r="J612" s="204">
        <f>ROUND(I612*H612,2)</f>
        <v>0</v>
      </c>
      <c r="K612" s="200" t="s">
        <v>141</v>
      </c>
      <c r="L612" s="45"/>
      <c r="M612" s="205" t="s">
        <v>19</v>
      </c>
      <c r="N612" s="206" t="s">
        <v>46</v>
      </c>
      <c r="O612" s="85"/>
      <c r="P612" s="207">
        <f>O612*H612</f>
        <v>0</v>
      </c>
      <c r="Q612" s="207">
        <v>0.00758</v>
      </c>
      <c r="R612" s="207">
        <f>Q612*H612</f>
        <v>0.14758259999999998</v>
      </c>
      <c r="S612" s="207">
        <v>0</v>
      </c>
      <c r="T612" s="208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09" t="s">
        <v>232</v>
      </c>
      <c r="AT612" s="209" t="s">
        <v>137</v>
      </c>
      <c r="AU612" s="209" t="s">
        <v>82</v>
      </c>
      <c r="AY612" s="18" t="s">
        <v>135</v>
      </c>
      <c r="BE612" s="210">
        <f>IF(N612="základní",J612,0)</f>
        <v>0</v>
      </c>
      <c r="BF612" s="210">
        <f>IF(N612="snížená",J612,0)</f>
        <v>0</v>
      </c>
      <c r="BG612" s="210">
        <f>IF(N612="zákl. přenesená",J612,0)</f>
        <v>0</v>
      </c>
      <c r="BH612" s="210">
        <f>IF(N612="sníž. přenesená",J612,0)</f>
        <v>0</v>
      </c>
      <c r="BI612" s="210">
        <f>IF(N612="nulová",J612,0)</f>
        <v>0</v>
      </c>
      <c r="BJ612" s="18" t="s">
        <v>80</v>
      </c>
      <c r="BK612" s="210">
        <f>ROUND(I612*H612,2)</f>
        <v>0</v>
      </c>
      <c r="BL612" s="18" t="s">
        <v>232</v>
      </c>
      <c r="BM612" s="209" t="s">
        <v>1220</v>
      </c>
    </row>
    <row r="613" spans="1:47" s="2" customFormat="1" ht="12">
      <c r="A613" s="39"/>
      <c r="B613" s="40"/>
      <c r="C613" s="41"/>
      <c r="D613" s="211" t="s">
        <v>144</v>
      </c>
      <c r="E613" s="41"/>
      <c r="F613" s="212" t="s">
        <v>1221</v>
      </c>
      <c r="G613" s="41"/>
      <c r="H613" s="41"/>
      <c r="I613" s="213"/>
      <c r="J613" s="41"/>
      <c r="K613" s="41"/>
      <c r="L613" s="45"/>
      <c r="M613" s="214"/>
      <c r="N613" s="215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144</v>
      </c>
      <c r="AU613" s="18" t="s">
        <v>82</v>
      </c>
    </row>
    <row r="614" spans="1:65" s="2" customFormat="1" ht="24.15" customHeight="1">
      <c r="A614" s="39"/>
      <c r="B614" s="40"/>
      <c r="C614" s="198" t="s">
        <v>1222</v>
      </c>
      <c r="D614" s="198" t="s">
        <v>137</v>
      </c>
      <c r="E614" s="199" t="s">
        <v>1223</v>
      </c>
      <c r="F614" s="200" t="s">
        <v>1224</v>
      </c>
      <c r="G614" s="201" t="s">
        <v>222</v>
      </c>
      <c r="H614" s="202">
        <v>14</v>
      </c>
      <c r="I614" s="203"/>
      <c r="J614" s="204">
        <f>ROUND(I614*H614,2)</f>
        <v>0</v>
      </c>
      <c r="K614" s="200" t="s">
        <v>141</v>
      </c>
      <c r="L614" s="45"/>
      <c r="M614" s="205" t="s">
        <v>19</v>
      </c>
      <c r="N614" s="206" t="s">
        <v>46</v>
      </c>
      <c r="O614" s="85"/>
      <c r="P614" s="207">
        <f>O614*H614</f>
        <v>0</v>
      </c>
      <c r="Q614" s="207">
        <v>0.00058</v>
      </c>
      <c r="R614" s="207">
        <f>Q614*H614</f>
        <v>0.00812</v>
      </c>
      <c r="S614" s="207">
        <v>0</v>
      </c>
      <c r="T614" s="208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09" t="s">
        <v>232</v>
      </c>
      <c r="AT614" s="209" t="s">
        <v>137</v>
      </c>
      <c r="AU614" s="209" t="s">
        <v>82</v>
      </c>
      <c r="AY614" s="18" t="s">
        <v>135</v>
      </c>
      <c r="BE614" s="210">
        <f>IF(N614="základní",J614,0)</f>
        <v>0</v>
      </c>
      <c r="BF614" s="210">
        <f>IF(N614="snížená",J614,0)</f>
        <v>0</v>
      </c>
      <c r="BG614" s="210">
        <f>IF(N614="zákl. přenesená",J614,0)</f>
        <v>0</v>
      </c>
      <c r="BH614" s="210">
        <f>IF(N614="sníž. přenesená",J614,0)</f>
        <v>0</v>
      </c>
      <c r="BI614" s="210">
        <f>IF(N614="nulová",J614,0)</f>
        <v>0</v>
      </c>
      <c r="BJ614" s="18" t="s">
        <v>80</v>
      </c>
      <c r="BK614" s="210">
        <f>ROUND(I614*H614,2)</f>
        <v>0</v>
      </c>
      <c r="BL614" s="18" t="s">
        <v>232</v>
      </c>
      <c r="BM614" s="209" t="s">
        <v>1225</v>
      </c>
    </row>
    <row r="615" spans="1:47" s="2" customFormat="1" ht="12">
      <c r="A615" s="39"/>
      <c r="B615" s="40"/>
      <c r="C615" s="41"/>
      <c r="D615" s="211" t="s">
        <v>144</v>
      </c>
      <c r="E615" s="41"/>
      <c r="F615" s="212" t="s">
        <v>1226</v>
      </c>
      <c r="G615" s="41"/>
      <c r="H615" s="41"/>
      <c r="I615" s="213"/>
      <c r="J615" s="41"/>
      <c r="K615" s="41"/>
      <c r="L615" s="45"/>
      <c r="M615" s="214"/>
      <c r="N615" s="215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144</v>
      </c>
      <c r="AU615" s="18" t="s">
        <v>82</v>
      </c>
    </row>
    <row r="616" spans="1:51" s="13" customFormat="1" ht="12">
      <c r="A616" s="13"/>
      <c r="B616" s="218"/>
      <c r="C616" s="219"/>
      <c r="D616" s="216" t="s">
        <v>148</v>
      </c>
      <c r="E616" s="220" t="s">
        <v>19</v>
      </c>
      <c r="F616" s="221" t="s">
        <v>1227</v>
      </c>
      <c r="G616" s="219"/>
      <c r="H616" s="222">
        <v>14</v>
      </c>
      <c r="I616" s="223"/>
      <c r="J616" s="219"/>
      <c r="K616" s="219"/>
      <c r="L616" s="224"/>
      <c r="M616" s="225"/>
      <c r="N616" s="226"/>
      <c r="O616" s="226"/>
      <c r="P616" s="226"/>
      <c r="Q616" s="226"/>
      <c r="R616" s="226"/>
      <c r="S616" s="226"/>
      <c r="T616" s="227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28" t="s">
        <v>148</v>
      </c>
      <c r="AU616" s="228" t="s">
        <v>82</v>
      </c>
      <c r="AV616" s="13" t="s">
        <v>82</v>
      </c>
      <c r="AW616" s="13" t="s">
        <v>36</v>
      </c>
      <c r="AX616" s="13" t="s">
        <v>80</v>
      </c>
      <c r="AY616" s="228" t="s">
        <v>135</v>
      </c>
    </row>
    <row r="617" spans="1:65" s="2" customFormat="1" ht="24.15" customHeight="1">
      <c r="A617" s="39"/>
      <c r="B617" s="40"/>
      <c r="C617" s="198" t="s">
        <v>1228</v>
      </c>
      <c r="D617" s="198" t="s">
        <v>137</v>
      </c>
      <c r="E617" s="199" t="s">
        <v>1229</v>
      </c>
      <c r="F617" s="200" t="s">
        <v>1230</v>
      </c>
      <c r="G617" s="201" t="s">
        <v>209</v>
      </c>
      <c r="H617" s="202">
        <v>19.47</v>
      </c>
      <c r="I617" s="203"/>
      <c r="J617" s="204">
        <f>ROUND(I617*H617,2)</f>
        <v>0</v>
      </c>
      <c r="K617" s="200" t="s">
        <v>141</v>
      </c>
      <c r="L617" s="45"/>
      <c r="M617" s="205" t="s">
        <v>19</v>
      </c>
      <c r="N617" s="206" t="s">
        <v>46</v>
      </c>
      <c r="O617" s="85"/>
      <c r="P617" s="207">
        <f>O617*H617</f>
        <v>0</v>
      </c>
      <c r="Q617" s="207">
        <v>0.0052</v>
      </c>
      <c r="R617" s="207">
        <f>Q617*H617</f>
        <v>0.10124399999999999</v>
      </c>
      <c r="S617" s="207">
        <v>0</v>
      </c>
      <c r="T617" s="208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09" t="s">
        <v>232</v>
      </c>
      <c r="AT617" s="209" t="s">
        <v>137</v>
      </c>
      <c r="AU617" s="209" t="s">
        <v>82</v>
      </c>
      <c r="AY617" s="18" t="s">
        <v>135</v>
      </c>
      <c r="BE617" s="210">
        <f>IF(N617="základní",J617,0)</f>
        <v>0</v>
      </c>
      <c r="BF617" s="210">
        <f>IF(N617="snížená",J617,0)</f>
        <v>0</v>
      </c>
      <c r="BG617" s="210">
        <f>IF(N617="zákl. přenesená",J617,0)</f>
        <v>0</v>
      </c>
      <c r="BH617" s="210">
        <f>IF(N617="sníž. přenesená",J617,0)</f>
        <v>0</v>
      </c>
      <c r="BI617" s="210">
        <f>IF(N617="nulová",J617,0)</f>
        <v>0</v>
      </c>
      <c r="BJ617" s="18" t="s">
        <v>80</v>
      </c>
      <c r="BK617" s="210">
        <f>ROUND(I617*H617,2)</f>
        <v>0</v>
      </c>
      <c r="BL617" s="18" t="s">
        <v>232</v>
      </c>
      <c r="BM617" s="209" t="s">
        <v>1231</v>
      </c>
    </row>
    <row r="618" spans="1:47" s="2" customFormat="1" ht="12">
      <c r="A618" s="39"/>
      <c r="B618" s="40"/>
      <c r="C618" s="41"/>
      <c r="D618" s="211" t="s">
        <v>144</v>
      </c>
      <c r="E618" s="41"/>
      <c r="F618" s="212" t="s">
        <v>1232</v>
      </c>
      <c r="G618" s="41"/>
      <c r="H618" s="41"/>
      <c r="I618" s="213"/>
      <c r="J618" s="41"/>
      <c r="K618" s="41"/>
      <c r="L618" s="45"/>
      <c r="M618" s="214"/>
      <c r="N618" s="215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144</v>
      </c>
      <c r="AU618" s="18" t="s">
        <v>82</v>
      </c>
    </row>
    <row r="619" spans="1:65" s="2" customFormat="1" ht="24.15" customHeight="1">
      <c r="A619" s="39"/>
      <c r="B619" s="40"/>
      <c r="C619" s="229" t="s">
        <v>1233</v>
      </c>
      <c r="D619" s="229" t="s">
        <v>170</v>
      </c>
      <c r="E619" s="230" t="s">
        <v>1234</v>
      </c>
      <c r="F619" s="231" t="s">
        <v>1235</v>
      </c>
      <c r="G619" s="232" t="s">
        <v>209</v>
      </c>
      <c r="H619" s="233">
        <v>23.265</v>
      </c>
      <c r="I619" s="234"/>
      <c r="J619" s="235">
        <f>ROUND(I619*H619,2)</f>
        <v>0</v>
      </c>
      <c r="K619" s="231" t="s">
        <v>141</v>
      </c>
      <c r="L619" s="236"/>
      <c r="M619" s="237" t="s">
        <v>19</v>
      </c>
      <c r="N619" s="238" t="s">
        <v>46</v>
      </c>
      <c r="O619" s="85"/>
      <c r="P619" s="207">
        <f>O619*H619</f>
        <v>0</v>
      </c>
      <c r="Q619" s="207">
        <v>0.022</v>
      </c>
      <c r="R619" s="207">
        <f>Q619*H619</f>
        <v>0.51183</v>
      </c>
      <c r="S619" s="207">
        <v>0</v>
      </c>
      <c r="T619" s="208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09" t="s">
        <v>329</v>
      </c>
      <c r="AT619" s="209" t="s">
        <v>170</v>
      </c>
      <c r="AU619" s="209" t="s">
        <v>82</v>
      </c>
      <c r="AY619" s="18" t="s">
        <v>135</v>
      </c>
      <c r="BE619" s="210">
        <f>IF(N619="základní",J619,0)</f>
        <v>0</v>
      </c>
      <c r="BF619" s="210">
        <f>IF(N619="snížená",J619,0)</f>
        <v>0</v>
      </c>
      <c r="BG619" s="210">
        <f>IF(N619="zákl. přenesená",J619,0)</f>
        <v>0</v>
      </c>
      <c r="BH619" s="210">
        <f>IF(N619="sníž. přenesená",J619,0)</f>
        <v>0</v>
      </c>
      <c r="BI619" s="210">
        <f>IF(N619="nulová",J619,0)</f>
        <v>0</v>
      </c>
      <c r="BJ619" s="18" t="s">
        <v>80</v>
      </c>
      <c r="BK619" s="210">
        <f>ROUND(I619*H619,2)</f>
        <v>0</v>
      </c>
      <c r="BL619" s="18" t="s">
        <v>232</v>
      </c>
      <c r="BM619" s="209" t="s">
        <v>1236</v>
      </c>
    </row>
    <row r="620" spans="1:51" s="13" customFormat="1" ht="12">
      <c r="A620" s="13"/>
      <c r="B620" s="218"/>
      <c r="C620" s="219"/>
      <c r="D620" s="216" t="s">
        <v>148</v>
      </c>
      <c r="E620" s="220" t="s">
        <v>19</v>
      </c>
      <c r="F620" s="221" t="s">
        <v>1237</v>
      </c>
      <c r="G620" s="219"/>
      <c r="H620" s="222">
        <v>19.47</v>
      </c>
      <c r="I620" s="223"/>
      <c r="J620" s="219"/>
      <c r="K620" s="219"/>
      <c r="L620" s="224"/>
      <c r="M620" s="225"/>
      <c r="N620" s="226"/>
      <c r="O620" s="226"/>
      <c r="P620" s="226"/>
      <c r="Q620" s="226"/>
      <c r="R620" s="226"/>
      <c r="S620" s="226"/>
      <c r="T620" s="22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28" t="s">
        <v>148</v>
      </c>
      <c r="AU620" s="228" t="s">
        <v>82</v>
      </c>
      <c r="AV620" s="13" t="s">
        <v>82</v>
      </c>
      <c r="AW620" s="13" t="s">
        <v>36</v>
      </c>
      <c r="AX620" s="13" t="s">
        <v>75</v>
      </c>
      <c r="AY620" s="228" t="s">
        <v>135</v>
      </c>
    </row>
    <row r="621" spans="1:51" s="13" customFormat="1" ht="12">
      <c r="A621" s="13"/>
      <c r="B621" s="218"/>
      <c r="C621" s="219"/>
      <c r="D621" s="216" t="s">
        <v>148</v>
      </c>
      <c r="E621" s="220" t="s">
        <v>19</v>
      </c>
      <c r="F621" s="221" t="s">
        <v>1238</v>
      </c>
      <c r="G621" s="219"/>
      <c r="H621" s="222">
        <v>1.68</v>
      </c>
      <c r="I621" s="223"/>
      <c r="J621" s="219"/>
      <c r="K621" s="219"/>
      <c r="L621" s="224"/>
      <c r="M621" s="225"/>
      <c r="N621" s="226"/>
      <c r="O621" s="226"/>
      <c r="P621" s="226"/>
      <c r="Q621" s="226"/>
      <c r="R621" s="226"/>
      <c r="S621" s="226"/>
      <c r="T621" s="227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28" t="s">
        <v>148</v>
      </c>
      <c r="AU621" s="228" t="s">
        <v>82</v>
      </c>
      <c r="AV621" s="13" t="s">
        <v>82</v>
      </c>
      <c r="AW621" s="13" t="s">
        <v>36</v>
      </c>
      <c r="AX621" s="13" t="s">
        <v>75</v>
      </c>
      <c r="AY621" s="228" t="s">
        <v>135</v>
      </c>
    </row>
    <row r="622" spans="1:51" s="15" customFormat="1" ht="12">
      <c r="A622" s="15"/>
      <c r="B622" s="249"/>
      <c r="C622" s="250"/>
      <c r="D622" s="216" t="s">
        <v>148</v>
      </c>
      <c r="E622" s="251" t="s">
        <v>19</v>
      </c>
      <c r="F622" s="252" t="s">
        <v>256</v>
      </c>
      <c r="G622" s="250"/>
      <c r="H622" s="253">
        <v>21.15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59" t="s">
        <v>148</v>
      </c>
      <c r="AU622" s="259" t="s">
        <v>82</v>
      </c>
      <c r="AV622" s="15" t="s">
        <v>142</v>
      </c>
      <c r="AW622" s="15" t="s">
        <v>36</v>
      </c>
      <c r="AX622" s="15" t="s">
        <v>80</v>
      </c>
      <c r="AY622" s="259" t="s">
        <v>135</v>
      </c>
    </row>
    <row r="623" spans="1:51" s="13" customFormat="1" ht="12">
      <c r="A623" s="13"/>
      <c r="B623" s="218"/>
      <c r="C623" s="219"/>
      <c r="D623" s="216" t="s">
        <v>148</v>
      </c>
      <c r="E623" s="219"/>
      <c r="F623" s="221" t="s">
        <v>1239</v>
      </c>
      <c r="G623" s="219"/>
      <c r="H623" s="222">
        <v>23.265</v>
      </c>
      <c r="I623" s="223"/>
      <c r="J623" s="219"/>
      <c r="K623" s="219"/>
      <c r="L623" s="224"/>
      <c r="M623" s="225"/>
      <c r="N623" s="226"/>
      <c r="O623" s="226"/>
      <c r="P623" s="226"/>
      <c r="Q623" s="226"/>
      <c r="R623" s="226"/>
      <c r="S623" s="226"/>
      <c r="T623" s="227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28" t="s">
        <v>148</v>
      </c>
      <c r="AU623" s="228" t="s">
        <v>82</v>
      </c>
      <c r="AV623" s="13" t="s">
        <v>82</v>
      </c>
      <c r="AW623" s="13" t="s">
        <v>4</v>
      </c>
      <c r="AX623" s="13" t="s">
        <v>80</v>
      </c>
      <c r="AY623" s="228" t="s">
        <v>135</v>
      </c>
    </row>
    <row r="624" spans="1:65" s="2" customFormat="1" ht="24.15" customHeight="1">
      <c r="A624" s="39"/>
      <c r="B624" s="40"/>
      <c r="C624" s="198" t="s">
        <v>1240</v>
      </c>
      <c r="D624" s="198" t="s">
        <v>137</v>
      </c>
      <c r="E624" s="199" t="s">
        <v>1241</v>
      </c>
      <c r="F624" s="200" t="s">
        <v>1242</v>
      </c>
      <c r="G624" s="201" t="s">
        <v>173</v>
      </c>
      <c r="H624" s="202">
        <v>0.863</v>
      </c>
      <c r="I624" s="203"/>
      <c r="J624" s="204">
        <f>ROUND(I624*H624,2)</f>
        <v>0</v>
      </c>
      <c r="K624" s="200" t="s">
        <v>141</v>
      </c>
      <c r="L624" s="45"/>
      <c r="M624" s="205" t="s">
        <v>19</v>
      </c>
      <c r="N624" s="206" t="s">
        <v>46</v>
      </c>
      <c r="O624" s="85"/>
      <c r="P624" s="207">
        <f>O624*H624</f>
        <v>0</v>
      </c>
      <c r="Q624" s="207">
        <v>0</v>
      </c>
      <c r="R624" s="207">
        <f>Q624*H624</f>
        <v>0</v>
      </c>
      <c r="S624" s="207">
        <v>0</v>
      </c>
      <c r="T624" s="208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09" t="s">
        <v>232</v>
      </c>
      <c r="AT624" s="209" t="s">
        <v>137</v>
      </c>
      <c r="AU624" s="209" t="s">
        <v>82</v>
      </c>
      <c r="AY624" s="18" t="s">
        <v>135</v>
      </c>
      <c r="BE624" s="210">
        <f>IF(N624="základní",J624,0)</f>
        <v>0</v>
      </c>
      <c r="BF624" s="210">
        <f>IF(N624="snížená",J624,0)</f>
        <v>0</v>
      </c>
      <c r="BG624" s="210">
        <f>IF(N624="zákl. přenesená",J624,0)</f>
        <v>0</v>
      </c>
      <c r="BH624" s="210">
        <f>IF(N624="sníž. přenesená",J624,0)</f>
        <v>0</v>
      </c>
      <c r="BI624" s="210">
        <f>IF(N624="nulová",J624,0)</f>
        <v>0</v>
      </c>
      <c r="BJ624" s="18" t="s">
        <v>80</v>
      </c>
      <c r="BK624" s="210">
        <f>ROUND(I624*H624,2)</f>
        <v>0</v>
      </c>
      <c r="BL624" s="18" t="s">
        <v>232</v>
      </c>
      <c r="BM624" s="209" t="s">
        <v>1243</v>
      </c>
    </row>
    <row r="625" spans="1:47" s="2" customFormat="1" ht="12">
      <c r="A625" s="39"/>
      <c r="B625" s="40"/>
      <c r="C625" s="41"/>
      <c r="D625" s="211" t="s">
        <v>144</v>
      </c>
      <c r="E625" s="41"/>
      <c r="F625" s="212" t="s">
        <v>1244</v>
      </c>
      <c r="G625" s="41"/>
      <c r="H625" s="41"/>
      <c r="I625" s="213"/>
      <c r="J625" s="41"/>
      <c r="K625" s="41"/>
      <c r="L625" s="45"/>
      <c r="M625" s="214"/>
      <c r="N625" s="215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144</v>
      </c>
      <c r="AU625" s="18" t="s">
        <v>82</v>
      </c>
    </row>
    <row r="626" spans="1:65" s="2" customFormat="1" ht="24.15" customHeight="1">
      <c r="A626" s="39"/>
      <c r="B626" s="40"/>
      <c r="C626" s="198" t="s">
        <v>1245</v>
      </c>
      <c r="D626" s="198" t="s">
        <v>137</v>
      </c>
      <c r="E626" s="199" t="s">
        <v>1246</v>
      </c>
      <c r="F626" s="200" t="s">
        <v>1247</v>
      </c>
      <c r="G626" s="201" t="s">
        <v>173</v>
      </c>
      <c r="H626" s="202">
        <v>0.863</v>
      </c>
      <c r="I626" s="203"/>
      <c r="J626" s="204">
        <f>ROUND(I626*H626,2)</f>
        <v>0</v>
      </c>
      <c r="K626" s="200" t="s">
        <v>141</v>
      </c>
      <c r="L626" s="45"/>
      <c r="M626" s="205" t="s">
        <v>19</v>
      </c>
      <c r="N626" s="206" t="s">
        <v>46</v>
      </c>
      <c r="O626" s="85"/>
      <c r="P626" s="207">
        <f>O626*H626</f>
        <v>0</v>
      </c>
      <c r="Q626" s="207">
        <v>0</v>
      </c>
      <c r="R626" s="207">
        <f>Q626*H626</f>
        <v>0</v>
      </c>
      <c r="S626" s="207">
        <v>0</v>
      </c>
      <c r="T626" s="208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09" t="s">
        <v>232</v>
      </c>
      <c r="AT626" s="209" t="s">
        <v>137</v>
      </c>
      <c r="AU626" s="209" t="s">
        <v>82</v>
      </c>
      <c r="AY626" s="18" t="s">
        <v>135</v>
      </c>
      <c r="BE626" s="210">
        <f>IF(N626="základní",J626,0)</f>
        <v>0</v>
      </c>
      <c r="BF626" s="210">
        <f>IF(N626="snížená",J626,0)</f>
        <v>0</v>
      </c>
      <c r="BG626" s="210">
        <f>IF(N626="zákl. přenesená",J626,0)</f>
        <v>0</v>
      </c>
      <c r="BH626" s="210">
        <f>IF(N626="sníž. přenesená",J626,0)</f>
        <v>0</v>
      </c>
      <c r="BI626" s="210">
        <f>IF(N626="nulová",J626,0)</f>
        <v>0</v>
      </c>
      <c r="BJ626" s="18" t="s">
        <v>80</v>
      </c>
      <c r="BK626" s="210">
        <f>ROUND(I626*H626,2)</f>
        <v>0</v>
      </c>
      <c r="BL626" s="18" t="s">
        <v>232</v>
      </c>
      <c r="BM626" s="209" t="s">
        <v>1248</v>
      </c>
    </row>
    <row r="627" spans="1:47" s="2" customFormat="1" ht="12">
      <c r="A627" s="39"/>
      <c r="B627" s="40"/>
      <c r="C627" s="41"/>
      <c r="D627" s="211" t="s">
        <v>144</v>
      </c>
      <c r="E627" s="41"/>
      <c r="F627" s="212" t="s">
        <v>1249</v>
      </c>
      <c r="G627" s="41"/>
      <c r="H627" s="41"/>
      <c r="I627" s="213"/>
      <c r="J627" s="41"/>
      <c r="K627" s="41"/>
      <c r="L627" s="45"/>
      <c r="M627" s="214"/>
      <c r="N627" s="215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144</v>
      </c>
      <c r="AU627" s="18" t="s">
        <v>82</v>
      </c>
    </row>
    <row r="628" spans="1:63" s="12" customFormat="1" ht="22.8" customHeight="1">
      <c r="A628" s="12"/>
      <c r="B628" s="182"/>
      <c r="C628" s="183"/>
      <c r="D628" s="184" t="s">
        <v>74</v>
      </c>
      <c r="E628" s="196" t="s">
        <v>1250</v>
      </c>
      <c r="F628" s="196" t="s">
        <v>1251</v>
      </c>
      <c r="G628" s="183"/>
      <c r="H628" s="183"/>
      <c r="I628" s="186"/>
      <c r="J628" s="197">
        <f>BK628</f>
        <v>0</v>
      </c>
      <c r="K628" s="183"/>
      <c r="L628" s="188"/>
      <c r="M628" s="189"/>
      <c r="N628" s="190"/>
      <c r="O628" s="190"/>
      <c r="P628" s="191">
        <f>SUM(P629:P649)</f>
        <v>0</v>
      </c>
      <c r="Q628" s="190"/>
      <c r="R628" s="191">
        <f>SUM(R629:R649)</f>
        <v>0.9316756</v>
      </c>
      <c r="S628" s="190"/>
      <c r="T628" s="192">
        <f>SUM(T629:T649)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193" t="s">
        <v>82</v>
      </c>
      <c r="AT628" s="194" t="s">
        <v>74</v>
      </c>
      <c r="AU628" s="194" t="s">
        <v>80</v>
      </c>
      <c r="AY628" s="193" t="s">
        <v>135</v>
      </c>
      <c r="BK628" s="195">
        <f>SUM(BK629:BK649)</f>
        <v>0</v>
      </c>
    </row>
    <row r="629" spans="1:65" s="2" customFormat="1" ht="16.5" customHeight="1">
      <c r="A629" s="39"/>
      <c r="B629" s="40"/>
      <c r="C629" s="198" t="s">
        <v>1252</v>
      </c>
      <c r="D629" s="198" t="s">
        <v>137</v>
      </c>
      <c r="E629" s="199" t="s">
        <v>1253</v>
      </c>
      <c r="F629" s="200" t="s">
        <v>1254</v>
      </c>
      <c r="G629" s="201" t="s">
        <v>209</v>
      </c>
      <c r="H629" s="202">
        <v>48.124</v>
      </c>
      <c r="I629" s="203"/>
      <c r="J629" s="204">
        <f>ROUND(I629*H629,2)</f>
        <v>0</v>
      </c>
      <c r="K629" s="200" t="s">
        <v>141</v>
      </c>
      <c r="L629" s="45"/>
      <c r="M629" s="205" t="s">
        <v>19</v>
      </c>
      <c r="N629" s="206" t="s">
        <v>46</v>
      </c>
      <c r="O629" s="85"/>
      <c r="P629" s="207">
        <f>O629*H629</f>
        <v>0</v>
      </c>
      <c r="Q629" s="207">
        <v>0.0003</v>
      </c>
      <c r="R629" s="207">
        <f>Q629*H629</f>
        <v>0.014437199999999999</v>
      </c>
      <c r="S629" s="207">
        <v>0</v>
      </c>
      <c r="T629" s="208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09" t="s">
        <v>232</v>
      </c>
      <c r="AT629" s="209" t="s">
        <v>137</v>
      </c>
      <c r="AU629" s="209" t="s">
        <v>82</v>
      </c>
      <c r="AY629" s="18" t="s">
        <v>135</v>
      </c>
      <c r="BE629" s="210">
        <f>IF(N629="základní",J629,0)</f>
        <v>0</v>
      </c>
      <c r="BF629" s="210">
        <f>IF(N629="snížená",J629,0)</f>
        <v>0</v>
      </c>
      <c r="BG629" s="210">
        <f>IF(N629="zákl. přenesená",J629,0)</f>
        <v>0</v>
      </c>
      <c r="BH629" s="210">
        <f>IF(N629="sníž. přenesená",J629,0)</f>
        <v>0</v>
      </c>
      <c r="BI629" s="210">
        <f>IF(N629="nulová",J629,0)</f>
        <v>0</v>
      </c>
      <c r="BJ629" s="18" t="s">
        <v>80</v>
      </c>
      <c r="BK629" s="210">
        <f>ROUND(I629*H629,2)</f>
        <v>0</v>
      </c>
      <c r="BL629" s="18" t="s">
        <v>232</v>
      </c>
      <c r="BM629" s="209" t="s">
        <v>1255</v>
      </c>
    </row>
    <row r="630" spans="1:47" s="2" customFormat="1" ht="12">
      <c r="A630" s="39"/>
      <c r="B630" s="40"/>
      <c r="C630" s="41"/>
      <c r="D630" s="211" t="s">
        <v>144</v>
      </c>
      <c r="E630" s="41"/>
      <c r="F630" s="212" t="s">
        <v>1256</v>
      </c>
      <c r="G630" s="41"/>
      <c r="H630" s="41"/>
      <c r="I630" s="213"/>
      <c r="J630" s="41"/>
      <c r="K630" s="41"/>
      <c r="L630" s="45"/>
      <c r="M630" s="214"/>
      <c r="N630" s="215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144</v>
      </c>
      <c r="AU630" s="18" t="s">
        <v>82</v>
      </c>
    </row>
    <row r="631" spans="1:51" s="13" customFormat="1" ht="12">
      <c r="A631" s="13"/>
      <c r="B631" s="218"/>
      <c r="C631" s="219"/>
      <c r="D631" s="216" t="s">
        <v>148</v>
      </c>
      <c r="E631" s="220" t="s">
        <v>19</v>
      </c>
      <c r="F631" s="221" t="s">
        <v>1257</v>
      </c>
      <c r="G631" s="219"/>
      <c r="H631" s="222">
        <v>11</v>
      </c>
      <c r="I631" s="223"/>
      <c r="J631" s="219"/>
      <c r="K631" s="219"/>
      <c r="L631" s="224"/>
      <c r="M631" s="225"/>
      <c r="N631" s="226"/>
      <c r="O631" s="226"/>
      <c r="P631" s="226"/>
      <c r="Q631" s="226"/>
      <c r="R631" s="226"/>
      <c r="S631" s="226"/>
      <c r="T631" s="22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28" t="s">
        <v>148</v>
      </c>
      <c r="AU631" s="228" t="s">
        <v>82</v>
      </c>
      <c r="AV631" s="13" t="s">
        <v>82</v>
      </c>
      <c r="AW631" s="13" t="s">
        <v>36</v>
      </c>
      <c r="AX631" s="13" t="s">
        <v>75</v>
      </c>
      <c r="AY631" s="228" t="s">
        <v>135</v>
      </c>
    </row>
    <row r="632" spans="1:51" s="13" customFormat="1" ht="12">
      <c r="A632" s="13"/>
      <c r="B632" s="218"/>
      <c r="C632" s="219"/>
      <c r="D632" s="216" t="s">
        <v>148</v>
      </c>
      <c r="E632" s="220" t="s">
        <v>19</v>
      </c>
      <c r="F632" s="221" t="s">
        <v>1258</v>
      </c>
      <c r="G632" s="219"/>
      <c r="H632" s="222">
        <v>11</v>
      </c>
      <c r="I632" s="223"/>
      <c r="J632" s="219"/>
      <c r="K632" s="219"/>
      <c r="L632" s="224"/>
      <c r="M632" s="225"/>
      <c r="N632" s="226"/>
      <c r="O632" s="226"/>
      <c r="P632" s="226"/>
      <c r="Q632" s="226"/>
      <c r="R632" s="226"/>
      <c r="S632" s="226"/>
      <c r="T632" s="22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28" t="s">
        <v>148</v>
      </c>
      <c r="AU632" s="228" t="s">
        <v>82</v>
      </c>
      <c r="AV632" s="13" t="s">
        <v>82</v>
      </c>
      <c r="AW632" s="13" t="s">
        <v>36</v>
      </c>
      <c r="AX632" s="13" t="s">
        <v>75</v>
      </c>
      <c r="AY632" s="228" t="s">
        <v>135</v>
      </c>
    </row>
    <row r="633" spans="1:51" s="13" customFormat="1" ht="12">
      <c r="A633" s="13"/>
      <c r="B633" s="218"/>
      <c r="C633" s="219"/>
      <c r="D633" s="216" t="s">
        <v>148</v>
      </c>
      <c r="E633" s="220" t="s">
        <v>19</v>
      </c>
      <c r="F633" s="221" t="s">
        <v>1259</v>
      </c>
      <c r="G633" s="219"/>
      <c r="H633" s="222">
        <v>13.8</v>
      </c>
      <c r="I633" s="223"/>
      <c r="J633" s="219"/>
      <c r="K633" s="219"/>
      <c r="L633" s="224"/>
      <c r="M633" s="225"/>
      <c r="N633" s="226"/>
      <c r="O633" s="226"/>
      <c r="P633" s="226"/>
      <c r="Q633" s="226"/>
      <c r="R633" s="226"/>
      <c r="S633" s="226"/>
      <c r="T633" s="227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28" t="s">
        <v>148</v>
      </c>
      <c r="AU633" s="228" t="s">
        <v>82</v>
      </c>
      <c r="AV633" s="13" t="s">
        <v>82</v>
      </c>
      <c r="AW633" s="13" t="s">
        <v>36</v>
      </c>
      <c r="AX633" s="13" t="s">
        <v>75</v>
      </c>
      <c r="AY633" s="228" t="s">
        <v>135</v>
      </c>
    </row>
    <row r="634" spans="1:51" s="13" customFormat="1" ht="12">
      <c r="A634" s="13"/>
      <c r="B634" s="218"/>
      <c r="C634" s="219"/>
      <c r="D634" s="216" t="s">
        <v>148</v>
      </c>
      <c r="E634" s="220" t="s">
        <v>19</v>
      </c>
      <c r="F634" s="221" t="s">
        <v>1260</v>
      </c>
      <c r="G634" s="219"/>
      <c r="H634" s="222">
        <v>12.324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28" t="s">
        <v>148</v>
      </c>
      <c r="AU634" s="228" t="s">
        <v>82</v>
      </c>
      <c r="AV634" s="13" t="s">
        <v>82</v>
      </c>
      <c r="AW634" s="13" t="s">
        <v>36</v>
      </c>
      <c r="AX634" s="13" t="s">
        <v>75</v>
      </c>
      <c r="AY634" s="228" t="s">
        <v>135</v>
      </c>
    </row>
    <row r="635" spans="1:51" s="15" customFormat="1" ht="12">
      <c r="A635" s="15"/>
      <c r="B635" s="249"/>
      <c r="C635" s="250"/>
      <c r="D635" s="216" t="s">
        <v>148</v>
      </c>
      <c r="E635" s="251" t="s">
        <v>19</v>
      </c>
      <c r="F635" s="252" t="s">
        <v>256</v>
      </c>
      <c r="G635" s="250"/>
      <c r="H635" s="253">
        <v>48.124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9" t="s">
        <v>148</v>
      </c>
      <c r="AU635" s="259" t="s">
        <v>82</v>
      </c>
      <c r="AV635" s="15" t="s">
        <v>142</v>
      </c>
      <c r="AW635" s="15" t="s">
        <v>36</v>
      </c>
      <c r="AX635" s="15" t="s">
        <v>80</v>
      </c>
      <c r="AY635" s="259" t="s">
        <v>135</v>
      </c>
    </row>
    <row r="636" spans="1:65" s="2" customFormat="1" ht="24.15" customHeight="1">
      <c r="A636" s="39"/>
      <c r="B636" s="40"/>
      <c r="C636" s="198" t="s">
        <v>1261</v>
      </c>
      <c r="D636" s="198" t="s">
        <v>137</v>
      </c>
      <c r="E636" s="199" t="s">
        <v>1262</v>
      </c>
      <c r="F636" s="200" t="s">
        <v>1263</v>
      </c>
      <c r="G636" s="201" t="s">
        <v>209</v>
      </c>
      <c r="H636" s="202">
        <v>48.124</v>
      </c>
      <c r="I636" s="203"/>
      <c r="J636" s="204">
        <f>ROUND(I636*H636,2)</f>
        <v>0</v>
      </c>
      <c r="K636" s="200" t="s">
        <v>141</v>
      </c>
      <c r="L636" s="45"/>
      <c r="M636" s="205" t="s">
        <v>19</v>
      </c>
      <c r="N636" s="206" t="s">
        <v>46</v>
      </c>
      <c r="O636" s="85"/>
      <c r="P636" s="207">
        <f>O636*H636</f>
        <v>0</v>
      </c>
      <c r="Q636" s="207">
        <v>0.0052</v>
      </c>
      <c r="R636" s="207">
        <f>Q636*H636</f>
        <v>0.2502448</v>
      </c>
      <c r="S636" s="207">
        <v>0</v>
      </c>
      <c r="T636" s="208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09" t="s">
        <v>232</v>
      </c>
      <c r="AT636" s="209" t="s">
        <v>137</v>
      </c>
      <c r="AU636" s="209" t="s">
        <v>82</v>
      </c>
      <c r="AY636" s="18" t="s">
        <v>135</v>
      </c>
      <c r="BE636" s="210">
        <f>IF(N636="základní",J636,0)</f>
        <v>0</v>
      </c>
      <c r="BF636" s="210">
        <f>IF(N636="snížená",J636,0)</f>
        <v>0</v>
      </c>
      <c r="BG636" s="210">
        <f>IF(N636="zákl. přenesená",J636,0)</f>
        <v>0</v>
      </c>
      <c r="BH636" s="210">
        <f>IF(N636="sníž. přenesená",J636,0)</f>
        <v>0</v>
      </c>
      <c r="BI636" s="210">
        <f>IF(N636="nulová",J636,0)</f>
        <v>0</v>
      </c>
      <c r="BJ636" s="18" t="s">
        <v>80</v>
      </c>
      <c r="BK636" s="210">
        <f>ROUND(I636*H636,2)</f>
        <v>0</v>
      </c>
      <c r="BL636" s="18" t="s">
        <v>232</v>
      </c>
      <c r="BM636" s="209" t="s">
        <v>1264</v>
      </c>
    </row>
    <row r="637" spans="1:47" s="2" customFormat="1" ht="12">
      <c r="A637" s="39"/>
      <c r="B637" s="40"/>
      <c r="C637" s="41"/>
      <c r="D637" s="211" t="s">
        <v>144</v>
      </c>
      <c r="E637" s="41"/>
      <c r="F637" s="212" t="s">
        <v>1265</v>
      </c>
      <c r="G637" s="41"/>
      <c r="H637" s="41"/>
      <c r="I637" s="213"/>
      <c r="J637" s="41"/>
      <c r="K637" s="41"/>
      <c r="L637" s="45"/>
      <c r="M637" s="214"/>
      <c r="N637" s="215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144</v>
      </c>
      <c r="AU637" s="18" t="s">
        <v>82</v>
      </c>
    </row>
    <row r="638" spans="1:65" s="2" customFormat="1" ht="16.5" customHeight="1">
      <c r="A638" s="39"/>
      <c r="B638" s="40"/>
      <c r="C638" s="229" t="s">
        <v>1266</v>
      </c>
      <c r="D638" s="229" t="s">
        <v>170</v>
      </c>
      <c r="E638" s="230" t="s">
        <v>1267</v>
      </c>
      <c r="F638" s="231" t="s">
        <v>1268</v>
      </c>
      <c r="G638" s="232" t="s">
        <v>209</v>
      </c>
      <c r="H638" s="233">
        <v>52.936</v>
      </c>
      <c r="I638" s="234"/>
      <c r="J638" s="235">
        <f>ROUND(I638*H638,2)</f>
        <v>0</v>
      </c>
      <c r="K638" s="231" t="s">
        <v>141</v>
      </c>
      <c r="L638" s="236"/>
      <c r="M638" s="237" t="s">
        <v>19</v>
      </c>
      <c r="N638" s="238" t="s">
        <v>46</v>
      </c>
      <c r="O638" s="85"/>
      <c r="P638" s="207">
        <f>O638*H638</f>
        <v>0</v>
      </c>
      <c r="Q638" s="207">
        <v>0.0126</v>
      </c>
      <c r="R638" s="207">
        <f>Q638*H638</f>
        <v>0.6669936</v>
      </c>
      <c r="S638" s="207">
        <v>0</v>
      </c>
      <c r="T638" s="208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09" t="s">
        <v>329</v>
      </c>
      <c r="AT638" s="209" t="s">
        <v>170</v>
      </c>
      <c r="AU638" s="209" t="s">
        <v>82</v>
      </c>
      <c r="AY638" s="18" t="s">
        <v>135</v>
      </c>
      <c r="BE638" s="210">
        <f>IF(N638="základní",J638,0)</f>
        <v>0</v>
      </c>
      <c r="BF638" s="210">
        <f>IF(N638="snížená",J638,0)</f>
        <v>0</v>
      </c>
      <c r="BG638" s="210">
        <f>IF(N638="zákl. přenesená",J638,0)</f>
        <v>0</v>
      </c>
      <c r="BH638" s="210">
        <f>IF(N638="sníž. přenesená",J638,0)</f>
        <v>0</v>
      </c>
      <c r="BI638" s="210">
        <f>IF(N638="nulová",J638,0)</f>
        <v>0</v>
      </c>
      <c r="BJ638" s="18" t="s">
        <v>80</v>
      </c>
      <c r="BK638" s="210">
        <f>ROUND(I638*H638,2)</f>
        <v>0</v>
      </c>
      <c r="BL638" s="18" t="s">
        <v>232</v>
      </c>
      <c r="BM638" s="209" t="s">
        <v>1269</v>
      </c>
    </row>
    <row r="639" spans="1:51" s="13" customFormat="1" ht="12">
      <c r="A639" s="13"/>
      <c r="B639" s="218"/>
      <c r="C639" s="219"/>
      <c r="D639" s="216" t="s">
        <v>148</v>
      </c>
      <c r="E639" s="219"/>
      <c r="F639" s="221" t="s">
        <v>1270</v>
      </c>
      <c r="G639" s="219"/>
      <c r="H639" s="222">
        <v>52.936</v>
      </c>
      <c r="I639" s="223"/>
      <c r="J639" s="219"/>
      <c r="K639" s="219"/>
      <c r="L639" s="224"/>
      <c r="M639" s="225"/>
      <c r="N639" s="226"/>
      <c r="O639" s="226"/>
      <c r="P639" s="226"/>
      <c r="Q639" s="226"/>
      <c r="R639" s="226"/>
      <c r="S639" s="226"/>
      <c r="T639" s="22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28" t="s">
        <v>148</v>
      </c>
      <c r="AU639" s="228" t="s">
        <v>82</v>
      </c>
      <c r="AV639" s="13" t="s">
        <v>82</v>
      </c>
      <c r="AW639" s="13" t="s">
        <v>4</v>
      </c>
      <c r="AX639" s="13" t="s">
        <v>80</v>
      </c>
      <c r="AY639" s="228" t="s">
        <v>135</v>
      </c>
    </row>
    <row r="640" spans="1:65" s="2" customFormat="1" ht="16.5" customHeight="1">
      <c r="A640" s="39"/>
      <c r="B640" s="40"/>
      <c r="C640" s="198" t="s">
        <v>1271</v>
      </c>
      <c r="D640" s="198" t="s">
        <v>137</v>
      </c>
      <c r="E640" s="199" t="s">
        <v>1272</v>
      </c>
      <c r="F640" s="200" t="s">
        <v>1273</v>
      </c>
      <c r="G640" s="201" t="s">
        <v>245</v>
      </c>
      <c r="H640" s="202">
        <v>6</v>
      </c>
      <c r="I640" s="203"/>
      <c r="J640" s="204">
        <f>ROUND(I640*H640,2)</f>
        <v>0</v>
      </c>
      <c r="K640" s="200" t="s">
        <v>141</v>
      </c>
      <c r="L640" s="45"/>
      <c r="M640" s="205" t="s">
        <v>19</v>
      </c>
      <c r="N640" s="206" t="s">
        <v>46</v>
      </c>
      <c r="O640" s="85"/>
      <c r="P640" s="207">
        <f>O640*H640</f>
        <v>0</v>
      </c>
      <c r="Q640" s="207">
        <v>0</v>
      </c>
      <c r="R640" s="207">
        <f>Q640*H640</f>
        <v>0</v>
      </c>
      <c r="S640" s="207">
        <v>0</v>
      </c>
      <c r="T640" s="208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09" t="s">
        <v>232</v>
      </c>
      <c r="AT640" s="209" t="s">
        <v>137</v>
      </c>
      <c r="AU640" s="209" t="s">
        <v>82</v>
      </c>
      <c r="AY640" s="18" t="s">
        <v>135</v>
      </c>
      <c r="BE640" s="210">
        <f>IF(N640="základní",J640,0)</f>
        <v>0</v>
      </c>
      <c r="BF640" s="210">
        <f>IF(N640="snížená",J640,0)</f>
        <v>0</v>
      </c>
      <c r="BG640" s="210">
        <f>IF(N640="zákl. přenesená",J640,0)</f>
        <v>0</v>
      </c>
      <c r="BH640" s="210">
        <f>IF(N640="sníž. přenesená",J640,0)</f>
        <v>0</v>
      </c>
      <c r="BI640" s="210">
        <f>IF(N640="nulová",J640,0)</f>
        <v>0</v>
      </c>
      <c r="BJ640" s="18" t="s">
        <v>80</v>
      </c>
      <c r="BK640" s="210">
        <f>ROUND(I640*H640,2)</f>
        <v>0</v>
      </c>
      <c r="BL640" s="18" t="s">
        <v>232</v>
      </c>
      <c r="BM640" s="209" t="s">
        <v>1274</v>
      </c>
    </row>
    <row r="641" spans="1:47" s="2" customFormat="1" ht="12">
      <c r="A641" s="39"/>
      <c r="B641" s="40"/>
      <c r="C641" s="41"/>
      <c r="D641" s="211" t="s">
        <v>144</v>
      </c>
      <c r="E641" s="41"/>
      <c r="F641" s="212" t="s">
        <v>1275</v>
      </c>
      <c r="G641" s="41"/>
      <c r="H641" s="41"/>
      <c r="I641" s="213"/>
      <c r="J641" s="41"/>
      <c r="K641" s="41"/>
      <c r="L641" s="45"/>
      <c r="M641" s="214"/>
      <c r="N641" s="215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144</v>
      </c>
      <c r="AU641" s="18" t="s">
        <v>82</v>
      </c>
    </row>
    <row r="642" spans="1:65" s="2" customFormat="1" ht="16.5" customHeight="1">
      <c r="A642" s="39"/>
      <c r="B642" s="40"/>
      <c r="C642" s="198" t="s">
        <v>1276</v>
      </c>
      <c r="D642" s="198" t="s">
        <v>137</v>
      </c>
      <c r="E642" s="199" t="s">
        <v>1277</v>
      </c>
      <c r="F642" s="200" t="s">
        <v>1278</v>
      </c>
      <c r="G642" s="201" t="s">
        <v>245</v>
      </c>
      <c r="H642" s="202">
        <v>2</v>
      </c>
      <c r="I642" s="203"/>
      <c r="J642" s="204">
        <f>ROUND(I642*H642,2)</f>
        <v>0</v>
      </c>
      <c r="K642" s="200" t="s">
        <v>141</v>
      </c>
      <c r="L642" s="45"/>
      <c r="M642" s="205" t="s">
        <v>19</v>
      </c>
      <c r="N642" s="206" t="s">
        <v>46</v>
      </c>
      <c r="O642" s="85"/>
      <c r="P642" s="207">
        <f>O642*H642</f>
        <v>0</v>
      </c>
      <c r="Q642" s="207">
        <v>0</v>
      </c>
      <c r="R642" s="207">
        <f>Q642*H642</f>
        <v>0</v>
      </c>
      <c r="S642" s="207">
        <v>0</v>
      </c>
      <c r="T642" s="208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09" t="s">
        <v>232</v>
      </c>
      <c r="AT642" s="209" t="s">
        <v>137</v>
      </c>
      <c r="AU642" s="209" t="s">
        <v>82</v>
      </c>
      <c r="AY642" s="18" t="s">
        <v>135</v>
      </c>
      <c r="BE642" s="210">
        <f>IF(N642="základní",J642,0)</f>
        <v>0</v>
      </c>
      <c r="BF642" s="210">
        <f>IF(N642="snížená",J642,0)</f>
        <v>0</v>
      </c>
      <c r="BG642" s="210">
        <f>IF(N642="zákl. přenesená",J642,0)</f>
        <v>0</v>
      </c>
      <c r="BH642" s="210">
        <f>IF(N642="sníž. přenesená",J642,0)</f>
        <v>0</v>
      </c>
      <c r="BI642" s="210">
        <f>IF(N642="nulová",J642,0)</f>
        <v>0</v>
      </c>
      <c r="BJ642" s="18" t="s">
        <v>80</v>
      </c>
      <c r="BK642" s="210">
        <f>ROUND(I642*H642,2)</f>
        <v>0</v>
      </c>
      <c r="BL642" s="18" t="s">
        <v>232</v>
      </c>
      <c r="BM642" s="209" t="s">
        <v>1279</v>
      </c>
    </row>
    <row r="643" spans="1:47" s="2" customFormat="1" ht="12">
      <c r="A643" s="39"/>
      <c r="B643" s="40"/>
      <c r="C643" s="41"/>
      <c r="D643" s="211" t="s">
        <v>144</v>
      </c>
      <c r="E643" s="41"/>
      <c r="F643" s="212" t="s">
        <v>1280</v>
      </c>
      <c r="G643" s="41"/>
      <c r="H643" s="41"/>
      <c r="I643" s="213"/>
      <c r="J643" s="41"/>
      <c r="K643" s="41"/>
      <c r="L643" s="45"/>
      <c r="M643" s="214"/>
      <c r="N643" s="215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144</v>
      </c>
      <c r="AU643" s="18" t="s">
        <v>82</v>
      </c>
    </row>
    <row r="644" spans="1:65" s="2" customFormat="1" ht="16.5" customHeight="1">
      <c r="A644" s="39"/>
      <c r="B644" s="40"/>
      <c r="C644" s="198" t="s">
        <v>1281</v>
      </c>
      <c r="D644" s="198" t="s">
        <v>137</v>
      </c>
      <c r="E644" s="199" t="s">
        <v>1282</v>
      </c>
      <c r="F644" s="200" t="s">
        <v>1283</v>
      </c>
      <c r="G644" s="201" t="s">
        <v>245</v>
      </c>
      <c r="H644" s="202">
        <v>4</v>
      </c>
      <c r="I644" s="203"/>
      <c r="J644" s="204">
        <f>ROUND(I644*H644,2)</f>
        <v>0</v>
      </c>
      <c r="K644" s="200" t="s">
        <v>141</v>
      </c>
      <c r="L644" s="45"/>
      <c r="M644" s="205" t="s">
        <v>19</v>
      </c>
      <c r="N644" s="206" t="s">
        <v>46</v>
      </c>
      <c r="O644" s="85"/>
      <c r="P644" s="207">
        <f>O644*H644</f>
        <v>0</v>
      </c>
      <c r="Q644" s="207">
        <v>0</v>
      </c>
      <c r="R644" s="207">
        <f>Q644*H644</f>
        <v>0</v>
      </c>
      <c r="S644" s="207">
        <v>0</v>
      </c>
      <c r="T644" s="208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09" t="s">
        <v>232</v>
      </c>
      <c r="AT644" s="209" t="s">
        <v>137</v>
      </c>
      <c r="AU644" s="209" t="s">
        <v>82</v>
      </c>
      <c r="AY644" s="18" t="s">
        <v>135</v>
      </c>
      <c r="BE644" s="210">
        <f>IF(N644="základní",J644,0)</f>
        <v>0</v>
      </c>
      <c r="BF644" s="210">
        <f>IF(N644="snížená",J644,0)</f>
        <v>0</v>
      </c>
      <c r="BG644" s="210">
        <f>IF(N644="zákl. přenesená",J644,0)</f>
        <v>0</v>
      </c>
      <c r="BH644" s="210">
        <f>IF(N644="sníž. přenesená",J644,0)</f>
        <v>0</v>
      </c>
      <c r="BI644" s="210">
        <f>IF(N644="nulová",J644,0)</f>
        <v>0</v>
      </c>
      <c r="BJ644" s="18" t="s">
        <v>80</v>
      </c>
      <c r="BK644" s="210">
        <f>ROUND(I644*H644,2)</f>
        <v>0</v>
      </c>
      <c r="BL644" s="18" t="s">
        <v>232</v>
      </c>
      <c r="BM644" s="209" t="s">
        <v>1284</v>
      </c>
    </row>
    <row r="645" spans="1:47" s="2" customFormat="1" ht="12">
      <c r="A645" s="39"/>
      <c r="B645" s="40"/>
      <c r="C645" s="41"/>
      <c r="D645" s="211" t="s">
        <v>144</v>
      </c>
      <c r="E645" s="41"/>
      <c r="F645" s="212" t="s">
        <v>1285</v>
      </c>
      <c r="G645" s="41"/>
      <c r="H645" s="41"/>
      <c r="I645" s="213"/>
      <c r="J645" s="41"/>
      <c r="K645" s="41"/>
      <c r="L645" s="45"/>
      <c r="M645" s="214"/>
      <c r="N645" s="215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144</v>
      </c>
      <c r="AU645" s="18" t="s">
        <v>82</v>
      </c>
    </row>
    <row r="646" spans="1:65" s="2" customFormat="1" ht="24.15" customHeight="1">
      <c r="A646" s="39"/>
      <c r="B646" s="40"/>
      <c r="C646" s="198" t="s">
        <v>1286</v>
      </c>
      <c r="D646" s="198" t="s">
        <v>137</v>
      </c>
      <c r="E646" s="199" t="s">
        <v>1287</v>
      </c>
      <c r="F646" s="200" t="s">
        <v>1288</v>
      </c>
      <c r="G646" s="201" t="s">
        <v>173</v>
      </c>
      <c r="H646" s="202">
        <v>0.932</v>
      </c>
      <c r="I646" s="203"/>
      <c r="J646" s="204">
        <f>ROUND(I646*H646,2)</f>
        <v>0</v>
      </c>
      <c r="K646" s="200" t="s">
        <v>141</v>
      </c>
      <c r="L646" s="45"/>
      <c r="M646" s="205" t="s">
        <v>19</v>
      </c>
      <c r="N646" s="206" t="s">
        <v>46</v>
      </c>
      <c r="O646" s="85"/>
      <c r="P646" s="207">
        <f>O646*H646</f>
        <v>0</v>
      </c>
      <c r="Q646" s="207">
        <v>0</v>
      </c>
      <c r="R646" s="207">
        <f>Q646*H646</f>
        <v>0</v>
      </c>
      <c r="S646" s="207">
        <v>0</v>
      </c>
      <c r="T646" s="208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09" t="s">
        <v>232</v>
      </c>
      <c r="AT646" s="209" t="s">
        <v>137</v>
      </c>
      <c r="AU646" s="209" t="s">
        <v>82</v>
      </c>
      <c r="AY646" s="18" t="s">
        <v>135</v>
      </c>
      <c r="BE646" s="210">
        <f>IF(N646="základní",J646,0)</f>
        <v>0</v>
      </c>
      <c r="BF646" s="210">
        <f>IF(N646="snížená",J646,0)</f>
        <v>0</v>
      </c>
      <c r="BG646" s="210">
        <f>IF(N646="zákl. přenesená",J646,0)</f>
        <v>0</v>
      </c>
      <c r="BH646" s="210">
        <f>IF(N646="sníž. přenesená",J646,0)</f>
        <v>0</v>
      </c>
      <c r="BI646" s="210">
        <f>IF(N646="nulová",J646,0)</f>
        <v>0</v>
      </c>
      <c r="BJ646" s="18" t="s">
        <v>80</v>
      </c>
      <c r="BK646" s="210">
        <f>ROUND(I646*H646,2)</f>
        <v>0</v>
      </c>
      <c r="BL646" s="18" t="s">
        <v>232</v>
      </c>
      <c r="BM646" s="209" t="s">
        <v>1289</v>
      </c>
    </row>
    <row r="647" spans="1:47" s="2" customFormat="1" ht="12">
      <c r="A647" s="39"/>
      <c r="B647" s="40"/>
      <c r="C647" s="41"/>
      <c r="D647" s="211" t="s">
        <v>144</v>
      </c>
      <c r="E647" s="41"/>
      <c r="F647" s="212" t="s">
        <v>1290</v>
      </c>
      <c r="G647" s="41"/>
      <c r="H647" s="41"/>
      <c r="I647" s="213"/>
      <c r="J647" s="41"/>
      <c r="K647" s="41"/>
      <c r="L647" s="45"/>
      <c r="M647" s="214"/>
      <c r="N647" s="215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144</v>
      </c>
      <c r="AU647" s="18" t="s">
        <v>82</v>
      </c>
    </row>
    <row r="648" spans="1:65" s="2" customFormat="1" ht="24.15" customHeight="1">
      <c r="A648" s="39"/>
      <c r="B648" s="40"/>
      <c r="C648" s="198" t="s">
        <v>1291</v>
      </c>
      <c r="D648" s="198" t="s">
        <v>137</v>
      </c>
      <c r="E648" s="199" t="s">
        <v>1292</v>
      </c>
      <c r="F648" s="200" t="s">
        <v>1293</v>
      </c>
      <c r="G648" s="201" t="s">
        <v>173</v>
      </c>
      <c r="H648" s="202">
        <v>0.932</v>
      </c>
      <c r="I648" s="203"/>
      <c r="J648" s="204">
        <f>ROUND(I648*H648,2)</f>
        <v>0</v>
      </c>
      <c r="K648" s="200" t="s">
        <v>141</v>
      </c>
      <c r="L648" s="45"/>
      <c r="M648" s="205" t="s">
        <v>19</v>
      </c>
      <c r="N648" s="206" t="s">
        <v>46</v>
      </c>
      <c r="O648" s="85"/>
      <c r="P648" s="207">
        <f>O648*H648</f>
        <v>0</v>
      </c>
      <c r="Q648" s="207">
        <v>0</v>
      </c>
      <c r="R648" s="207">
        <f>Q648*H648</f>
        <v>0</v>
      </c>
      <c r="S648" s="207">
        <v>0</v>
      </c>
      <c r="T648" s="208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09" t="s">
        <v>232</v>
      </c>
      <c r="AT648" s="209" t="s">
        <v>137</v>
      </c>
      <c r="AU648" s="209" t="s">
        <v>82</v>
      </c>
      <c r="AY648" s="18" t="s">
        <v>135</v>
      </c>
      <c r="BE648" s="210">
        <f>IF(N648="základní",J648,0)</f>
        <v>0</v>
      </c>
      <c r="BF648" s="210">
        <f>IF(N648="snížená",J648,0)</f>
        <v>0</v>
      </c>
      <c r="BG648" s="210">
        <f>IF(N648="zákl. přenesená",J648,0)</f>
        <v>0</v>
      </c>
      <c r="BH648" s="210">
        <f>IF(N648="sníž. přenesená",J648,0)</f>
        <v>0</v>
      </c>
      <c r="BI648" s="210">
        <f>IF(N648="nulová",J648,0)</f>
        <v>0</v>
      </c>
      <c r="BJ648" s="18" t="s">
        <v>80</v>
      </c>
      <c r="BK648" s="210">
        <f>ROUND(I648*H648,2)</f>
        <v>0</v>
      </c>
      <c r="BL648" s="18" t="s">
        <v>232</v>
      </c>
      <c r="BM648" s="209" t="s">
        <v>1294</v>
      </c>
    </row>
    <row r="649" spans="1:47" s="2" customFormat="1" ht="12">
      <c r="A649" s="39"/>
      <c r="B649" s="40"/>
      <c r="C649" s="41"/>
      <c r="D649" s="211" t="s">
        <v>144</v>
      </c>
      <c r="E649" s="41"/>
      <c r="F649" s="212" t="s">
        <v>1295</v>
      </c>
      <c r="G649" s="41"/>
      <c r="H649" s="41"/>
      <c r="I649" s="213"/>
      <c r="J649" s="41"/>
      <c r="K649" s="41"/>
      <c r="L649" s="45"/>
      <c r="M649" s="214"/>
      <c r="N649" s="215"/>
      <c r="O649" s="85"/>
      <c r="P649" s="85"/>
      <c r="Q649" s="85"/>
      <c r="R649" s="85"/>
      <c r="S649" s="85"/>
      <c r="T649" s="86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144</v>
      </c>
      <c r="AU649" s="18" t="s">
        <v>82</v>
      </c>
    </row>
    <row r="650" spans="1:63" s="12" customFormat="1" ht="22.8" customHeight="1">
      <c r="A650" s="12"/>
      <c r="B650" s="182"/>
      <c r="C650" s="183"/>
      <c r="D650" s="184" t="s">
        <v>74</v>
      </c>
      <c r="E650" s="196" t="s">
        <v>1296</v>
      </c>
      <c r="F650" s="196" t="s">
        <v>1297</v>
      </c>
      <c r="G650" s="183"/>
      <c r="H650" s="183"/>
      <c r="I650" s="186"/>
      <c r="J650" s="197">
        <f>BK650</f>
        <v>0</v>
      </c>
      <c r="K650" s="183"/>
      <c r="L650" s="188"/>
      <c r="M650" s="189"/>
      <c r="N650" s="190"/>
      <c r="O650" s="190"/>
      <c r="P650" s="191">
        <f>SUM(P651:P657)</f>
        <v>0</v>
      </c>
      <c r="Q650" s="190"/>
      <c r="R650" s="191">
        <f>SUM(R651:R657)</f>
        <v>0.00228</v>
      </c>
      <c r="S650" s="190"/>
      <c r="T650" s="192">
        <f>SUM(T651:T657)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193" t="s">
        <v>82</v>
      </c>
      <c r="AT650" s="194" t="s">
        <v>74</v>
      </c>
      <c r="AU650" s="194" t="s">
        <v>80</v>
      </c>
      <c r="AY650" s="193" t="s">
        <v>135</v>
      </c>
      <c r="BK650" s="195">
        <f>SUM(BK651:BK657)</f>
        <v>0</v>
      </c>
    </row>
    <row r="651" spans="1:65" s="2" customFormat="1" ht="16.5" customHeight="1">
      <c r="A651" s="39"/>
      <c r="B651" s="40"/>
      <c r="C651" s="198" t="s">
        <v>1298</v>
      </c>
      <c r="D651" s="198" t="s">
        <v>137</v>
      </c>
      <c r="E651" s="199" t="s">
        <v>1299</v>
      </c>
      <c r="F651" s="200" t="s">
        <v>1300</v>
      </c>
      <c r="G651" s="201" t="s">
        <v>209</v>
      </c>
      <c r="H651" s="202">
        <v>6</v>
      </c>
      <c r="I651" s="203"/>
      <c r="J651" s="204">
        <f>ROUND(I651*H651,2)</f>
        <v>0</v>
      </c>
      <c r="K651" s="200" t="s">
        <v>141</v>
      </c>
      <c r="L651" s="45"/>
      <c r="M651" s="205" t="s">
        <v>19</v>
      </c>
      <c r="N651" s="206" t="s">
        <v>46</v>
      </c>
      <c r="O651" s="85"/>
      <c r="P651" s="207">
        <f>O651*H651</f>
        <v>0</v>
      </c>
      <c r="Q651" s="207">
        <v>0.00014</v>
      </c>
      <c r="R651" s="207">
        <f>Q651*H651</f>
        <v>0.0008399999999999999</v>
      </c>
      <c r="S651" s="207">
        <v>0</v>
      </c>
      <c r="T651" s="208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09" t="s">
        <v>232</v>
      </c>
      <c r="AT651" s="209" t="s">
        <v>137</v>
      </c>
      <c r="AU651" s="209" t="s">
        <v>82</v>
      </c>
      <c r="AY651" s="18" t="s">
        <v>135</v>
      </c>
      <c r="BE651" s="210">
        <f>IF(N651="základní",J651,0)</f>
        <v>0</v>
      </c>
      <c r="BF651" s="210">
        <f>IF(N651="snížená",J651,0)</f>
        <v>0</v>
      </c>
      <c r="BG651" s="210">
        <f>IF(N651="zákl. přenesená",J651,0)</f>
        <v>0</v>
      </c>
      <c r="BH651" s="210">
        <f>IF(N651="sníž. přenesená",J651,0)</f>
        <v>0</v>
      </c>
      <c r="BI651" s="210">
        <f>IF(N651="nulová",J651,0)</f>
        <v>0</v>
      </c>
      <c r="BJ651" s="18" t="s">
        <v>80</v>
      </c>
      <c r="BK651" s="210">
        <f>ROUND(I651*H651,2)</f>
        <v>0</v>
      </c>
      <c r="BL651" s="18" t="s">
        <v>232</v>
      </c>
      <c r="BM651" s="209" t="s">
        <v>1301</v>
      </c>
    </row>
    <row r="652" spans="1:47" s="2" customFormat="1" ht="12">
      <c r="A652" s="39"/>
      <c r="B652" s="40"/>
      <c r="C652" s="41"/>
      <c r="D652" s="211" t="s">
        <v>144</v>
      </c>
      <c r="E652" s="41"/>
      <c r="F652" s="212" t="s">
        <v>1302</v>
      </c>
      <c r="G652" s="41"/>
      <c r="H652" s="41"/>
      <c r="I652" s="213"/>
      <c r="J652" s="41"/>
      <c r="K652" s="41"/>
      <c r="L652" s="45"/>
      <c r="M652" s="214"/>
      <c r="N652" s="215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144</v>
      </c>
      <c r="AU652" s="18" t="s">
        <v>82</v>
      </c>
    </row>
    <row r="653" spans="1:51" s="13" customFormat="1" ht="12">
      <c r="A653" s="13"/>
      <c r="B653" s="218"/>
      <c r="C653" s="219"/>
      <c r="D653" s="216" t="s">
        <v>148</v>
      </c>
      <c r="E653" s="220" t="s">
        <v>19</v>
      </c>
      <c r="F653" s="221" t="s">
        <v>1303</v>
      </c>
      <c r="G653" s="219"/>
      <c r="H653" s="222">
        <v>6</v>
      </c>
      <c r="I653" s="223"/>
      <c r="J653" s="219"/>
      <c r="K653" s="219"/>
      <c r="L653" s="224"/>
      <c r="M653" s="225"/>
      <c r="N653" s="226"/>
      <c r="O653" s="226"/>
      <c r="P653" s="226"/>
      <c r="Q653" s="226"/>
      <c r="R653" s="226"/>
      <c r="S653" s="226"/>
      <c r="T653" s="22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28" t="s">
        <v>148</v>
      </c>
      <c r="AU653" s="228" t="s">
        <v>82</v>
      </c>
      <c r="AV653" s="13" t="s">
        <v>82</v>
      </c>
      <c r="AW653" s="13" t="s">
        <v>36</v>
      </c>
      <c r="AX653" s="13" t="s">
        <v>80</v>
      </c>
      <c r="AY653" s="228" t="s">
        <v>135</v>
      </c>
    </row>
    <row r="654" spans="1:65" s="2" customFormat="1" ht="16.5" customHeight="1">
      <c r="A654" s="39"/>
      <c r="B654" s="40"/>
      <c r="C654" s="198" t="s">
        <v>1304</v>
      </c>
      <c r="D654" s="198" t="s">
        <v>137</v>
      </c>
      <c r="E654" s="199" t="s">
        <v>1305</v>
      </c>
      <c r="F654" s="200" t="s">
        <v>1306</v>
      </c>
      <c r="G654" s="201" t="s">
        <v>209</v>
      </c>
      <c r="H654" s="202">
        <v>6</v>
      </c>
      <c r="I654" s="203"/>
      <c r="J654" s="204">
        <f>ROUND(I654*H654,2)</f>
        <v>0</v>
      </c>
      <c r="K654" s="200" t="s">
        <v>141</v>
      </c>
      <c r="L654" s="45"/>
      <c r="M654" s="205" t="s">
        <v>19</v>
      </c>
      <c r="N654" s="206" t="s">
        <v>46</v>
      </c>
      <c r="O654" s="85"/>
      <c r="P654" s="207">
        <f>O654*H654</f>
        <v>0</v>
      </c>
      <c r="Q654" s="207">
        <v>0.00012</v>
      </c>
      <c r="R654" s="207">
        <f>Q654*H654</f>
        <v>0.00072</v>
      </c>
      <c r="S654" s="207">
        <v>0</v>
      </c>
      <c r="T654" s="208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09" t="s">
        <v>232</v>
      </c>
      <c r="AT654" s="209" t="s">
        <v>137</v>
      </c>
      <c r="AU654" s="209" t="s">
        <v>82</v>
      </c>
      <c r="AY654" s="18" t="s">
        <v>135</v>
      </c>
      <c r="BE654" s="210">
        <f>IF(N654="základní",J654,0)</f>
        <v>0</v>
      </c>
      <c r="BF654" s="210">
        <f>IF(N654="snížená",J654,0)</f>
        <v>0</v>
      </c>
      <c r="BG654" s="210">
        <f>IF(N654="zákl. přenesená",J654,0)</f>
        <v>0</v>
      </c>
      <c r="BH654" s="210">
        <f>IF(N654="sníž. přenesená",J654,0)</f>
        <v>0</v>
      </c>
      <c r="BI654" s="210">
        <f>IF(N654="nulová",J654,0)</f>
        <v>0</v>
      </c>
      <c r="BJ654" s="18" t="s">
        <v>80</v>
      </c>
      <c r="BK654" s="210">
        <f>ROUND(I654*H654,2)</f>
        <v>0</v>
      </c>
      <c r="BL654" s="18" t="s">
        <v>232</v>
      </c>
      <c r="BM654" s="209" t="s">
        <v>1307</v>
      </c>
    </row>
    <row r="655" spans="1:47" s="2" customFormat="1" ht="12">
      <c r="A655" s="39"/>
      <c r="B655" s="40"/>
      <c r="C655" s="41"/>
      <c r="D655" s="211" t="s">
        <v>144</v>
      </c>
      <c r="E655" s="41"/>
      <c r="F655" s="212" t="s">
        <v>1308</v>
      </c>
      <c r="G655" s="41"/>
      <c r="H655" s="41"/>
      <c r="I655" s="213"/>
      <c r="J655" s="41"/>
      <c r="K655" s="41"/>
      <c r="L655" s="45"/>
      <c r="M655" s="214"/>
      <c r="N655" s="215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144</v>
      </c>
      <c r="AU655" s="18" t="s">
        <v>82</v>
      </c>
    </row>
    <row r="656" spans="1:65" s="2" customFormat="1" ht="16.5" customHeight="1">
      <c r="A656" s="39"/>
      <c r="B656" s="40"/>
      <c r="C656" s="198" t="s">
        <v>1309</v>
      </c>
      <c r="D656" s="198" t="s">
        <v>137</v>
      </c>
      <c r="E656" s="199" t="s">
        <v>1310</v>
      </c>
      <c r="F656" s="200" t="s">
        <v>1311</v>
      </c>
      <c r="G656" s="201" t="s">
        <v>209</v>
      </c>
      <c r="H656" s="202">
        <v>6</v>
      </c>
      <c r="I656" s="203"/>
      <c r="J656" s="204">
        <f>ROUND(I656*H656,2)</f>
        <v>0</v>
      </c>
      <c r="K656" s="200" t="s">
        <v>141</v>
      </c>
      <c r="L656" s="45"/>
      <c r="M656" s="205" t="s">
        <v>19</v>
      </c>
      <c r="N656" s="206" t="s">
        <v>46</v>
      </c>
      <c r="O656" s="85"/>
      <c r="P656" s="207">
        <f>O656*H656</f>
        <v>0</v>
      </c>
      <c r="Q656" s="207">
        <v>0.00012</v>
      </c>
      <c r="R656" s="207">
        <f>Q656*H656</f>
        <v>0.00072</v>
      </c>
      <c r="S656" s="207">
        <v>0</v>
      </c>
      <c r="T656" s="208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09" t="s">
        <v>232</v>
      </c>
      <c r="AT656" s="209" t="s">
        <v>137</v>
      </c>
      <c r="AU656" s="209" t="s">
        <v>82</v>
      </c>
      <c r="AY656" s="18" t="s">
        <v>135</v>
      </c>
      <c r="BE656" s="210">
        <f>IF(N656="základní",J656,0)</f>
        <v>0</v>
      </c>
      <c r="BF656" s="210">
        <f>IF(N656="snížená",J656,0)</f>
        <v>0</v>
      </c>
      <c r="BG656" s="210">
        <f>IF(N656="zákl. přenesená",J656,0)</f>
        <v>0</v>
      </c>
      <c r="BH656" s="210">
        <f>IF(N656="sníž. přenesená",J656,0)</f>
        <v>0</v>
      </c>
      <c r="BI656" s="210">
        <f>IF(N656="nulová",J656,0)</f>
        <v>0</v>
      </c>
      <c r="BJ656" s="18" t="s">
        <v>80</v>
      </c>
      <c r="BK656" s="210">
        <f>ROUND(I656*H656,2)</f>
        <v>0</v>
      </c>
      <c r="BL656" s="18" t="s">
        <v>232</v>
      </c>
      <c r="BM656" s="209" t="s">
        <v>1312</v>
      </c>
    </row>
    <row r="657" spans="1:47" s="2" customFormat="1" ht="12">
      <c r="A657" s="39"/>
      <c r="B657" s="40"/>
      <c r="C657" s="41"/>
      <c r="D657" s="211" t="s">
        <v>144</v>
      </c>
      <c r="E657" s="41"/>
      <c r="F657" s="212" t="s">
        <v>1313</v>
      </c>
      <c r="G657" s="41"/>
      <c r="H657" s="41"/>
      <c r="I657" s="213"/>
      <c r="J657" s="41"/>
      <c r="K657" s="41"/>
      <c r="L657" s="45"/>
      <c r="M657" s="214"/>
      <c r="N657" s="215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144</v>
      </c>
      <c r="AU657" s="18" t="s">
        <v>82</v>
      </c>
    </row>
    <row r="658" spans="1:63" s="12" customFormat="1" ht="22.8" customHeight="1">
      <c r="A658" s="12"/>
      <c r="B658" s="182"/>
      <c r="C658" s="183"/>
      <c r="D658" s="184" t="s">
        <v>74</v>
      </c>
      <c r="E658" s="196" t="s">
        <v>1314</v>
      </c>
      <c r="F658" s="196" t="s">
        <v>1315</v>
      </c>
      <c r="G658" s="183"/>
      <c r="H658" s="183"/>
      <c r="I658" s="186"/>
      <c r="J658" s="197">
        <f>BK658</f>
        <v>0</v>
      </c>
      <c r="K658" s="183"/>
      <c r="L658" s="188"/>
      <c r="M658" s="189"/>
      <c r="N658" s="190"/>
      <c r="O658" s="190"/>
      <c r="P658" s="191">
        <f>SUM(P659:P683)</f>
        <v>0</v>
      </c>
      <c r="Q658" s="190"/>
      <c r="R658" s="191">
        <f>SUM(R659:R683)</f>
        <v>0.04899549</v>
      </c>
      <c r="S658" s="190"/>
      <c r="T658" s="192">
        <f>SUM(T659:T683)</f>
        <v>0.008258249999999998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193" t="s">
        <v>82</v>
      </c>
      <c r="AT658" s="194" t="s">
        <v>74</v>
      </c>
      <c r="AU658" s="194" t="s">
        <v>80</v>
      </c>
      <c r="AY658" s="193" t="s">
        <v>135</v>
      </c>
      <c r="BK658" s="195">
        <f>SUM(BK659:BK683)</f>
        <v>0</v>
      </c>
    </row>
    <row r="659" spans="1:65" s="2" customFormat="1" ht="16.5" customHeight="1">
      <c r="A659" s="39"/>
      <c r="B659" s="40"/>
      <c r="C659" s="198" t="s">
        <v>1316</v>
      </c>
      <c r="D659" s="198" t="s">
        <v>137</v>
      </c>
      <c r="E659" s="199" t="s">
        <v>1317</v>
      </c>
      <c r="F659" s="200" t="s">
        <v>1318</v>
      </c>
      <c r="G659" s="201" t="s">
        <v>209</v>
      </c>
      <c r="H659" s="202">
        <v>45.36</v>
      </c>
      <c r="I659" s="203"/>
      <c r="J659" s="204">
        <f>ROUND(I659*H659,2)</f>
        <v>0</v>
      </c>
      <c r="K659" s="200" t="s">
        <v>141</v>
      </c>
      <c r="L659" s="45"/>
      <c r="M659" s="205" t="s">
        <v>19</v>
      </c>
      <c r="N659" s="206" t="s">
        <v>46</v>
      </c>
      <c r="O659" s="85"/>
      <c r="P659" s="207">
        <f>O659*H659</f>
        <v>0</v>
      </c>
      <c r="Q659" s="207">
        <v>0</v>
      </c>
      <c r="R659" s="207">
        <f>Q659*H659</f>
        <v>0</v>
      </c>
      <c r="S659" s="207">
        <v>0</v>
      </c>
      <c r="T659" s="208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09" t="s">
        <v>232</v>
      </c>
      <c r="AT659" s="209" t="s">
        <v>137</v>
      </c>
      <c r="AU659" s="209" t="s">
        <v>82</v>
      </c>
      <c r="AY659" s="18" t="s">
        <v>135</v>
      </c>
      <c r="BE659" s="210">
        <f>IF(N659="základní",J659,0)</f>
        <v>0</v>
      </c>
      <c r="BF659" s="210">
        <f>IF(N659="snížená",J659,0)</f>
        <v>0</v>
      </c>
      <c r="BG659" s="210">
        <f>IF(N659="zákl. přenesená",J659,0)</f>
        <v>0</v>
      </c>
      <c r="BH659" s="210">
        <f>IF(N659="sníž. přenesená",J659,0)</f>
        <v>0</v>
      </c>
      <c r="BI659" s="210">
        <f>IF(N659="nulová",J659,0)</f>
        <v>0</v>
      </c>
      <c r="BJ659" s="18" t="s">
        <v>80</v>
      </c>
      <c r="BK659" s="210">
        <f>ROUND(I659*H659,2)</f>
        <v>0</v>
      </c>
      <c r="BL659" s="18" t="s">
        <v>232</v>
      </c>
      <c r="BM659" s="209" t="s">
        <v>1319</v>
      </c>
    </row>
    <row r="660" spans="1:47" s="2" customFormat="1" ht="12">
      <c r="A660" s="39"/>
      <c r="B660" s="40"/>
      <c r="C660" s="41"/>
      <c r="D660" s="211" t="s">
        <v>144</v>
      </c>
      <c r="E660" s="41"/>
      <c r="F660" s="212" t="s">
        <v>1320</v>
      </c>
      <c r="G660" s="41"/>
      <c r="H660" s="41"/>
      <c r="I660" s="213"/>
      <c r="J660" s="41"/>
      <c r="K660" s="41"/>
      <c r="L660" s="45"/>
      <c r="M660" s="214"/>
      <c r="N660" s="215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144</v>
      </c>
      <c r="AU660" s="18" t="s">
        <v>82</v>
      </c>
    </row>
    <row r="661" spans="1:51" s="13" customFormat="1" ht="12">
      <c r="A661" s="13"/>
      <c r="B661" s="218"/>
      <c r="C661" s="219"/>
      <c r="D661" s="216" t="s">
        <v>148</v>
      </c>
      <c r="E661" s="220" t="s">
        <v>19</v>
      </c>
      <c r="F661" s="221" t="s">
        <v>1321</v>
      </c>
      <c r="G661" s="219"/>
      <c r="H661" s="222">
        <v>45.36</v>
      </c>
      <c r="I661" s="223"/>
      <c r="J661" s="219"/>
      <c r="K661" s="219"/>
      <c r="L661" s="224"/>
      <c r="M661" s="225"/>
      <c r="N661" s="226"/>
      <c r="O661" s="226"/>
      <c r="P661" s="226"/>
      <c r="Q661" s="226"/>
      <c r="R661" s="226"/>
      <c r="S661" s="226"/>
      <c r="T661" s="22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28" t="s">
        <v>148</v>
      </c>
      <c r="AU661" s="228" t="s">
        <v>82</v>
      </c>
      <c r="AV661" s="13" t="s">
        <v>82</v>
      </c>
      <c r="AW661" s="13" t="s">
        <v>36</v>
      </c>
      <c r="AX661" s="13" t="s">
        <v>80</v>
      </c>
      <c r="AY661" s="228" t="s">
        <v>135</v>
      </c>
    </row>
    <row r="662" spans="1:65" s="2" customFormat="1" ht="16.5" customHeight="1">
      <c r="A662" s="39"/>
      <c r="B662" s="40"/>
      <c r="C662" s="198" t="s">
        <v>1322</v>
      </c>
      <c r="D662" s="198" t="s">
        <v>137</v>
      </c>
      <c r="E662" s="199" t="s">
        <v>1323</v>
      </c>
      <c r="F662" s="200" t="s">
        <v>1324</v>
      </c>
      <c r="G662" s="201" t="s">
        <v>209</v>
      </c>
      <c r="H662" s="202">
        <v>21.141</v>
      </c>
      <c r="I662" s="203"/>
      <c r="J662" s="204">
        <f>ROUND(I662*H662,2)</f>
        <v>0</v>
      </c>
      <c r="K662" s="200" t="s">
        <v>141</v>
      </c>
      <c r="L662" s="45"/>
      <c r="M662" s="205" t="s">
        <v>19</v>
      </c>
      <c r="N662" s="206" t="s">
        <v>46</v>
      </c>
      <c r="O662" s="85"/>
      <c r="P662" s="207">
        <f>O662*H662</f>
        <v>0</v>
      </c>
      <c r="Q662" s="207">
        <v>0</v>
      </c>
      <c r="R662" s="207">
        <f>Q662*H662</f>
        <v>0</v>
      </c>
      <c r="S662" s="207">
        <v>0.00015</v>
      </c>
      <c r="T662" s="208">
        <f>S662*H662</f>
        <v>0.0031711499999999993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09" t="s">
        <v>232</v>
      </c>
      <c r="AT662" s="209" t="s">
        <v>137</v>
      </c>
      <c r="AU662" s="209" t="s">
        <v>82</v>
      </c>
      <c r="AY662" s="18" t="s">
        <v>135</v>
      </c>
      <c r="BE662" s="210">
        <f>IF(N662="základní",J662,0)</f>
        <v>0</v>
      </c>
      <c r="BF662" s="210">
        <f>IF(N662="snížená",J662,0)</f>
        <v>0</v>
      </c>
      <c r="BG662" s="210">
        <f>IF(N662="zákl. přenesená",J662,0)</f>
        <v>0</v>
      </c>
      <c r="BH662" s="210">
        <f>IF(N662="sníž. přenesená",J662,0)</f>
        <v>0</v>
      </c>
      <c r="BI662" s="210">
        <f>IF(N662="nulová",J662,0)</f>
        <v>0</v>
      </c>
      <c r="BJ662" s="18" t="s">
        <v>80</v>
      </c>
      <c r="BK662" s="210">
        <f>ROUND(I662*H662,2)</f>
        <v>0</v>
      </c>
      <c r="BL662" s="18" t="s">
        <v>232</v>
      </c>
      <c r="BM662" s="209" t="s">
        <v>1325</v>
      </c>
    </row>
    <row r="663" spans="1:47" s="2" customFormat="1" ht="12">
      <c r="A663" s="39"/>
      <c r="B663" s="40"/>
      <c r="C663" s="41"/>
      <c r="D663" s="211" t="s">
        <v>144</v>
      </c>
      <c r="E663" s="41"/>
      <c r="F663" s="212" t="s">
        <v>1326</v>
      </c>
      <c r="G663" s="41"/>
      <c r="H663" s="41"/>
      <c r="I663" s="213"/>
      <c r="J663" s="41"/>
      <c r="K663" s="41"/>
      <c r="L663" s="45"/>
      <c r="M663" s="214"/>
      <c r="N663" s="215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144</v>
      </c>
      <c r="AU663" s="18" t="s">
        <v>82</v>
      </c>
    </row>
    <row r="664" spans="1:51" s="13" customFormat="1" ht="12">
      <c r="A664" s="13"/>
      <c r="B664" s="218"/>
      <c r="C664" s="219"/>
      <c r="D664" s="216" t="s">
        <v>148</v>
      </c>
      <c r="E664" s="220" t="s">
        <v>19</v>
      </c>
      <c r="F664" s="221" t="s">
        <v>1327</v>
      </c>
      <c r="G664" s="219"/>
      <c r="H664" s="222">
        <v>4.31</v>
      </c>
      <c r="I664" s="223"/>
      <c r="J664" s="219"/>
      <c r="K664" s="219"/>
      <c r="L664" s="224"/>
      <c r="M664" s="225"/>
      <c r="N664" s="226"/>
      <c r="O664" s="226"/>
      <c r="P664" s="226"/>
      <c r="Q664" s="226"/>
      <c r="R664" s="226"/>
      <c r="S664" s="226"/>
      <c r="T664" s="227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28" t="s">
        <v>148</v>
      </c>
      <c r="AU664" s="228" t="s">
        <v>82</v>
      </c>
      <c r="AV664" s="13" t="s">
        <v>82</v>
      </c>
      <c r="AW664" s="13" t="s">
        <v>36</v>
      </c>
      <c r="AX664" s="13" t="s">
        <v>75</v>
      </c>
      <c r="AY664" s="228" t="s">
        <v>135</v>
      </c>
    </row>
    <row r="665" spans="1:51" s="13" customFormat="1" ht="12">
      <c r="A665" s="13"/>
      <c r="B665" s="218"/>
      <c r="C665" s="219"/>
      <c r="D665" s="216" t="s">
        <v>148</v>
      </c>
      <c r="E665" s="220" t="s">
        <v>19</v>
      </c>
      <c r="F665" s="221" t="s">
        <v>1328</v>
      </c>
      <c r="G665" s="219"/>
      <c r="H665" s="222">
        <v>4.31</v>
      </c>
      <c r="I665" s="223"/>
      <c r="J665" s="219"/>
      <c r="K665" s="219"/>
      <c r="L665" s="224"/>
      <c r="M665" s="225"/>
      <c r="N665" s="226"/>
      <c r="O665" s="226"/>
      <c r="P665" s="226"/>
      <c r="Q665" s="226"/>
      <c r="R665" s="226"/>
      <c r="S665" s="226"/>
      <c r="T665" s="227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28" t="s">
        <v>148</v>
      </c>
      <c r="AU665" s="228" t="s">
        <v>82</v>
      </c>
      <c r="AV665" s="13" t="s">
        <v>82</v>
      </c>
      <c r="AW665" s="13" t="s">
        <v>36</v>
      </c>
      <c r="AX665" s="13" t="s">
        <v>75</v>
      </c>
      <c r="AY665" s="228" t="s">
        <v>135</v>
      </c>
    </row>
    <row r="666" spans="1:51" s="13" customFormat="1" ht="12">
      <c r="A666" s="13"/>
      <c r="B666" s="218"/>
      <c r="C666" s="219"/>
      <c r="D666" s="216" t="s">
        <v>148</v>
      </c>
      <c r="E666" s="220" t="s">
        <v>19</v>
      </c>
      <c r="F666" s="221" t="s">
        <v>1329</v>
      </c>
      <c r="G666" s="219"/>
      <c r="H666" s="222">
        <v>6.34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28" t="s">
        <v>148</v>
      </c>
      <c r="AU666" s="228" t="s">
        <v>82</v>
      </c>
      <c r="AV666" s="13" t="s">
        <v>82</v>
      </c>
      <c r="AW666" s="13" t="s">
        <v>36</v>
      </c>
      <c r="AX666" s="13" t="s">
        <v>75</v>
      </c>
      <c r="AY666" s="228" t="s">
        <v>135</v>
      </c>
    </row>
    <row r="667" spans="1:51" s="13" customFormat="1" ht="12">
      <c r="A667" s="13"/>
      <c r="B667" s="218"/>
      <c r="C667" s="219"/>
      <c r="D667" s="216" t="s">
        <v>148</v>
      </c>
      <c r="E667" s="220" t="s">
        <v>19</v>
      </c>
      <c r="F667" s="221" t="s">
        <v>1330</v>
      </c>
      <c r="G667" s="219"/>
      <c r="H667" s="222">
        <v>6.181</v>
      </c>
      <c r="I667" s="223"/>
      <c r="J667" s="219"/>
      <c r="K667" s="219"/>
      <c r="L667" s="224"/>
      <c r="M667" s="225"/>
      <c r="N667" s="226"/>
      <c r="O667" s="226"/>
      <c r="P667" s="226"/>
      <c r="Q667" s="226"/>
      <c r="R667" s="226"/>
      <c r="S667" s="226"/>
      <c r="T667" s="227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28" t="s">
        <v>148</v>
      </c>
      <c r="AU667" s="228" t="s">
        <v>82</v>
      </c>
      <c r="AV667" s="13" t="s">
        <v>82</v>
      </c>
      <c r="AW667" s="13" t="s">
        <v>36</v>
      </c>
      <c r="AX667" s="13" t="s">
        <v>75</v>
      </c>
      <c r="AY667" s="228" t="s">
        <v>135</v>
      </c>
    </row>
    <row r="668" spans="1:51" s="15" customFormat="1" ht="12">
      <c r="A668" s="15"/>
      <c r="B668" s="249"/>
      <c r="C668" s="250"/>
      <c r="D668" s="216" t="s">
        <v>148</v>
      </c>
      <c r="E668" s="251" t="s">
        <v>19</v>
      </c>
      <c r="F668" s="252" t="s">
        <v>256</v>
      </c>
      <c r="G668" s="250"/>
      <c r="H668" s="253">
        <v>21.141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9" t="s">
        <v>148</v>
      </c>
      <c r="AU668" s="259" t="s">
        <v>82</v>
      </c>
      <c r="AV668" s="15" t="s">
        <v>142</v>
      </c>
      <c r="AW668" s="15" t="s">
        <v>36</v>
      </c>
      <c r="AX668" s="15" t="s">
        <v>80</v>
      </c>
      <c r="AY668" s="259" t="s">
        <v>135</v>
      </c>
    </row>
    <row r="669" spans="1:65" s="2" customFormat="1" ht="16.5" customHeight="1">
      <c r="A669" s="39"/>
      <c r="B669" s="40"/>
      <c r="C669" s="198" t="s">
        <v>1331</v>
      </c>
      <c r="D669" s="198" t="s">
        <v>137</v>
      </c>
      <c r="E669" s="199" t="s">
        <v>1332</v>
      </c>
      <c r="F669" s="200" t="s">
        <v>1333</v>
      </c>
      <c r="G669" s="201" t="s">
        <v>209</v>
      </c>
      <c r="H669" s="202">
        <v>16.41</v>
      </c>
      <c r="I669" s="203"/>
      <c r="J669" s="204">
        <f>ROUND(I669*H669,2)</f>
        <v>0</v>
      </c>
      <c r="K669" s="200" t="s">
        <v>141</v>
      </c>
      <c r="L669" s="45"/>
      <c r="M669" s="205" t="s">
        <v>19</v>
      </c>
      <c r="N669" s="206" t="s">
        <v>46</v>
      </c>
      <c r="O669" s="85"/>
      <c r="P669" s="207">
        <f>O669*H669</f>
        <v>0</v>
      </c>
      <c r="Q669" s="207">
        <v>0.001</v>
      </c>
      <c r="R669" s="207">
        <f>Q669*H669</f>
        <v>0.01641</v>
      </c>
      <c r="S669" s="207">
        <v>0.00031</v>
      </c>
      <c r="T669" s="208">
        <f>S669*H669</f>
        <v>0.0050871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09" t="s">
        <v>232</v>
      </c>
      <c r="AT669" s="209" t="s">
        <v>137</v>
      </c>
      <c r="AU669" s="209" t="s">
        <v>82</v>
      </c>
      <c r="AY669" s="18" t="s">
        <v>135</v>
      </c>
      <c r="BE669" s="210">
        <f>IF(N669="základní",J669,0)</f>
        <v>0</v>
      </c>
      <c r="BF669" s="210">
        <f>IF(N669="snížená",J669,0)</f>
        <v>0</v>
      </c>
      <c r="BG669" s="210">
        <f>IF(N669="zákl. přenesená",J669,0)</f>
        <v>0</v>
      </c>
      <c r="BH669" s="210">
        <f>IF(N669="sníž. přenesená",J669,0)</f>
        <v>0</v>
      </c>
      <c r="BI669" s="210">
        <f>IF(N669="nulová",J669,0)</f>
        <v>0</v>
      </c>
      <c r="BJ669" s="18" t="s">
        <v>80</v>
      </c>
      <c r="BK669" s="210">
        <f>ROUND(I669*H669,2)</f>
        <v>0</v>
      </c>
      <c r="BL669" s="18" t="s">
        <v>232</v>
      </c>
      <c r="BM669" s="209" t="s">
        <v>1334</v>
      </c>
    </row>
    <row r="670" spans="1:47" s="2" customFormat="1" ht="12">
      <c r="A670" s="39"/>
      <c r="B670" s="40"/>
      <c r="C670" s="41"/>
      <c r="D670" s="211" t="s">
        <v>144</v>
      </c>
      <c r="E670" s="41"/>
      <c r="F670" s="212" t="s">
        <v>1335</v>
      </c>
      <c r="G670" s="41"/>
      <c r="H670" s="41"/>
      <c r="I670" s="213"/>
      <c r="J670" s="41"/>
      <c r="K670" s="41"/>
      <c r="L670" s="45"/>
      <c r="M670" s="214"/>
      <c r="N670" s="215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144</v>
      </c>
      <c r="AU670" s="18" t="s">
        <v>82</v>
      </c>
    </row>
    <row r="671" spans="1:51" s="13" customFormat="1" ht="12">
      <c r="A671" s="13"/>
      <c r="B671" s="218"/>
      <c r="C671" s="219"/>
      <c r="D671" s="216" t="s">
        <v>148</v>
      </c>
      <c r="E671" s="220" t="s">
        <v>19</v>
      </c>
      <c r="F671" s="221" t="s">
        <v>1336</v>
      </c>
      <c r="G671" s="219"/>
      <c r="H671" s="222">
        <v>9.56</v>
      </c>
      <c r="I671" s="223"/>
      <c r="J671" s="219"/>
      <c r="K671" s="219"/>
      <c r="L671" s="224"/>
      <c r="M671" s="225"/>
      <c r="N671" s="226"/>
      <c r="O671" s="226"/>
      <c r="P671" s="226"/>
      <c r="Q671" s="226"/>
      <c r="R671" s="226"/>
      <c r="S671" s="226"/>
      <c r="T671" s="227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28" t="s">
        <v>148</v>
      </c>
      <c r="AU671" s="228" t="s">
        <v>82</v>
      </c>
      <c r="AV671" s="13" t="s">
        <v>82</v>
      </c>
      <c r="AW671" s="13" t="s">
        <v>36</v>
      </c>
      <c r="AX671" s="13" t="s">
        <v>75</v>
      </c>
      <c r="AY671" s="228" t="s">
        <v>135</v>
      </c>
    </row>
    <row r="672" spans="1:51" s="13" customFormat="1" ht="12">
      <c r="A672" s="13"/>
      <c r="B672" s="218"/>
      <c r="C672" s="219"/>
      <c r="D672" s="216" t="s">
        <v>148</v>
      </c>
      <c r="E672" s="220" t="s">
        <v>19</v>
      </c>
      <c r="F672" s="221" t="s">
        <v>1337</v>
      </c>
      <c r="G672" s="219"/>
      <c r="H672" s="222">
        <v>6.85</v>
      </c>
      <c r="I672" s="223"/>
      <c r="J672" s="219"/>
      <c r="K672" s="219"/>
      <c r="L672" s="224"/>
      <c r="M672" s="225"/>
      <c r="N672" s="226"/>
      <c r="O672" s="226"/>
      <c r="P672" s="226"/>
      <c r="Q672" s="226"/>
      <c r="R672" s="226"/>
      <c r="S672" s="226"/>
      <c r="T672" s="227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28" t="s">
        <v>148</v>
      </c>
      <c r="AU672" s="228" t="s">
        <v>82</v>
      </c>
      <c r="AV672" s="13" t="s">
        <v>82</v>
      </c>
      <c r="AW672" s="13" t="s">
        <v>36</v>
      </c>
      <c r="AX672" s="13" t="s">
        <v>75</v>
      </c>
      <c r="AY672" s="228" t="s">
        <v>135</v>
      </c>
    </row>
    <row r="673" spans="1:51" s="15" customFormat="1" ht="12">
      <c r="A673" s="15"/>
      <c r="B673" s="249"/>
      <c r="C673" s="250"/>
      <c r="D673" s="216" t="s">
        <v>148</v>
      </c>
      <c r="E673" s="251" t="s">
        <v>19</v>
      </c>
      <c r="F673" s="252" t="s">
        <v>256</v>
      </c>
      <c r="G673" s="250"/>
      <c r="H673" s="253">
        <v>16.41</v>
      </c>
      <c r="I673" s="254"/>
      <c r="J673" s="250"/>
      <c r="K673" s="250"/>
      <c r="L673" s="255"/>
      <c r="M673" s="256"/>
      <c r="N673" s="257"/>
      <c r="O673" s="257"/>
      <c r="P673" s="257"/>
      <c r="Q673" s="257"/>
      <c r="R673" s="257"/>
      <c r="S673" s="257"/>
      <c r="T673" s="258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59" t="s">
        <v>148</v>
      </c>
      <c r="AU673" s="259" t="s">
        <v>82</v>
      </c>
      <c r="AV673" s="15" t="s">
        <v>142</v>
      </c>
      <c r="AW673" s="15" t="s">
        <v>36</v>
      </c>
      <c r="AX673" s="15" t="s">
        <v>80</v>
      </c>
      <c r="AY673" s="259" t="s">
        <v>135</v>
      </c>
    </row>
    <row r="674" spans="1:65" s="2" customFormat="1" ht="16.5" customHeight="1">
      <c r="A674" s="39"/>
      <c r="B674" s="40"/>
      <c r="C674" s="198" t="s">
        <v>1338</v>
      </c>
      <c r="D674" s="198" t="s">
        <v>137</v>
      </c>
      <c r="E674" s="199" t="s">
        <v>1339</v>
      </c>
      <c r="F674" s="200" t="s">
        <v>1340</v>
      </c>
      <c r="G674" s="201" t="s">
        <v>209</v>
      </c>
      <c r="H674" s="202">
        <v>66.501</v>
      </c>
      <c r="I674" s="203"/>
      <c r="J674" s="204">
        <f>ROUND(I674*H674,2)</f>
        <v>0</v>
      </c>
      <c r="K674" s="200" t="s">
        <v>141</v>
      </c>
      <c r="L674" s="45"/>
      <c r="M674" s="205" t="s">
        <v>19</v>
      </c>
      <c r="N674" s="206" t="s">
        <v>46</v>
      </c>
      <c r="O674" s="85"/>
      <c r="P674" s="207">
        <f>O674*H674</f>
        <v>0</v>
      </c>
      <c r="Q674" s="207">
        <v>0.0002</v>
      </c>
      <c r="R674" s="207">
        <f>Q674*H674</f>
        <v>0.013300200000000002</v>
      </c>
      <c r="S674" s="207">
        <v>0</v>
      </c>
      <c r="T674" s="208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09" t="s">
        <v>232</v>
      </c>
      <c r="AT674" s="209" t="s">
        <v>137</v>
      </c>
      <c r="AU674" s="209" t="s">
        <v>82</v>
      </c>
      <c r="AY674" s="18" t="s">
        <v>135</v>
      </c>
      <c r="BE674" s="210">
        <f>IF(N674="základní",J674,0)</f>
        <v>0</v>
      </c>
      <c r="BF674" s="210">
        <f>IF(N674="snížená",J674,0)</f>
        <v>0</v>
      </c>
      <c r="BG674" s="210">
        <f>IF(N674="zákl. přenesená",J674,0)</f>
        <v>0</v>
      </c>
      <c r="BH674" s="210">
        <f>IF(N674="sníž. přenesená",J674,0)</f>
        <v>0</v>
      </c>
      <c r="BI674" s="210">
        <f>IF(N674="nulová",J674,0)</f>
        <v>0</v>
      </c>
      <c r="BJ674" s="18" t="s">
        <v>80</v>
      </c>
      <c r="BK674" s="210">
        <f>ROUND(I674*H674,2)</f>
        <v>0</v>
      </c>
      <c r="BL674" s="18" t="s">
        <v>232</v>
      </c>
      <c r="BM674" s="209" t="s">
        <v>1341</v>
      </c>
    </row>
    <row r="675" spans="1:47" s="2" customFormat="1" ht="12">
      <c r="A675" s="39"/>
      <c r="B675" s="40"/>
      <c r="C675" s="41"/>
      <c r="D675" s="211" t="s">
        <v>144</v>
      </c>
      <c r="E675" s="41"/>
      <c r="F675" s="212" t="s">
        <v>1342</v>
      </c>
      <c r="G675" s="41"/>
      <c r="H675" s="41"/>
      <c r="I675" s="213"/>
      <c r="J675" s="41"/>
      <c r="K675" s="41"/>
      <c r="L675" s="45"/>
      <c r="M675" s="214"/>
      <c r="N675" s="215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144</v>
      </c>
      <c r="AU675" s="18" t="s">
        <v>82</v>
      </c>
    </row>
    <row r="676" spans="1:51" s="13" customFormat="1" ht="12">
      <c r="A676" s="13"/>
      <c r="B676" s="218"/>
      <c r="C676" s="219"/>
      <c r="D676" s="216" t="s">
        <v>148</v>
      </c>
      <c r="E676" s="220" t="s">
        <v>19</v>
      </c>
      <c r="F676" s="221" t="s">
        <v>1321</v>
      </c>
      <c r="G676" s="219"/>
      <c r="H676" s="222">
        <v>45.36</v>
      </c>
      <c r="I676" s="223"/>
      <c r="J676" s="219"/>
      <c r="K676" s="219"/>
      <c r="L676" s="224"/>
      <c r="M676" s="225"/>
      <c r="N676" s="226"/>
      <c r="O676" s="226"/>
      <c r="P676" s="226"/>
      <c r="Q676" s="226"/>
      <c r="R676" s="226"/>
      <c r="S676" s="226"/>
      <c r="T676" s="22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28" t="s">
        <v>148</v>
      </c>
      <c r="AU676" s="228" t="s">
        <v>82</v>
      </c>
      <c r="AV676" s="13" t="s">
        <v>82</v>
      </c>
      <c r="AW676" s="13" t="s">
        <v>36</v>
      </c>
      <c r="AX676" s="13" t="s">
        <v>75</v>
      </c>
      <c r="AY676" s="228" t="s">
        <v>135</v>
      </c>
    </row>
    <row r="677" spans="1:51" s="13" customFormat="1" ht="12">
      <c r="A677" s="13"/>
      <c r="B677" s="218"/>
      <c r="C677" s="219"/>
      <c r="D677" s="216" t="s">
        <v>148</v>
      </c>
      <c r="E677" s="220" t="s">
        <v>19</v>
      </c>
      <c r="F677" s="221" t="s">
        <v>1327</v>
      </c>
      <c r="G677" s="219"/>
      <c r="H677" s="222">
        <v>4.31</v>
      </c>
      <c r="I677" s="223"/>
      <c r="J677" s="219"/>
      <c r="K677" s="219"/>
      <c r="L677" s="224"/>
      <c r="M677" s="225"/>
      <c r="N677" s="226"/>
      <c r="O677" s="226"/>
      <c r="P677" s="226"/>
      <c r="Q677" s="226"/>
      <c r="R677" s="226"/>
      <c r="S677" s="226"/>
      <c r="T677" s="227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28" t="s">
        <v>148</v>
      </c>
      <c r="AU677" s="228" t="s">
        <v>82</v>
      </c>
      <c r="AV677" s="13" t="s">
        <v>82</v>
      </c>
      <c r="AW677" s="13" t="s">
        <v>36</v>
      </c>
      <c r="AX677" s="13" t="s">
        <v>75</v>
      </c>
      <c r="AY677" s="228" t="s">
        <v>135</v>
      </c>
    </row>
    <row r="678" spans="1:51" s="13" customFormat="1" ht="12">
      <c r="A678" s="13"/>
      <c r="B678" s="218"/>
      <c r="C678" s="219"/>
      <c r="D678" s="216" t="s">
        <v>148</v>
      </c>
      <c r="E678" s="220" t="s">
        <v>19</v>
      </c>
      <c r="F678" s="221" t="s">
        <v>1328</v>
      </c>
      <c r="G678" s="219"/>
      <c r="H678" s="222">
        <v>4.31</v>
      </c>
      <c r="I678" s="223"/>
      <c r="J678" s="219"/>
      <c r="K678" s="219"/>
      <c r="L678" s="224"/>
      <c r="M678" s="225"/>
      <c r="N678" s="226"/>
      <c r="O678" s="226"/>
      <c r="P678" s="226"/>
      <c r="Q678" s="226"/>
      <c r="R678" s="226"/>
      <c r="S678" s="226"/>
      <c r="T678" s="22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28" t="s">
        <v>148</v>
      </c>
      <c r="AU678" s="228" t="s">
        <v>82</v>
      </c>
      <c r="AV678" s="13" t="s">
        <v>82</v>
      </c>
      <c r="AW678" s="13" t="s">
        <v>36</v>
      </c>
      <c r="AX678" s="13" t="s">
        <v>75</v>
      </c>
      <c r="AY678" s="228" t="s">
        <v>135</v>
      </c>
    </row>
    <row r="679" spans="1:51" s="13" customFormat="1" ht="12">
      <c r="A679" s="13"/>
      <c r="B679" s="218"/>
      <c r="C679" s="219"/>
      <c r="D679" s="216" t="s">
        <v>148</v>
      </c>
      <c r="E679" s="220" t="s">
        <v>19</v>
      </c>
      <c r="F679" s="221" t="s">
        <v>1329</v>
      </c>
      <c r="G679" s="219"/>
      <c r="H679" s="222">
        <v>6.34</v>
      </c>
      <c r="I679" s="223"/>
      <c r="J679" s="219"/>
      <c r="K679" s="219"/>
      <c r="L679" s="224"/>
      <c r="M679" s="225"/>
      <c r="N679" s="226"/>
      <c r="O679" s="226"/>
      <c r="P679" s="226"/>
      <c r="Q679" s="226"/>
      <c r="R679" s="226"/>
      <c r="S679" s="226"/>
      <c r="T679" s="227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28" t="s">
        <v>148</v>
      </c>
      <c r="AU679" s="228" t="s">
        <v>82</v>
      </c>
      <c r="AV679" s="13" t="s">
        <v>82</v>
      </c>
      <c r="AW679" s="13" t="s">
        <v>36</v>
      </c>
      <c r="AX679" s="13" t="s">
        <v>75</v>
      </c>
      <c r="AY679" s="228" t="s">
        <v>135</v>
      </c>
    </row>
    <row r="680" spans="1:51" s="13" customFormat="1" ht="12">
      <c r="A680" s="13"/>
      <c r="B680" s="218"/>
      <c r="C680" s="219"/>
      <c r="D680" s="216" t="s">
        <v>148</v>
      </c>
      <c r="E680" s="220" t="s">
        <v>19</v>
      </c>
      <c r="F680" s="221" t="s">
        <v>1330</v>
      </c>
      <c r="G680" s="219"/>
      <c r="H680" s="222">
        <v>6.181</v>
      </c>
      <c r="I680" s="223"/>
      <c r="J680" s="219"/>
      <c r="K680" s="219"/>
      <c r="L680" s="224"/>
      <c r="M680" s="225"/>
      <c r="N680" s="226"/>
      <c r="O680" s="226"/>
      <c r="P680" s="226"/>
      <c r="Q680" s="226"/>
      <c r="R680" s="226"/>
      <c r="S680" s="226"/>
      <c r="T680" s="22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28" t="s">
        <v>148</v>
      </c>
      <c r="AU680" s="228" t="s">
        <v>82</v>
      </c>
      <c r="AV680" s="13" t="s">
        <v>82</v>
      </c>
      <c r="AW680" s="13" t="s">
        <v>36</v>
      </c>
      <c r="AX680" s="13" t="s">
        <v>75</v>
      </c>
      <c r="AY680" s="228" t="s">
        <v>135</v>
      </c>
    </row>
    <row r="681" spans="1:51" s="15" customFormat="1" ht="12">
      <c r="A681" s="15"/>
      <c r="B681" s="249"/>
      <c r="C681" s="250"/>
      <c r="D681" s="216" t="s">
        <v>148</v>
      </c>
      <c r="E681" s="251" t="s">
        <v>19</v>
      </c>
      <c r="F681" s="252" t="s">
        <v>256</v>
      </c>
      <c r="G681" s="250"/>
      <c r="H681" s="253">
        <v>66.501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59" t="s">
        <v>148</v>
      </c>
      <c r="AU681" s="259" t="s">
        <v>82</v>
      </c>
      <c r="AV681" s="15" t="s">
        <v>142</v>
      </c>
      <c r="AW681" s="15" t="s">
        <v>36</v>
      </c>
      <c r="AX681" s="15" t="s">
        <v>80</v>
      </c>
      <c r="AY681" s="259" t="s">
        <v>135</v>
      </c>
    </row>
    <row r="682" spans="1:65" s="2" customFormat="1" ht="24.15" customHeight="1">
      <c r="A682" s="39"/>
      <c r="B682" s="40"/>
      <c r="C682" s="198" t="s">
        <v>1343</v>
      </c>
      <c r="D682" s="198" t="s">
        <v>137</v>
      </c>
      <c r="E682" s="199" t="s">
        <v>1344</v>
      </c>
      <c r="F682" s="200" t="s">
        <v>1345</v>
      </c>
      <c r="G682" s="201" t="s">
        <v>209</v>
      </c>
      <c r="H682" s="202">
        <v>66.501</v>
      </c>
      <c r="I682" s="203"/>
      <c r="J682" s="204">
        <f>ROUND(I682*H682,2)</f>
        <v>0</v>
      </c>
      <c r="K682" s="200" t="s">
        <v>141</v>
      </c>
      <c r="L682" s="45"/>
      <c r="M682" s="205" t="s">
        <v>19</v>
      </c>
      <c r="N682" s="206" t="s">
        <v>46</v>
      </c>
      <c r="O682" s="85"/>
      <c r="P682" s="207">
        <f>O682*H682</f>
        <v>0</v>
      </c>
      <c r="Q682" s="207">
        <v>0.00029</v>
      </c>
      <c r="R682" s="207">
        <f>Q682*H682</f>
        <v>0.01928529</v>
      </c>
      <c r="S682" s="207">
        <v>0</v>
      </c>
      <c r="T682" s="208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09" t="s">
        <v>232</v>
      </c>
      <c r="AT682" s="209" t="s">
        <v>137</v>
      </c>
      <c r="AU682" s="209" t="s">
        <v>82</v>
      </c>
      <c r="AY682" s="18" t="s">
        <v>135</v>
      </c>
      <c r="BE682" s="210">
        <f>IF(N682="základní",J682,0)</f>
        <v>0</v>
      </c>
      <c r="BF682" s="210">
        <f>IF(N682="snížená",J682,0)</f>
        <v>0</v>
      </c>
      <c r="BG682" s="210">
        <f>IF(N682="zákl. přenesená",J682,0)</f>
        <v>0</v>
      </c>
      <c r="BH682" s="210">
        <f>IF(N682="sníž. přenesená",J682,0)</f>
        <v>0</v>
      </c>
      <c r="BI682" s="210">
        <f>IF(N682="nulová",J682,0)</f>
        <v>0</v>
      </c>
      <c r="BJ682" s="18" t="s">
        <v>80</v>
      </c>
      <c r="BK682" s="210">
        <f>ROUND(I682*H682,2)</f>
        <v>0</v>
      </c>
      <c r="BL682" s="18" t="s">
        <v>232</v>
      </c>
      <c r="BM682" s="209" t="s">
        <v>1346</v>
      </c>
    </row>
    <row r="683" spans="1:47" s="2" customFormat="1" ht="12">
      <c r="A683" s="39"/>
      <c r="B683" s="40"/>
      <c r="C683" s="41"/>
      <c r="D683" s="211" t="s">
        <v>144</v>
      </c>
      <c r="E683" s="41"/>
      <c r="F683" s="212" t="s">
        <v>1347</v>
      </c>
      <c r="G683" s="41"/>
      <c r="H683" s="41"/>
      <c r="I683" s="213"/>
      <c r="J683" s="41"/>
      <c r="K683" s="41"/>
      <c r="L683" s="45"/>
      <c r="M683" s="214"/>
      <c r="N683" s="215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144</v>
      </c>
      <c r="AU683" s="18" t="s">
        <v>82</v>
      </c>
    </row>
    <row r="684" spans="1:63" s="12" customFormat="1" ht="25.9" customHeight="1">
      <c r="A684" s="12"/>
      <c r="B684" s="182"/>
      <c r="C684" s="183"/>
      <c r="D684" s="184" t="s">
        <v>74</v>
      </c>
      <c r="E684" s="185" t="s">
        <v>1348</v>
      </c>
      <c r="F684" s="185" t="s">
        <v>1349</v>
      </c>
      <c r="G684" s="183"/>
      <c r="H684" s="183"/>
      <c r="I684" s="186"/>
      <c r="J684" s="187">
        <f>BK684</f>
        <v>0</v>
      </c>
      <c r="K684" s="183"/>
      <c r="L684" s="188"/>
      <c r="M684" s="189"/>
      <c r="N684" s="190"/>
      <c r="O684" s="190"/>
      <c r="P684" s="191">
        <f>P685</f>
        <v>0</v>
      </c>
      <c r="Q684" s="190"/>
      <c r="R684" s="191">
        <f>R685</f>
        <v>0</v>
      </c>
      <c r="S684" s="190"/>
      <c r="T684" s="192">
        <f>T685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193" t="s">
        <v>163</v>
      </c>
      <c r="AT684" s="194" t="s">
        <v>74</v>
      </c>
      <c r="AU684" s="194" t="s">
        <v>75</v>
      </c>
      <c r="AY684" s="193" t="s">
        <v>135</v>
      </c>
      <c r="BK684" s="195">
        <f>BK685</f>
        <v>0</v>
      </c>
    </row>
    <row r="685" spans="1:63" s="12" customFormat="1" ht="22.8" customHeight="1">
      <c r="A685" s="12"/>
      <c r="B685" s="182"/>
      <c r="C685" s="183"/>
      <c r="D685" s="184" t="s">
        <v>74</v>
      </c>
      <c r="E685" s="196" t="s">
        <v>1350</v>
      </c>
      <c r="F685" s="196" t="s">
        <v>1351</v>
      </c>
      <c r="G685" s="183"/>
      <c r="H685" s="183"/>
      <c r="I685" s="186"/>
      <c r="J685" s="197">
        <f>BK685</f>
        <v>0</v>
      </c>
      <c r="K685" s="183"/>
      <c r="L685" s="188"/>
      <c r="M685" s="189"/>
      <c r="N685" s="190"/>
      <c r="O685" s="190"/>
      <c r="P685" s="191">
        <f>SUM(P686:P687)</f>
        <v>0</v>
      </c>
      <c r="Q685" s="190"/>
      <c r="R685" s="191">
        <f>SUM(R686:R687)</f>
        <v>0</v>
      </c>
      <c r="S685" s="190"/>
      <c r="T685" s="192">
        <f>SUM(T686:T687)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193" t="s">
        <v>163</v>
      </c>
      <c r="AT685" s="194" t="s">
        <v>74</v>
      </c>
      <c r="AU685" s="194" t="s">
        <v>80</v>
      </c>
      <c r="AY685" s="193" t="s">
        <v>135</v>
      </c>
      <c r="BK685" s="195">
        <f>SUM(BK686:BK687)</f>
        <v>0</v>
      </c>
    </row>
    <row r="686" spans="1:65" s="2" customFormat="1" ht="16.5" customHeight="1">
      <c r="A686" s="39"/>
      <c r="B686" s="40"/>
      <c r="C686" s="198" t="s">
        <v>1352</v>
      </c>
      <c r="D686" s="198" t="s">
        <v>137</v>
      </c>
      <c r="E686" s="199" t="s">
        <v>1353</v>
      </c>
      <c r="F686" s="200" t="s">
        <v>1354</v>
      </c>
      <c r="G686" s="201" t="s">
        <v>1355</v>
      </c>
      <c r="H686" s="202">
        <v>1</v>
      </c>
      <c r="I686" s="203"/>
      <c r="J686" s="204">
        <f>ROUND(I686*H686,2)</f>
        <v>0</v>
      </c>
      <c r="K686" s="200" t="s">
        <v>141</v>
      </c>
      <c r="L686" s="45"/>
      <c r="M686" s="205" t="s">
        <v>19</v>
      </c>
      <c r="N686" s="206" t="s">
        <v>46</v>
      </c>
      <c r="O686" s="85"/>
      <c r="P686" s="207">
        <f>O686*H686</f>
        <v>0</v>
      </c>
      <c r="Q686" s="207">
        <v>0</v>
      </c>
      <c r="R686" s="207">
        <f>Q686*H686</f>
        <v>0</v>
      </c>
      <c r="S686" s="207">
        <v>0</v>
      </c>
      <c r="T686" s="208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09" t="s">
        <v>1356</v>
      </c>
      <c r="AT686" s="209" t="s">
        <v>137</v>
      </c>
      <c r="AU686" s="209" t="s">
        <v>82</v>
      </c>
      <c r="AY686" s="18" t="s">
        <v>135</v>
      </c>
      <c r="BE686" s="210">
        <f>IF(N686="základní",J686,0)</f>
        <v>0</v>
      </c>
      <c r="BF686" s="210">
        <f>IF(N686="snížená",J686,0)</f>
        <v>0</v>
      </c>
      <c r="BG686" s="210">
        <f>IF(N686="zákl. přenesená",J686,0)</f>
        <v>0</v>
      </c>
      <c r="BH686" s="210">
        <f>IF(N686="sníž. přenesená",J686,0)</f>
        <v>0</v>
      </c>
      <c r="BI686" s="210">
        <f>IF(N686="nulová",J686,0)</f>
        <v>0</v>
      </c>
      <c r="BJ686" s="18" t="s">
        <v>80</v>
      </c>
      <c r="BK686" s="210">
        <f>ROUND(I686*H686,2)</f>
        <v>0</v>
      </c>
      <c r="BL686" s="18" t="s">
        <v>1356</v>
      </c>
      <c r="BM686" s="209" t="s">
        <v>1357</v>
      </c>
    </row>
    <row r="687" spans="1:47" s="2" customFormat="1" ht="12">
      <c r="A687" s="39"/>
      <c r="B687" s="40"/>
      <c r="C687" s="41"/>
      <c r="D687" s="211" t="s">
        <v>144</v>
      </c>
      <c r="E687" s="41"/>
      <c r="F687" s="212" t="s">
        <v>1358</v>
      </c>
      <c r="G687" s="41"/>
      <c r="H687" s="41"/>
      <c r="I687" s="213"/>
      <c r="J687" s="41"/>
      <c r="K687" s="41"/>
      <c r="L687" s="45"/>
      <c r="M687" s="260"/>
      <c r="N687" s="261"/>
      <c r="O687" s="262"/>
      <c r="P687" s="262"/>
      <c r="Q687" s="262"/>
      <c r="R687" s="262"/>
      <c r="S687" s="262"/>
      <c r="T687" s="263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144</v>
      </c>
      <c r="AU687" s="18" t="s">
        <v>82</v>
      </c>
    </row>
    <row r="688" spans="1:31" s="2" customFormat="1" ht="6.95" customHeight="1">
      <c r="A688" s="39"/>
      <c r="B688" s="60"/>
      <c r="C688" s="61"/>
      <c r="D688" s="61"/>
      <c r="E688" s="61"/>
      <c r="F688" s="61"/>
      <c r="G688" s="61"/>
      <c r="H688" s="61"/>
      <c r="I688" s="61"/>
      <c r="J688" s="61"/>
      <c r="K688" s="61"/>
      <c r="L688" s="45"/>
      <c r="M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</row>
  </sheetData>
  <sheetProtection password="CC35" sheet="1" objects="1" scenarios="1" formatColumns="0" formatRows="0" autoFilter="0"/>
  <autoFilter ref="C104:K687"/>
  <mergeCells count="6">
    <mergeCell ref="E7:H7"/>
    <mergeCell ref="E16:H16"/>
    <mergeCell ref="E25:H25"/>
    <mergeCell ref="E46:H46"/>
    <mergeCell ref="E97:H97"/>
    <mergeCell ref="L2:V2"/>
  </mergeCells>
  <hyperlinks>
    <hyperlink ref="F109" r:id="rId1" display="https://podminky.urs.cz/item/CS_URS_2023_02/132212131"/>
    <hyperlink ref="F113" r:id="rId2" display="https://podminky.urs.cz/item/CS_URS_2023_02/162211201"/>
    <hyperlink ref="F115" r:id="rId3" display="https://podminky.urs.cz/item/CS_URS_2023_02/162211311"/>
    <hyperlink ref="F117" r:id="rId4" display="https://podminky.urs.cz/item/CS_URS_2023_02/162751117"/>
    <hyperlink ref="F119" r:id="rId5" display="https://podminky.urs.cz/item/CS_URS_2023_02/162751119"/>
    <hyperlink ref="F124" r:id="rId6" display="https://podminky.urs.cz/item/CS_URS_2023_02/167111121"/>
    <hyperlink ref="F126" r:id="rId7" display="https://podminky.urs.cz/item/CS_URS_2023_02/175111101"/>
    <hyperlink ref="F131" r:id="rId8" display="https://podminky.urs.cz/item/CS_URS_2023_02/310238211"/>
    <hyperlink ref="F136" r:id="rId9" display="https://podminky.urs.cz/item/CS_URS_2023_02/317944321"/>
    <hyperlink ref="F141" r:id="rId10" display="https://podminky.urs.cz/item/CS_URS_2023_02/340239212"/>
    <hyperlink ref="F146" r:id="rId11" display="https://podminky.urs.cz/item/CS_URS_2023_02/342272215"/>
    <hyperlink ref="F151" r:id="rId12" display="https://podminky.urs.cz/item/CS_URS_2023_02/342291111"/>
    <hyperlink ref="F153" r:id="rId13" display="https://podminky.urs.cz/item/CS_URS_2023_02/346244361"/>
    <hyperlink ref="F157" r:id="rId14" display="https://podminky.urs.cz/item/CS_URS_2023_02/611131121"/>
    <hyperlink ref="F159" r:id="rId15" display="https://podminky.urs.cz/item/CS_URS_2023_02/611142001"/>
    <hyperlink ref="F161" r:id="rId16" display="https://podminky.urs.cz/item/CS_URS_2023_02/611325222"/>
    <hyperlink ref="F164" r:id="rId17" display="https://podminky.urs.cz/item/CS_URS_2023_02/612131121"/>
    <hyperlink ref="F169" r:id="rId18" display="https://podminky.urs.cz/item/CS_URS_2023_02/612135001"/>
    <hyperlink ref="F172" r:id="rId19" display="https://podminky.urs.cz/item/CS_URS_2023_02/612135101"/>
    <hyperlink ref="F177" r:id="rId20" display="https://podminky.urs.cz/item/CS_URS_2023_02/612142001"/>
    <hyperlink ref="F179" r:id="rId21" display="https://podminky.urs.cz/item/CS_URS_2023_02/612321121"/>
    <hyperlink ref="F181" r:id="rId22" display="https://podminky.urs.cz/item/CS_URS_2023_02/612321131"/>
    <hyperlink ref="F183" r:id="rId23" display="https://podminky.urs.cz/item/CS_URS_2023_02/612325121"/>
    <hyperlink ref="F186" r:id="rId24" display="https://podminky.urs.cz/item/CS_URS_2023_02/612325122"/>
    <hyperlink ref="F189" r:id="rId25" display="https://podminky.urs.cz/item/CS_URS_2023_02/612325422"/>
    <hyperlink ref="F192" r:id="rId26" display="https://podminky.urs.cz/item/CS_URS_2023_02/615142002"/>
    <hyperlink ref="F196" r:id="rId27" display="https://podminky.urs.cz/item/CS_URS_2023_02/619995001"/>
    <hyperlink ref="F203" r:id="rId28" display="https://podminky.urs.cz/item/CS_URS_2023_02/622131101"/>
    <hyperlink ref="F206" r:id="rId29" display="https://podminky.urs.cz/item/CS_URS_2023_02/622142001"/>
    <hyperlink ref="F208" r:id="rId30" display="https://podminky.urs.cz/item/CS_URS_2023_02/622321121"/>
    <hyperlink ref="F210" r:id="rId31" display="https://podminky.urs.cz/item/CS_URS_2023_02/622531012"/>
    <hyperlink ref="F213" r:id="rId32" display="https://podminky.urs.cz/item/CS_URS_2023_02/631311124"/>
    <hyperlink ref="F220" r:id="rId33" display="https://podminky.urs.cz/item/CS_URS_2023_02/631312141"/>
    <hyperlink ref="F223" r:id="rId34" display="https://podminky.urs.cz/item/CS_URS_2023_02/631362021"/>
    <hyperlink ref="F231" r:id="rId35" display="https://podminky.urs.cz/item/CS_URS_2023_02/642942111"/>
    <hyperlink ref="F234" r:id="rId36" display="https://podminky.urs.cz/item/CS_URS_2023_02/642944121"/>
    <hyperlink ref="F238" r:id="rId37" display="https://podminky.urs.cz/item/CS_URS_2023_02/949101111"/>
    <hyperlink ref="F244" r:id="rId38" display="https://podminky.urs.cz/item/CS_URS_2023_02/952902021"/>
    <hyperlink ref="F246" r:id="rId39" display="https://podminky.urs.cz/item/CS_URS_2023_02/952902031"/>
    <hyperlink ref="F249" r:id="rId40" display="https://podminky.urs.cz/item/CS_URS_2023_02/711131811"/>
    <hyperlink ref="F252" r:id="rId41" display="https://podminky.urs.cz/item/CS_URS_2023_02/725110814"/>
    <hyperlink ref="F254" r:id="rId42" display="https://podminky.urs.cz/item/CS_URS_2023_02/725210821"/>
    <hyperlink ref="F256" r:id="rId43" display="https://podminky.urs.cz/item/CS_URS_2023_02/725820801"/>
    <hyperlink ref="F258" r:id="rId44" display="https://podminky.urs.cz/item/CS_URS_2023_02/733110806"/>
    <hyperlink ref="F260" r:id="rId45" display="https://podminky.urs.cz/item/CS_URS_2023_02/735111810"/>
    <hyperlink ref="F263" r:id="rId46" display="https://podminky.urs.cz/item/CS_URS_2023_02/741371823"/>
    <hyperlink ref="F265" r:id="rId47" display="https://podminky.urs.cz/item/CS_URS_2023_02/741371844"/>
    <hyperlink ref="F267" r:id="rId48" display="https://podminky.urs.cz/item/CS_URS_2023_02/962031133"/>
    <hyperlink ref="F272" r:id="rId49" display="https://podminky.urs.cz/item/CS_URS_2023_02/965042141"/>
    <hyperlink ref="F277" r:id="rId50" display="https://podminky.urs.cz/item/CS_URS_2023_02/965081213"/>
    <hyperlink ref="F284" r:id="rId51" display="https://podminky.urs.cz/item/CS_URS_2023_02/967031132"/>
    <hyperlink ref="F289" r:id="rId52" display="https://podminky.urs.cz/item/CS_URS_2023_02/968072455"/>
    <hyperlink ref="F296" r:id="rId53" display="https://podminky.urs.cz/item/CS_URS_2023_02/968082021"/>
    <hyperlink ref="F301" r:id="rId54" display="https://podminky.urs.cz/item/CS_URS_2023_02/971033131"/>
    <hyperlink ref="F306" r:id="rId55" display="https://podminky.urs.cz/item/CS_URS_2023_02/971033331"/>
    <hyperlink ref="F309" r:id="rId56" display="https://podminky.urs.cz/item/CS_URS_2023_02/971033351"/>
    <hyperlink ref="F312" r:id="rId57" display="https://podminky.urs.cz/item/CS_URS_2023_02/971033631"/>
    <hyperlink ref="F316" r:id="rId58" display="https://podminky.urs.cz/item/CS_URS_2023_02/973031344"/>
    <hyperlink ref="F319" r:id="rId59" display="https://podminky.urs.cz/item/CS_URS_2023_02/973031616"/>
    <hyperlink ref="F322" r:id="rId60" display="https://podminky.urs.cz/item/CS_URS_2023_02/973031812"/>
    <hyperlink ref="F326" r:id="rId61" display="https://podminky.urs.cz/item/CS_URS_2023_02/973031813"/>
    <hyperlink ref="F330" r:id="rId62" display="https://podminky.urs.cz/item/CS_URS_2023_02/973031824"/>
    <hyperlink ref="F334" r:id="rId63" display="https://podminky.urs.cz/item/CS_URS_2023_02/974031121"/>
    <hyperlink ref="F337" r:id="rId64" display="https://podminky.urs.cz/item/CS_URS_2023_02/974031142"/>
    <hyperlink ref="F340" r:id="rId65" display="https://podminky.urs.cz/item/CS_URS_2023_02/974031145"/>
    <hyperlink ref="F343" r:id="rId66" display="https://podminky.urs.cz/item/CS_URS_2023_02/974031664"/>
    <hyperlink ref="F347" r:id="rId67" display="https://podminky.urs.cz/item/CS_URS_2023_02/974042567"/>
    <hyperlink ref="F350" r:id="rId68" display="https://podminky.urs.cz/item/CS_URS_2023_02/977151111"/>
    <hyperlink ref="F353" r:id="rId69" display="https://podminky.urs.cz/item/CS_URS_2023_02/978013191"/>
    <hyperlink ref="F357" r:id="rId70" display="https://podminky.urs.cz/item/CS_URS_2023_02/978059541"/>
    <hyperlink ref="F365" r:id="rId71" display="https://podminky.urs.cz/item/CS_URS_2023_02/997013211"/>
    <hyperlink ref="F367" r:id="rId72" display="https://podminky.urs.cz/item/CS_URS_2023_02/997013501"/>
    <hyperlink ref="F369" r:id="rId73" display="https://podminky.urs.cz/item/CS_URS_2023_02/997013509"/>
    <hyperlink ref="F378" r:id="rId74" display="https://podminky.urs.cz/item/CS_URS_2023_02/998018001"/>
    <hyperlink ref="F382" r:id="rId75" display="https://podminky.urs.cz/item/CS_URS_2023_02/711111001"/>
    <hyperlink ref="F387" r:id="rId76" display="https://podminky.urs.cz/item/CS_URS_2023_02/711141559"/>
    <hyperlink ref="F391" r:id="rId77" display="https://podminky.urs.cz/item/CS_URS_2023_02/998711101"/>
    <hyperlink ref="F395" r:id="rId78" display="https://podminky.urs.cz/item/CS_URS_2023_02/721174042"/>
    <hyperlink ref="F397" r:id="rId79" display="https://podminky.urs.cz/item/CS_URS_2023_02/721174045"/>
    <hyperlink ref="F399" r:id="rId80" display="https://podminky.urs.cz/item/CS_URS_2023_02/721194104"/>
    <hyperlink ref="F401" r:id="rId81" display="https://podminky.urs.cz/item/CS_URS_2023_02/721194109"/>
    <hyperlink ref="F403" r:id="rId82" display="https://podminky.urs.cz/item/CS_URS_2023_02/721290111"/>
    <hyperlink ref="F405" r:id="rId83" display="https://podminky.urs.cz/item/CS_URS_2023_02/998721101"/>
    <hyperlink ref="F407" r:id="rId84" display="https://podminky.urs.cz/item/CS_URS_2023_02/998721181"/>
    <hyperlink ref="F414" r:id="rId85" display="https://podminky.urs.cz/item/CS_URS_2023_02/722174002"/>
    <hyperlink ref="F416" r:id="rId86" display="https://podminky.urs.cz/item/CS_URS_2023_02/722174003"/>
    <hyperlink ref="F418" r:id="rId87" display="https://podminky.urs.cz/item/CS_URS_2023_02/722181231"/>
    <hyperlink ref="F420" r:id="rId88" display="https://podminky.urs.cz/item/CS_URS_2023_02/722181232"/>
    <hyperlink ref="F422" r:id="rId89" display="https://podminky.urs.cz/item/CS_URS_2023_02/722190401"/>
    <hyperlink ref="F424" r:id="rId90" display="https://podminky.urs.cz/item/CS_URS_2023_02/722230102"/>
    <hyperlink ref="F426" r:id="rId91" display="https://podminky.urs.cz/item/CS_URS_2023_02/722230103"/>
    <hyperlink ref="F428" r:id="rId92" display="https://podminky.urs.cz/item/CS_URS_2023_02/722239103"/>
    <hyperlink ref="F431" r:id="rId93" display="https://podminky.urs.cz/item/CS_URS_2023_02/722290234"/>
    <hyperlink ref="F433" r:id="rId94" display="https://podminky.urs.cz/item/CS_URS_2023_02/722290246"/>
    <hyperlink ref="F435" r:id="rId95" display="https://podminky.urs.cz/item/CS_URS_2023_02/734261234"/>
    <hyperlink ref="F437" r:id="rId96" display="https://podminky.urs.cz/item/CS_URS_2023_02/734261235"/>
    <hyperlink ref="F439" r:id="rId97" display="https://podminky.urs.cz/item/CS_URS_2023_02/998722101"/>
    <hyperlink ref="F441" r:id="rId98" display="https://podminky.urs.cz/item/CS_URS_2023_02/998722181"/>
    <hyperlink ref="F444" r:id="rId99" display="https://podminky.urs.cz/item/CS_URS_2023_02/725112022"/>
    <hyperlink ref="F446" r:id="rId100" display="https://podminky.urs.cz/item/CS_URS_2023_02/725211603"/>
    <hyperlink ref="F448" r:id="rId101" display="https://podminky.urs.cz/item/CS_URS_2023_02/725331111"/>
    <hyperlink ref="F450" r:id="rId102" display="https://podminky.urs.cz/item/CS_URS_2023_02/725813111"/>
    <hyperlink ref="F452" r:id="rId103" display="https://podminky.urs.cz/item/CS_URS_2023_02/725822611"/>
    <hyperlink ref="F454" r:id="rId104" display="https://podminky.urs.cz/item/CS_URS_2023_02/725821312"/>
    <hyperlink ref="F456" r:id="rId105" display="https://podminky.urs.cz/item/CS_URS_2023_02/725980123"/>
    <hyperlink ref="F459" r:id="rId106" display="https://podminky.urs.cz/item/CS_URS_2023_02/998725101"/>
    <hyperlink ref="F461" r:id="rId107" display="https://podminky.urs.cz/item/CS_URS_2023_02/998725181"/>
    <hyperlink ref="F464" r:id="rId108" display="https://podminky.urs.cz/item/CS_URS_2023_02/726111031"/>
    <hyperlink ref="F466" r:id="rId109" display="https://podminky.urs.cz/item/CS_URS_2023_02/998726111"/>
    <hyperlink ref="F468" r:id="rId110" display="https://podminky.urs.cz/item/CS_URS_2023_02/998726181"/>
    <hyperlink ref="F472" r:id="rId111" display="https://podminky.urs.cz/item/CS_URS_2023_02/733222301"/>
    <hyperlink ref="F474" r:id="rId112" display="https://podminky.urs.cz/item/CS_URS_2023_02/733222302"/>
    <hyperlink ref="F476" r:id="rId113" display="https://podminky.urs.cz/item/CS_URS_2023_02/733291101"/>
    <hyperlink ref="F478" r:id="rId114" display="https://podminky.urs.cz/item/CS_URS_2023_02/998733101"/>
    <hyperlink ref="F480" r:id="rId115" display="https://podminky.urs.cz/item/CS_URS_2023_02/998733181"/>
    <hyperlink ref="F483" r:id="rId116" display="https://podminky.urs.cz/item/CS_URS_2023_02/734222812"/>
    <hyperlink ref="F485" r:id="rId117" display="https://podminky.urs.cz/item/CS_URS_2023_02/734261233"/>
    <hyperlink ref="F487" r:id="rId118" display="https://podminky.urs.cz/item/CS_URS_2023_02/998734101"/>
    <hyperlink ref="F489" r:id="rId119" display="https://podminky.urs.cz/item/CS_URS_2023_02/998734181"/>
    <hyperlink ref="F492" r:id="rId120" display="https://podminky.urs.cz/item/CS_URS_2023_02/735151573"/>
    <hyperlink ref="F494" r:id="rId121" display="https://podminky.urs.cz/item/CS_URS_2023_02/998735101"/>
    <hyperlink ref="F496" r:id="rId122" display="https://podminky.urs.cz/item/CS_URS_2023_02/998735181"/>
    <hyperlink ref="F499" r:id="rId123" display="https://podminky.urs.cz/item/CS_URS_2023_02/741110511"/>
    <hyperlink ref="F503" r:id="rId124" display="https://podminky.urs.cz/item/CS_URS_2023_02/741112001"/>
    <hyperlink ref="F509" r:id="rId125" display="https://podminky.urs.cz/item/CS_URS_2023_02/741122015"/>
    <hyperlink ref="F513" r:id="rId126" display="https://podminky.urs.cz/item/CS_URS_2023_02/741130111"/>
    <hyperlink ref="F516" r:id="rId127" display="https://podminky.urs.cz/item/CS_URS_2023_02/741310201"/>
    <hyperlink ref="F519" r:id="rId128" display="https://podminky.urs.cz/item/CS_URS_2023_02/741311004"/>
    <hyperlink ref="F523" r:id="rId129" display="https://podminky.urs.cz/item/CS_URS_2023_02/741372062"/>
    <hyperlink ref="F527" r:id="rId130" display="https://podminky.urs.cz/item/CS_URS_2023_02/741810001"/>
    <hyperlink ref="F529" r:id="rId131" display="https://podminky.urs.cz/item/CS_URS_2023_02/998741181"/>
    <hyperlink ref="F531" r:id="rId132" display="https://podminky.urs.cz/item/CS_URS_2023_02/HZS2232"/>
    <hyperlink ref="F534" r:id="rId133" display="https://podminky.urs.cz/item/CS_URS_2023_02/998741101"/>
    <hyperlink ref="F538" r:id="rId134" display="https://podminky.urs.cz/item/CS_URS_2023_02/751133012"/>
    <hyperlink ref="F542" r:id="rId135" display="https://podminky.urs.cz/item/CS_URS_2023_02/751311112"/>
    <hyperlink ref="F545" r:id="rId136" display="https://podminky.urs.cz/item/CS_URS_2023_02/751398041"/>
    <hyperlink ref="F548" r:id="rId137" display="https://podminky.urs.cz/item/CS_URS_2023_02/751510041"/>
    <hyperlink ref="F551" r:id="rId138" display="https://podminky.urs.cz/item/CS_URS_2023_02/751510042"/>
    <hyperlink ref="F554" r:id="rId139" display="https://podminky.urs.cz/item/CS_URS_2023_02/751572101"/>
    <hyperlink ref="F556" r:id="rId140" display="https://podminky.urs.cz/item/CS_URS_2023_02/751572102"/>
    <hyperlink ref="F558" r:id="rId141" display="https://podminky.urs.cz/item/CS_URS_2023_02/751691111"/>
    <hyperlink ref="F561" r:id="rId142" display="https://podminky.urs.cz/item/CS_URS_2023_02/998751101"/>
    <hyperlink ref="F563" r:id="rId143" display="https://podminky.urs.cz/item/CS_URS_2023_02/998751181"/>
    <hyperlink ref="F566" r:id="rId144" display="https://podminky.urs.cz/item/CS_URS_2023_02/763164611"/>
    <hyperlink ref="F569" r:id="rId145" display="https://podminky.urs.cz/item/CS_URS_2023_02/998763301"/>
    <hyperlink ref="F572" r:id="rId146" display="https://podminky.urs.cz/item/CS_URS_2023_02/764216604"/>
    <hyperlink ref="F575" r:id="rId147" display="https://podminky.urs.cz/item/CS_URS_2023_02/998764101"/>
    <hyperlink ref="F577" r:id="rId148" display="https://podminky.urs.cz/item/CS_URS_2023_02/998764181"/>
    <hyperlink ref="F580" r:id="rId149" display="https://podminky.urs.cz/item/CS_URS_2023_02/766622131"/>
    <hyperlink ref="F584" r:id="rId150" display="https://podminky.urs.cz/item/CS_URS_2023_02/766629214"/>
    <hyperlink ref="F587" r:id="rId151" display="https://podminky.urs.cz/item/CS_URS_2023_02/766660001"/>
    <hyperlink ref="F591" r:id="rId152" display="https://podminky.urs.cz/item/CS_URS_2023_02/766660729"/>
    <hyperlink ref="F594" r:id="rId153" display="https://podminky.urs.cz/item/CS_URS_2023_02/766694116"/>
    <hyperlink ref="F598" r:id="rId154" display="https://podminky.urs.cz/item/CS_URS_2023_02/998766101"/>
    <hyperlink ref="F600" r:id="rId155" display="https://podminky.urs.cz/item/CS_URS_2023_02/998766181"/>
    <hyperlink ref="F603" r:id="rId156" display="https://podminky.urs.cz/item/CS_URS_2023_02/771121011"/>
    <hyperlink ref="F611" r:id="rId157" display="https://podminky.urs.cz/item/CS_URS_2023_02/771151011"/>
    <hyperlink ref="F613" r:id="rId158" display="https://podminky.urs.cz/item/CS_URS_2023_02/771151012"/>
    <hyperlink ref="F615" r:id="rId159" display="https://podminky.urs.cz/item/CS_URS_2023_02/771474113"/>
    <hyperlink ref="F618" r:id="rId160" display="https://podminky.urs.cz/item/CS_URS_2023_02/771574416"/>
    <hyperlink ref="F625" r:id="rId161" display="https://podminky.urs.cz/item/CS_URS_2023_02/998771101"/>
    <hyperlink ref="F627" r:id="rId162" display="https://podminky.urs.cz/item/CS_URS_2023_02/998771181"/>
    <hyperlink ref="F630" r:id="rId163" display="https://podminky.urs.cz/item/CS_URS_2023_02/781121011"/>
    <hyperlink ref="F637" r:id="rId164" display="https://podminky.urs.cz/item/CS_URS_2023_02/781474115"/>
    <hyperlink ref="F641" r:id="rId165" display="https://podminky.urs.cz/item/CS_URS_2023_02/781495141"/>
    <hyperlink ref="F643" r:id="rId166" display="https://podminky.urs.cz/item/CS_URS_2023_02/781495142"/>
    <hyperlink ref="F645" r:id="rId167" display="https://podminky.urs.cz/item/CS_URS_2023_02/781495153"/>
    <hyperlink ref="F647" r:id="rId168" display="https://podminky.urs.cz/item/CS_URS_2023_02/998781101"/>
    <hyperlink ref="F649" r:id="rId169" display="https://podminky.urs.cz/item/CS_URS_2023_02/998781181"/>
    <hyperlink ref="F652" r:id="rId170" display="https://podminky.urs.cz/item/CS_URS_2023_02/783314101"/>
    <hyperlink ref="F655" r:id="rId171" display="https://podminky.urs.cz/item/CS_URS_2023_02/783315101"/>
    <hyperlink ref="F657" r:id="rId172" display="https://podminky.urs.cz/item/CS_URS_2023_02/783317101"/>
    <hyperlink ref="F660" r:id="rId173" display="https://podminky.urs.cz/item/CS_URS_2023_02/784111001"/>
    <hyperlink ref="F663" r:id="rId174" display="https://podminky.urs.cz/item/CS_URS_2023_02/784111011"/>
    <hyperlink ref="F670" r:id="rId175" display="https://podminky.urs.cz/item/CS_URS_2023_02/784121001"/>
    <hyperlink ref="F675" r:id="rId176" display="https://podminky.urs.cz/item/CS_URS_2023_02/784181101"/>
    <hyperlink ref="F683" r:id="rId177" display="https://podminky.urs.cz/item/CS_URS_2023_02/784221107"/>
    <hyperlink ref="F687" r:id="rId178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1359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1360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1361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1362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1363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1364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1365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1366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1367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1368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1369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79</v>
      </c>
      <c r="F18" s="275" t="s">
        <v>1370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1371</v>
      </c>
      <c r="F19" s="275" t="s">
        <v>1372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1373</v>
      </c>
      <c r="F20" s="275" t="s">
        <v>1374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1375</v>
      </c>
      <c r="F21" s="275" t="s">
        <v>1376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1377</v>
      </c>
      <c r="F22" s="275" t="s">
        <v>1378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1379</v>
      </c>
      <c r="F23" s="275" t="s">
        <v>1380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1381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1382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1383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1384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1385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1386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1387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1388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1389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121</v>
      </c>
      <c r="F36" s="275"/>
      <c r="G36" s="275" t="s">
        <v>1390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1391</v>
      </c>
      <c r="F37" s="275"/>
      <c r="G37" s="275" t="s">
        <v>1392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56</v>
      </c>
      <c r="F38" s="275"/>
      <c r="G38" s="275" t="s">
        <v>1393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57</v>
      </c>
      <c r="F39" s="275"/>
      <c r="G39" s="275" t="s">
        <v>1394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122</v>
      </c>
      <c r="F40" s="275"/>
      <c r="G40" s="275" t="s">
        <v>1395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123</v>
      </c>
      <c r="F41" s="275"/>
      <c r="G41" s="275" t="s">
        <v>1396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1397</v>
      </c>
      <c r="F42" s="275"/>
      <c r="G42" s="275" t="s">
        <v>1398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1399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1400</v>
      </c>
      <c r="F44" s="275"/>
      <c r="G44" s="275" t="s">
        <v>1401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125</v>
      </c>
      <c r="F45" s="275"/>
      <c r="G45" s="275" t="s">
        <v>1402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1403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1404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1405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1406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1407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1408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1409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1410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1411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1412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1413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1414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1415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1416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1417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1418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1419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1420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1421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1422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1423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1424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1425</v>
      </c>
      <c r="D76" s="293"/>
      <c r="E76" s="293"/>
      <c r="F76" s="293" t="s">
        <v>1426</v>
      </c>
      <c r="G76" s="294"/>
      <c r="H76" s="293" t="s">
        <v>57</v>
      </c>
      <c r="I76" s="293" t="s">
        <v>60</v>
      </c>
      <c r="J76" s="293" t="s">
        <v>1427</v>
      </c>
      <c r="K76" s="292"/>
    </row>
    <row r="77" spans="2:11" s="1" customFormat="1" ht="17.25" customHeight="1">
      <c r="B77" s="290"/>
      <c r="C77" s="295" t="s">
        <v>1428</v>
      </c>
      <c r="D77" s="295"/>
      <c r="E77" s="295"/>
      <c r="F77" s="296" t="s">
        <v>1429</v>
      </c>
      <c r="G77" s="297"/>
      <c r="H77" s="295"/>
      <c r="I77" s="295"/>
      <c r="J77" s="295" t="s">
        <v>1430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56</v>
      </c>
      <c r="D79" s="300"/>
      <c r="E79" s="300"/>
      <c r="F79" s="301" t="s">
        <v>1431</v>
      </c>
      <c r="G79" s="302"/>
      <c r="H79" s="278" t="s">
        <v>1432</v>
      </c>
      <c r="I79" s="278" t="s">
        <v>1433</v>
      </c>
      <c r="J79" s="278">
        <v>20</v>
      </c>
      <c r="K79" s="292"/>
    </row>
    <row r="80" spans="2:11" s="1" customFormat="1" ht="15" customHeight="1">
      <c r="B80" s="290"/>
      <c r="C80" s="278" t="s">
        <v>1434</v>
      </c>
      <c r="D80" s="278"/>
      <c r="E80" s="278"/>
      <c r="F80" s="301" t="s">
        <v>1431</v>
      </c>
      <c r="G80" s="302"/>
      <c r="H80" s="278" t="s">
        <v>1435</v>
      </c>
      <c r="I80" s="278" t="s">
        <v>1433</v>
      </c>
      <c r="J80" s="278">
        <v>120</v>
      </c>
      <c r="K80" s="292"/>
    </row>
    <row r="81" spans="2:11" s="1" customFormat="1" ht="15" customHeight="1">
      <c r="B81" s="303"/>
      <c r="C81" s="278" t="s">
        <v>1436</v>
      </c>
      <c r="D81" s="278"/>
      <c r="E81" s="278"/>
      <c r="F81" s="301" t="s">
        <v>1437</v>
      </c>
      <c r="G81" s="302"/>
      <c r="H81" s="278" t="s">
        <v>1438</v>
      </c>
      <c r="I81" s="278" t="s">
        <v>1433</v>
      </c>
      <c r="J81" s="278">
        <v>50</v>
      </c>
      <c r="K81" s="292"/>
    </row>
    <row r="82" spans="2:11" s="1" customFormat="1" ht="15" customHeight="1">
      <c r="B82" s="303"/>
      <c r="C82" s="278" t="s">
        <v>1439</v>
      </c>
      <c r="D82" s="278"/>
      <c r="E82" s="278"/>
      <c r="F82" s="301" t="s">
        <v>1431</v>
      </c>
      <c r="G82" s="302"/>
      <c r="H82" s="278" t="s">
        <v>1440</v>
      </c>
      <c r="I82" s="278" t="s">
        <v>1441</v>
      </c>
      <c r="J82" s="278"/>
      <c r="K82" s="292"/>
    </row>
    <row r="83" spans="2:11" s="1" customFormat="1" ht="15" customHeight="1">
      <c r="B83" s="303"/>
      <c r="C83" s="304" t="s">
        <v>1442</v>
      </c>
      <c r="D83" s="304"/>
      <c r="E83" s="304"/>
      <c r="F83" s="305" t="s">
        <v>1437</v>
      </c>
      <c r="G83" s="304"/>
      <c r="H83" s="304" t="s">
        <v>1443</v>
      </c>
      <c r="I83" s="304" t="s">
        <v>1433</v>
      </c>
      <c r="J83" s="304">
        <v>15</v>
      </c>
      <c r="K83" s="292"/>
    </row>
    <row r="84" spans="2:11" s="1" customFormat="1" ht="15" customHeight="1">
      <c r="B84" s="303"/>
      <c r="C84" s="304" t="s">
        <v>1444</v>
      </c>
      <c r="D84" s="304"/>
      <c r="E84" s="304"/>
      <c r="F84" s="305" t="s">
        <v>1437</v>
      </c>
      <c r="G84" s="304"/>
      <c r="H84" s="304" t="s">
        <v>1445</v>
      </c>
      <c r="I84" s="304" t="s">
        <v>1433</v>
      </c>
      <c r="J84" s="304">
        <v>15</v>
      </c>
      <c r="K84" s="292"/>
    </row>
    <row r="85" spans="2:11" s="1" customFormat="1" ht="15" customHeight="1">
      <c r="B85" s="303"/>
      <c r="C85" s="304" t="s">
        <v>1446</v>
      </c>
      <c r="D85" s="304"/>
      <c r="E85" s="304"/>
      <c r="F85" s="305" t="s">
        <v>1437</v>
      </c>
      <c r="G85" s="304"/>
      <c r="H85" s="304" t="s">
        <v>1447</v>
      </c>
      <c r="I85" s="304" t="s">
        <v>1433</v>
      </c>
      <c r="J85" s="304">
        <v>20</v>
      </c>
      <c r="K85" s="292"/>
    </row>
    <row r="86" spans="2:11" s="1" customFormat="1" ht="15" customHeight="1">
      <c r="B86" s="303"/>
      <c r="C86" s="304" t="s">
        <v>1448</v>
      </c>
      <c r="D86" s="304"/>
      <c r="E86" s="304"/>
      <c r="F86" s="305" t="s">
        <v>1437</v>
      </c>
      <c r="G86" s="304"/>
      <c r="H86" s="304" t="s">
        <v>1449</v>
      </c>
      <c r="I86" s="304" t="s">
        <v>1433</v>
      </c>
      <c r="J86" s="304">
        <v>20</v>
      </c>
      <c r="K86" s="292"/>
    </row>
    <row r="87" spans="2:11" s="1" customFormat="1" ht="15" customHeight="1">
      <c r="B87" s="303"/>
      <c r="C87" s="278" t="s">
        <v>1450</v>
      </c>
      <c r="D87" s="278"/>
      <c r="E87" s="278"/>
      <c r="F87" s="301" t="s">
        <v>1437</v>
      </c>
      <c r="G87" s="302"/>
      <c r="H87" s="278" t="s">
        <v>1451</v>
      </c>
      <c r="I87" s="278" t="s">
        <v>1433</v>
      </c>
      <c r="J87" s="278">
        <v>50</v>
      </c>
      <c r="K87" s="292"/>
    </row>
    <row r="88" spans="2:11" s="1" customFormat="1" ht="15" customHeight="1">
      <c r="B88" s="303"/>
      <c r="C88" s="278" t="s">
        <v>1452</v>
      </c>
      <c r="D88" s="278"/>
      <c r="E88" s="278"/>
      <c r="F88" s="301" t="s">
        <v>1437</v>
      </c>
      <c r="G88" s="302"/>
      <c r="H88" s="278" t="s">
        <v>1453</v>
      </c>
      <c r="I88" s="278" t="s">
        <v>1433</v>
      </c>
      <c r="J88" s="278">
        <v>20</v>
      </c>
      <c r="K88" s="292"/>
    </row>
    <row r="89" spans="2:11" s="1" customFormat="1" ht="15" customHeight="1">
      <c r="B89" s="303"/>
      <c r="C89" s="278" t="s">
        <v>1454</v>
      </c>
      <c r="D89" s="278"/>
      <c r="E89" s="278"/>
      <c r="F89" s="301" t="s">
        <v>1437</v>
      </c>
      <c r="G89" s="302"/>
      <c r="H89" s="278" t="s">
        <v>1455</v>
      </c>
      <c r="I89" s="278" t="s">
        <v>1433</v>
      </c>
      <c r="J89" s="278">
        <v>20</v>
      </c>
      <c r="K89" s="292"/>
    </row>
    <row r="90" spans="2:11" s="1" customFormat="1" ht="15" customHeight="1">
      <c r="B90" s="303"/>
      <c r="C90" s="278" t="s">
        <v>1456</v>
      </c>
      <c r="D90" s="278"/>
      <c r="E90" s="278"/>
      <c r="F90" s="301" t="s">
        <v>1437</v>
      </c>
      <c r="G90" s="302"/>
      <c r="H90" s="278" t="s">
        <v>1457</v>
      </c>
      <c r="I90" s="278" t="s">
        <v>1433</v>
      </c>
      <c r="J90" s="278">
        <v>50</v>
      </c>
      <c r="K90" s="292"/>
    </row>
    <row r="91" spans="2:11" s="1" customFormat="1" ht="15" customHeight="1">
      <c r="B91" s="303"/>
      <c r="C91" s="278" t="s">
        <v>1458</v>
      </c>
      <c r="D91" s="278"/>
      <c r="E91" s="278"/>
      <c r="F91" s="301" t="s">
        <v>1437</v>
      </c>
      <c r="G91" s="302"/>
      <c r="H91" s="278" t="s">
        <v>1458</v>
      </c>
      <c r="I91" s="278" t="s">
        <v>1433</v>
      </c>
      <c r="J91" s="278">
        <v>50</v>
      </c>
      <c r="K91" s="292"/>
    </row>
    <row r="92" spans="2:11" s="1" customFormat="1" ht="15" customHeight="1">
      <c r="B92" s="303"/>
      <c r="C92" s="278" t="s">
        <v>1459</v>
      </c>
      <c r="D92" s="278"/>
      <c r="E92" s="278"/>
      <c r="F92" s="301" t="s">
        <v>1437</v>
      </c>
      <c r="G92" s="302"/>
      <c r="H92" s="278" t="s">
        <v>1460</v>
      </c>
      <c r="I92" s="278" t="s">
        <v>1433</v>
      </c>
      <c r="J92" s="278">
        <v>255</v>
      </c>
      <c r="K92" s="292"/>
    </row>
    <row r="93" spans="2:11" s="1" customFormat="1" ht="15" customHeight="1">
      <c r="B93" s="303"/>
      <c r="C93" s="278" t="s">
        <v>1461</v>
      </c>
      <c r="D93" s="278"/>
      <c r="E93" s="278"/>
      <c r="F93" s="301" t="s">
        <v>1431</v>
      </c>
      <c r="G93" s="302"/>
      <c r="H93" s="278" t="s">
        <v>1462</v>
      </c>
      <c r="I93" s="278" t="s">
        <v>1463</v>
      </c>
      <c r="J93" s="278"/>
      <c r="K93" s="292"/>
    </row>
    <row r="94" spans="2:11" s="1" customFormat="1" ht="15" customHeight="1">
      <c r="B94" s="303"/>
      <c r="C94" s="278" t="s">
        <v>1464</v>
      </c>
      <c r="D94" s="278"/>
      <c r="E94" s="278"/>
      <c r="F94" s="301" t="s">
        <v>1431</v>
      </c>
      <c r="G94" s="302"/>
      <c r="H94" s="278" t="s">
        <v>1465</v>
      </c>
      <c r="I94" s="278" t="s">
        <v>1466</v>
      </c>
      <c r="J94" s="278"/>
      <c r="K94" s="292"/>
    </row>
    <row r="95" spans="2:11" s="1" customFormat="1" ht="15" customHeight="1">
      <c r="B95" s="303"/>
      <c r="C95" s="278" t="s">
        <v>1467</v>
      </c>
      <c r="D95" s="278"/>
      <c r="E95" s="278"/>
      <c r="F95" s="301" t="s">
        <v>1431</v>
      </c>
      <c r="G95" s="302"/>
      <c r="H95" s="278" t="s">
        <v>1467</v>
      </c>
      <c r="I95" s="278" t="s">
        <v>1466</v>
      </c>
      <c r="J95" s="278"/>
      <c r="K95" s="292"/>
    </row>
    <row r="96" spans="2:11" s="1" customFormat="1" ht="15" customHeight="1">
      <c r="B96" s="303"/>
      <c r="C96" s="278" t="s">
        <v>41</v>
      </c>
      <c r="D96" s="278"/>
      <c r="E96" s="278"/>
      <c r="F96" s="301" t="s">
        <v>1431</v>
      </c>
      <c r="G96" s="302"/>
      <c r="H96" s="278" t="s">
        <v>1468</v>
      </c>
      <c r="I96" s="278" t="s">
        <v>1466</v>
      </c>
      <c r="J96" s="278"/>
      <c r="K96" s="292"/>
    </row>
    <row r="97" spans="2:11" s="1" customFormat="1" ht="15" customHeight="1">
      <c r="B97" s="303"/>
      <c r="C97" s="278" t="s">
        <v>51</v>
      </c>
      <c r="D97" s="278"/>
      <c r="E97" s="278"/>
      <c r="F97" s="301" t="s">
        <v>1431</v>
      </c>
      <c r="G97" s="302"/>
      <c r="H97" s="278" t="s">
        <v>1469</v>
      </c>
      <c r="I97" s="278" t="s">
        <v>1466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1470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1425</v>
      </c>
      <c r="D103" s="293"/>
      <c r="E103" s="293"/>
      <c r="F103" s="293" t="s">
        <v>1426</v>
      </c>
      <c r="G103" s="294"/>
      <c r="H103" s="293" t="s">
        <v>57</v>
      </c>
      <c r="I103" s="293" t="s">
        <v>60</v>
      </c>
      <c r="J103" s="293" t="s">
        <v>1427</v>
      </c>
      <c r="K103" s="292"/>
    </row>
    <row r="104" spans="2:11" s="1" customFormat="1" ht="17.25" customHeight="1">
      <c r="B104" s="290"/>
      <c r="C104" s="295" t="s">
        <v>1428</v>
      </c>
      <c r="D104" s="295"/>
      <c r="E104" s="295"/>
      <c r="F104" s="296" t="s">
        <v>1429</v>
      </c>
      <c r="G104" s="297"/>
      <c r="H104" s="295"/>
      <c r="I104" s="295"/>
      <c r="J104" s="295" t="s">
        <v>1430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56</v>
      </c>
      <c r="D106" s="300"/>
      <c r="E106" s="300"/>
      <c r="F106" s="301" t="s">
        <v>1431</v>
      </c>
      <c r="G106" s="278"/>
      <c r="H106" s="278" t="s">
        <v>1471</v>
      </c>
      <c r="I106" s="278" t="s">
        <v>1433</v>
      </c>
      <c r="J106" s="278">
        <v>20</v>
      </c>
      <c r="K106" s="292"/>
    </row>
    <row r="107" spans="2:11" s="1" customFormat="1" ht="15" customHeight="1">
      <c r="B107" s="290"/>
      <c r="C107" s="278" t="s">
        <v>1434</v>
      </c>
      <c r="D107" s="278"/>
      <c r="E107" s="278"/>
      <c r="F107" s="301" t="s">
        <v>1431</v>
      </c>
      <c r="G107" s="278"/>
      <c r="H107" s="278" t="s">
        <v>1471</v>
      </c>
      <c r="I107" s="278" t="s">
        <v>1433</v>
      </c>
      <c r="J107" s="278">
        <v>120</v>
      </c>
      <c r="K107" s="292"/>
    </row>
    <row r="108" spans="2:11" s="1" customFormat="1" ht="15" customHeight="1">
      <c r="B108" s="303"/>
      <c r="C108" s="278" t="s">
        <v>1436</v>
      </c>
      <c r="D108" s="278"/>
      <c r="E108" s="278"/>
      <c r="F108" s="301" t="s">
        <v>1437</v>
      </c>
      <c r="G108" s="278"/>
      <c r="H108" s="278" t="s">
        <v>1471</v>
      </c>
      <c r="I108" s="278" t="s">
        <v>1433</v>
      </c>
      <c r="J108" s="278">
        <v>50</v>
      </c>
      <c r="K108" s="292"/>
    </row>
    <row r="109" spans="2:11" s="1" customFormat="1" ht="15" customHeight="1">
      <c r="B109" s="303"/>
      <c r="C109" s="278" t="s">
        <v>1439</v>
      </c>
      <c r="D109" s="278"/>
      <c r="E109" s="278"/>
      <c r="F109" s="301" t="s">
        <v>1431</v>
      </c>
      <c r="G109" s="278"/>
      <c r="H109" s="278" t="s">
        <v>1471</v>
      </c>
      <c r="I109" s="278" t="s">
        <v>1441</v>
      </c>
      <c r="J109" s="278"/>
      <c r="K109" s="292"/>
    </row>
    <row r="110" spans="2:11" s="1" customFormat="1" ht="15" customHeight="1">
      <c r="B110" s="303"/>
      <c r="C110" s="278" t="s">
        <v>1450</v>
      </c>
      <c r="D110" s="278"/>
      <c r="E110" s="278"/>
      <c r="F110" s="301" t="s">
        <v>1437</v>
      </c>
      <c r="G110" s="278"/>
      <c r="H110" s="278" t="s">
        <v>1471</v>
      </c>
      <c r="I110" s="278" t="s">
        <v>1433</v>
      </c>
      <c r="J110" s="278">
        <v>50</v>
      </c>
      <c r="K110" s="292"/>
    </row>
    <row r="111" spans="2:11" s="1" customFormat="1" ht="15" customHeight="1">
      <c r="B111" s="303"/>
      <c r="C111" s="278" t="s">
        <v>1458</v>
      </c>
      <c r="D111" s="278"/>
      <c r="E111" s="278"/>
      <c r="F111" s="301" t="s">
        <v>1437</v>
      </c>
      <c r="G111" s="278"/>
      <c r="H111" s="278" t="s">
        <v>1471</v>
      </c>
      <c r="I111" s="278" t="s">
        <v>1433</v>
      </c>
      <c r="J111" s="278">
        <v>50</v>
      </c>
      <c r="K111" s="292"/>
    </row>
    <row r="112" spans="2:11" s="1" customFormat="1" ht="15" customHeight="1">
      <c r="B112" s="303"/>
      <c r="C112" s="278" t="s">
        <v>1456</v>
      </c>
      <c r="D112" s="278"/>
      <c r="E112" s="278"/>
      <c r="F112" s="301" t="s">
        <v>1437</v>
      </c>
      <c r="G112" s="278"/>
      <c r="H112" s="278" t="s">
        <v>1471</v>
      </c>
      <c r="I112" s="278" t="s">
        <v>1433</v>
      </c>
      <c r="J112" s="278">
        <v>50</v>
      </c>
      <c r="K112" s="292"/>
    </row>
    <row r="113" spans="2:11" s="1" customFormat="1" ht="15" customHeight="1">
      <c r="B113" s="303"/>
      <c r="C113" s="278" t="s">
        <v>56</v>
      </c>
      <c r="D113" s="278"/>
      <c r="E113" s="278"/>
      <c r="F113" s="301" t="s">
        <v>1431</v>
      </c>
      <c r="G113" s="278"/>
      <c r="H113" s="278" t="s">
        <v>1472</v>
      </c>
      <c r="I113" s="278" t="s">
        <v>1433</v>
      </c>
      <c r="J113" s="278">
        <v>20</v>
      </c>
      <c r="K113" s="292"/>
    </row>
    <row r="114" spans="2:11" s="1" customFormat="1" ht="15" customHeight="1">
      <c r="B114" s="303"/>
      <c r="C114" s="278" t="s">
        <v>1473</v>
      </c>
      <c r="D114" s="278"/>
      <c r="E114" s="278"/>
      <c r="F114" s="301" t="s">
        <v>1431</v>
      </c>
      <c r="G114" s="278"/>
      <c r="H114" s="278" t="s">
        <v>1474</v>
      </c>
      <c r="I114" s="278" t="s">
        <v>1433</v>
      </c>
      <c r="J114" s="278">
        <v>120</v>
      </c>
      <c r="K114" s="292"/>
    </row>
    <row r="115" spans="2:11" s="1" customFormat="1" ht="15" customHeight="1">
      <c r="B115" s="303"/>
      <c r="C115" s="278" t="s">
        <v>41</v>
      </c>
      <c r="D115" s="278"/>
      <c r="E115" s="278"/>
      <c r="F115" s="301" t="s">
        <v>1431</v>
      </c>
      <c r="G115" s="278"/>
      <c r="H115" s="278" t="s">
        <v>1475</v>
      </c>
      <c r="I115" s="278" t="s">
        <v>1466</v>
      </c>
      <c r="J115" s="278"/>
      <c r="K115" s="292"/>
    </row>
    <row r="116" spans="2:11" s="1" customFormat="1" ht="15" customHeight="1">
      <c r="B116" s="303"/>
      <c r="C116" s="278" t="s">
        <v>51</v>
      </c>
      <c r="D116" s="278"/>
      <c r="E116" s="278"/>
      <c r="F116" s="301" t="s">
        <v>1431</v>
      </c>
      <c r="G116" s="278"/>
      <c r="H116" s="278" t="s">
        <v>1476</v>
      </c>
      <c r="I116" s="278" t="s">
        <v>1466</v>
      </c>
      <c r="J116" s="278"/>
      <c r="K116" s="292"/>
    </row>
    <row r="117" spans="2:11" s="1" customFormat="1" ht="15" customHeight="1">
      <c r="B117" s="303"/>
      <c r="C117" s="278" t="s">
        <v>60</v>
      </c>
      <c r="D117" s="278"/>
      <c r="E117" s="278"/>
      <c r="F117" s="301" t="s">
        <v>1431</v>
      </c>
      <c r="G117" s="278"/>
      <c r="H117" s="278" t="s">
        <v>1477</v>
      </c>
      <c r="I117" s="278" t="s">
        <v>1478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1479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1425</v>
      </c>
      <c r="D123" s="293"/>
      <c r="E123" s="293"/>
      <c r="F123" s="293" t="s">
        <v>1426</v>
      </c>
      <c r="G123" s="294"/>
      <c r="H123" s="293" t="s">
        <v>57</v>
      </c>
      <c r="I123" s="293" t="s">
        <v>60</v>
      </c>
      <c r="J123" s="293" t="s">
        <v>1427</v>
      </c>
      <c r="K123" s="322"/>
    </row>
    <row r="124" spans="2:11" s="1" customFormat="1" ht="17.25" customHeight="1">
      <c r="B124" s="321"/>
      <c r="C124" s="295" t="s">
        <v>1428</v>
      </c>
      <c r="D124" s="295"/>
      <c r="E124" s="295"/>
      <c r="F124" s="296" t="s">
        <v>1429</v>
      </c>
      <c r="G124" s="297"/>
      <c r="H124" s="295"/>
      <c r="I124" s="295"/>
      <c r="J124" s="295" t="s">
        <v>1430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1434</v>
      </c>
      <c r="D126" s="300"/>
      <c r="E126" s="300"/>
      <c r="F126" s="301" t="s">
        <v>1431</v>
      </c>
      <c r="G126" s="278"/>
      <c r="H126" s="278" t="s">
        <v>1471</v>
      </c>
      <c r="I126" s="278" t="s">
        <v>1433</v>
      </c>
      <c r="J126" s="278">
        <v>120</v>
      </c>
      <c r="K126" s="326"/>
    </row>
    <row r="127" spans="2:11" s="1" customFormat="1" ht="15" customHeight="1">
      <c r="B127" s="323"/>
      <c r="C127" s="278" t="s">
        <v>1480</v>
      </c>
      <c r="D127" s="278"/>
      <c r="E127" s="278"/>
      <c r="F127" s="301" t="s">
        <v>1431</v>
      </c>
      <c r="G127" s="278"/>
      <c r="H127" s="278" t="s">
        <v>1481</v>
      </c>
      <c r="I127" s="278" t="s">
        <v>1433</v>
      </c>
      <c r="J127" s="278" t="s">
        <v>1482</v>
      </c>
      <c r="K127" s="326"/>
    </row>
    <row r="128" spans="2:11" s="1" customFormat="1" ht="15" customHeight="1">
      <c r="B128" s="323"/>
      <c r="C128" s="278" t="s">
        <v>1379</v>
      </c>
      <c r="D128" s="278"/>
      <c r="E128" s="278"/>
      <c r="F128" s="301" t="s">
        <v>1431</v>
      </c>
      <c r="G128" s="278"/>
      <c r="H128" s="278" t="s">
        <v>1483</v>
      </c>
      <c r="I128" s="278" t="s">
        <v>1433</v>
      </c>
      <c r="J128" s="278" t="s">
        <v>1482</v>
      </c>
      <c r="K128" s="326"/>
    </row>
    <row r="129" spans="2:11" s="1" customFormat="1" ht="15" customHeight="1">
      <c r="B129" s="323"/>
      <c r="C129" s="278" t="s">
        <v>1442</v>
      </c>
      <c r="D129" s="278"/>
      <c r="E129" s="278"/>
      <c r="F129" s="301" t="s">
        <v>1437</v>
      </c>
      <c r="G129" s="278"/>
      <c r="H129" s="278" t="s">
        <v>1443</v>
      </c>
      <c r="I129" s="278" t="s">
        <v>1433</v>
      </c>
      <c r="J129" s="278">
        <v>15</v>
      </c>
      <c r="K129" s="326"/>
    </row>
    <row r="130" spans="2:11" s="1" customFormat="1" ht="15" customHeight="1">
      <c r="B130" s="323"/>
      <c r="C130" s="304" t="s">
        <v>1444</v>
      </c>
      <c r="D130" s="304"/>
      <c r="E130" s="304"/>
      <c r="F130" s="305" t="s">
        <v>1437</v>
      </c>
      <c r="G130" s="304"/>
      <c r="H130" s="304" t="s">
        <v>1445</v>
      </c>
      <c r="I130" s="304" t="s">
        <v>1433</v>
      </c>
      <c r="J130" s="304">
        <v>15</v>
      </c>
      <c r="K130" s="326"/>
    </row>
    <row r="131" spans="2:11" s="1" customFormat="1" ht="15" customHeight="1">
      <c r="B131" s="323"/>
      <c r="C131" s="304" t="s">
        <v>1446</v>
      </c>
      <c r="D131" s="304"/>
      <c r="E131" s="304"/>
      <c r="F131" s="305" t="s">
        <v>1437</v>
      </c>
      <c r="G131" s="304"/>
      <c r="H131" s="304" t="s">
        <v>1447</v>
      </c>
      <c r="I131" s="304" t="s">
        <v>1433</v>
      </c>
      <c r="J131" s="304">
        <v>20</v>
      </c>
      <c r="K131" s="326"/>
    </row>
    <row r="132" spans="2:11" s="1" customFormat="1" ht="15" customHeight="1">
      <c r="B132" s="323"/>
      <c r="C132" s="304" t="s">
        <v>1448</v>
      </c>
      <c r="D132" s="304"/>
      <c r="E132" s="304"/>
      <c r="F132" s="305" t="s">
        <v>1437</v>
      </c>
      <c r="G132" s="304"/>
      <c r="H132" s="304" t="s">
        <v>1449</v>
      </c>
      <c r="I132" s="304" t="s">
        <v>1433</v>
      </c>
      <c r="J132" s="304">
        <v>20</v>
      </c>
      <c r="K132" s="326"/>
    </row>
    <row r="133" spans="2:11" s="1" customFormat="1" ht="15" customHeight="1">
      <c r="B133" s="323"/>
      <c r="C133" s="278" t="s">
        <v>1436</v>
      </c>
      <c r="D133" s="278"/>
      <c r="E133" s="278"/>
      <c r="F133" s="301" t="s">
        <v>1437</v>
      </c>
      <c r="G133" s="278"/>
      <c r="H133" s="278" t="s">
        <v>1471</v>
      </c>
      <c r="I133" s="278" t="s">
        <v>1433</v>
      </c>
      <c r="J133" s="278">
        <v>50</v>
      </c>
      <c r="K133" s="326"/>
    </row>
    <row r="134" spans="2:11" s="1" customFormat="1" ht="15" customHeight="1">
      <c r="B134" s="323"/>
      <c r="C134" s="278" t="s">
        <v>1450</v>
      </c>
      <c r="D134" s="278"/>
      <c r="E134" s="278"/>
      <c r="F134" s="301" t="s">
        <v>1437</v>
      </c>
      <c r="G134" s="278"/>
      <c r="H134" s="278" t="s">
        <v>1471</v>
      </c>
      <c r="I134" s="278" t="s">
        <v>1433</v>
      </c>
      <c r="J134" s="278">
        <v>50</v>
      </c>
      <c r="K134" s="326"/>
    </row>
    <row r="135" spans="2:11" s="1" customFormat="1" ht="15" customHeight="1">
      <c r="B135" s="323"/>
      <c r="C135" s="278" t="s">
        <v>1456</v>
      </c>
      <c r="D135" s="278"/>
      <c r="E135" s="278"/>
      <c r="F135" s="301" t="s">
        <v>1437</v>
      </c>
      <c r="G135" s="278"/>
      <c r="H135" s="278" t="s">
        <v>1471</v>
      </c>
      <c r="I135" s="278" t="s">
        <v>1433</v>
      </c>
      <c r="J135" s="278">
        <v>50</v>
      </c>
      <c r="K135" s="326"/>
    </row>
    <row r="136" spans="2:11" s="1" customFormat="1" ht="15" customHeight="1">
      <c r="B136" s="323"/>
      <c r="C136" s="278" t="s">
        <v>1458</v>
      </c>
      <c r="D136" s="278"/>
      <c r="E136" s="278"/>
      <c r="F136" s="301" t="s">
        <v>1437</v>
      </c>
      <c r="G136" s="278"/>
      <c r="H136" s="278" t="s">
        <v>1471</v>
      </c>
      <c r="I136" s="278" t="s">
        <v>1433</v>
      </c>
      <c r="J136" s="278">
        <v>50</v>
      </c>
      <c r="K136" s="326"/>
    </row>
    <row r="137" spans="2:11" s="1" customFormat="1" ht="15" customHeight="1">
      <c r="B137" s="323"/>
      <c r="C137" s="278" t="s">
        <v>1459</v>
      </c>
      <c r="D137" s="278"/>
      <c r="E137" s="278"/>
      <c r="F137" s="301" t="s">
        <v>1437</v>
      </c>
      <c r="G137" s="278"/>
      <c r="H137" s="278" t="s">
        <v>1484</v>
      </c>
      <c r="I137" s="278" t="s">
        <v>1433</v>
      </c>
      <c r="J137" s="278">
        <v>255</v>
      </c>
      <c r="K137" s="326"/>
    </row>
    <row r="138" spans="2:11" s="1" customFormat="1" ht="15" customHeight="1">
      <c r="B138" s="323"/>
      <c r="C138" s="278" t="s">
        <v>1461</v>
      </c>
      <c r="D138" s="278"/>
      <c r="E138" s="278"/>
      <c r="F138" s="301" t="s">
        <v>1431</v>
      </c>
      <c r="G138" s="278"/>
      <c r="H138" s="278" t="s">
        <v>1485</v>
      </c>
      <c r="I138" s="278" t="s">
        <v>1463</v>
      </c>
      <c r="J138" s="278"/>
      <c r="K138" s="326"/>
    </row>
    <row r="139" spans="2:11" s="1" customFormat="1" ht="15" customHeight="1">
      <c r="B139" s="323"/>
      <c r="C139" s="278" t="s">
        <v>1464</v>
      </c>
      <c r="D139" s="278"/>
      <c r="E139" s="278"/>
      <c r="F139" s="301" t="s">
        <v>1431</v>
      </c>
      <c r="G139" s="278"/>
      <c r="H139" s="278" t="s">
        <v>1486</v>
      </c>
      <c r="I139" s="278" t="s">
        <v>1466</v>
      </c>
      <c r="J139" s="278"/>
      <c r="K139" s="326"/>
    </row>
    <row r="140" spans="2:11" s="1" customFormat="1" ht="15" customHeight="1">
      <c r="B140" s="323"/>
      <c r="C140" s="278" t="s">
        <v>1467</v>
      </c>
      <c r="D140" s="278"/>
      <c r="E140" s="278"/>
      <c r="F140" s="301" t="s">
        <v>1431</v>
      </c>
      <c r="G140" s="278"/>
      <c r="H140" s="278" t="s">
        <v>1467</v>
      </c>
      <c r="I140" s="278" t="s">
        <v>1466</v>
      </c>
      <c r="J140" s="278"/>
      <c r="K140" s="326"/>
    </row>
    <row r="141" spans="2:11" s="1" customFormat="1" ht="15" customHeight="1">
      <c r="B141" s="323"/>
      <c r="C141" s="278" t="s">
        <v>41</v>
      </c>
      <c r="D141" s="278"/>
      <c r="E141" s="278"/>
      <c r="F141" s="301" t="s">
        <v>1431</v>
      </c>
      <c r="G141" s="278"/>
      <c r="H141" s="278" t="s">
        <v>1487</v>
      </c>
      <c r="I141" s="278" t="s">
        <v>1466</v>
      </c>
      <c r="J141" s="278"/>
      <c r="K141" s="326"/>
    </row>
    <row r="142" spans="2:11" s="1" customFormat="1" ht="15" customHeight="1">
      <c r="B142" s="323"/>
      <c r="C142" s="278" t="s">
        <v>1488</v>
      </c>
      <c r="D142" s="278"/>
      <c r="E142" s="278"/>
      <c r="F142" s="301" t="s">
        <v>1431</v>
      </c>
      <c r="G142" s="278"/>
      <c r="H142" s="278" t="s">
        <v>1489</v>
      </c>
      <c r="I142" s="278" t="s">
        <v>1466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1490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1425</v>
      </c>
      <c r="D148" s="293"/>
      <c r="E148" s="293"/>
      <c r="F148" s="293" t="s">
        <v>1426</v>
      </c>
      <c r="G148" s="294"/>
      <c r="H148" s="293" t="s">
        <v>57</v>
      </c>
      <c r="I148" s="293" t="s">
        <v>60</v>
      </c>
      <c r="J148" s="293" t="s">
        <v>1427</v>
      </c>
      <c r="K148" s="292"/>
    </row>
    <row r="149" spans="2:11" s="1" customFormat="1" ht="17.25" customHeight="1">
      <c r="B149" s="290"/>
      <c r="C149" s="295" t="s">
        <v>1428</v>
      </c>
      <c r="D149" s="295"/>
      <c r="E149" s="295"/>
      <c r="F149" s="296" t="s">
        <v>1429</v>
      </c>
      <c r="G149" s="297"/>
      <c r="H149" s="295"/>
      <c r="I149" s="295"/>
      <c r="J149" s="295" t="s">
        <v>1430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1434</v>
      </c>
      <c r="D151" s="278"/>
      <c r="E151" s="278"/>
      <c r="F151" s="331" t="s">
        <v>1431</v>
      </c>
      <c r="G151" s="278"/>
      <c r="H151" s="330" t="s">
        <v>1471</v>
      </c>
      <c r="I151" s="330" t="s">
        <v>1433</v>
      </c>
      <c r="J151" s="330">
        <v>120</v>
      </c>
      <c r="K151" s="326"/>
    </row>
    <row r="152" spans="2:11" s="1" customFormat="1" ht="15" customHeight="1">
      <c r="B152" s="303"/>
      <c r="C152" s="330" t="s">
        <v>1480</v>
      </c>
      <c r="D152" s="278"/>
      <c r="E152" s="278"/>
      <c r="F152" s="331" t="s">
        <v>1431</v>
      </c>
      <c r="G152" s="278"/>
      <c r="H152" s="330" t="s">
        <v>1491</v>
      </c>
      <c r="I152" s="330" t="s">
        <v>1433</v>
      </c>
      <c r="J152" s="330" t="s">
        <v>1482</v>
      </c>
      <c r="K152" s="326"/>
    </row>
    <row r="153" spans="2:11" s="1" customFormat="1" ht="15" customHeight="1">
      <c r="B153" s="303"/>
      <c r="C153" s="330" t="s">
        <v>1379</v>
      </c>
      <c r="D153" s="278"/>
      <c r="E153" s="278"/>
      <c r="F153" s="331" t="s">
        <v>1431</v>
      </c>
      <c r="G153" s="278"/>
      <c r="H153" s="330" t="s">
        <v>1492</v>
      </c>
      <c r="I153" s="330" t="s">
        <v>1433</v>
      </c>
      <c r="J153" s="330" t="s">
        <v>1482</v>
      </c>
      <c r="K153" s="326"/>
    </row>
    <row r="154" spans="2:11" s="1" customFormat="1" ht="15" customHeight="1">
      <c r="B154" s="303"/>
      <c r="C154" s="330" t="s">
        <v>1436</v>
      </c>
      <c r="D154" s="278"/>
      <c r="E154" s="278"/>
      <c r="F154" s="331" t="s">
        <v>1437</v>
      </c>
      <c r="G154" s="278"/>
      <c r="H154" s="330" t="s">
        <v>1471</v>
      </c>
      <c r="I154" s="330" t="s">
        <v>1433</v>
      </c>
      <c r="J154" s="330">
        <v>50</v>
      </c>
      <c r="K154" s="326"/>
    </row>
    <row r="155" spans="2:11" s="1" customFormat="1" ht="15" customHeight="1">
      <c r="B155" s="303"/>
      <c r="C155" s="330" t="s">
        <v>1439</v>
      </c>
      <c r="D155" s="278"/>
      <c r="E155" s="278"/>
      <c r="F155" s="331" t="s">
        <v>1431</v>
      </c>
      <c r="G155" s="278"/>
      <c r="H155" s="330" t="s">
        <v>1471</v>
      </c>
      <c r="I155" s="330" t="s">
        <v>1441</v>
      </c>
      <c r="J155" s="330"/>
      <c r="K155" s="326"/>
    </row>
    <row r="156" spans="2:11" s="1" customFormat="1" ht="15" customHeight="1">
      <c r="B156" s="303"/>
      <c r="C156" s="330" t="s">
        <v>1450</v>
      </c>
      <c r="D156" s="278"/>
      <c r="E156" s="278"/>
      <c r="F156" s="331" t="s">
        <v>1437</v>
      </c>
      <c r="G156" s="278"/>
      <c r="H156" s="330" t="s">
        <v>1471</v>
      </c>
      <c r="I156" s="330" t="s">
        <v>1433</v>
      </c>
      <c r="J156" s="330">
        <v>50</v>
      </c>
      <c r="K156" s="326"/>
    </row>
    <row r="157" spans="2:11" s="1" customFormat="1" ht="15" customHeight="1">
      <c r="B157" s="303"/>
      <c r="C157" s="330" t="s">
        <v>1458</v>
      </c>
      <c r="D157" s="278"/>
      <c r="E157" s="278"/>
      <c r="F157" s="331" t="s">
        <v>1437</v>
      </c>
      <c r="G157" s="278"/>
      <c r="H157" s="330" t="s">
        <v>1471</v>
      </c>
      <c r="I157" s="330" t="s">
        <v>1433</v>
      </c>
      <c r="J157" s="330">
        <v>50</v>
      </c>
      <c r="K157" s="326"/>
    </row>
    <row r="158" spans="2:11" s="1" customFormat="1" ht="15" customHeight="1">
      <c r="B158" s="303"/>
      <c r="C158" s="330" t="s">
        <v>1456</v>
      </c>
      <c r="D158" s="278"/>
      <c r="E158" s="278"/>
      <c r="F158" s="331" t="s">
        <v>1437</v>
      </c>
      <c r="G158" s="278"/>
      <c r="H158" s="330" t="s">
        <v>1471</v>
      </c>
      <c r="I158" s="330" t="s">
        <v>1433</v>
      </c>
      <c r="J158" s="330">
        <v>50</v>
      </c>
      <c r="K158" s="326"/>
    </row>
    <row r="159" spans="2:11" s="1" customFormat="1" ht="15" customHeight="1">
      <c r="B159" s="303"/>
      <c r="C159" s="330" t="s">
        <v>85</v>
      </c>
      <c r="D159" s="278"/>
      <c r="E159" s="278"/>
      <c r="F159" s="331" t="s">
        <v>1431</v>
      </c>
      <c r="G159" s="278"/>
      <c r="H159" s="330" t="s">
        <v>1493</v>
      </c>
      <c r="I159" s="330" t="s">
        <v>1433</v>
      </c>
      <c r="J159" s="330" t="s">
        <v>1494</v>
      </c>
      <c r="K159" s="326"/>
    </row>
    <row r="160" spans="2:11" s="1" customFormat="1" ht="15" customHeight="1">
      <c r="B160" s="303"/>
      <c r="C160" s="330" t="s">
        <v>1495</v>
      </c>
      <c r="D160" s="278"/>
      <c r="E160" s="278"/>
      <c r="F160" s="331" t="s">
        <v>1431</v>
      </c>
      <c r="G160" s="278"/>
      <c r="H160" s="330" t="s">
        <v>1496</v>
      </c>
      <c r="I160" s="330" t="s">
        <v>1466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1497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1425</v>
      </c>
      <c r="D166" s="293"/>
      <c r="E166" s="293"/>
      <c r="F166" s="293" t="s">
        <v>1426</v>
      </c>
      <c r="G166" s="335"/>
      <c r="H166" s="336" t="s">
        <v>57</v>
      </c>
      <c r="I166" s="336" t="s">
        <v>60</v>
      </c>
      <c r="J166" s="293" t="s">
        <v>1427</v>
      </c>
      <c r="K166" s="270"/>
    </row>
    <row r="167" spans="2:11" s="1" customFormat="1" ht="17.25" customHeight="1">
      <c r="B167" s="271"/>
      <c r="C167" s="295" t="s">
        <v>1428</v>
      </c>
      <c r="D167" s="295"/>
      <c r="E167" s="295"/>
      <c r="F167" s="296" t="s">
        <v>1429</v>
      </c>
      <c r="G167" s="337"/>
      <c r="H167" s="338"/>
      <c r="I167" s="338"/>
      <c r="J167" s="295" t="s">
        <v>1430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1434</v>
      </c>
      <c r="D169" s="278"/>
      <c r="E169" s="278"/>
      <c r="F169" s="301" t="s">
        <v>1431</v>
      </c>
      <c r="G169" s="278"/>
      <c r="H169" s="278" t="s">
        <v>1471</v>
      </c>
      <c r="I169" s="278" t="s">
        <v>1433</v>
      </c>
      <c r="J169" s="278">
        <v>120</v>
      </c>
      <c r="K169" s="326"/>
    </row>
    <row r="170" spans="2:11" s="1" customFormat="1" ht="15" customHeight="1">
      <c r="B170" s="303"/>
      <c r="C170" s="278" t="s">
        <v>1480</v>
      </c>
      <c r="D170" s="278"/>
      <c r="E170" s="278"/>
      <c r="F170" s="301" t="s">
        <v>1431</v>
      </c>
      <c r="G170" s="278"/>
      <c r="H170" s="278" t="s">
        <v>1481</v>
      </c>
      <c r="I170" s="278" t="s">
        <v>1433</v>
      </c>
      <c r="J170" s="278" t="s">
        <v>1482</v>
      </c>
      <c r="K170" s="326"/>
    </row>
    <row r="171" spans="2:11" s="1" customFormat="1" ht="15" customHeight="1">
      <c r="B171" s="303"/>
      <c r="C171" s="278" t="s">
        <v>1379</v>
      </c>
      <c r="D171" s="278"/>
      <c r="E171" s="278"/>
      <c r="F171" s="301" t="s">
        <v>1431</v>
      </c>
      <c r="G171" s="278"/>
      <c r="H171" s="278" t="s">
        <v>1498</v>
      </c>
      <c r="I171" s="278" t="s">
        <v>1433</v>
      </c>
      <c r="J171" s="278" t="s">
        <v>1482</v>
      </c>
      <c r="K171" s="326"/>
    </row>
    <row r="172" spans="2:11" s="1" customFormat="1" ht="15" customHeight="1">
      <c r="B172" s="303"/>
      <c r="C172" s="278" t="s">
        <v>1436</v>
      </c>
      <c r="D172" s="278"/>
      <c r="E172" s="278"/>
      <c r="F172" s="301" t="s">
        <v>1437</v>
      </c>
      <c r="G172" s="278"/>
      <c r="H172" s="278" t="s">
        <v>1498</v>
      </c>
      <c r="I172" s="278" t="s">
        <v>1433</v>
      </c>
      <c r="J172" s="278">
        <v>50</v>
      </c>
      <c r="K172" s="326"/>
    </row>
    <row r="173" spans="2:11" s="1" customFormat="1" ht="15" customHeight="1">
      <c r="B173" s="303"/>
      <c r="C173" s="278" t="s">
        <v>1439</v>
      </c>
      <c r="D173" s="278"/>
      <c r="E173" s="278"/>
      <c r="F173" s="301" t="s">
        <v>1431</v>
      </c>
      <c r="G173" s="278"/>
      <c r="H173" s="278" t="s">
        <v>1498</v>
      </c>
      <c r="I173" s="278" t="s">
        <v>1441</v>
      </c>
      <c r="J173" s="278"/>
      <c r="K173" s="326"/>
    </row>
    <row r="174" spans="2:11" s="1" customFormat="1" ht="15" customHeight="1">
      <c r="B174" s="303"/>
      <c r="C174" s="278" t="s">
        <v>1450</v>
      </c>
      <c r="D174" s="278"/>
      <c r="E174" s="278"/>
      <c r="F174" s="301" t="s">
        <v>1437</v>
      </c>
      <c r="G174" s="278"/>
      <c r="H174" s="278" t="s">
        <v>1498</v>
      </c>
      <c r="I174" s="278" t="s">
        <v>1433</v>
      </c>
      <c r="J174" s="278">
        <v>50</v>
      </c>
      <c r="K174" s="326"/>
    </row>
    <row r="175" spans="2:11" s="1" customFormat="1" ht="15" customHeight="1">
      <c r="B175" s="303"/>
      <c r="C175" s="278" t="s">
        <v>1458</v>
      </c>
      <c r="D175" s="278"/>
      <c r="E175" s="278"/>
      <c r="F175" s="301" t="s">
        <v>1437</v>
      </c>
      <c r="G175" s="278"/>
      <c r="H175" s="278" t="s">
        <v>1498</v>
      </c>
      <c r="I175" s="278" t="s">
        <v>1433</v>
      </c>
      <c r="J175" s="278">
        <v>50</v>
      </c>
      <c r="K175" s="326"/>
    </row>
    <row r="176" spans="2:11" s="1" customFormat="1" ht="15" customHeight="1">
      <c r="B176" s="303"/>
      <c r="C176" s="278" t="s">
        <v>1456</v>
      </c>
      <c r="D176" s="278"/>
      <c r="E176" s="278"/>
      <c r="F176" s="301" t="s">
        <v>1437</v>
      </c>
      <c r="G176" s="278"/>
      <c r="H176" s="278" t="s">
        <v>1498</v>
      </c>
      <c r="I176" s="278" t="s">
        <v>1433</v>
      </c>
      <c r="J176" s="278">
        <v>50</v>
      </c>
      <c r="K176" s="326"/>
    </row>
    <row r="177" spans="2:11" s="1" customFormat="1" ht="15" customHeight="1">
      <c r="B177" s="303"/>
      <c r="C177" s="278" t="s">
        <v>121</v>
      </c>
      <c r="D177" s="278"/>
      <c r="E177" s="278"/>
      <c r="F177" s="301" t="s">
        <v>1431</v>
      </c>
      <c r="G177" s="278"/>
      <c r="H177" s="278" t="s">
        <v>1499</v>
      </c>
      <c r="I177" s="278" t="s">
        <v>1500</v>
      </c>
      <c r="J177" s="278"/>
      <c r="K177" s="326"/>
    </row>
    <row r="178" spans="2:11" s="1" customFormat="1" ht="15" customHeight="1">
      <c r="B178" s="303"/>
      <c r="C178" s="278" t="s">
        <v>60</v>
      </c>
      <c r="D178" s="278"/>
      <c r="E178" s="278"/>
      <c r="F178" s="301" t="s">
        <v>1431</v>
      </c>
      <c r="G178" s="278"/>
      <c r="H178" s="278" t="s">
        <v>1501</v>
      </c>
      <c r="I178" s="278" t="s">
        <v>1502</v>
      </c>
      <c r="J178" s="278">
        <v>1</v>
      </c>
      <c r="K178" s="326"/>
    </row>
    <row r="179" spans="2:11" s="1" customFormat="1" ht="15" customHeight="1">
      <c r="B179" s="303"/>
      <c r="C179" s="278" t="s">
        <v>56</v>
      </c>
      <c r="D179" s="278"/>
      <c r="E179" s="278"/>
      <c r="F179" s="301" t="s">
        <v>1431</v>
      </c>
      <c r="G179" s="278"/>
      <c r="H179" s="278" t="s">
        <v>1503</v>
      </c>
      <c r="I179" s="278" t="s">
        <v>1433</v>
      </c>
      <c r="J179" s="278">
        <v>20</v>
      </c>
      <c r="K179" s="326"/>
    </row>
    <row r="180" spans="2:11" s="1" customFormat="1" ht="15" customHeight="1">
      <c r="B180" s="303"/>
      <c r="C180" s="278" t="s">
        <v>57</v>
      </c>
      <c r="D180" s="278"/>
      <c r="E180" s="278"/>
      <c r="F180" s="301" t="s">
        <v>1431</v>
      </c>
      <c r="G180" s="278"/>
      <c r="H180" s="278" t="s">
        <v>1504</v>
      </c>
      <c r="I180" s="278" t="s">
        <v>1433</v>
      </c>
      <c r="J180" s="278">
        <v>255</v>
      </c>
      <c r="K180" s="326"/>
    </row>
    <row r="181" spans="2:11" s="1" customFormat="1" ht="15" customHeight="1">
      <c r="B181" s="303"/>
      <c r="C181" s="278" t="s">
        <v>122</v>
      </c>
      <c r="D181" s="278"/>
      <c r="E181" s="278"/>
      <c r="F181" s="301" t="s">
        <v>1431</v>
      </c>
      <c r="G181" s="278"/>
      <c r="H181" s="278" t="s">
        <v>1395</v>
      </c>
      <c r="I181" s="278" t="s">
        <v>1433</v>
      </c>
      <c r="J181" s="278">
        <v>10</v>
      </c>
      <c r="K181" s="326"/>
    </row>
    <row r="182" spans="2:11" s="1" customFormat="1" ht="15" customHeight="1">
      <c r="B182" s="303"/>
      <c r="C182" s="278" t="s">
        <v>123</v>
      </c>
      <c r="D182" s="278"/>
      <c r="E182" s="278"/>
      <c r="F182" s="301" t="s">
        <v>1431</v>
      </c>
      <c r="G182" s="278"/>
      <c r="H182" s="278" t="s">
        <v>1505</v>
      </c>
      <c r="I182" s="278" t="s">
        <v>1466</v>
      </c>
      <c r="J182" s="278"/>
      <c r="K182" s="326"/>
    </row>
    <row r="183" spans="2:11" s="1" customFormat="1" ht="15" customHeight="1">
      <c r="B183" s="303"/>
      <c r="C183" s="278" t="s">
        <v>1506</v>
      </c>
      <c r="D183" s="278"/>
      <c r="E183" s="278"/>
      <c r="F183" s="301" t="s">
        <v>1431</v>
      </c>
      <c r="G183" s="278"/>
      <c r="H183" s="278" t="s">
        <v>1507</v>
      </c>
      <c r="I183" s="278" t="s">
        <v>1466</v>
      </c>
      <c r="J183" s="278"/>
      <c r="K183" s="326"/>
    </row>
    <row r="184" spans="2:11" s="1" customFormat="1" ht="15" customHeight="1">
      <c r="B184" s="303"/>
      <c r="C184" s="278" t="s">
        <v>1495</v>
      </c>
      <c r="D184" s="278"/>
      <c r="E184" s="278"/>
      <c r="F184" s="301" t="s">
        <v>1431</v>
      </c>
      <c r="G184" s="278"/>
      <c r="H184" s="278" t="s">
        <v>1508</v>
      </c>
      <c r="I184" s="278" t="s">
        <v>1466</v>
      </c>
      <c r="J184" s="278"/>
      <c r="K184" s="326"/>
    </row>
    <row r="185" spans="2:11" s="1" customFormat="1" ht="15" customHeight="1">
      <c r="B185" s="303"/>
      <c r="C185" s="278" t="s">
        <v>125</v>
      </c>
      <c r="D185" s="278"/>
      <c r="E185" s="278"/>
      <c r="F185" s="301" t="s">
        <v>1437</v>
      </c>
      <c r="G185" s="278"/>
      <c r="H185" s="278" t="s">
        <v>1509</v>
      </c>
      <c r="I185" s="278" t="s">
        <v>1433</v>
      </c>
      <c r="J185" s="278">
        <v>50</v>
      </c>
      <c r="K185" s="326"/>
    </row>
    <row r="186" spans="2:11" s="1" customFormat="1" ht="15" customHeight="1">
      <c r="B186" s="303"/>
      <c r="C186" s="278" t="s">
        <v>1510</v>
      </c>
      <c r="D186" s="278"/>
      <c r="E186" s="278"/>
      <c r="F186" s="301" t="s">
        <v>1437</v>
      </c>
      <c r="G186" s="278"/>
      <c r="H186" s="278" t="s">
        <v>1511</v>
      </c>
      <c r="I186" s="278" t="s">
        <v>1512</v>
      </c>
      <c r="J186" s="278"/>
      <c r="K186" s="326"/>
    </row>
    <row r="187" spans="2:11" s="1" customFormat="1" ht="15" customHeight="1">
      <c r="B187" s="303"/>
      <c r="C187" s="278" t="s">
        <v>1513</v>
      </c>
      <c r="D187" s="278"/>
      <c r="E187" s="278"/>
      <c r="F187" s="301" t="s">
        <v>1437</v>
      </c>
      <c r="G187" s="278"/>
      <c r="H187" s="278" t="s">
        <v>1514</v>
      </c>
      <c r="I187" s="278" t="s">
        <v>1512</v>
      </c>
      <c r="J187" s="278"/>
      <c r="K187" s="326"/>
    </row>
    <row r="188" spans="2:11" s="1" customFormat="1" ht="15" customHeight="1">
      <c r="B188" s="303"/>
      <c r="C188" s="278" t="s">
        <v>1515</v>
      </c>
      <c r="D188" s="278"/>
      <c r="E188" s="278"/>
      <c r="F188" s="301" t="s">
        <v>1437</v>
      </c>
      <c r="G188" s="278"/>
      <c r="H188" s="278" t="s">
        <v>1516</v>
      </c>
      <c r="I188" s="278" t="s">
        <v>1512</v>
      </c>
      <c r="J188" s="278"/>
      <c r="K188" s="326"/>
    </row>
    <row r="189" spans="2:11" s="1" customFormat="1" ht="15" customHeight="1">
      <c r="B189" s="303"/>
      <c r="C189" s="339" t="s">
        <v>1517</v>
      </c>
      <c r="D189" s="278"/>
      <c r="E189" s="278"/>
      <c r="F189" s="301" t="s">
        <v>1437</v>
      </c>
      <c r="G189" s="278"/>
      <c r="H189" s="278" t="s">
        <v>1518</v>
      </c>
      <c r="I189" s="278" t="s">
        <v>1519</v>
      </c>
      <c r="J189" s="340" t="s">
        <v>1520</v>
      </c>
      <c r="K189" s="326"/>
    </row>
    <row r="190" spans="2:11" s="1" customFormat="1" ht="15" customHeight="1">
      <c r="B190" s="303"/>
      <c r="C190" s="339" t="s">
        <v>45</v>
      </c>
      <c r="D190" s="278"/>
      <c r="E190" s="278"/>
      <c r="F190" s="301" t="s">
        <v>1431</v>
      </c>
      <c r="G190" s="278"/>
      <c r="H190" s="275" t="s">
        <v>1521</v>
      </c>
      <c r="I190" s="278" t="s">
        <v>1522</v>
      </c>
      <c r="J190" s="278"/>
      <c r="K190" s="326"/>
    </row>
    <row r="191" spans="2:11" s="1" customFormat="1" ht="15" customHeight="1">
      <c r="B191" s="303"/>
      <c r="C191" s="339" t="s">
        <v>1523</v>
      </c>
      <c r="D191" s="278"/>
      <c r="E191" s="278"/>
      <c r="F191" s="301" t="s">
        <v>1431</v>
      </c>
      <c r="G191" s="278"/>
      <c r="H191" s="278" t="s">
        <v>1524</v>
      </c>
      <c r="I191" s="278" t="s">
        <v>1466</v>
      </c>
      <c r="J191" s="278"/>
      <c r="K191" s="326"/>
    </row>
    <row r="192" spans="2:11" s="1" customFormat="1" ht="15" customHeight="1">
      <c r="B192" s="303"/>
      <c r="C192" s="339" t="s">
        <v>1525</v>
      </c>
      <c r="D192" s="278"/>
      <c r="E192" s="278"/>
      <c r="F192" s="301" t="s">
        <v>1431</v>
      </c>
      <c r="G192" s="278"/>
      <c r="H192" s="278" t="s">
        <v>1526</v>
      </c>
      <c r="I192" s="278" t="s">
        <v>1466</v>
      </c>
      <c r="J192" s="278"/>
      <c r="K192" s="326"/>
    </row>
    <row r="193" spans="2:11" s="1" customFormat="1" ht="15" customHeight="1">
      <c r="B193" s="303"/>
      <c r="C193" s="339" t="s">
        <v>1527</v>
      </c>
      <c r="D193" s="278"/>
      <c r="E193" s="278"/>
      <c r="F193" s="301" t="s">
        <v>1437</v>
      </c>
      <c r="G193" s="278"/>
      <c r="H193" s="278" t="s">
        <v>1528</v>
      </c>
      <c r="I193" s="278" t="s">
        <v>1466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1529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1530</v>
      </c>
      <c r="D200" s="342"/>
      <c r="E200" s="342"/>
      <c r="F200" s="342" t="s">
        <v>1531</v>
      </c>
      <c r="G200" s="343"/>
      <c r="H200" s="342" t="s">
        <v>1532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1522</v>
      </c>
      <c r="D202" s="278"/>
      <c r="E202" s="278"/>
      <c r="F202" s="301" t="s">
        <v>46</v>
      </c>
      <c r="G202" s="278"/>
      <c r="H202" s="278" t="s">
        <v>1533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47</v>
      </c>
      <c r="G203" s="278"/>
      <c r="H203" s="278" t="s">
        <v>1534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50</v>
      </c>
      <c r="G204" s="278"/>
      <c r="H204" s="278" t="s">
        <v>1535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48</v>
      </c>
      <c r="G205" s="278"/>
      <c r="H205" s="278" t="s">
        <v>1536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49</v>
      </c>
      <c r="G206" s="278"/>
      <c r="H206" s="278" t="s">
        <v>1537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1478</v>
      </c>
      <c r="D208" s="278"/>
      <c r="E208" s="278"/>
      <c r="F208" s="301" t="s">
        <v>79</v>
      </c>
      <c r="G208" s="278"/>
      <c r="H208" s="278" t="s">
        <v>1538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1373</v>
      </c>
      <c r="G209" s="278"/>
      <c r="H209" s="278" t="s">
        <v>1374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1371</v>
      </c>
      <c r="G210" s="278"/>
      <c r="H210" s="278" t="s">
        <v>1539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1375</v>
      </c>
      <c r="G211" s="339"/>
      <c r="H211" s="330" t="s">
        <v>1376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1377</v>
      </c>
      <c r="G212" s="339"/>
      <c r="H212" s="330" t="s">
        <v>1540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1502</v>
      </c>
      <c r="D214" s="278"/>
      <c r="E214" s="278"/>
      <c r="F214" s="301">
        <v>1</v>
      </c>
      <c r="G214" s="339"/>
      <c r="H214" s="330" t="s">
        <v>1541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1542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1543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1544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2023-12-15T06:21:07Z</dcterms:created>
  <dcterms:modified xsi:type="dcterms:W3CDTF">2023-12-15T06:21:14Z</dcterms:modified>
  <cp:category/>
  <cp:version/>
  <cp:contentType/>
  <cp:contentStatus/>
</cp:coreProperties>
</file>