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SO 000" sheetId="2" r:id="rId2"/>
    <sheet name="SO 101" sheetId="3" r:id="rId3"/>
    <sheet name="SO 201" sheetId="4" r:id="rId4"/>
  </sheets>
  <definedNames/>
  <calcPr fullCalcOnLoad="1"/>
</workbook>
</file>

<file path=xl/sharedStrings.xml><?xml version="1.0" encoding="utf-8"?>
<sst xmlns="http://schemas.openxmlformats.org/spreadsheetml/2006/main" count="1780" uniqueCount="611">
  <si>
    <t>Rekapitulace ceny</t>
  </si>
  <si>
    <t>Stavba: 2020-031 - REKONSTRUKCE MK NA P. P. Č. 497 K. Ú. DOLNÍ ŽLEB</t>
  </si>
  <si>
    <t xml:space="preserve">Varianta:  - 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</si>
  <si>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</si>
  <si>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</si>
  <si>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</si>
  <si>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</si>
  <si>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</si>
  <si>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</si>
  <si>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</si>
  <si>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</si>
  <si>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</si>
  <si>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</si>
  <si>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</si>
  <si>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2020-031</t>
  </si>
  <si>
    <t>REKONSTRUKCE MK NA P. P. Č. 497 K. Ú. DOLNÍ ŽLEB</t>
  </si>
  <si>
    <t>O</t>
  </si>
  <si>
    <t>Rozpočet:</t>
  </si>
  <si>
    <t>0,00</t>
  </si>
  <si>
    <t>15,00</t>
  </si>
  <si>
    <t>21,00</t>
  </si>
  <si>
    <t>3</t>
  </si>
  <si>
    <t>2</t>
  </si>
  <si>
    <t>SO 000</t>
  </si>
  <si>
    <t>VEDLEJŠÍ A OSTATNÍ NÁKLADY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</si>
  <si>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</si>
  <si>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</si>
  <si>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</si>
  <si>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</si>
  <si>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</si>
  <si>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</si>
  <si>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</si>
  <si>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</si>
  <si>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</si>
  <si>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</si>
  <si>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</si>
  <si>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</si>
  <si>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</si>
  <si>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</si>
  <si>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</si>
  <si>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</si>
  <si>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</si>
  <si>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</si>
  <si>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</si>
  <si>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</si>
  <si>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02720</t>
  </si>
  <si>
    <t>a</t>
  </si>
  <si>
    <t>POMOC PRÁCE ZŘÍZ NEBO ZAJIŠŤ REGULACI A OCHRANU DOPRAVY</t>
  </si>
  <si>
    <t>KČ</t>
  </si>
  <si>
    <t>PP</t>
  </si>
  <si>
    <t>DOPRAVNĚ INŽENÝRSKÁ OPATŘENÍ VČETNĚ OZNAČENÍ STAVBY, VČETNĚ NÁJMU A ÚDRŽBY ZNAČEK A ZAŘÍZENÍ PO CELOU DOBU VÝSTAVBY</t>
  </si>
  <si>
    <t>VV</t>
  </si>
  <si>
    <t/>
  </si>
  <si>
    <t>TS</t>
  </si>
  <si>
    <t>Položka zahrnuje:  
- veškeré náklady spojené s objednatelem požadovanými zařízeními  
Položka nezahrnuje:  
- x</t>
  </si>
  <si>
    <t>b</t>
  </si>
  <si>
    <t>KPL</t>
  </si>
  <si>
    <t>PŘÍPLATEK ZA ZTÍŽENÉ PODMÍNKY NA DOPRAVU MATERIÁLU - MALÁ TECHNIKA, PŘEKLÁDKA MATERIÁLU, MEZIDEPONIE</t>
  </si>
  <si>
    <t>02730</t>
  </si>
  <si>
    <t>POMOC PRÁCE ZŘÍZ NEBO ZAJIŠŤ OCHRANU INŽENÝRSKÝCH SÍTÍ</t>
  </si>
  <si>
    <t>OCHRANA STÁVAJÍCÍHO PODZEMNÍHO VEDENÍ CETIN, a.s. DLE POŽADAVKU SPRÁVCE</t>
  </si>
  <si>
    <t>Položka zahrnuje:  
- veškeré náklady spojené s ochranou inženýrských sítí  
Položka nezahrnuje:  
- x</t>
  </si>
  <si>
    <t>02911</t>
  </si>
  <si>
    <t>OSTATNÍ POŽADAVKY - GEODETICKÉ ZAMĚŘENÍ</t>
  </si>
  <si>
    <t>SMĚROVÉ A VÝŠKOVÉ VYTYČENÍ STAVBY, KONTROLA PROVÁDĚNÍ NÁSYPŮ, KONTROLNÍ MĚŘENÍ, VYTYČENÍ INŽENÝRSKÝCH SÍTÍ</t>
  </si>
  <si>
    <t>Položka zahrnuje:  
- veškeré náklady spojené s objednatelem požadovanými pracemi  
Položka nezahrnuje:  
- x</t>
  </si>
  <si>
    <t>02920</t>
  </si>
  <si>
    <t>OSTATNÍ POŽADAVKY - OCHRANA ŽIVOTNÍHO PROSTŘEDÍ</t>
  </si>
  <si>
    <t>DOČASNÉ PŘESUNUTÍ OKRASNÉHO KEŘE NA POZEMKU Č. 115 A PO DOKONČENÍ STAVBY JEHO UVEDENÍ DO PŮVODNÍHO STAVU, DLE POŽADAVKU MAJITELE.</t>
  </si>
  <si>
    <t>02943</t>
  </si>
  <si>
    <t>OSTATNÍ POŽADAVKY - VYPRACOVÁNÍ RDS</t>
  </si>
  <si>
    <t>REALIZAČNÍ DOKUMENTACE STAVBY</t>
  </si>
  <si>
    <t>7</t>
  </si>
  <si>
    <t>02944</t>
  </si>
  <si>
    <t>OSTAT POŽADAVKY - DOKUMENTACE SKUTEČ PROVEDENÍ V DIGIT FORMĚ</t>
  </si>
  <si>
    <t>DOKUMENTACE SKUTEČNÉHO PROVEDENÍ V TIŠTĚNÉ I DIGITÁLNÍ FORMĚ</t>
  </si>
  <si>
    <t>8</t>
  </si>
  <si>
    <t>02945</t>
  </si>
  <si>
    <t>OSTAT POŽADAVKY - GEOMETRICKÝ PLÁN</t>
  </si>
  <si>
    <t>PODKLADY PRO MAJETKOPRÁVNÍ VYPOŘÁDÁNÍ, GEOMETRICKÝ PLÁN BUDE POTVRZEN A SCHVÁLEN PŘÍSLUŠNÝM KATASTRÁLNÍM ÚŘADEM</t>
  </si>
  <si>
    <t>Položka zahrnuje:         
- přípravu podkladů, vyhotovení žádosti pro vklad na katastrální úřad  
- polní práce spojené s vyhotovením geometrického plánu  
- výpočetní a grafické kancelářské práce  
- úřední ověření výsledného elaborátu  
- schválení návrhu vkladu do katastru nemovitostí příslušným katastrálním úřadem  
Položka nezahrnuje:  
- x</t>
  </si>
  <si>
    <t>02950</t>
  </si>
  <si>
    <t>OSTATNÍ POŽADAVKY - POSUDKY, KONTROLY, REVIZNÍ ZPRÁVY</t>
  </si>
  <si>
    <t>PASPORTIZACE A OZNAČENÍ ZDÍ A OPLOCENÍ</t>
  </si>
  <si>
    <t>02960</t>
  </si>
  <si>
    <t>OSTATNÍ POŽADAVKY - ODBORNÝ DOZOR</t>
  </si>
  <si>
    <t>ODBORNÝ GEOLOGICKÝ DOZOR STAVBY</t>
  </si>
  <si>
    <t>11</t>
  </si>
  <si>
    <t>PŘÍTOMNOST DENDROLOGA NA STAVBĚ</t>
  </si>
  <si>
    <t>SO 101</t>
  </si>
  <si>
    <t>OPRAVA KOMUNIKACE</t>
  </si>
  <si>
    <t>014102</t>
  </si>
  <si>
    <t>POPLATKY ZA SKLÁDKU</t>
  </si>
  <si>
    <t>T</t>
  </si>
  <si>
    <t>ZEMINA</t>
  </si>
  <si>
    <t>z pol. č. 129957: 0,1m2*36,0m*2,0t/m3=7,200 [A]t 
z pol. č. 17120.a: 1803,58m3*2,0t/m3=3 607,160 [B]t 
Celkem: A+B=3 614,360 [C]t</t>
  </si>
  <si>
    <t>Položka zahrnuje:  
- veškeré poplatky provozovateli skládky související s uložením odpadu na skládce.  
Položka nezahrnuje:  
- x</t>
  </si>
  <si>
    <t>ZEMINA, POLOŽKA BUDE ČERPÁNA NA ŽÁDOST TDS A INVESTORA</t>
  </si>
  <si>
    <t>z pol. č. 17120.b: 67,5m3*2,0t/m3=135,000 [A]t</t>
  </si>
  <si>
    <t>c</t>
  </si>
  <si>
    <t>ASFALT</t>
  </si>
  <si>
    <t>z pol. č. 11313: 11,4m3*2,2t/m3=25,080 [A]t</t>
  </si>
  <si>
    <t>d</t>
  </si>
  <si>
    <t>ŽELEZOBETON</t>
  </si>
  <si>
    <t>z pol. č.11316: 228,0m3*2,4t/m3=547,200 [A]t</t>
  </si>
  <si>
    <t>e</t>
  </si>
  <si>
    <t>PROSTÝ BETON</t>
  </si>
  <si>
    <t>z pol. č. 96611: 4,24m3*2,2t/m3=9,328 [A]t 
z pol. č. 96615: 4,125m3*2,2t/m3=9,075 [B]t 
z pol. č. 96687: 8ks*0,25t/ks=2,000 [C]t 
Celkem: A+B+C=20,403 [D]t</t>
  </si>
  <si>
    <t>f</t>
  </si>
  <si>
    <t>KÁMEN</t>
  </si>
  <si>
    <t>z pol. č. 96612: 5,4m3*2,5t/m3=13,500 [A]t</t>
  </si>
  <si>
    <t>g</t>
  </si>
  <si>
    <t>PROSTÝ BETON, POLOŽKA BUDE ČERPÁNA NA ŽÁDOST TDS A INVESTORA</t>
  </si>
  <si>
    <t>z pol. č. 966357: 34,0m/2,0m*840kg/m/1000=14,280 [A]t</t>
  </si>
  <si>
    <t>h</t>
  </si>
  <si>
    <t>DŘEVO + OSTATNÍ MATERIÁL Z OPLOCENÍ</t>
  </si>
  <si>
    <t>z pol. č. 966841: 180,0m*0,1t/m=18,000 [A]t</t>
  </si>
  <si>
    <t>02710</t>
  </si>
  <si>
    <t>POMOC PRÁCE ZŘÍZ NEBO ZAJIŠŤ OBJÍŽĎKY A PŘÍSTUP CESTY</t>
  </si>
  <si>
    <t>PŘEJEZDOVÉ PLECHY, ZŘÍZENÍ A ODSTRANĚNÍ, POLOŽKA BUDE ČERPÁNA NA ŽÁDOST TDS A INVESTORA</t>
  </si>
  <si>
    <t>Položka zahrnuje:  
- veškeré náklady spojené se zřízením nebo zajištěním objížďky a přístupové cesty  
Položka nezahrnuje:  
- x</t>
  </si>
  <si>
    <t>02811</t>
  </si>
  <si>
    <t>PRŮZKUMNÉ PRÁCE GEOTECHNICKÉ NA POVRCHU</t>
  </si>
  <si>
    <t>STATICKÉ ZATĚŽOVACÍ ZKOUŠKY PRO OVĚŘENÍ ÚNOSNOSTI ZEMNÍ PLÁNĚ A PODKLADNÍCH VRSTEV, CELKEM 12 KS ZKOUŠEK</t>
  </si>
  <si>
    <t>Zemní práce</t>
  </si>
  <si>
    <t>11120</t>
  </si>
  <si>
    <t>ODSTRANĚNÍ KŘOVIN</t>
  </si>
  <si>
    <t>M2</t>
  </si>
  <si>
    <t>NALOŽENÍ, ODVOZ A LIKVIDACE SOUVISLE ZAPOJENÉHO POROSTU</t>
  </si>
  <si>
    <t>digitálně odměřeno ze situace 
424,0m2=424,000 [A]m2</t>
  </si>
  <si>
    <t>Položka zahrnuje: 
- dopravu dřevin bez ohledu na vzdálenost 
- spálení na hromadách nebo štěpkování 
Položka nezahrnuje: 
- x</t>
  </si>
  <si>
    <t>12</t>
  </si>
  <si>
    <t>11221</t>
  </si>
  <si>
    <t>ODSTRANĚNÍ PAŘEZŮ D DO 0,5M</t>
  </si>
  <si>
    <t>KUS</t>
  </si>
  <si>
    <t>VČ. NALOŽENÍ, ODVOZU A LIKVIDACE</t>
  </si>
  <si>
    <t>62ks=62,000 [A]ks</t>
  </si>
  <si>
    <t>Položka zahrnuje zejména:  
- vytrhání nebo vykopání pařezů  
- veškeré zemní práce spojené s odstraněním pařezů  
- dopravu a uložení pařezů, případně další práce s nimi dle pokynů zadávací dokumentace  
- zásyp jam po pařezech.  
Položka nezahrnuje:  
- x  
Způsob měření:  
- počet pařezů se měří v [ks] vytrhaných nebo vykopaných pařezů, průměr pařezu je uvažován dle stromu ve výšce 1,3m nad terénem, u stávajícího pařezu se stanoví jako změřený průměr vynásobený  koeficientem 1/1,38.</t>
  </si>
  <si>
    <t>13</t>
  </si>
  <si>
    <t>11222</t>
  </si>
  <si>
    <t>ODSTRANĚNÍ PAŘEZŮ D DO 0,9M</t>
  </si>
  <si>
    <t>1ks=1,000 [A]ks</t>
  </si>
  <si>
    <t>14</t>
  </si>
  <si>
    <t>11313</t>
  </si>
  <si>
    <t>ODSTRANĚNÍ KRYTU ZPEVNĚNÝCH PLOCH S ASFALTOVÝM POJIVEM</t>
  </si>
  <si>
    <t>M3</t>
  </si>
  <si>
    <t>VČ. NALOŽENÍ A ODVOZU A ULOŽENÍ DO RECYKLAČNÍHO STŘEDISKA,POPLATEK ZA SKLÁDKU UVEDEN V POLOŽCE 014102.c</t>
  </si>
  <si>
    <t>digitálně odměřeno ze situace 
pozůstatky asf. vrstvy na panelech - předpoklád 10% z plochy: (1140,0m2*0,1)*0,1m=11,400 [A]m3</t>
  </si>
  <si>
    <t>Položka zahrnuje:  
- veškerou manipulaci s vybouranou sutí a s vybouranými hmotami vč. uložení na skládku.   
Položka nezahrnuje:  
-  poplatek za skládku, který se vykazuje v položce 0141** (s výjimkou malého množství bouraného materiálu, kde je možné poplatek zahrnout do jednotkové ceny bourání – tento fakt musí být uveden v doplňujícím textu k položce).</t>
  </si>
  <si>
    <t>15</t>
  </si>
  <si>
    <t>11316</t>
  </si>
  <si>
    <t>ODSTRANĚNÍ KRYTU ZPEVNĚNÝCH PLOCH ZE SILNIČNÍCH DÍLCŮ</t>
  </si>
  <si>
    <t>VČ. NALOŽENÍ A ODVOZU A ULOŽENÍ DO RECYKLAČNÍHO STŘEDISKA,POPLATEK ZA SKLÁDKU UVEDEN V POLOŽCE 014102.d</t>
  </si>
  <si>
    <t>digitálně odměřeno ze situace 
bourání panelů - předpokládaná tl. 200 mm: 1140,0m2*0,2m=228,000 [A]m3</t>
  </si>
  <si>
    <t>Položka zahrnuje:  
- veškerou manipulaci s vybouranou sutí a s vybouranými hmotami vč. uložení na skládku.   
Položka nezahrnuje:  
-  poplatek za skládku, který se vykazuje v položce 0141** (s výjimkou malého množství bouraného materiálu, kde je možné poplatek zahrnout do jednotkové ceny bourání – tento fakt musí být uveden v doplňujícím textu k položce). jednotkové ceny bourání – tento fakt musí být uveden v doplňujícím textu k položce).</t>
  </si>
  <si>
    <t>16</t>
  </si>
  <si>
    <t>11524</t>
  </si>
  <si>
    <t>PŘEVEDENÍ VODY POTRUBÍM DN 400 NEBO ŽLABY R.O. DO 1,4M</t>
  </si>
  <si>
    <t>M</t>
  </si>
  <si>
    <t>PROVIZORNÍ PŘEVEDENÍ VODY KVŮLI POKLÁDCE BETONOVÝCH TRUB PRO PŘEVEDENÍ VODNÍHO TOKU PŘES SILNICI</t>
  </si>
  <si>
    <t>36,0m=36,000 [A]m</t>
  </si>
  <si>
    <t>Položka zahrnuje:  
- převedení vody na povrchu  
- zřízení, udržování a odstranění příslušného zařízení  
Položka nezahrnuje:  
- x  
Způsob měření:  
- převedení vody se uvádí buď průměrem potrubí (DN) nebo délkou rozvinutého obvodu žlabu (r.o.)</t>
  </si>
  <si>
    <t>17</t>
  </si>
  <si>
    <t>12110</t>
  </si>
  <si>
    <t>SEJMUTÍ ORNICE NEBO LESNÍ PŮDY</t>
  </si>
  <si>
    <t>V TL. 200 MM, VČ. NALOŽENÍ A ODVOZU NA DEPONII URČENOU ZHOTOVITELEM, BUDE POUŽITO NA STAVBĚ PRO ZPĚTNÉ OHUMUSOVÁNÍ, PŘEBYTEK ORNICE BUDE ODVEZEN NA MÍSTO URČENÉ INVESTOREM, ORNICE BUDE ZBAVENA KOŘENŮ 
(CELKEM PŘEBYTEK : 230,0-(75,6+16,5)=137,9 M3)</t>
  </si>
  <si>
    <t>digitálně odměřeno ze situace 
1150,0m2*0,2m=230,000 [A]m3</t>
  </si>
  <si>
    <t>Položka zahrnuje:  
- sejmutí ornice bez ohledu na tloušťku vrstvy  
-  její vodorovnou dopravu  
Položka nezahrnuje:  
- uložení na trvalou skládku</t>
  </si>
  <si>
    <t>18</t>
  </si>
  <si>
    <t>12273</t>
  </si>
  <si>
    <t>ODKOPÁVKY A PROKOPÁVKY OBECNÉ TŘ. I</t>
  </si>
  <si>
    <t>VČ. NALOŽENÍ A ODVOZU DO RECYKLAČNÍHO STŘEDISKA, POPLATEK ZA SKLÁDKU UVEDEN V POLOŽCE 014102.a</t>
  </si>
  <si>
    <t>digitálně odměřeno ze situace 
odstranění nezpevněných ploch - tl. 200 mm: 530,0m2*0,2m=106,000 [A]m3 
hodnota odečtena z výkazu hmot 
výkopové práce: 495,0m3=495,000 [B]m3 
výkopové práce pro výměnu AZ: 1047,0m3=1 047,000 [C]m3 
Celkem: A+B+C=1 648,000 [D]m3</t>
  </si>
  <si>
    <t>Položka zahrnuje:  
- vodorovnou a svislou dopravu,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pažení záporového a štětových stěn)  
- úpravu, ochranu a očištění dna, základové spáry, stěn a svahů  
- zhutnění podloží, případně i svahů vč. svahování  
- zřízení stupňů v podloží a lavic na svazích, není-li pro tyto práce zřízena samostatná položka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Položka nezahrnuje:  
-  uložení zeminy (na skládku, do násypu) ani poplatky za skládku, vykazují se v položce č.0141**</t>
  </si>
  <si>
    <t>19</t>
  </si>
  <si>
    <t>12573</t>
  </si>
  <si>
    <t>VYKOPÁVKY ZE ZEMNÍKŮ A SKLÁDEK TŘ. I</t>
  </si>
  <si>
    <t>ORNICE Z DEPONIE</t>
  </si>
  <si>
    <t>natěžení a dovoz ornice z deponie 
dle pol. č. 18220: 75,6m3=75,600 [A]m3 
dle pol. č. 18230: 16,5m3=16,500 [B]m3 
Celkem: A+B=92,100 [C]m3</t>
  </si>
  <si>
    <t>Položka zahrnuje:  
- vodorovnou a svislou dopravu,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ruční vykopávky, odstranění kořenů a napadávek  
- pažení, vzepření a rozepření vč. přepažování (vyjma pažení záporového a štětových stěn)  
- úpravu, ochranu a očištění dna, základové spáry, stěn a svahů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Položka nezahrnuje:  
- práce spojené s otvírkou zemníku</t>
  </si>
  <si>
    <t>20</t>
  </si>
  <si>
    <t>12673</t>
  </si>
  <si>
    <t>ZŘÍZENÍ STUPŇŮ V PODLOŽÍ NÁSYPŮ TŘ. I</t>
  </si>
  <si>
    <t>hodnota odečtena z výkazu hmot 
výkopové práce pro svahové stupně: 139,0m3=139,000 [A]m3</t>
  </si>
  <si>
    <t>Položka zahrnuje:  
- vodorovnou a svislou dopravu,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ruční vykopávky, odstranění kořenů a napadávek  
- pažení, vzepření a rozepření vč. přepažování (vyjma pažení záporového a štětových stěn)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Položka nezahrnuje:  
- uložení zeminy (na skládku, do násypu) ani poplatky za skládku, vykazují se v položce č.0141**</t>
  </si>
  <si>
    <t>21</t>
  </si>
  <si>
    <t>129957</t>
  </si>
  <si>
    <t>ČIŠTĚNÍ POTRUBÍ DN DO 500MM</t>
  </si>
  <si>
    <t>PROČIŠTĚNÍ PROPUSTKU TLAKOVOU VODOU, VČ. NALOŽENÍ, ODVOZU A ULOŽENÍ DO RECYKLAČNÍHO STŘEDISKA, POPLATEK ZA SKLÁDKU UVEDEN V POLOŽCE 014102.a</t>
  </si>
  <si>
    <t>stávající betonové trouby DN 500: 36,0m=36,000 [A]m</t>
  </si>
  <si>
    <t>Položka zahrnuje:  
- vodorovnou a svislou dopravu, přemístění, přeložení, manipulace s materiálem a uložení na skládku.  
Položka nezahrnuje:  
-  poplatek za skládku, který se vykazuje v položce 0141** (s výjimkou malého množství  materiálu, kde je možné poplatek zahrnout do jednotkové ceny položky – tento fakt musí být uveden v doplňujícím textu k položce)</t>
  </si>
  <si>
    <t>22</t>
  </si>
  <si>
    <t>13173</t>
  </si>
  <si>
    <t>HLOUBENÍ JAM ZAPAŽ I NEPAŽ TŘ. I</t>
  </si>
  <si>
    <t>výkop pro UV: 1,0m*1,0m*1,2m*9ks=10,800 [A]m3 
výkop pro kanalizační šachtu: 1,7m*1,7m*2,0m=5,780 [B]m3 
Celkem: A+B=16,580 [C]m3</t>
  </si>
  <si>
    <t>Položka zahrnuje:  
- vodorovnou a svislou dopravu,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pažení záporového 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Položka nezahrnuje:  
- uložení zeminy (na skládku, do násypu) ani poplatky za skládku, vykazují se v položce č.0141**</t>
  </si>
  <si>
    <t>23</t>
  </si>
  <si>
    <t>13273</t>
  </si>
  <si>
    <t>HLOUBENÍ RÝH ŠÍŘ DO 2M PAŽ I NEPAŽ TŘ. I</t>
  </si>
  <si>
    <t>VČ. NALOŽENÍ A ODVOZU DO RECYKLAČNÍHO STŘEDISKA, POPLATEK ZA SKLÁDKU UVEDEN V POLOŽCE 014102.b, 
POLOŽKA BUDE ČERPÁNA NA ŽÁDOST TDS A INVESTORA</t>
  </si>
  <si>
    <t>výkopové práce pro odstranění betonové trouby: 1,5m*1,25m*36,0m=67,500 [A]m3</t>
  </si>
  <si>
    <t>24</t>
  </si>
  <si>
    <t>17120</t>
  </si>
  <si>
    <t>ULOŽENÍ SYPANINY DO NÁSYPŮ A NA SKLÁDKY BEZ ZHUTNĚNÍ</t>
  </si>
  <si>
    <t>TRVALÁ SKLÁDKA</t>
  </si>
  <si>
    <t>uložení zeminy na trvalou skládku 
z pol. č. 12273: 1648,0m3=1 648,000 [A]m3 
z pol. č. 12673: 139,0m3=139,000 [B]m3 
z pol. č. 13173: 16,58m3=16,580 [C]m3 
Celkem: A+B+C=1 803,580 [D]m3</t>
  </si>
  <si>
    <t>Položka zahrnuje:  
- kompletní provedení zemní konstrukce do předepsaného tvaru  
- ošetření úložiště po celou dobu práce v něm vč. klimatických opatření  
- ztížení v okolí vedení, konstrukcí a objektů a jejich dočasné zajištění  
- ztížení provádění ve ztížených podmínkách a stísněných prostorech  
- ztížené ukládání sypaniny pod vodu  
- ukládání po vrstvách a po jiných nutných částech (figurách) vč. dosypávek  
- spouštění a nošení materiálu  
- úprava, očištění a ochrana podloží a svahů  
- svahování, uzavírání povrchů svahů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  
Položka nezahrnuje:  
- x</t>
  </si>
  <si>
    <t>25</t>
  </si>
  <si>
    <t>TRVALÁ SKLÁDKA, POLOŽKA BUDE ČERPÁNA NA ŽÁDOST TDS A INVESTORA</t>
  </si>
  <si>
    <t>uložení zeminy na trvalou skládku 
z pol. č. 13273: 67,5m3=67,500 [A]m3</t>
  </si>
  <si>
    <t>26</t>
  </si>
  <si>
    <t>17180</t>
  </si>
  <si>
    <t>ULOŽENÍ SYPANINY DO NÁSYPŮ Z NAKUPOVANÝCH MATERIÁLŮ</t>
  </si>
  <si>
    <t>SPECIFIKACE DLE DOKUMENTACE</t>
  </si>
  <si>
    <t>hodnota odečtena z výkazu hmot 
násyp: 58,0m3=58,000 [A]m3 
násyp pro svahové stupně: 139,0m3=139,000 [B]m3 
Celkem: A+B=197,000 [C]m3</t>
  </si>
  <si>
    <t>Položka zahrnuje:  
- kompletní provedení zemní konstrukce (násypového tělesa včetně aktivní zóny)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  
Položka nezahrnuje:  
- x</t>
  </si>
  <si>
    <t>27</t>
  </si>
  <si>
    <t>17481</t>
  </si>
  <si>
    <t>ZÁSYP JAM A RÝH Z NAKUPOVANÝCH MATERIÁLŮ</t>
  </si>
  <si>
    <t>ŠD, FR. 0-32 MM</t>
  </si>
  <si>
    <t>zásyp UV 
výpočet: výkop - objem šachty: 10,8m3-9ks*(3,14*0,275m*0,275m*1,2m)=8,235 [A]m3</t>
  </si>
  <si>
    <t>Položka zahrnuje:  
- kompletní provedení zemní konstrukce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  
Položka nezahrnuje:  
- x</t>
  </si>
  <si>
    <t>28</t>
  </si>
  <si>
    <t>18110</t>
  </si>
  <si>
    <t>ÚPRAVA PLÁNĚ SE ZHUTNĚNÍM V HORNINĚ TŘ. I</t>
  </si>
  <si>
    <t>digitálně odměřeno ze situace 
vozovka: 1400,0m2*1,05koef. rozš.=1 470,000 [A]m2 
konstrukce vjezdu: 22,0m2=22,000 [B]m2 
konstrukce sjezdu na pole: 25,0m2*1,15koef. rozš.=28,750 [C]m2 
Celkem: A+B+C=1 520,750 [D]m2</t>
  </si>
  <si>
    <t>Položka zahrnuje:  
- úpravu pláně včetně vyrovnání výškových rozdílů. Míru zhutnění určuje projekt.  
Položka nezahrnuje:  
- x</t>
  </si>
  <si>
    <t>29</t>
  </si>
  <si>
    <t>18220</t>
  </si>
  <si>
    <t>ROZPROSTŘENÍ ORNICE VE SVAHU</t>
  </si>
  <si>
    <t>TL. 150 MM</t>
  </si>
  <si>
    <t>digitálně odměřeno ze situace 
420,0m2*1,2koef. rozš.*0,15m=75,600 [A]m3</t>
  </si>
  <si>
    <t>Položka zahrnuje:  
- nutné přemístění ornice z dočasných skládek vzdálených do 50m  
- rozprostření ornice v předepsané tloušťce ve svahu přes 1:5  
Položka nezahrnuje:  
- x</t>
  </si>
  <si>
    <t>30</t>
  </si>
  <si>
    <t>18230</t>
  </si>
  <si>
    <t>ROZPROSTŘENÍ ORNICE V ROVINĚ</t>
  </si>
  <si>
    <t>digitálně odměřeno ze situace 
110,0m2*0,15m=16,500 [A]m3</t>
  </si>
  <si>
    <t>Položka zahrnuje:  
- nutné přemístění ornice z dočasných skládek vzdálených do 50m  
- rozprostření ornice v předepsané tloušťce v rovině a ve svahu do 1:5</t>
  </si>
  <si>
    <t>31</t>
  </si>
  <si>
    <t>18242</t>
  </si>
  <si>
    <t>ZALOŽENÍ TRÁVNÍKU HYDROOSEVEM NA ORNICI</t>
  </si>
  <si>
    <t>digitálně odměřeno ze situace 
ve svahu: 420,0m2*1,2koef. rozš.=504,000 [A]m2 
v rovině: 110,0m2=110,000 [B]m2 
Celkem: A+B=614,000 [C]m2</t>
  </si>
  <si>
    <t>Položka zahrnuje:  
- dodání předepsané travní směsi, hydroosev na ornici, zalévání, první pokosení, to vše bez ohledu na sklon terénu  
Položka nezahrnuje:  
- x</t>
  </si>
  <si>
    <t>32</t>
  </si>
  <si>
    <t>18481</t>
  </si>
  <si>
    <t>OCHRANA STROMŮ BEDNĚNÍM</t>
  </si>
  <si>
    <t>OCHRANA STÁVAJÍCÍCH STROMŮ BEDNĚNÍM BĚHEM STAVBY, PŘEDPOKLÁDANÝ POČET STROMŮ JE 15 KS</t>
  </si>
  <si>
    <t>Položka zahrnuje:  
- veškerý materiál, výrobky a polotovary, včetně mimostaveništní a vnitrostaveništní dopravy (rovněž přesuny), včetně naložení a složení, případně s uložením  
Položka nezahrnuje:  
- x</t>
  </si>
  <si>
    <t>33</t>
  </si>
  <si>
    <t>184B13</t>
  </si>
  <si>
    <t>VYSAZOVÁNÍ STROMŮ LISTNATÝCH S BALEM OBVOD KMENE DO 12CM, PODCHOZÍ VÝŠ MIN 2,2M</t>
  </si>
  <si>
    <t>VÝSADBA  LISTNANÝCH STROMŮ V PARAMETRECH DLE TECHNICKÉ ZPRÁVY SO 101, POLOŽKA VČETNĚ ZALÉVÁNÍ. 
ORIENTAČNÍ POLOHA STROMŮ JE PATRNÁ ZE SITUACE, PŘESNÁ POLOHA BUDE URČENA DENDROLOGEM BĚHEM DOKONČOVACÍCH PRACÍ</t>
  </si>
  <si>
    <t>38ks=38,000 [A]ks</t>
  </si>
  <si>
    <t>Položka zahrnuje:  
-  dodávku projektem předepsaných  stromů  
- hloubení jamek (min. rozměry pro stromy min. 1,5 násobek balu výpěstku) s event. výměnou půdy, s hnojením anorganickým hnojivem a přídavkem organického hnojiva min. 5kg pro stromy  
- zálivku, kůly, chráničky ke stromům nebo ochrana stromů nátěrem a pod.  
- položka zahrnuje veškerý materiál, výrobky a polotovary, včetně mimostaveništní a vnitrostaveništní dopravy (rovněž přesuny), včetně naložení a složení, případně s uložením  
Položka nezahrnuje:  
- x  
Způsob měření:  
- obvod kmene se měří ve výšce 1,00m nad zemí.</t>
  </si>
  <si>
    <t>34</t>
  </si>
  <si>
    <t>18600</t>
  </si>
  <si>
    <t>ZALÉVÁNÍ VODOU</t>
  </si>
  <si>
    <t>kropení trávníku 
5l/m2, 6 x ročně 
614,0m2*0,005*6=18,420 [A]m3</t>
  </si>
  <si>
    <t>Položka zahrnuje  
- veškerý materiál, výrobky a polotovary, včetně mimostaveništní a vnitrostaveništní dopravy (rovněž přesuny), včetně naložení a složení, případně s uložením  
Položka nezahrnuje:  
- x</t>
  </si>
  <si>
    <t>Základy</t>
  </si>
  <si>
    <t>35</t>
  </si>
  <si>
    <t>21197</t>
  </si>
  <si>
    <t>OPLÁŠTĚNÍ ODVODŇOVACÍCH ŽEBER Z GEOTEXTILIE</t>
  </si>
  <si>
    <t>FILTRAČNÍ GEOTEXTILIE</t>
  </si>
  <si>
    <t>geotextílie pro podélnou drenáž: 2,5m*116,0m=290,000 [A]m2</t>
  </si>
  <si>
    <t>Položka zahrnuje:  
- dodávku a uložení předepsané fólie včetně potřebných přesahů  
- mimostaveništní a vnitrostaveništní dopravu   
Položka nezahrnuje:  
- x  
Způsob měření:  
- přesahy se nezapočítávají do výměry</t>
  </si>
  <si>
    <t>36</t>
  </si>
  <si>
    <t>212635</t>
  </si>
  <si>
    <t>TRATIVODY KOMPL Z TRUB Z PLAST HM DN DO 150MM, RÝHA TŘ I</t>
  </si>
  <si>
    <t>PODÉLNÁ DRENÁŽ PP DN 150 MM, VČ. LOŽE ZE ŠP FR. 0-4 MM, TL. 100 MM, VČ. OBSYPU KAMENIVEM FR. 8-16 MM, VČ. ZÁSYPU KAMENIVEM FR. 4-8 MM, VČ. NAPOJENÍ DO PREFABRIKOVANÉ BETONOVÉ VPUSTI</t>
  </si>
  <si>
    <t>digitálně odměřeno ze situace 
116,0m=116,000 [A]m</t>
  </si>
  <si>
    <t>Položka zahrnuje:  
 - platí pro kompletní konstrukce trativodů:  
- výkop rýhy předepsaného tvaru v dané třídě těžitelnosti, výplň, zásyp trativodu včetně dopravy, uložení přebytečného materiálu, dodávky předepsaného materiálu pro výplň a zásyp  
- zřízení spojovací vrstvy  
- zřízení podkladu a lože trativodu z předepsaného materiálu  
- dodávka a uložení trativodu předepsaného materiálu a profilu  
- obsyp trativodu předepsaným materiálem  
- ukončení trativodu zaústěním do potrubí nebo vodoteče, případně vybudování ukončujícího objektu (kapličky) dle VL  
- veškerý materiál, výrobky a polotovary, včetně mimostaveništní a vnitrostaveništní dopravy  
Položka nezahrnuje:  
- opláštění z geotextilie, fólie</t>
  </si>
  <si>
    <t>37</t>
  </si>
  <si>
    <t>21452</t>
  </si>
  <si>
    <t>SANAČNÍ VRSTVY Z KAMENIVA DRCENÉHO</t>
  </si>
  <si>
    <t>AKTIVNÍ ZÓNA TL. 0,5 M ŠD, FR. 0-63 MM</t>
  </si>
  <si>
    <t>hodnota odečtena z výkazu hmot 
násyp do aktivní zóny: 1047,0m3=1 047,000 [A]m3</t>
  </si>
  <si>
    <t>Položka zahrnuje:  
- dodávku předepsaného kameniva  
- mimostaveništní a vnitrostaveništní dopravu a jeho uložení  
- není-li v zadávací dokumentaci uvedeno jinak, jedná se o nakupovaný materiál  
Položka nezahrnuje:  
- x</t>
  </si>
  <si>
    <t>38</t>
  </si>
  <si>
    <t>26144</t>
  </si>
  <si>
    <t>VRTY PRO KOTVENÍ, INJEKTÁŽ A MIKROPILOTY NA POVRCHU TŘ. IV D DO 200MM</t>
  </si>
  <si>
    <t>JÁDROVÝ VRT D 200 MM</t>
  </si>
  <si>
    <t>vrt pro vyústění přípojného pera skrz stáv. zeď: 1,0m=1,000 [A]m</t>
  </si>
  <si>
    <t>Položka zahrnuje:  
- přemístění, montáž a demontáž vrtných souprav  
- svislou dopravu zeminy z vrtu  
- vodorovnou dopravu zeminy bez uložení na skládku  
- případně nutné pažení dočasné (včetně odpažení) i trvalé  
Položka nezahrnuje:  
- x</t>
  </si>
  <si>
    <t>39</t>
  </si>
  <si>
    <t>289973</t>
  </si>
  <si>
    <t>OPLÁŠTĚNÍ (ZPEVNĚNÍ) Z GEOSÍTÍ A GEOROHOŽÍ</t>
  </si>
  <si>
    <t>KOKOSOVÁ ROHOŽ. VČ. UKOTVENÍ</t>
  </si>
  <si>
    <t>svahový kužel na konci opěrné zdi: 10,0m2*1,2koef.=12,000 [A]m2</t>
  </si>
  <si>
    <t>Položka zahrnuje:  
- dodávku předepsané geosítě nebi georohože  
- úpravu, očištění a ochranu podkladu  
- přichycení k podkladu, případně zatížení  
- úpravy spojů a zajištění okrajů  
- úpravy pro odvodnění  
- nutné přesahy  
- mimostaveništní a vnitrostaveništní dopravu  
Položka nezahrnuje:  
- x   
Způsob měření:  
- přesahy se nezapočítávají do výměry</t>
  </si>
  <si>
    <t>40</t>
  </si>
  <si>
    <t>28997C</t>
  </si>
  <si>
    <t>OPLÁŠTĚNÍ (ZPEVNĚNÍ) Z GEOTEXTILIE DO 300G/M2</t>
  </si>
  <si>
    <t>NETKANÁ SEPARAČNÍ GEOTEXTÍLIE 300 G/M2</t>
  </si>
  <si>
    <t>na svahové stupně a parapláň při výměně AZ 
svahové stupně 
úsek 1: 0.025 - 0.040, délka 15 m, šířka 4 m 
úsek 2: 0.262 - 0.278, délka 16 m, šířka 3.5 m 
výpočet: ((15,0m*4,0m)+(16,0m*3,5m))*1,2koef. rozš.=139,200 [A]m2 
aktivní zóna 
objem nového materiálu - 1047 m3 
přepočet na m2: 1047,0m3/0,5*1,2koef. rozš.=2 512,800 [B]m2 
Celkem: A+B=2 652,000 [C]m2</t>
  </si>
  <si>
    <t>Položka zahrnuje:  
- dodávku předepsané geotextilie  
- úpravu, očištění a ochranu podkladu  
- přichycení k podkladu, případně zatížení  
- úpravy spojů a zajištění okrajů  
- úpravy pro odvodnění  
- nutné přesahy  
- mimostaveništní a vnitrostaveništní dopravu  
Položka nezahrnuje:  
- x   
Způsob měření:  
- přesahy se nezapočítávají do výměry</t>
  </si>
  <si>
    <t>Svislé konstrukce</t>
  </si>
  <si>
    <t>41</t>
  </si>
  <si>
    <t>327215</t>
  </si>
  <si>
    <t>PŘEZDĚNÍ ZDÍ Z KAMENNÉHO ZDIVA</t>
  </si>
  <si>
    <t>CHYBĚJÍCÍ MATERIÁL UVEDEN V POL. Č. 918512</t>
  </si>
  <si>
    <t>přezdění kamenného čela propustku: 8,0m3=8,000 [A]m3</t>
  </si>
  <si>
    <t>Položka zahrnuje:  
- rozebrání stávajícího zdiva  
- nezbytnou manipulaci s rozebraným materiálem (nakládání, doprava, složení, očištění, odvoz nepoužitelného materiálu a suti)  
- vyzdění z tohoto materiálu   
- včetně dodávky předepsaného materiálu pro výplň spar.  
Položka nezahrnuje:  
- dodávku nového materiálu</t>
  </si>
  <si>
    <t>Vodorovné konstrukce</t>
  </si>
  <si>
    <t>42</t>
  </si>
  <si>
    <t>451315</t>
  </si>
  <si>
    <t>PODKLADNÍ A VÝPLŇOVÉ VRSTVY Z PROSTÉHO BETONU C30/37</t>
  </si>
  <si>
    <t>C30/37nXF3, TL. 150 MM</t>
  </si>
  <si>
    <t>digitálně odměřeno ze situace 
prostor mezi obrubou a zárubní zdí: 127,0m2*0,15m=19,050 [A]m3</t>
  </si>
  <si>
    <t>Položka zahrnuje:  
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nátěrů zabraňujících soudržnosti betonu a bednění,  
- podpěrné  konstr. (skruže) a lešení všech druhů pro bednění,  vč. ochranných a bezpečnostních opatření a základů těchto konstrukcí a lešení,  
- vytvoření kotevních čel, kapes, nálitků a sedel, zřízení  všech  požadovaných  otvorů, 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proudů,  
Položka nezahrnuje:  
- x</t>
  </si>
  <si>
    <t>43</t>
  </si>
  <si>
    <t>45157</t>
  </si>
  <si>
    <t>PODKLADNÍ A VÝPLŇOVÉ VRSTVY Z KAMENIVA TĚŽENÉHO</t>
  </si>
  <si>
    <t>ŠP, FR. 0-16 MM, TL. 100 MM</t>
  </si>
  <si>
    <t>ložná vrstva UV: 1,0m*1,0m*0,1m*9ks=0,900 [A]m3 
ložná vrstva přípojky: 0,5m*15,0m*0,1m=0,750 [B]m3 
Celkem: A+B=1,650 [C]m3</t>
  </si>
  <si>
    <t>44</t>
  </si>
  <si>
    <t>46452</t>
  </si>
  <si>
    <t>POHOZ DNA A SVAHŮ Z KAMENIVA DRCENÉHO</t>
  </si>
  <si>
    <t>FR. 32-125 MM</t>
  </si>
  <si>
    <t>hodnota odečtena ze situace a příčných řezů 
kamenný pohoz u vyústění UV: 10,0m3=10,000 [A]m3</t>
  </si>
  <si>
    <t>45</t>
  </si>
  <si>
    <t>466921</t>
  </si>
  <si>
    <t>DLAŽBY VEGETAČNÍ Z BETONOVÝCH DLAŽDIC NA SUCHO</t>
  </si>
  <si>
    <t>digitálně odměřeno ze situace 
vegetační tvárnice pro zpevnění svahu na začátku úseku: 14,0m2=14,000 [A]m2</t>
  </si>
  <si>
    <t>Položka zahrnuje:  
- povrchovou úpravu podkladu  
- zřízení spojovací vrstvy  
- dodávku a uložení předepsaných dlažebních prvků do předepsaného tvaru  
- spárování, těsnění, tmelení a vyplnění spar případně s vyklínováním  
- úprava povrchu pro odvedení srážkové vody  
- výplň otvorů drnem nebo ornicí s osetím, případně kamenivem  
- výplň spar předepsaným materiálem  
- nutné zemní práce (svahování, úpravu pláně a pod.)  
Položka nezahrnuje:  
- podklad pod dlažbu, vykazuje se samostatně položkami SD 45</t>
  </si>
  <si>
    <t>Komunikace</t>
  </si>
  <si>
    <t>46</t>
  </si>
  <si>
    <t>56333</t>
  </si>
  <si>
    <t>VOZOVKOVÉ VRSTVY ZE ŠTĚRKODRTI TL. DO 150MM</t>
  </si>
  <si>
    <t>ŠD, A, FR. 0-32 MM</t>
  </si>
  <si>
    <t>digitálně odměřeno ze situace 
vozovka: 1400,0m2*1,05koef. rozš.=1 470,000 [A]m2 
konstrukce vjezdu: 22,0m2=22,000 [B]m2 
Celkem: A+B=1 492,000 [C]m2</t>
  </si>
  <si>
    <t>Položka zahrnuje:  
- dodání kameniva předepsané kvality a zrnitosti  
- rozprostření a zhutnění vrstvy v předepsané tloušťce  
- zřízení vrstvy bez rozlišení šířky, pokládání vrstvy po etapách  
Položka nezahrnuje:  
- postřiky, nátěry</t>
  </si>
  <si>
    <t>47</t>
  </si>
  <si>
    <t>ŠD, B, FR. 0-63 MM</t>
  </si>
  <si>
    <t>digitálně odměřeno ze situace 
vozovka: 1400,0m2*1,3koef. rozš.=1 820,000 [A]m2</t>
  </si>
  <si>
    <t>48</t>
  </si>
  <si>
    <t>56334</t>
  </si>
  <si>
    <t>VOZOVKOVÉ VRSTVY ZE ŠTĚRKODRTI TL. DO 200MM</t>
  </si>
  <si>
    <t>ŠD, A, FR. 32-63 MM, TL. 200 MM</t>
  </si>
  <si>
    <t>digitálně odměřeno ze situace 
konstrukce sjezdu na pole: 25,0m2*1,15koef. rozš.=28,750 [A]m2</t>
  </si>
  <si>
    <t>49</t>
  </si>
  <si>
    <t>56360</t>
  </si>
  <si>
    <t>VOZOVKOVÉ VRSTVY Z RECYKLOVANÉHO MATERIÁLU</t>
  </si>
  <si>
    <t>ASFALTOVÝ RECYKLÁT FR. 0-22 MM, TL. 150 MM</t>
  </si>
  <si>
    <t>digitálně odměřeno ze situace 
konstrukce sjezdu na pole: 25,0m2*0,15m=3,750 [A]m3</t>
  </si>
  <si>
    <t>Položka zahrnuje:  
- dodání recyklátu v požadované kvalitě  
- očištění podkladu  
- uložení recyklátu dle předepsaného technologického předpisu, zhutnění vrstvy v předepsané tloušťce  
- zřízení vrstvy bez rozlišení šířky, pokládání vrstvy po etapách, včetně pracovních spar a spojů  
- úpravu napojení, ukončení   
Položka nezahrnuje:  
- postřiky, nátěry</t>
  </si>
  <si>
    <t>50</t>
  </si>
  <si>
    <t>56960</t>
  </si>
  <si>
    <t>ZPEVNĚNÍ KRAJNIC Z RECYKLOVANÉHO MATERIÁLU</t>
  </si>
  <si>
    <t>FR. 0-22 MM, TL. 150 MM</t>
  </si>
  <si>
    <t>digitálně odměřeno ze situace 
nezpevněná krajnice: 375,0m2*0,15m=56,250 [A]m3</t>
  </si>
  <si>
    <t>Položka zahrnuje:  
- dodání recyklátu předepsané kvality a zrnitosti  
- očištění podkladu  
- uložení recyklátu dle předepsaného technologického předpisu, zhutnění vrstvy v předepsané tloušťce  
- zřízení vrstvy bez rozlišení šířky, pokládání vrstvy po etapách,  
Položka nezahrnuje:  
- postřiky, nátěry</t>
  </si>
  <si>
    <t>51</t>
  </si>
  <si>
    <t>572123</t>
  </si>
  <si>
    <t>INFILTRAČNÍ POSTŘIK Z EMULZE DO 1,0KG/M2</t>
  </si>
  <si>
    <t>PI-C C60 B6 1,0 KG/M2</t>
  </si>
  <si>
    <t>digitálně odměřeno ze situace 
vozovka: 1400,0m2*1,05koef. rozš.=1 470,000 [A]m2</t>
  </si>
  <si>
    <t>Položka zahrnuje:  
- dodání všech předepsaných materiálů pro postřiky v předepsaném množství  
- provedení dle předepsaného technologického předpisu  
- zřízení vrstvy bez rozlišení šířky, pokládání vrstvy po etapách  
- úpravu napojení, ukončení  
Položka nezahrnuje:  
- x</t>
  </si>
  <si>
    <t>52</t>
  </si>
  <si>
    <t>572213</t>
  </si>
  <si>
    <t>SPOJOVACÍ POSTŘIK Z EMULZE DO 0,5KG/M2</t>
  </si>
  <si>
    <t>PS-C C60 B4 0,30 KG/M2</t>
  </si>
  <si>
    <t>digitálně odměřeno ze situace 
vozovka: 1400,0m2*1,02koef. rozš.=1 428,000 [A]m2</t>
  </si>
  <si>
    <t>53</t>
  </si>
  <si>
    <t>574A33</t>
  </si>
  <si>
    <t>ASFALTOVÝ BETON PRO OBRUSNÉ VRSTVY ACO 11 TL. 40MM</t>
  </si>
  <si>
    <t>digitálně odměřeno ze situace 
vozovka: 1400,0m2=1 400,000 [A]m2</t>
  </si>
  <si>
    <t>Položka zahrnuje:  
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Položka nezahrnuje:  
- postřiky, nátěry  
- těsnění podél obrubníků, dilatačních zařízení, odvodňovacích proužků, odvodňovačů, vpustí, šachet a pod.</t>
  </si>
  <si>
    <t>54</t>
  </si>
  <si>
    <t>574E66</t>
  </si>
  <si>
    <t>ASFALTOVÝ BETON PRO PODKLADNÍ VRSTVY ACP 16+, 16S TL. 70MM</t>
  </si>
  <si>
    <t>ACP 16+ 50/70</t>
  </si>
  <si>
    <t>55</t>
  </si>
  <si>
    <t>58222</t>
  </si>
  <si>
    <t>DLÁŽDĚNÉ KRYTY Z DROBNÝCH KOSTEK DO LOŽE Z MC</t>
  </si>
  <si>
    <t>KAMENNÁ DLAŽBA ŠTÍPANÁ TL. 100 MM, ODSTÍN SVĚTLÝ, VČ. LOŽNÉ VRSTVY Z BETONU TL. 50 MM</t>
  </si>
  <si>
    <t>digitálně odměřeno ze situace 
konstrukce vjezdu: 22,0m2=22,000 [A]m2</t>
  </si>
  <si>
    <t>Položka zahrnuje:  
- dodání dlažebního materiálu v požadované kvalitě, dodání materiálu pro předepsané lože v tloušťce předepsané dokumentací a pro předepsanou výplň spar  
- očištění podkladu  
- uložení dlažby dle předepsaného technologického předpisu včetně předepsané podkladní vrstvy a předepsané výplně spar  
- zřízení vrstvy bez rozlišení šířky, pokládání vrstvy po etapách   
- úpravu napojení, ukončení podél obrubníků, dilatačních zařízení, odvodňovacích proužků, odvodňovačů, vpustí, šachet a pod., nestanoví-li zadávací dokumentace jinak  
Položka nezahrnuje:  
- postřiky, nátěry  
- těsnění podél obrubníků, dilatačních zařízení, odvodňovacích proužků, odvodňovačů, vpustí, šachet a pod.</t>
  </si>
  <si>
    <t>56</t>
  </si>
  <si>
    <t>58920</t>
  </si>
  <si>
    <t>VÝPLŇ SPAR MODIFIKOVANÝM ASFALTEM</t>
  </si>
  <si>
    <t>PRACOVNÍ SPÁRY SE OŠETŘÍ DLE VL1 42-04 A TP 155</t>
  </si>
  <si>
    <t>digitálně odměřeno ze situace 
konec úseku: 3,0m=3,000 [A]m 
podél betonového žlabu: 280,0m=280,000 [B]m 
podél silniční obruby: 345,0m=345,000 [C]m 
Celkem: A+B+C=628,000 [D]m</t>
  </si>
  <si>
    <t>Položka zahrnuje:   
- dodávku předepsaného materiálu  
- vyčištění a výplň spar tímto materiálem  
Položka nezahrnuje:  
- x</t>
  </si>
  <si>
    <t>Potrubí</t>
  </si>
  <si>
    <t>57</t>
  </si>
  <si>
    <t>87434</t>
  </si>
  <si>
    <t>POTRUBÍ Z TRUB PLASTOVÝCH ODPADNÍCH DN DO 200MM</t>
  </si>
  <si>
    <t>PP DN 200 MM, SN 8</t>
  </si>
  <si>
    <t>přípojky: 15,0m=15,000 [A]m</t>
  </si>
  <si>
    <t>Položka zahrnuje:  
- výrobní dokumentaci (včetně technologického předpisu)  
- dodání veškerého trubního a pomocného materiálu (trouby, trubky, tvarovky, spojovací a těsnící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(bez ohledu na sklon)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  
Položka nezahrnuje:  
- tlakové zkoušky ani proplach a dezinfekci</t>
  </si>
  <si>
    <t>58</t>
  </si>
  <si>
    <t>87733</t>
  </si>
  <si>
    <t>CHRÁNIČKY PŮLENÉ Z TRUB PLAST DN DO 150MM</t>
  </si>
  <si>
    <t>PE DN 110 MM</t>
  </si>
  <si>
    <t>ochrana stávajících IS 
CETIN, a.s.: 21,0m=21,000 [A]m</t>
  </si>
  <si>
    <t>Položka zahrnuje:  
- výrobní dokumentaci (včetně technologického předpisu)  
- dodání veškerého trubního a pomocného materiálu (trouby, trubky, tvarovky, spojovací a těsnící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(bez ohledu na sklon)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včetně případně předepsaného utěsnění konců chrániček  
- položky platí pro práce prováděné v prostoru zapaženém i nezapaženém a i v kolektorech, chráničkách  
Položka nezahrnuje:  
- x</t>
  </si>
  <si>
    <t>59</t>
  </si>
  <si>
    <t>894358</t>
  </si>
  <si>
    <t>ŠACHTY KANALIZAČNÍ Z PROST BETONU NA POTRUBÍ DN DO 600MM</t>
  </si>
  <si>
    <t>BETONOVÁ KANALIZAČNÍ ŠACHTA SKLÁDAJÍCÍ SE Z ŠACHTOVÉHO DNA (PRŮM. 1.0M), KÓNUSU (PRŮM. 0.60M) A 2 X VYROVNÁVACÍCH PRSTENCŮ. KULATÁ VTOKOVÁ MŘÍŽ D400. VČ. LOŽE ZE ŠP FR. 0-16 MM, VČ. ZPĚTNÉHO ZÁSYPU ZE ŠD FR. 0-32 MM, 
NA ŽÁDOST TDS A INVESTORA BUDE PROVEDENA NÁHRADA KANALIZAČNÍ ŠACHTY ZA HORSKOU VPUSŤ</t>
  </si>
  <si>
    <t>Položka zahrnuje:  
- poklopy s rámem, mříže s rámem, stupadla, žebříky, stropy z bet. dílců a pod.  
- dodání čerstvého betonu (betonové směsi) požadované kvality, jeho uložení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požadovaných konstr. (i ztracené) s úpravou dle požadované  kvality povrchu betonu, včetně odbedňovacích a odskružovacích prostředků,  
- podpěrné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všech požadovaných otvorů, kapes, výklenků, prostupů, dutin, drážek a pod., vč. ztížení práce a úprav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a tmelení spar a spojů,  
- opatření povrchů betonu izolací proti zemní vlhkosti v částech, kde přijdou do styku se zeminou nebo kamenivem,  
- případné zřízení spojovací vrstvy u základů,  
- úpravy pro osazení zařízení ochrany konstrukce proti vlivu bludných proudů  
- předepsané podkladní konstrukce  
Položka nezahrnuje:  
- x</t>
  </si>
  <si>
    <t>60</t>
  </si>
  <si>
    <t>89712</t>
  </si>
  <si>
    <t>VPUSŤ KANALIZAČNÍ ULIČNÍ KOMPLETNÍ Z BETONOVÝCH DÍLCŮ</t>
  </si>
  <si>
    <t>Položka zahrnuje:  
- dodávku a osazení předepsaných dílů včetně mříže  
- výplň, těsnění a tmelení spar a spojů,  
- opatření povrchů betonu izolací proti zemní vlhkosti v částech, kde přijdou do styku se zeminou nebo kamenivem,  
- předepsané podkladní konstrukce  
Položka nezahrnuje:  
- x</t>
  </si>
  <si>
    <t>61</t>
  </si>
  <si>
    <t>89980</t>
  </si>
  <si>
    <t>TELEVIZNÍ PROHLÍDKA POTRUBÍ</t>
  </si>
  <si>
    <t>Položka zahrnuje:  
- prohlídku potrubí televizní kamerou  
- záznam prohlídky na nosičích DVD  
- vyhotovení závěrečného písemného protokolu  
Položka nezahrnuje:  
- x</t>
  </si>
  <si>
    <t>Ostatní konstrukce a práce</t>
  </si>
  <si>
    <t>62</t>
  </si>
  <si>
    <t>9112A1</t>
  </si>
  <si>
    <t>ZÁBRADLÍ MOSTNÍ S VODOR MADLY - DODÁVKA A MONTÁŽ</t>
  </si>
  <si>
    <t>DODATEČNĚ KOTVENÉ PŘES PATNÍ DESKY DO KAMENE POMOCÍ CHEMICKÝCH KOTEV, BAREVNÝ ODSTÍN DLE POŽADAVKU INVESTORA.</t>
  </si>
  <si>
    <t>zábradlí na koruně čela propustku: 4,0m=4,000 [A]m</t>
  </si>
  <si>
    <t>Položka zahrnuje:  
- kompletní dodávku všech dílů zábradlí včetně předepsané povrchové úpravy  
- montáž a osazení zábradlí včetně kotvení dle zadávací dokumentace, t.j. kotevní desky, případné nivelační hmoty pod kotevní desky, kotvy a spojovací materiál, vrty a zálivku  
Položka nezahrnuje:  
- x</t>
  </si>
  <si>
    <t>63</t>
  </si>
  <si>
    <t>9113B1</t>
  </si>
  <si>
    <t>SVODIDLO OCEL SILNIČ JEDNOSTR, ÚROVEŇ ZADRŽ H1 -DODÁVKA A MONTÁŽ</t>
  </si>
  <si>
    <t>POŽADAVKY NA SVODIDLO JSOU V UVEDENY V DOKUMENTACI , TP 114 A TP 203. SVODIDLO BUDE BERANĚNO ZA HRANOU BETONOVÉ ŽLABOVKY.</t>
  </si>
  <si>
    <t>digitálně odměřeno ze situace 
krátké náběhy: 2*4,0m=8,000 [A]m 
délka svodidla v plné výšce: 202,0m=202,000 [B]m 
Celkem: A+B=210,000 [C]m</t>
  </si>
  <si>
    <t>Položka zahrnuje:  
- kompletní dodávku všech dílů certifikovaného ocelového svodidla s předepsanou povrchovou úpravou včetně spojovacích prvků  
- montáž a osazení svodidla, osazení sloupků zaberaněním nebo osazením do betonových bloků (včetně betonových bloků a nutných zemních prací)  
- výškové náběhy, ukončení zapuštěním do betonových bloků (včetně betonového bloku a nutných zemních prací) nebo koncovkou  
- přechod na jiný typ svodidla nebo přes mostní závěr  
- ochranu proti bludným proudům a vývody pro jejich měření  
Položka nezahrnuje:  
- odrazky nebo retroreflexní fólie  
Způsob měření:  
- vykazuje se délka svodidla v předepsané výšce, délka náběhů se nezapočítává</t>
  </si>
  <si>
    <t>64</t>
  </si>
  <si>
    <t>917224</t>
  </si>
  <si>
    <t>SILNIČNÍ A CHODNÍKOVÉ OBRUBY Z BETONOVÝCH OBRUBNÍKŮ ŠÍŘ 150MM</t>
  </si>
  <si>
    <t>SILNIČNÍ OBRUBA 150/250/1000 MM, VČ. BET. LOŽE C20/25nXF3</t>
  </si>
  <si>
    <t>digitálně odměřeno ze situace 
420,0m=420,000 [A]m</t>
  </si>
  <si>
    <t>Položka zahrnuje:  
- dodání a pokládku betonových obrubníků o rozměrech předepsaných zadávací dokumentací  
- betonové lože i boční betonovou opěrku  
Položka nezahrnuje:  
- x</t>
  </si>
  <si>
    <t>65</t>
  </si>
  <si>
    <t>9183D1</t>
  </si>
  <si>
    <t>PROPUSTY Z TRUB DN 600MM BETONOVÝCH</t>
  </si>
  <si>
    <t>DN 600 MM, ULOŽENO POD VOZOVKOU S VYÚSTĚNÍM V ČELE PROPUSTKU, 
POLOŽKA BUDE ČERPÁNA NA ŽÁDOST TDS A INVESTORA PO ZJIŠTĚNÍ TECHNICKÉHO STAVU STÁVAJÍCÍHO POTRUBÍ DN 500 MM</t>
  </si>
  <si>
    <t>Položka zahrnuje:  
- dodání a položení potrubí z trub z dokumentací předepsaného materiálu a předepsaného průměru  
- případné úpravy trub (zkrácení, šikmé seříznutí)  
Položka nezahrnuje:  
- podkladní vrstvy a obetonování</t>
  </si>
  <si>
    <t>66</t>
  </si>
  <si>
    <t>918512</t>
  </si>
  <si>
    <t>ČELA PROPUSTU Z KAMENE NA MC</t>
  </si>
  <si>
    <t>přezdění kamenného čela propustku - doplnění kamene - předpoklad 20% z celkového objemu: 8,0m3*0,2=1,600 [A]m3</t>
  </si>
  <si>
    <t>Položka zahrnuje:  
- zdivo z lomového kamen na MC ve tvaru, předepsaným zadávací dokumentací  
- vyspárování zdiva MC  
Položka nezahrnuje:  
- x</t>
  </si>
  <si>
    <t>67</t>
  </si>
  <si>
    <t>919112</t>
  </si>
  <si>
    <t>ŘEZÁNÍ ASFALTOVÉHO KRYTU VOZOVEK TL DO 100MM</t>
  </si>
  <si>
    <t>Položka zahrnuje:  
- řezání vozovkové vrstvy v předepsané tloušťce  
- spotřeba vody  
Položka nezahrnuje:  
- x</t>
  </si>
  <si>
    <t>68</t>
  </si>
  <si>
    <t>935842</t>
  </si>
  <si>
    <t>ŽLABY A RIGOLY DLÁŽDĚNÉ Z BETONOVÝCH DLAŽDIC DO BETONU TL 100MM</t>
  </si>
  <si>
    <t>DO BET. LOŽE C30/37nXF3, VČ. SPÁROVÁNÍ CEM. MALTOU M 25-XF4</t>
  </si>
  <si>
    <t>digitálně odměřeno ze situace 
bet. žlabovka: 175,0m2=175,000 [A]m2</t>
  </si>
  <si>
    <t>Položka zahrnuje:  
- dodání a uložení předepsaného dlažebního materiálu v požadované kvalitě do předepsaného tvaru a v předepsané šířce  
- dodání a rozprostření lože z předepsaného materiálu v předepsané tloušťce a šířce  
- úpravu napojení a ukončení  
- vnitrostaveništní i mimostaveništní dopravu  
- měří se vydlážděná plocha  
Položka nezahrnuje:  
- x</t>
  </si>
  <si>
    <t>69</t>
  </si>
  <si>
    <t>93818</t>
  </si>
  <si>
    <t>OČIŠTĚNÍ ASFALT VOZOVEK ZAMETENÍM</t>
  </si>
  <si>
    <t>PRAVIDELNÉ ČIŠTĚNÍ CYKLOSTEZKY EV7 LABSKÁ ZAMETÁNÍM STAVEBNÍHO MATERIÁLU Z DŮVODU POUŽÍVÁNÍ STAVENIŠTNÍ DOPRAVY PO CELOU DOBU STAVBY</t>
  </si>
  <si>
    <t>Položka zahrnuje:  
- očištění předepsaným způsobem  
- odklizení vzniklého odpadu  
Položka nezahrnuje:  
- x</t>
  </si>
  <si>
    <t>70</t>
  </si>
  <si>
    <t>93852</t>
  </si>
  <si>
    <t>OČIŠTĚNÍ BETON KONSTR OD VEGETACE</t>
  </si>
  <si>
    <t>očištění stáv. bet. zárubních zdí 
délka zdi odměřena ze situace - 300 m 
průměrná výška zdi - 0.85 m 
plocha: 300,0m*0,85m=255,000 [A]m2</t>
  </si>
  <si>
    <t>71</t>
  </si>
  <si>
    <t>938543</t>
  </si>
  <si>
    <t>OČIŠTĚNÍ BETON KONSTR OTRYSKÁNÍM TLAK VODOU DO 1000 BARŮ</t>
  </si>
  <si>
    <t>72</t>
  </si>
  <si>
    <t>96611</t>
  </si>
  <si>
    <t>BOURÁNÍ KONSTRUKCÍ Z BETONOVÝCH DÍLCŮ</t>
  </si>
  <si>
    <t>VČ. NALOŽENÍ A ODVOZU A ULOŽENÍ DO RECYKLAČNÍHO STŘEDISKA, POPLATEK ZA SKLÁDKU UVEDEN V POLOŽCE 014102.e</t>
  </si>
  <si>
    <t>odstranění betonových žlabů (žlabovka) - předpokládaná tl. 80 mm: 53,0m2*0,08m=4,240 [A]m3</t>
  </si>
  <si>
    <t>Položka zahrnuje:  
- rozbourání konstrukce bez ohledu na použitou technologii  
- veškeré pomocné konstrukce (lešení a pod.)  
- veškerou manipulaci s vybouranou sutí a hmotami včetně uložení na skládku  
- veškeré další práce plynoucí z technologického předpisu a z platných předpisů  
Položka nezahrnuje:  
- poplatek za skládku, který se vykazuje v položce 0141** (s výjimkou malého množství bouraného materiálu, kde je možné poplatek zahrnout do jednotkové ceny bourání – tento fakt musí být uveden v doplňujícím textu k položce)</t>
  </si>
  <si>
    <t>73</t>
  </si>
  <si>
    <t>96612</t>
  </si>
  <si>
    <t>BOURÁNÍ KONSTRUKCÍ Z KAMENE NA SUCHO</t>
  </si>
  <si>
    <t>VČ. NALOŽENÍ A ODVOZU A ULOŽENÍ DO RECYKLAČNÍHO STŘEDISKA, POPLATEK ZA SKLÁDKU UVEDEN V POLOŽCE 014102.f</t>
  </si>
  <si>
    <t>odstranění kamenných kvádrů - předpokládaná tl. 300 mm: 18,0m2*0,3m=5,400 [A]m3</t>
  </si>
  <si>
    <t>74</t>
  </si>
  <si>
    <t>96615</t>
  </si>
  <si>
    <t>BOURÁNÍ KONSTRUKCÍ Z PROSTÉHO BETONU</t>
  </si>
  <si>
    <t>odstranění stávajícího žlabu, rozměry 5,5 m x 0,5 m 
stěny: 0,3m*5,5m*1,0m*2=3,300 [A]m3 
dno: 0,5m*5,5m*0,3m=0,825 [B]m3 
Celkem: A+B=4,125 [C]m3</t>
  </si>
  <si>
    <t>75</t>
  </si>
  <si>
    <t>96618</t>
  </si>
  <si>
    <t>BOURÁNÍ KONSTRUKCÍ KOVOVÝCH</t>
  </si>
  <si>
    <t>VČ. ODVOZU DO SBĚRNÝCH SUROVIN</t>
  </si>
  <si>
    <t>odstranění mříží ze stávajícího žlabu: 7ks*220,0kg/1000=1,540 [A]t 
odstranění rámu - předpoklad hmotnosti 100 kg: 100kg/1000=0,100 [B]t 
Celkem: A+B=1,640 [C]t</t>
  </si>
  <si>
    <t>Položka zahrnuje:  
- rozebrání konstrukce bez ohledu na použitou technologii  
- veškeré pomocné konstrukce (lešení a pod.)  
- veškerou manipulaci s vybouranou sutí a hmotami včetně uložení na skládku  
- veškeré další práce plynoucí z technologického předpisu a z platných předpisů  
Položka nezahrnuje:  
- poplatek za skládku, který se vykazuje v položce 0141** (s výjimkou malého množství bouraného materiálu, kde je možné poplatek zahrnout do jednotkové ceny bourání – tento fakt musí být uveden v doplňujícím textu k položce)</t>
  </si>
  <si>
    <t>76</t>
  </si>
  <si>
    <t>966357</t>
  </si>
  <si>
    <t>BOURÁNÍ PROPUSTŮ Z TRUB DN DO 500MM</t>
  </si>
  <si>
    <t>VČ. NALOŽENÍ A ODVOZU A ULOŽENÍ DO RECYKLAČNÍHO STŘEDISKA, POPLATEK ZA SKLÁDKU UVEDEN V POLOŽCE 014102.g 
POLOŽKA BUDE ČERPÁNA NA ŽÁDOST TDS A INVESTORA NA ZÁKLADĚ ZJIŠTĚNÉHO STAVU PŘI VÝKOPOVÝCH PRACECH</t>
  </si>
  <si>
    <t>odstranění stávající betonové trouby DN 500: 34,0m=34,000 [A]m</t>
  </si>
  <si>
    <t>Položka zahrnuje:  
- odstranění trub včetně případného obetonování a lože  
- veškeré pomocné konstrukce (lešení a pod.)  
- veškerou manipulaci s vybouranou sutí a hmotami včetně uložení na skládku   
- veškeré další práce plynoucí z technologického předpisu a z platných předpisů  
- nezahrnuje bourání čel, vtokových a výtokových jímek, odstranění zábradlí  
Položka nezahrnuje:  
- poplatek za skládku, který se vykazuje v položce 0141** (s výjimkou malého množství bouraného materiálu, kde je možné poplatek zahrnout do jednotkové ceny bourání – tento fakt musí být uveden v doplňujícím textu k položce)</t>
  </si>
  <si>
    <t>77</t>
  </si>
  <si>
    <t>966841</t>
  </si>
  <si>
    <t>ODSTRANĚNÍ OPLOCENÍ DŘEVĚNÉHO</t>
  </si>
  <si>
    <t>VČ. NALOŽENÍ A ODVOZU A ULOŽENÍ DO RECYKLAČNÍHO STŘEDISKA, POPLATEK ZA SKLÁDKU UVEDEN V POLOŽCE 014102.h</t>
  </si>
  <si>
    <t>odstranění oplocení - dřevěné kůly + lana: 180,0m=180,000 [A]m</t>
  </si>
  <si>
    <t>Položka zahrnuje:  
- kompletní bourací práce včetně odstranění základových konstrukcí a nezbytného rozsahu zemních prací,  
- veškerou manipulaci s vybouranou sutí a hmotami včetně uložení na skládku,  
- veškeré další práce plynoucí z technologického předpisu a z platných předpisů,  
- odstranění sloupků z jiného materiálu, odstranění vrat a vrátek  
Položka nezahrnuje:  
- poplatek za skládku, který se vykazuje v položce 0141** (s výjimkou malého množství bouraného materiálu, kde je možné poplatek zahrnout do jednotkové ceny bourání – tento fakt musí být uveden v doplňujícím textu k položce)</t>
  </si>
  <si>
    <t>78</t>
  </si>
  <si>
    <t>96687</t>
  </si>
  <si>
    <t>VYBOURÁNÍ ULIČNÍCH VPUSTÍ KOMPLETNÍCH</t>
  </si>
  <si>
    <t>8ks=8,000 [A]ks</t>
  </si>
  <si>
    <t>Položka zahrnuje:  
- kompletní bourací práce včetně nezbytného rozsahu zemních prací,  
- veškerou manipulaci s vybouranou sutí a hmotami včetně uložení na skládku,  
- veškeré další práce plynoucí z technologického předpisu a z platných předpisů,  
Položka nezahrnuje:  
- poplatek za skládku, který se vykazuje v položce 0141** (s výjimkou malého množství bouraného materiálu, kde je možné poplatek zahrnout do jednotkové ceny bourání – tento fakt musí být uveden v doplňujícím textu k položce)</t>
  </si>
  <si>
    <t>SO 201</t>
  </si>
  <si>
    <t>OPĚRNÁ ZEĎ</t>
  </si>
  <si>
    <t>z pol. č. 17120.a: 1720,0m3*2,0t/m3=3 440,000 [A]t</t>
  </si>
  <si>
    <t>z pol. č. 96715: 7,8m3*2,2t/m3=17,160 [A]t</t>
  </si>
  <si>
    <t>VČ. NALOŽENÍ A ODVOZU DO RECYKLAČNÍHO STŘEDISKA, POPLATEK ZA SKLÁDKU UVEDEN V POLOŽCE 014102.a,</t>
  </si>
  <si>
    <t>digitálně odměřeno z dispozičního výkresu 
8,0m2*215,0m=1 720,000 [A]m3</t>
  </si>
  <si>
    <t>uložení zeminy na trvalou skládku 
z pol. č. 13173: 1720,0m3=1 720,000 [A]m3</t>
  </si>
  <si>
    <t>ŠD, FR. 0-63 MM</t>
  </si>
  <si>
    <t>digitálně odměřeno z dispozičního výkresu 
v rubu gabionové zdi: 2,5m2*220,0m=550,000 [A]m3</t>
  </si>
  <si>
    <t>ZEMINA VHODNÁ DO NÁSYPŮ, HUTNIT PO VRSTVÁCH MAX. TL. 300 MM, V PŘÍPADĚ VHODNOSTI BUDE POUŽITA ZEMINA Z VÝKOPŮ, 
POLOŽKA BUDE ČERPÁNA NA ŽÁDOST TDS A INVESTORA</t>
  </si>
  <si>
    <t>digitálně odměřeno z dispozičního výkresu 
před zdí: 1,0m2*220,0m=220,000 [A]m3</t>
  </si>
  <si>
    <t>17581</t>
  </si>
  <si>
    <t>OBSYP POTRUBÍ A OBJEKTŮ Z NAKUPOVANÝCH MATERIÁLŮ</t>
  </si>
  <si>
    <t>digitálně odměřeno z dispozičního výkresu 
svahový kužel na začátku zdi: 30,0m2*1,5m=45,000 [A]m3 
svahový kužel na konci zdi: (1/3*(3,14*3,4m*4,2m*1,9m))/4=7,100 [B]m3 
Celkem: A+B=52,100 [C]m3</t>
  </si>
  <si>
    <t>Položka zahrnuje:  
- kompletní provedení zemní konstrukce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  
Položka nezahrnuje:  
- x   
Způsob měření:  
- zemina vytlačená potrubím o DN 180mm se od kubatury obsypů neodečítá</t>
  </si>
  <si>
    <t>21263</t>
  </si>
  <si>
    <t>TRATIVODY KOMPLET  Z TRUB Z PLAST HM DN DO 150MM</t>
  </si>
  <si>
    <t>POTRUBÍ HDPE DN 150 MM, MIN. SN8, VČ. UKONČENÍ HPDE DN 180 MM DL. 1,0 M ČERNÉ BARVY SE ŠIKMÝM SEŘÍZNUTÍM DLE SKLONU TERÉNU, VČ. OBSYPU DRENÁŽNÍM ŠTĚRKEM FR. 32-64 MM</t>
  </si>
  <si>
    <t>odvodnění základové spáry gabionové zdi, á 6,0 m: 200,0m=200,000 [A]m</t>
  </si>
  <si>
    <t>pro vyústění odvodnění: 6ks*1,0m=6,000 [A]m</t>
  </si>
  <si>
    <t>261613</t>
  </si>
  <si>
    <t>VRTY PRO KOTVENÍ A INJEKTÁŽ TŘ VI NA POVRCHU D DO 25MM</t>
  </si>
  <si>
    <t>D 20 MM</t>
  </si>
  <si>
    <t>vrty pro spřahující trny pro kotvení římsy a stávající zdi - D 20 mm, dl. 0,5 m, á 300 mm ve dvou řadách: 0,5m*260ks=130,000 [A]m</t>
  </si>
  <si>
    <t>27152</t>
  </si>
  <si>
    <t>POLŠTÁŘE POD ZÁKLADY Z KAMENIVA DRCENÉHO</t>
  </si>
  <si>
    <t>digitálně odměřeno z dispozičního výkresu 
1,0m2*175,0m=175,000 [A]m3</t>
  </si>
  <si>
    <t>Položka zahrnuje:  
- dodávku a uložení předepsaného kameniva  
- mimostaveništní a vnitrostaveništní dopravu   
- není-li v zadávací dokumentaci uvedeno jinak, jedná se o nakupovaný materiál  
Položka nezahrnuje:  
- x</t>
  </si>
  <si>
    <t>272315</t>
  </si>
  <si>
    <t>ZÁKLADY Z PROSTÉHO BETONU DO C30/37</t>
  </si>
  <si>
    <t>C30/37-XF3</t>
  </si>
  <si>
    <t>základový pas pod obklad stávající zdi: 0,5m*0,5m*40,0m=10,000 [A]m3</t>
  </si>
  <si>
    <t>285392</t>
  </si>
  <si>
    <t>DODATEČNÉ KOTVENÍ VLEPENÍM BETONÁŘSKÉ VÝZTUŽE D DO 16MM DO VRTŮ</t>
  </si>
  <si>
    <t>POZINKOVANÉ KOTVY D 12 MM, DL. 500 MM, 5 KS/M2</t>
  </si>
  <si>
    <t>digitálně odměřeno z dispozičního výkresu 
kotvení kamenného obkladu: 75,0m2*5ks/m2=375,000 [A]ks</t>
  </si>
  <si>
    <t>Položka zahrnuje:  
- dodání výztuže předepsaného profilu a předepsané délky (do 600mm)  
- provedení vrtu předepsaného profilu a předepsané délky (do 300mm)  
- vsunutí výztuže do vyvrtaného profilu a její zalepení předepsaným pojivem  
- případně nutné lešení  
Položka nezahrnuje:  
- x</t>
  </si>
  <si>
    <t>28995</t>
  </si>
  <si>
    <t>KOTEVNÍ SÍTĚ PRO GABIONY A ARMOVANÉ ZEMINY</t>
  </si>
  <si>
    <t>175,0m*4,0m=700,000 [A]m2</t>
  </si>
  <si>
    <t>Položka zahrnuje:  
- dodávku předepsané kotevní sítě  
- úpravu, očištění a ochranu podkladu  
- přichycení k podkladu, případně zatížení  
- úpravy spojů a zajištění okrajů  
- nutné přesahy  
- mimostaveništní a vnitrostaveništní dopravu  
Položka nezahrnuje:  
- x   
Způsob měření:  
- přesahy se nezapočítávají do výměry</t>
  </si>
  <si>
    <t>28997B</t>
  </si>
  <si>
    <t>OPLÁŠTĚNÍ (ZPEVNĚNÍ) Z GEOTEXTILIE DO 200G/M2</t>
  </si>
  <si>
    <t>MIN. 200 G/M2</t>
  </si>
  <si>
    <t>na rubu gabionové zdi: (1,0m+0,5m+1,0m)*10,0m+(1,0m+0,5m+1,0m+0,5m+1,0m)*175,0m+4,5m2=729,500 [A]m2</t>
  </si>
  <si>
    <t>317325</t>
  </si>
  <si>
    <t>ŘÍMSY ZE ŽELEZOBETONU DO C30/37 (B37)</t>
  </si>
  <si>
    <t>C30/37-XF4, XD3, XC4</t>
  </si>
  <si>
    <t>digitálně odměřeno z dispozičního výkresu 
40,0m2*0,5m=20,000 [A]m3</t>
  </si>
  <si>
    <t>Položka zahrnuje:  
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nátěrů zabraňujících soudržnosti betonu a bednění,  
- podpěrné  konstr. (skruže) a lešení všech druhů pro bednění,  vč. ochranných a bezpečnostních opatření a základů těchto konstrukcí a lešení,  
- vytvoření kotevních čel, kapes, nálitků a sedel, zřízení  všech  požadovaných  otvorů, 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proudů,  
Položka nezahrnuje:  
- dodání a osazení výztuže</t>
  </si>
  <si>
    <t>317365</t>
  </si>
  <si>
    <t>VÝZTUŽ ŘÍMS Z OCELI 10505, B500B</t>
  </si>
  <si>
    <t>B500B</t>
  </si>
  <si>
    <t>3% z pol. č. 317325: 20,0m3*7,85t/m3*0,03=4,710 [A]t 
spřahující trny pro kotvení římsy a stávající zdi - D16 mm, dl. 1,0 m, á 300 mm ve dvou řadách: 1,0m*260ks*1,578kg/m/1000=0,410 [B]t 
Celkem: A+B=5,120 [C]t</t>
  </si>
  <si>
    <t>Položka zahrnuje:  
- veškerý materiál, výrobky a polotovary, včetně mimostaveništní a vnitrostaveništní dopravy (rovněž přesuny), včetně naložení a složení, případně s uložením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74),  
- povrchovou antikorozní úpravu výztuže,  
- separaci výztuže,  
- osazení měřících zařízení a úpravy pro ně,  
- osazení měřících skříní nebo míst pro měření bludných proudů.  
Položka nezahrnuje:  
- x</t>
  </si>
  <si>
    <t>327213</t>
  </si>
  <si>
    <t>OBKLAD ZDÍ OPĚR, ZÁRUB, NÁBŘEŽ Z LOM KAMENE</t>
  </si>
  <si>
    <t>kamenný obklad zdi: 75,0m2*0,25m=18,750 [A]m3</t>
  </si>
  <si>
    <t>Položka zahrnuje:  
- dodávku a osazení lomového kamene, jeho výběr a případnou úpravu,   
- případné kotvení se všemi souvisejícími materiály a pracemi, dodávku předepsané malty, spárování  
- včetně mimostaveništní a vnitrostaveništní dopravy (rovněž přesuny)  
Položka nezharnuje:  
- x</t>
  </si>
  <si>
    <t>3272C8</t>
  </si>
  <si>
    <t>ZDI OPĚR, ZÁRUB, NÁBŘEŽ Z GABIONŮ ČÁSTEČNĚ ROVNANÝCH, DRÁT O4,0MM, POVRCHOVÁ ÚPRAVA Zn + Al + PVC</t>
  </si>
  <si>
    <t>V LÍCI RUČNĚ ROVNANÝ</t>
  </si>
  <si>
    <t>A - 2,0 x 1,0 x 1,0 : 2,0m*1,0m*1,0m*165ks=330,000 [A]m3 
B - 1,5 x 1,0 x 1,0 : 1,5m*1,0m*1,0m*(165ks+10ks)=262,500 [B]m3 
C - 1,0 x 1,0 x 1,0 : 1,0m*1,0m*1,0m*(165ks+10ks)=175,000 [C]m3 
Celkem: A+B+C=767,500 [D]m3</t>
  </si>
  <si>
    <t>Položka zahrnuje:  
- dodávku a osazení drátěných košů s výplní lomovým kamenem.  
Položka nezahrnuje:  
- gabionové matrace se vykazují v pol.č.2722**.</t>
  </si>
  <si>
    <t>327315</t>
  </si>
  <si>
    <t>ZDI OPĚRNÉ, ZÁRUBNÍ, NÁBŘEŽNÍ Z PROSTÉHO BETONU DO C30/37</t>
  </si>
  <si>
    <t>digitálně odměřeno z dispozičního výkresu 
75,0m2*0,4m=30,000 [A]m3</t>
  </si>
  <si>
    <t>digitálně odměřeno z dispozičního výkresu 
pod zádlažbou na konci křídla: 2,1m2*0,15m=0,315 [A]m3 
pod opevněním svahu: 30,0m2*0,15m=4,500 [B]m3 
Celkem: A+B=4,815 [C]m3</t>
  </si>
  <si>
    <t>461315</t>
  </si>
  <si>
    <t>PATKY Z PROSTÉHO BETONU C30/37</t>
  </si>
  <si>
    <t>bet. práh: 0,5m*0,8m*11,0m=4,400 [A]m3</t>
  </si>
  <si>
    <t>Položka zahrnuje:  
- nutné zemní práce (hloubení rýh a pod.)  
- dodání  čerstvého  betonu  (betonové  směsi)  požadované  kvality,  jeho  uložení  do požadovaného tvaru při jakékoliv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zřízení  všech  požadovaných  otvorů, kapes, výklenků, prostupů, dutin, drážek a pod., vč. ztížení práce a úprav  kolem nich,  
- úpravy pro osazení doplňkových konstrukcí a vybavení,  
- úpravy povrchu pro položení požadované izolace, povlaků a nátěrů, případně vyspravení,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  
Položka nezahrnuje:  
- x</t>
  </si>
  <si>
    <t>ŠD, FR. 4-8 MM, TL. 30 MM</t>
  </si>
  <si>
    <t>posyp na horní ploše gabionu: 1,0m*175,0m*0,03m=5,250 [A]m3</t>
  </si>
  <si>
    <t>465512</t>
  </si>
  <si>
    <t>DLAŽBY Z LOMOVÉHO KAMENE NA MC</t>
  </si>
  <si>
    <t>digitálně odměřeno z dispozičního výkresu 
zádlažba na konci křídla: 2,1m2*0,2m=0,420 [A]m3 
opevnění svahu: 30,0m2*0,2m=6,000 [B]m3 
Celkem: A+B=6,420 [C]m3</t>
  </si>
  <si>
    <t>Položka zahrnuje:  
- nutné zemní práce (svahování, úpravu pláně a pod.)  
- zřízení spojovací vrstvy  
- zřízení lože dlažby z cementové malty předepsané kvality a předepsané tloušťky  
- dodávku a položení dlažby z lomového kamene do předepsaného tvaru  
- spárování, těsnění, tmelení a vyplnění spar MC případně s vyklínováním  
- úprava povrchu pro odvedení srážkové vody  
Položka nezahrnuje:  
- podklad pod dlažbu, vykazuje se samostatně položkami SD 45</t>
  </si>
  <si>
    <t>Přidružená stavební výroba</t>
  </si>
  <si>
    <t>78383</t>
  </si>
  <si>
    <t>NÁTĚRY BETON KONSTR TYP S4 (OS-C)</t>
  </si>
  <si>
    <t>nátěr římsy: (0,15m+0,25m)*39,1m=15,640 [A]m</t>
  </si>
  <si>
    <t>Položka zahrnuje:  
- kompletní povlaky (i různobarevné)  
- úprava podkladu (odmaštění, odstranění starých nátěrů a nečistot) a jeho vyspravení  
- provedení nátěru předepsaným postupem a splnění všech požadavků daných technologickým předpisem  
Položka nezahrnuje:  
- x</t>
  </si>
  <si>
    <t>HDPE DN 180 MM, BARVA ČERNÁ, PŘESAH PŘED LÍC KAMENNÉHO ZDIVA MIN. 200 MM</t>
  </si>
  <si>
    <t>odvodnění dříku stávající bet. zdi: 6ks*1,2m=7,200 [A]m</t>
  </si>
  <si>
    <t>9111C1</t>
  </si>
  <si>
    <t>ZÁBRADLÍ SILNIČNÍ LANKOVÉ - DODÁVKA A MONTÁŽ</t>
  </si>
  <si>
    <t>ZÁBRADLÍ Z KOMPOZITŮ S LANY, VČ. POTRUBÍ HDPE DN 150 MM, DL. MIN. 1,0 M PRO OSAZENÍ SLOUPKU ZÁBRADLÍ, VČ. VYPLNĚNÍ BETONEM C25/30-XC1</t>
  </si>
  <si>
    <t>175,0m=175,000 [A]m</t>
  </si>
  <si>
    <t>Položka zahrnuje:  
- dodání zábradlí bez ohledu na materiál sloupků (ocel, kompozit) včetně předepsané povrchové úpravy  
- osazení sloupků zaberaněním nebo osazením do betonových bloků bez ohledu na jejich materiál (včetně betonových bloků a nutných zemních prací)  
- případné bednění ( trubku) betonové patky v gabionové zdi  
Položka nezahrnuje:  
- x</t>
  </si>
  <si>
    <t>9117C1</t>
  </si>
  <si>
    <t>SVOD OCEL ZÁBRADEL ÚROVEŇ ZADRŽ H2 - DODÁVKA A MONTÁŽ</t>
  </si>
  <si>
    <t>ZÁBRADELNÍ SVODIDLO SE SVISLOU VÝPLNÍ, VČ. KOTEVNÍCH DESEK</t>
  </si>
  <si>
    <t>na stávající zdi: 40,0m=40,000 [A]m</t>
  </si>
  <si>
    <t>Položka zahrnuje:  
- kompletní dodávku všech dílů certifikovaného ocelového svodidla s předepsanou povrchovou úpravou včetně spojovacích a dilatačních prvků  
- montáž a osazení svodidla, včetně kotvení dle zadávací dokumentace, t.j. kotevní desky, případné nivelační hmoty pod kotevní desky, kotvy a spojovací materiál, vrty a zálivku  
- přechod na jiný typ svodidla nebo přes mostní závěr    
- ochranu proti bludným proudům a vývody pro jejich měření  
Položka nezahrnuje:  
- odrazky nebo retroreflexní fólie  
Způsob měření:  
- vykazuje se délka svodidla v předepsané výšce, délka náběhů se nezapočítává</t>
  </si>
  <si>
    <t>931326</t>
  </si>
  <si>
    <t>TĚSNĚNÍ DILATAČ SPAR ASF ZÁLIVKOU MODIFIK PRŮŘ DO 800MM2</t>
  </si>
  <si>
    <t>podél římsy: 39,1m=39,100 [A]m</t>
  </si>
  <si>
    <t>Položka zahrnuje:  
- dodávku a osazení předepsaného materiálu  
- očištění ploch spáry před úpravou  
- očištění okolí spáry po úpravě  
Položka nezahrnuje:  
- těsnící profil</t>
  </si>
  <si>
    <t>93135</t>
  </si>
  <si>
    <t>TĚSNĚNÍ DILATAČ SPAR PRYŽ PÁSKOU NEBO KRUH PROFILEM</t>
  </si>
  <si>
    <t>podél římsy - předtěsnění: 39,1m=39,100 [A]m</t>
  </si>
  <si>
    <t>Položka zahrnuje:  
- dodávku a osazení předepsaného materiálu  
- očištění ploch spáry před úpravou  
- očištění okolí spáry po úpravě  
Položka nezahrnuje:  
- x</t>
  </si>
  <si>
    <t>VSAKOVACÍ JÍMKA Z BET. TVAROVEK ŠÍŘKY 0,6 M POSTAVENÝCH NA SVISLO, DO BETONU C12/15-X0, VYPLNĚNÁ ŠTĚRKODRTÍ FR. 32/64 MM, VČETNĚ ZEMNÍCH PRACÍ</t>
  </si>
  <si>
    <t>1ks*2,0m*1,5m=3,000 [A]m2</t>
  </si>
  <si>
    <t>očištění bet. zdi od vegetace - odhad plochy: 50,0m2=50,000 [A]m2</t>
  </si>
  <si>
    <t>očištění bet. zdi - odhad plochy: 100,0m2=100,000 [A]m2</t>
  </si>
  <si>
    <t>96715</t>
  </si>
  <si>
    <t>VYBOURÁNÍ ČÁSTÍ KONSTRUKCÍ BETON</t>
  </si>
  <si>
    <t>VČ. NALOŽENÍ A ODVOZU A ULOŽENÍ DO RECYKLAČNÍHO STŘEDISKA,POPLATEK ZA SKLÁDKU UVEDEN V POLOŽCE 014102.e</t>
  </si>
  <si>
    <t>ubourání stávající bet. zdi: 0,2m2*39,0m=7,800 [A]m3</t>
  </si>
  <si>
    <t>Položka zahrnuje:  
- veškerou manipulaci s vybouranou sutí a hmotami včetně uložení na skládku,  
- veškeré další práce plynoucí z technologického předpisu a z platných předpisů  
Položka nezahrnuje:  
- poplatek za skládku, který se vykazuje v položce 0141** (s výjimkou malého množství bouraného materiálu, kde je možné poplatek zahrnout do jednotkové ceny bourání – tento fakt musí být uveden v doplňujícím textu k položce)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</si>
</sst>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  <fill>
      <patternFill patternType="solid">
        <fgColor rgb="FFADD8E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3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0" fillId="2" borderId="6" xfId="0" applyFill="1" applyBorder="1"/>
    <xf numFmtId="0" fontId="3" fillId="0" borderId="1" xfId="0" applyFont="1" applyBorder="1" applyAlignment="1">
      <alignment horizontal="left"/>
    </xf>
    <xf numFmtId="177" fontId="3" fillId="0" borderId="1" xfId="0" applyNumberFormat="1" applyFon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4" borderId="1" xfId="0" applyNumberFormat="1" applyFill="1" applyBorder="1" applyAlignment="1" applyProtection="1">
      <alignment horizontal="center"/>
      <protection locked="0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177" fontId="0" fillId="2" borderId="1" xfId="0" applyNumberFormat="1" applyFill="1" applyBorder="1" applyAlignment="1">
      <alignment horizontal="center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/>
      <c r="C1" s="1"/>
      <c r="D1" s="1"/>
      <c r="E1" s="1"/>
    </row>
    <row r="2" spans="1:5" ht="12.75" customHeight="1">
      <c r="A2" s="1"/>
      <c r="B2" s="2" t="s">
        <v>0</v>
      </c>
      <c r="C2" s="1"/>
      <c r="D2" s="1"/>
      <c r="E2" s="1"/>
    </row>
    <row r="3" spans="1:5" ht="20" customHeight="1">
      <c r="A3" s="1"/>
      <c r="B3" s="1"/>
      <c r="C3" s="1"/>
      <c r="D3" s="1"/>
      <c r="E3" s="1"/>
    </row>
    <row r="4" spans="1:5" ht="20" customHeight="1">
      <c r="A4" s="1"/>
      <c r="B4" s="3" t="s">
        <v>1</v>
      </c>
      <c r="C4" s="1"/>
      <c r="D4" s="1"/>
      <c r="E4" s="1"/>
    </row>
    <row r="5" spans="1:5" ht="12.75" customHeight="1">
      <c r="A5" s="1"/>
      <c r="B5" s="1" t="s">
        <v>2</v>
      </c>
      <c r="C5" s="1"/>
      <c r="D5" s="1"/>
      <c r="E5" s="1"/>
    </row>
    <row r="6" spans="1:5" ht="12.75" customHeight="1">
      <c r="A6" s="1"/>
      <c r="B6" s="4" t="s">
        <v>3</v>
      </c>
      <c r="C6" s="7">
        <f>SUM(C10:C12)</f>
      </c>
      <c r="D6" s="1"/>
      <c r="E6" s="1"/>
    </row>
    <row r="7" spans="1:5" ht="12.75" customHeight="1">
      <c r="A7" s="1"/>
      <c r="B7" s="4" t="s">
        <v>4</v>
      </c>
      <c r="C7" s="7">
        <f>SUM(E10:E12)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5</v>
      </c>
      <c r="B9" s="5" t="s">
        <v>6</v>
      </c>
      <c r="C9" s="5" t="s">
        <v>7</v>
      </c>
      <c r="D9" s="5" t="s">
        <v>8</v>
      </c>
      <c r="E9" s="5" t="s">
        <v>9</v>
      </c>
    </row>
    <row r="10" spans="1:5" ht="12.75" customHeight="1">
      <c r="A10" s="20" t="s">
        <v>23</v>
      </c>
      <c r="B10" s="20" t="s">
        <v>24</v>
      </c>
      <c r="C10" s="21">
        <f>'SO 000'!I3</f>
      </c>
      <c r="D10" s="21">
        <f>'SO 000'!O2</f>
      </c>
      <c r="E10" s="21">
        <f>C10+D10</f>
      </c>
    </row>
    <row r="11" spans="1:5" ht="12.75" customHeight="1">
      <c r="A11" s="20" t="s">
        <v>89</v>
      </c>
      <c r="B11" s="20" t="s">
        <v>90</v>
      </c>
      <c r="C11" s="21">
        <f>'SO 101'!I3</f>
      </c>
      <c r="D11" s="21">
        <f>'SO 101'!O2</f>
      </c>
      <c r="E11" s="21">
        <f>C11+D11</f>
      </c>
    </row>
    <row r="12" spans="1:5" ht="12.75" customHeight="1">
      <c r="A12" s="20" t="s">
        <v>499</v>
      </c>
      <c r="B12" s="20" t="s">
        <v>500</v>
      </c>
      <c r="C12" s="21">
        <f>'SO 201'!I3</f>
      </c>
      <c r="D12" s="21">
        <f>'SO 201'!O2</f>
      </c>
      <c r="E12" s="21">
        <f>C12+D12</f>
      </c>
    </row>
  </sheetData>
  <sheetProtection sheet="1" objects="1" scenarios="1"/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0+O8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23</v>
      </c>
      <c r="I3" s="39">
        <f>0+I8</f>
      </c>
      <c r="O3" t="s">
        <v>18</v>
      </c>
      <c r="P3" t="s">
        <v>22</v>
      </c>
    </row>
    <row r="4" spans="1:16" ht="15" customHeight="1">
      <c r="A4" t="s">
        <v>16</v>
      </c>
      <c r="B4" s="16" t="s">
        <v>17</v>
      </c>
      <c r="C4" s="17" t="s">
        <v>23</v>
      </c>
      <c r="D4" s="6"/>
      <c r="E4" s="18" t="s">
        <v>24</v>
      </c>
      <c r="F4" s="6"/>
      <c r="G4" s="6"/>
      <c r="H4" s="19"/>
      <c r="I4" s="19"/>
      <c r="O4" t="s">
        <v>19</v>
      </c>
      <c r="P4" t="s">
        <v>22</v>
      </c>
    </row>
    <row r="5" spans="1:16" ht="12.75" customHeight="1">
      <c r="A5" s="15" t="s">
        <v>25</v>
      </c>
      <c r="B5" s="15" t="s">
        <v>27</v>
      </c>
      <c r="C5" s="15" t="s">
        <v>29</v>
      </c>
      <c r="D5" s="15" t="s">
        <v>30</v>
      </c>
      <c r="E5" s="15" t="s">
        <v>31</v>
      </c>
      <c r="F5" s="15" t="s">
        <v>33</v>
      </c>
      <c r="G5" s="15" t="s">
        <v>35</v>
      </c>
      <c r="H5" s="15" t="s">
        <v>37</v>
      </c>
      <c r="I5" s="15"/>
      <c r="O5" t="s">
        <v>20</v>
      </c>
      <c r="P5" t="s">
        <v>22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38</v>
      </c>
      <c r="I6" s="15" t="s">
        <v>40</v>
      </c>
    </row>
    <row r="7" spans="1:9" ht="12.75" customHeight="1">
      <c r="A7" s="15" t="s">
        <v>26</v>
      </c>
      <c r="B7" s="15" t="s">
        <v>28</v>
      </c>
      <c r="C7" s="15" t="s">
        <v>22</v>
      </c>
      <c r="D7" s="15" t="s">
        <v>21</v>
      </c>
      <c r="E7" s="15" t="s">
        <v>32</v>
      </c>
      <c r="F7" s="15" t="s">
        <v>34</v>
      </c>
      <c r="G7" s="15" t="s">
        <v>36</v>
      </c>
      <c r="H7" s="15" t="s">
        <v>39</v>
      </c>
      <c r="I7" s="15" t="s">
        <v>41</v>
      </c>
    </row>
    <row r="8" spans="1:18" ht="12.75" customHeight="1">
      <c r="A8" s="19" t="s">
        <v>42</v>
      </c>
      <c r="B8" s="19"/>
      <c r="C8" s="26" t="s">
        <v>26</v>
      </c>
      <c r="D8" s="19"/>
      <c r="E8" s="27" t="s">
        <v>43</v>
      </c>
      <c r="F8" s="19"/>
      <c r="G8" s="19"/>
      <c r="H8" s="19"/>
      <c r="I8" s="28">
        <f>0+Q8</f>
      </c>
      <c r="O8">
        <f>0+R8</f>
      </c>
      <c r="Q8">
        <f>0+I9+I13+I17+I21+I25+I29+I33+I37+I41+I45+I49</f>
      </c>
      <c r="R8">
        <f>0+O9+O13+O17+O21+O25+O29+O33+O37+O41+O45+O49</f>
      </c>
    </row>
    <row r="9" spans="1:16" ht="12.75">
      <c r="A9" s="25" t="s">
        <v>44</v>
      </c>
      <c r="B9" s="29" t="s">
        <v>28</v>
      </c>
      <c r="C9" s="29" t="s">
        <v>45</v>
      </c>
      <c r="D9" s="25" t="s">
        <v>46</v>
      </c>
      <c r="E9" s="30" t="s">
        <v>47</v>
      </c>
      <c r="F9" s="31" t="s">
        <v>48</v>
      </c>
      <c r="G9" s="32">
        <v>1</v>
      </c>
      <c r="H9" s="33">
        <v>0</v>
      </c>
      <c r="I9" s="34">
        <f>ROUND(ROUND(H9,2)*ROUND(G9,3),2)</f>
      </c>
      <c r="O9">
        <f>(I9*21)/100</f>
      </c>
      <c r="P9" t="s">
        <v>22</v>
      </c>
    </row>
    <row r="10" spans="1:5" ht="25.5">
      <c r="A10" s="35" t="s">
        <v>49</v>
      </c>
      <c r="E10" s="36" t="s">
        <v>50</v>
      </c>
    </row>
    <row r="11" spans="1:5" ht="12.75">
      <c r="A11" s="37" t="s">
        <v>51</v>
      </c>
      <c r="E11" s="38" t="s">
        <v>52</v>
      </c>
    </row>
    <row r="12" spans="1:5" ht="51">
      <c r="A12" t="s">
        <v>53</v>
      </c>
      <c r="E12" s="36" t="s">
        <v>54</v>
      </c>
    </row>
    <row r="13" spans="1:16" ht="12.75">
      <c r="A13" s="25" t="s">
        <v>44</v>
      </c>
      <c r="B13" s="29" t="s">
        <v>22</v>
      </c>
      <c r="C13" s="29" t="s">
        <v>45</v>
      </c>
      <c r="D13" s="25" t="s">
        <v>55</v>
      </c>
      <c r="E13" s="30" t="s">
        <v>47</v>
      </c>
      <c r="F13" s="31" t="s">
        <v>56</v>
      </c>
      <c r="G13" s="32">
        <v>1</v>
      </c>
      <c r="H13" s="33">
        <v>0</v>
      </c>
      <c r="I13" s="34">
        <f>ROUND(ROUND(H13,2)*ROUND(G13,3),2)</f>
      </c>
      <c r="O13">
        <f>(I13*21)/100</f>
      </c>
      <c r="P13" t="s">
        <v>22</v>
      </c>
    </row>
    <row r="14" spans="1:5" ht="25.5">
      <c r="A14" s="35" t="s">
        <v>49</v>
      </c>
      <c r="E14" s="36" t="s">
        <v>57</v>
      </c>
    </row>
    <row r="15" spans="1:5" ht="12.75">
      <c r="A15" s="37" t="s">
        <v>51</v>
      </c>
      <c r="E15" s="38" t="s">
        <v>52</v>
      </c>
    </row>
    <row r="16" spans="1:5" ht="51">
      <c r="A16" t="s">
        <v>53</v>
      </c>
      <c r="E16" s="36" t="s">
        <v>54</v>
      </c>
    </row>
    <row r="17" spans="1:16" ht="12.75">
      <c r="A17" s="25" t="s">
        <v>44</v>
      </c>
      <c r="B17" s="29" t="s">
        <v>21</v>
      </c>
      <c r="C17" s="29" t="s">
        <v>58</v>
      </c>
      <c r="D17" s="25" t="s">
        <v>52</v>
      </c>
      <c r="E17" s="30" t="s">
        <v>59</v>
      </c>
      <c r="F17" s="31" t="s">
        <v>48</v>
      </c>
      <c r="G17" s="32">
        <v>1</v>
      </c>
      <c r="H17" s="33">
        <v>0</v>
      </c>
      <c r="I17" s="34">
        <f>ROUND(ROUND(H17,2)*ROUND(G17,3),2)</f>
      </c>
      <c r="O17">
        <f>(I17*21)/100</f>
      </c>
      <c r="P17" t="s">
        <v>22</v>
      </c>
    </row>
    <row r="18" spans="1:5" ht="25.5">
      <c r="A18" s="35" t="s">
        <v>49</v>
      </c>
      <c r="E18" s="36" t="s">
        <v>60</v>
      </c>
    </row>
    <row r="19" spans="1:5" ht="12.75">
      <c r="A19" s="37" t="s">
        <v>51</v>
      </c>
      <c r="E19" s="38" t="s">
        <v>52</v>
      </c>
    </row>
    <row r="20" spans="1:5" ht="51">
      <c r="A20" t="s">
        <v>53</v>
      </c>
      <c r="E20" s="36" t="s">
        <v>61</v>
      </c>
    </row>
    <row r="21" spans="1:16" ht="12.75">
      <c r="A21" s="25" t="s">
        <v>44</v>
      </c>
      <c r="B21" s="29" t="s">
        <v>32</v>
      </c>
      <c r="C21" s="29" t="s">
        <v>62</v>
      </c>
      <c r="D21" s="25" t="s">
        <v>52</v>
      </c>
      <c r="E21" s="30" t="s">
        <v>63</v>
      </c>
      <c r="F21" s="31" t="s">
        <v>48</v>
      </c>
      <c r="G21" s="32">
        <v>1</v>
      </c>
      <c r="H21" s="33">
        <v>0</v>
      </c>
      <c r="I21" s="34">
        <f>ROUND(ROUND(H21,2)*ROUND(G21,3),2)</f>
      </c>
      <c r="O21">
        <f>(I21*21)/100</f>
      </c>
      <c r="P21" t="s">
        <v>22</v>
      </c>
    </row>
    <row r="22" spans="1:5" ht="25.5">
      <c r="A22" s="35" t="s">
        <v>49</v>
      </c>
      <c r="E22" s="36" t="s">
        <v>64</v>
      </c>
    </row>
    <row r="23" spans="1:5" ht="12.75">
      <c r="A23" s="37" t="s">
        <v>51</v>
      </c>
      <c r="E23" s="38" t="s">
        <v>52</v>
      </c>
    </row>
    <row r="24" spans="1:5" ht="51">
      <c r="A24" t="s">
        <v>53</v>
      </c>
      <c r="E24" s="36" t="s">
        <v>65</v>
      </c>
    </row>
    <row r="25" spans="1:16" ht="12.75">
      <c r="A25" s="25" t="s">
        <v>44</v>
      </c>
      <c r="B25" s="29" t="s">
        <v>34</v>
      </c>
      <c r="C25" s="29" t="s">
        <v>66</v>
      </c>
      <c r="D25" s="25" t="s">
        <v>52</v>
      </c>
      <c r="E25" s="30" t="s">
        <v>67</v>
      </c>
      <c r="F25" s="31" t="s">
        <v>48</v>
      </c>
      <c r="G25" s="32">
        <v>1</v>
      </c>
      <c r="H25" s="33">
        <v>0</v>
      </c>
      <c r="I25" s="34">
        <f>ROUND(ROUND(H25,2)*ROUND(G25,3),2)</f>
      </c>
      <c r="O25">
        <f>(I25*21)/100</f>
      </c>
      <c r="P25" t="s">
        <v>22</v>
      </c>
    </row>
    <row r="26" spans="1:5" ht="38.25">
      <c r="A26" s="35" t="s">
        <v>49</v>
      </c>
      <c r="E26" s="36" t="s">
        <v>68</v>
      </c>
    </row>
    <row r="27" spans="1:5" ht="12.75">
      <c r="A27" s="37" t="s">
        <v>51</v>
      </c>
      <c r="E27" s="38" t="s">
        <v>52</v>
      </c>
    </row>
    <row r="28" spans="1:5" ht="51">
      <c r="A28" t="s">
        <v>53</v>
      </c>
      <c r="E28" s="36" t="s">
        <v>65</v>
      </c>
    </row>
    <row r="29" spans="1:16" ht="12.75">
      <c r="A29" s="25" t="s">
        <v>44</v>
      </c>
      <c r="B29" s="29" t="s">
        <v>36</v>
      </c>
      <c r="C29" s="29" t="s">
        <v>69</v>
      </c>
      <c r="D29" s="25" t="s">
        <v>52</v>
      </c>
      <c r="E29" s="30" t="s">
        <v>70</v>
      </c>
      <c r="F29" s="31" t="s">
        <v>48</v>
      </c>
      <c r="G29" s="32">
        <v>1</v>
      </c>
      <c r="H29" s="33">
        <v>0</v>
      </c>
      <c r="I29" s="34">
        <f>ROUND(ROUND(H29,2)*ROUND(G29,3),2)</f>
      </c>
      <c r="O29">
        <f>(I29*21)/100</f>
      </c>
      <c r="P29" t="s">
        <v>22</v>
      </c>
    </row>
    <row r="30" spans="1:5" ht="12.75">
      <c r="A30" s="35" t="s">
        <v>49</v>
      </c>
      <c r="E30" s="36" t="s">
        <v>71</v>
      </c>
    </row>
    <row r="31" spans="1:5" ht="12.75">
      <c r="A31" s="37" t="s">
        <v>51</v>
      </c>
      <c r="E31" s="38" t="s">
        <v>52</v>
      </c>
    </row>
    <row r="32" spans="1:5" ht="51">
      <c r="A32" t="s">
        <v>53</v>
      </c>
      <c r="E32" s="36" t="s">
        <v>65</v>
      </c>
    </row>
    <row r="33" spans="1:16" ht="12.75">
      <c r="A33" s="25" t="s">
        <v>44</v>
      </c>
      <c r="B33" s="29" t="s">
        <v>72</v>
      </c>
      <c r="C33" s="29" t="s">
        <v>73</v>
      </c>
      <c r="D33" s="25" t="s">
        <v>52</v>
      </c>
      <c r="E33" s="30" t="s">
        <v>74</v>
      </c>
      <c r="F33" s="31" t="s">
        <v>48</v>
      </c>
      <c r="G33" s="32">
        <v>1</v>
      </c>
      <c r="H33" s="33">
        <v>0</v>
      </c>
      <c r="I33" s="34">
        <f>ROUND(ROUND(H33,2)*ROUND(G33,3),2)</f>
      </c>
      <c r="O33">
        <f>(I33*21)/100</f>
      </c>
      <c r="P33" t="s">
        <v>22</v>
      </c>
    </row>
    <row r="34" spans="1:5" ht="12.75">
      <c r="A34" s="35" t="s">
        <v>49</v>
      </c>
      <c r="E34" s="36" t="s">
        <v>75</v>
      </c>
    </row>
    <row r="35" spans="1:5" ht="12.75">
      <c r="A35" s="37" t="s">
        <v>51</v>
      </c>
      <c r="E35" s="38" t="s">
        <v>52</v>
      </c>
    </row>
    <row r="36" spans="1:5" ht="51">
      <c r="A36" t="s">
        <v>53</v>
      </c>
      <c r="E36" s="36" t="s">
        <v>65</v>
      </c>
    </row>
    <row r="37" spans="1:16" ht="12.75">
      <c r="A37" s="25" t="s">
        <v>44</v>
      </c>
      <c r="B37" s="29" t="s">
        <v>76</v>
      </c>
      <c r="C37" s="29" t="s">
        <v>77</v>
      </c>
      <c r="D37" s="25" t="s">
        <v>52</v>
      </c>
      <c r="E37" s="30" t="s">
        <v>78</v>
      </c>
      <c r="F37" s="31" t="s">
        <v>48</v>
      </c>
      <c r="G37" s="32">
        <v>1</v>
      </c>
      <c r="H37" s="33">
        <v>0</v>
      </c>
      <c r="I37" s="34">
        <f>ROUND(ROUND(H37,2)*ROUND(G37,3),2)</f>
      </c>
      <c r="O37">
        <f>(I37*21)/100</f>
      </c>
      <c r="P37" t="s">
        <v>22</v>
      </c>
    </row>
    <row r="38" spans="1:5" ht="25.5">
      <c r="A38" s="35" t="s">
        <v>49</v>
      </c>
      <c r="E38" s="36" t="s">
        <v>79</v>
      </c>
    </row>
    <row r="39" spans="1:5" ht="12.75">
      <c r="A39" s="37" t="s">
        <v>51</v>
      </c>
      <c r="E39" s="38" t="s">
        <v>52</v>
      </c>
    </row>
    <row r="40" spans="1:5" ht="102">
      <c r="A40" t="s">
        <v>53</v>
      </c>
      <c r="E40" s="36" t="s">
        <v>80</v>
      </c>
    </row>
    <row r="41" spans="1:16" ht="12.75">
      <c r="A41" s="25" t="s">
        <v>44</v>
      </c>
      <c r="B41" s="29" t="s">
        <v>39</v>
      </c>
      <c r="C41" s="29" t="s">
        <v>81</v>
      </c>
      <c r="D41" s="25" t="s">
        <v>52</v>
      </c>
      <c r="E41" s="30" t="s">
        <v>82</v>
      </c>
      <c r="F41" s="31" t="s">
        <v>48</v>
      </c>
      <c r="G41" s="32">
        <v>1</v>
      </c>
      <c r="H41" s="33">
        <v>0</v>
      </c>
      <c r="I41" s="34">
        <f>ROUND(ROUND(H41,2)*ROUND(G41,3),2)</f>
      </c>
      <c r="O41">
        <f>(I41*21)/100</f>
      </c>
      <c r="P41" t="s">
        <v>22</v>
      </c>
    </row>
    <row r="42" spans="1:5" ht="12.75">
      <c r="A42" s="35" t="s">
        <v>49</v>
      </c>
      <c r="E42" s="36" t="s">
        <v>83</v>
      </c>
    </row>
    <row r="43" spans="1:5" ht="12.75">
      <c r="A43" s="37" t="s">
        <v>51</v>
      </c>
      <c r="E43" s="38" t="s">
        <v>52</v>
      </c>
    </row>
    <row r="44" spans="1:5" ht="51">
      <c r="A44" t="s">
        <v>53</v>
      </c>
      <c r="E44" s="36" t="s">
        <v>65</v>
      </c>
    </row>
    <row r="45" spans="1:16" ht="12.75">
      <c r="A45" s="25" t="s">
        <v>44</v>
      </c>
      <c r="B45" s="29" t="s">
        <v>41</v>
      </c>
      <c r="C45" s="29" t="s">
        <v>84</v>
      </c>
      <c r="D45" s="25" t="s">
        <v>46</v>
      </c>
      <c r="E45" s="30" t="s">
        <v>85</v>
      </c>
      <c r="F45" s="31" t="s">
        <v>48</v>
      </c>
      <c r="G45" s="32">
        <v>1</v>
      </c>
      <c r="H45" s="33">
        <v>0</v>
      </c>
      <c r="I45" s="34">
        <f>ROUND(ROUND(H45,2)*ROUND(G45,3),2)</f>
      </c>
      <c r="O45">
        <f>(I45*21)/100</f>
      </c>
      <c r="P45" t="s">
        <v>22</v>
      </c>
    </row>
    <row r="46" spans="1:5" ht="12.75">
      <c r="A46" s="35" t="s">
        <v>49</v>
      </c>
      <c r="E46" s="36" t="s">
        <v>86</v>
      </c>
    </row>
    <row r="47" spans="1:5" ht="12.75">
      <c r="A47" s="37" t="s">
        <v>51</v>
      </c>
      <c r="E47" s="38" t="s">
        <v>52</v>
      </c>
    </row>
    <row r="48" spans="1:5" ht="51">
      <c r="A48" t="s">
        <v>53</v>
      </c>
      <c r="E48" s="36" t="s">
        <v>65</v>
      </c>
    </row>
    <row r="49" spans="1:16" ht="12.75">
      <c r="A49" s="25" t="s">
        <v>44</v>
      </c>
      <c r="B49" s="29" t="s">
        <v>87</v>
      </c>
      <c r="C49" s="29" t="s">
        <v>84</v>
      </c>
      <c r="D49" s="25" t="s">
        <v>55</v>
      </c>
      <c r="E49" s="30" t="s">
        <v>85</v>
      </c>
      <c r="F49" s="31" t="s">
        <v>48</v>
      </c>
      <c r="G49" s="32">
        <v>1</v>
      </c>
      <c r="H49" s="33">
        <v>0</v>
      </c>
      <c r="I49" s="34">
        <f>ROUND(ROUND(H49,2)*ROUND(G49,3),2)</f>
      </c>
      <c r="O49">
        <f>(I49*21)/100</f>
      </c>
      <c r="P49" t="s">
        <v>22</v>
      </c>
    </row>
    <row r="50" spans="1:5" ht="12.75">
      <c r="A50" s="35" t="s">
        <v>49</v>
      </c>
      <c r="E50" s="36" t="s">
        <v>88</v>
      </c>
    </row>
    <row r="51" spans="1:5" ht="12.75">
      <c r="A51" s="37" t="s">
        <v>51</v>
      </c>
      <c r="E51" s="38" t="s">
        <v>52</v>
      </c>
    </row>
    <row r="52" spans="1:5" ht="51">
      <c r="A52" t="s">
        <v>53</v>
      </c>
      <c r="E52" s="36" t="s">
        <v>65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7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0+O8+O49+O146+O171+O176+O193+O238+O259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89</v>
      </c>
      <c r="I3" s="39">
        <f>0+I8+I49+I146+I171+I176+I193+I238+I259</f>
      </c>
      <c r="O3" t="s">
        <v>18</v>
      </c>
      <c r="P3" t="s">
        <v>22</v>
      </c>
    </row>
    <row r="4" spans="1:16" ht="15" customHeight="1">
      <c r="A4" t="s">
        <v>16</v>
      </c>
      <c r="B4" s="16" t="s">
        <v>17</v>
      </c>
      <c r="C4" s="17" t="s">
        <v>89</v>
      </c>
      <c r="D4" s="6"/>
      <c r="E4" s="18" t="s">
        <v>90</v>
      </c>
      <c r="F4" s="6"/>
      <c r="G4" s="6"/>
      <c r="H4" s="19"/>
      <c r="I4" s="19"/>
      <c r="O4" t="s">
        <v>19</v>
      </c>
      <c r="P4" t="s">
        <v>22</v>
      </c>
    </row>
    <row r="5" spans="1:16" ht="12.75" customHeight="1">
      <c r="A5" s="15" t="s">
        <v>25</v>
      </c>
      <c r="B5" s="15" t="s">
        <v>27</v>
      </c>
      <c r="C5" s="15" t="s">
        <v>29</v>
      </c>
      <c r="D5" s="15" t="s">
        <v>30</v>
      </c>
      <c r="E5" s="15" t="s">
        <v>31</v>
      </c>
      <c r="F5" s="15" t="s">
        <v>33</v>
      </c>
      <c r="G5" s="15" t="s">
        <v>35</v>
      </c>
      <c r="H5" s="15" t="s">
        <v>37</v>
      </c>
      <c r="I5" s="15"/>
      <c r="O5" t="s">
        <v>20</v>
      </c>
      <c r="P5" t="s">
        <v>22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38</v>
      </c>
      <c r="I6" s="15" t="s">
        <v>40</v>
      </c>
    </row>
    <row r="7" spans="1:9" ht="12.75" customHeight="1">
      <c r="A7" s="15" t="s">
        <v>26</v>
      </c>
      <c r="B7" s="15" t="s">
        <v>28</v>
      </c>
      <c r="C7" s="15" t="s">
        <v>22</v>
      </c>
      <c r="D7" s="15" t="s">
        <v>21</v>
      </c>
      <c r="E7" s="15" t="s">
        <v>32</v>
      </c>
      <c r="F7" s="15" t="s">
        <v>34</v>
      </c>
      <c r="G7" s="15" t="s">
        <v>36</v>
      </c>
      <c r="H7" s="15" t="s">
        <v>39</v>
      </c>
      <c r="I7" s="15" t="s">
        <v>41</v>
      </c>
    </row>
    <row r="8" spans="1:18" ht="12.75" customHeight="1">
      <c r="A8" s="19" t="s">
        <v>42</v>
      </c>
      <c r="B8" s="19"/>
      <c r="C8" s="26" t="s">
        <v>26</v>
      </c>
      <c r="D8" s="19"/>
      <c r="E8" s="27" t="s">
        <v>43</v>
      </c>
      <c r="F8" s="19"/>
      <c r="G8" s="19"/>
      <c r="H8" s="19"/>
      <c r="I8" s="28">
        <f>0+Q8</f>
      </c>
      <c r="O8">
        <f>0+R8</f>
      </c>
      <c r="Q8">
        <f>0+I9+I13+I17+I21+I25+I29+I33+I37+I41+I45</f>
      </c>
      <c r="R8">
        <f>0+O9+O13+O17+O21+O25+O29+O33+O37+O41+O45</f>
      </c>
    </row>
    <row r="9" spans="1:16" ht="12.75">
      <c r="A9" s="25" t="s">
        <v>44</v>
      </c>
      <c r="B9" s="29" t="s">
        <v>28</v>
      </c>
      <c r="C9" s="29" t="s">
        <v>91</v>
      </c>
      <c r="D9" s="25" t="s">
        <v>46</v>
      </c>
      <c r="E9" s="30" t="s">
        <v>92</v>
      </c>
      <c r="F9" s="31" t="s">
        <v>93</v>
      </c>
      <c r="G9" s="32">
        <v>3614.36</v>
      </c>
      <c r="H9" s="33">
        <v>0</v>
      </c>
      <c r="I9" s="34">
        <f>ROUND(ROUND(H9,2)*ROUND(G9,3),2)</f>
      </c>
      <c r="O9">
        <f>(I9*21)/100</f>
      </c>
      <c r="P9" t="s">
        <v>22</v>
      </c>
    </row>
    <row r="10" spans="1:5" ht="12.75">
      <c r="A10" s="35" t="s">
        <v>49</v>
      </c>
      <c r="E10" s="36" t="s">
        <v>94</v>
      </c>
    </row>
    <row r="11" spans="1:5" ht="38.25">
      <c r="A11" s="37" t="s">
        <v>51</v>
      </c>
      <c r="E11" s="38" t="s">
        <v>95</v>
      </c>
    </row>
    <row r="12" spans="1:5" ht="51">
      <c r="A12" t="s">
        <v>53</v>
      </c>
      <c r="E12" s="36" t="s">
        <v>96</v>
      </c>
    </row>
    <row r="13" spans="1:16" ht="12.75">
      <c r="A13" s="25" t="s">
        <v>44</v>
      </c>
      <c r="B13" s="29" t="s">
        <v>22</v>
      </c>
      <c r="C13" s="29" t="s">
        <v>91</v>
      </c>
      <c r="D13" s="25" t="s">
        <v>55</v>
      </c>
      <c r="E13" s="30" t="s">
        <v>92</v>
      </c>
      <c r="F13" s="31" t="s">
        <v>93</v>
      </c>
      <c r="G13" s="32">
        <v>135</v>
      </c>
      <c r="H13" s="33">
        <v>0</v>
      </c>
      <c r="I13" s="34">
        <f>ROUND(ROUND(H13,2)*ROUND(G13,3),2)</f>
      </c>
      <c r="O13">
        <f>(I13*21)/100</f>
      </c>
      <c r="P13" t="s">
        <v>22</v>
      </c>
    </row>
    <row r="14" spans="1:5" ht="12.75">
      <c r="A14" s="35" t="s">
        <v>49</v>
      </c>
      <c r="E14" s="36" t="s">
        <v>97</v>
      </c>
    </row>
    <row r="15" spans="1:5" ht="12.75">
      <c r="A15" s="37" t="s">
        <v>51</v>
      </c>
      <c r="E15" s="38" t="s">
        <v>98</v>
      </c>
    </row>
    <row r="16" spans="1:5" ht="51">
      <c r="A16" t="s">
        <v>53</v>
      </c>
      <c r="E16" s="36" t="s">
        <v>96</v>
      </c>
    </row>
    <row r="17" spans="1:16" ht="12.75">
      <c r="A17" s="25" t="s">
        <v>44</v>
      </c>
      <c r="B17" s="29" t="s">
        <v>21</v>
      </c>
      <c r="C17" s="29" t="s">
        <v>91</v>
      </c>
      <c r="D17" s="25" t="s">
        <v>99</v>
      </c>
      <c r="E17" s="30" t="s">
        <v>92</v>
      </c>
      <c r="F17" s="31" t="s">
        <v>93</v>
      </c>
      <c r="G17" s="32">
        <v>25.08</v>
      </c>
      <c r="H17" s="33">
        <v>0</v>
      </c>
      <c r="I17" s="34">
        <f>ROUND(ROUND(H17,2)*ROUND(G17,3),2)</f>
      </c>
      <c r="O17">
        <f>(I17*21)/100</f>
      </c>
      <c r="P17" t="s">
        <v>22</v>
      </c>
    </row>
    <row r="18" spans="1:5" ht="12.75">
      <c r="A18" s="35" t="s">
        <v>49</v>
      </c>
      <c r="E18" s="36" t="s">
        <v>100</v>
      </c>
    </row>
    <row r="19" spans="1:5" ht="12.75">
      <c r="A19" s="37" t="s">
        <v>51</v>
      </c>
      <c r="E19" s="38" t="s">
        <v>101</v>
      </c>
    </row>
    <row r="20" spans="1:5" ht="51">
      <c r="A20" t="s">
        <v>53</v>
      </c>
      <c r="E20" s="36" t="s">
        <v>96</v>
      </c>
    </row>
    <row r="21" spans="1:16" ht="12.75">
      <c r="A21" s="25" t="s">
        <v>44</v>
      </c>
      <c r="B21" s="29" t="s">
        <v>32</v>
      </c>
      <c r="C21" s="29" t="s">
        <v>91</v>
      </c>
      <c r="D21" s="25" t="s">
        <v>102</v>
      </c>
      <c r="E21" s="30" t="s">
        <v>92</v>
      </c>
      <c r="F21" s="31" t="s">
        <v>93</v>
      </c>
      <c r="G21" s="32">
        <v>547.2</v>
      </c>
      <c r="H21" s="33">
        <v>0</v>
      </c>
      <c r="I21" s="34">
        <f>ROUND(ROUND(H21,2)*ROUND(G21,3),2)</f>
      </c>
      <c r="O21">
        <f>(I21*21)/100</f>
      </c>
      <c r="P21" t="s">
        <v>22</v>
      </c>
    </row>
    <row r="22" spans="1:5" ht="12.75">
      <c r="A22" s="35" t="s">
        <v>49</v>
      </c>
      <c r="E22" s="36" t="s">
        <v>103</v>
      </c>
    </row>
    <row r="23" spans="1:5" ht="12.75">
      <c r="A23" s="37" t="s">
        <v>51</v>
      </c>
      <c r="E23" s="38" t="s">
        <v>104</v>
      </c>
    </row>
    <row r="24" spans="1:5" ht="51">
      <c r="A24" t="s">
        <v>53</v>
      </c>
      <c r="E24" s="36" t="s">
        <v>96</v>
      </c>
    </row>
    <row r="25" spans="1:16" ht="12.75">
      <c r="A25" s="25" t="s">
        <v>44</v>
      </c>
      <c r="B25" s="29" t="s">
        <v>34</v>
      </c>
      <c r="C25" s="29" t="s">
        <v>91</v>
      </c>
      <c r="D25" s="25" t="s">
        <v>105</v>
      </c>
      <c r="E25" s="30" t="s">
        <v>92</v>
      </c>
      <c r="F25" s="31" t="s">
        <v>93</v>
      </c>
      <c r="G25" s="32">
        <v>20.403</v>
      </c>
      <c r="H25" s="33">
        <v>0</v>
      </c>
      <c r="I25" s="34">
        <f>ROUND(ROUND(H25,2)*ROUND(G25,3),2)</f>
      </c>
      <c r="O25">
        <f>(I25*21)/100</f>
      </c>
      <c r="P25" t="s">
        <v>22</v>
      </c>
    </row>
    <row r="26" spans="1:5" ht="12.75">
      <c r="A26" s="35" t="s">
        <v>49</v>
      </c>
      <c r="E26" s="36" t="s">
        <v>106</v>
      </c>
    </row>
    <row r="27" spans="1:5" ht="51">
      <c r="A27" s="37" t="s">
        <v>51</v>
      </c>
      <c r="E27" s="38" t="s">
        <v>107</v>
      </c>
    </row>
    <row r="28" spans="1:5" ht="51">
      <c r="A28" t="s">
        <v>53</v>
      </c>
      <c r="E28" s="36" t="s">
        <v>96</v>
      </c>
    </row>
    <row r="29" spans="1:16" ht="12.75">
      <c r="A29" s="25" t="s">
        <v>44</v>
      </c>
      <c r="B29" s="29" t="s">
        <v>36</v>
      </c>
      <c r="C29" s="29" t="s">
        <v>91</v>
      </c>
      <c r="D29" s="25" t="s">
        <v>108</v>
      </c>
      <c r="E29" s="30" t="s">
        <v>92</v>
      </c>
      <c r="F29" s="31" t="s">
        <v>93</v>
      </c>
      <c r="G29" s="32">
        <v>13.5</v>
      </c>
      <c r="H29" s="33">
        <v>0</v>
      </c>
      <c r="I29" s="34">
        <f>ROUND(ROUND(H29,2)*ROUND(G29,3),2)</f>
      </c>
      <c r="O29">
        <f>(I29*21)/100</f>
      </c>
      <c r="P29" t="s">
        <v>22</v>
      </c>
    </row>
    <row r="30" spans="1:5" ht="12.75">
      <c r="A30" s="35" t="s">
        <v>49</v>
      </c>
      <c r="E30" s="36" t="s">
        <v>109</v>
      </c>
    </row>
    <row r="31" spans="1:5" ht="12.75">
      <c r="A31" s="37" t="s">
        <v>51</v>
      </c>
      <c r="E31" s="38" t="s">
        <v>110</v>
      </c>
    </row>
    <row r="32" spans="1:5" ht="51">
      <c r="A32" t="s">
        <v>53</v>
      </c>
      <c r="E32" s="36" t="s">
        <v>96</v>
      </c>
    </row>
    <row r="33" spans="1:16" ht="12.75">
      <c r="A33" s="25" t="s">
        <v>44</v>
      </c>
      <c r="B33" s="29" t="s">
        <v>72</v>
      </c>
      <c r="C33" s="29" t="s">
        <v>91</v>
      </c>
      <c r="D33" s="25" t="s">
        <v>111</v>
      </c>
      <c r="E33" s="30" t="s">
        <v>92</v>
      </c>
      <c r="F33" s="31" t="s">
        <v>93</v>
      </c>
      <c r="G33" s="32">
        <v>14.28</v>
      </c>
      <c r="H33" s="33">
        <v>0</v>
      </c>
      <c r="I33" s="34">
        <f>ROUND(ROUND(H33,2)*ROUND(G33,3),2)</f>
      </c>
      <c r="O33">
        <f>(I33*21)/100</f>
      </c>
      <c r="P33" t="s">
        <v>22</v>
      </c>
    </row>
    <row r="34" spans="1:5" ht="12.75">
      <c r="A34" s="35" t="s">
        <v>49</v>
      </c>
      <c r="E34" s="36" t="s">
        <v>112</v>
      </c>
    </row>
    <row r="35" spans="1:5" ht="12.75">
      <c r="A35" s="37" t="s">
        <v>51</v>
      </c>
      <c r="E35" s="38" t="s">
        <v>113</v>
      </c>
    </row>
    <row r="36" spans="1:5" ht="51">
      <c r="A36" t="s">
        <v>53</v>
      </c>
      <c r="E36" s="36" t="s">
        <v>96</v>
      </c>
    </row>
    <row r="37" spans="1:16" ht="12.75">
      <c r="A37" s="25" t="s">
        <v>44</v>
      </c>
      <c r="B37" s="29" t="s">
        <v>76</v>
      </c>
      <c r="C37" s="29" t="s">
        <v>91</v>
      </c>
      <c r="D37" s="25" t="s">
        <v>114</v>
      </c>
      <c r="E37" s="30" t="s">
        <v>92</v>
      </c>
      <c r="F37" s="31" t="s">
        <v>93</v>
      </c>
      <c r="G37" s="32">
        <v>18</v>
      </c>
      <c r="H37" s="33">
        <v>0</v>
      </c>
      <c r="I37" s="34">
        <f>ROUND(ROUND(H37,2)*ROUND(G37,3),2)</f>
      </c>
      <c r="O37">
        <f>(I37*21)/100</f>
      </c>
      <c r="P37" t="s">
        <v>22</v>
      </c>
    </row>
    <row r="38" spans="1:5" ht="12.75">
      <c r="A38" s="35" t="s">
        <v>49</v>
      </c>
      <c r="E38" s="36" t="s">
        <v>115</v>
      </c>
    </row>
    <row r="39" spans="1:5" ht="12.75">
      <c r="A39" s="37" t="s">
        <v>51</v>
      </c>
      <c r="E39" s="38" t="s">
        <v>116</v>
      </c>
    </row>
    <row r="40" spans="1:5" ht="51">
      <c r="A40" t="s">
        <v>53</v>
      </c>
      <c r="E40" s="36" t="s">
        <v>96</v>
      </c>
    </row>
    <row r="41" spans="1:16" ht="12.75">
      <c r="A41" s="25" t="s">
        <v>44</v>
      </c>
      <c r="B41" s="29" t="s">
        <v>39</v>
      </c>
      <c r="C41" s="29" t="s">
        <v>117</v>
      </c>
      <c r="D41" s="25" t="s">
        <v>52</v>
      </c>
      <c r="E41" s="30" t="s">
        <v>118</v>
      </c>
      <c r="F41" s="31" t="s">
        <v>56</v>
      </c>
      <c r="G41" s="32">
        <v>1</v>
      </c>
      <c r="H41" s="33">
        <v>0</v>
      </c>
      <c r="I41" s="34">
        <f>ROUND(ROUND(H41,2)*ROUND(G41,3),2)</f>
      </c>
      <c r="O41">
        <f>(I41*21)/100</f>
      </c>
      <c r="P41" t="s">
        <v>22</v>
      </c>
    </row>
    <row r="42" spans="1:5" ht="25.5">
      <c r="A42" s="35" t="s">
        <v>49</v>
      </c>
      <c r="E42" s="36" t="s">
        <v>119</v>
      </c>
    </row>
    <row r="43" spans="1:5" ht="12.75">
      <c r="A43" s="37" t="s">
        <v>51</v>
      </c>
      <c r="E43" s="38" t="s">
        <v>52</v>
      </c>
    </row>
    <row r="44" spans="1:5" ht="51">
      <c r="A44" t="s">
        <v>53</v>
      </c>
      <c r="E44" s="36" t="s">
        <v>120</v>
      </c>
    </row>
    <row r="45" spans="1:16" ht="12.75">
      <c r="A45" s="25" t="s">
        <v>44</v>
      </c>
      <c r="B45" s="29" t="s">
        <v>41</v>
      </c>
      <c r="C45" s="29" t="s">
        <v>121</v>
      </c>
      <c r="D45" s="25" t="s">
        <v>52</v>
      </c>
      <c r="E45" s="30" t="s">
        <v>122</v>
      </c>
      <c r="F45" s="31" t="s">
        <v>48</v>
      </c>
      <c r="G45" s="32">
        <v>1</v>
      </c>
      <c r="H45" s="33">
        <v>0</v>
      </c>
      <c r="I45" s="34">
        <f>ROUND(ROUND(H45,2)*ROUND(G45,3),2)</f>
      </c>
      <c r="O45">
        <f>(I45*21)/100</f>
      </c>
      <c r="P45" t="s">
        <v>22</v>
      </c>
    </row>
    <row r="46" spans="1:5" ht="25.5">
      <c r="A46" s="35" t="s">
        <v>49</v>
      </c>
      <c r="E46" s="36" t="s">
        <v>123</v>
      </c>
    </row>
    <row r="47" spans="1:5" ht="12.75">
      <c r="A47" s="37" t="s">
        <v>51</v>
      </c>
      <c r="E47" s="38" t="s">
        <v>52</v>
      </c>
    </row>
    <row r="48" spans="1:5" ht="51">
      <c r="A48" t="s">
        <v>53</v>
      </c>
      <c r="E48" s="36" t="s">
        <v>65</v>
      </c>
    </row>
    <row r="49" spans="1:18" ht="12.75" customHeight="1">
      <c r="A49" s="6" t="s">
        <v>42</v>
      </c>
      <c r="B49" s="6"/>
      <c r="C49" s="41" t="s">
        <v>28</v>
      </c>
      <c r="D49" s="6"/>
      <c r="E49" s="27" t="s">
        <v>124</v>
      </c>
      <c r="F49" s="6"/>
      <c r="G49" s="6"/>
      <c r="H49" s="6"/>
      <c r="I49" s="42">
        <f>0+Q49</f>
      </c>
      <c r="O49">
        <f>0+R49</f>
      </c>
      <c r="Q49">
        <f>0+I50+I54+I58+I62+I66+I70+I74+I78+I82+I86+I90+I94+I98+I102+I106+I110+I114+I118+I122+I126+I130+I134+I138+I142</f>
      </c>
      <c r="R49">
        <f>0+O50+O54+O58+O62+O66+O70+O74+O78+O82+O86+O90+O94+O98+O102+O106+O110+O114+O118+O122+O126+O130+O134+O138+O142</f>
      </c>
    </row>
    <row r="50" spans="1:16" ht="12.75">
      <c r="A50" s="25" t="s">
        <v>44</v>
      </c>
      <c r="B50" s="29" t="s">
        <v>87</v>
      </c>
      <c r="C50" s="29" t="s">
        <v>125</v>
      </c>
      <c r="D50" s="25" t="s">
        <v>52</v>
      </c>
      <c r="E50" s="30" t="s">
        <v>126</v>
      </c>
      <c r="F50" s="31" t="s">
        <v>127</v>
      </c>
      <c r="G50" s="32">
        <v>424</v>
      </c>
      <c r="H50" s="33">
        <v>0</v>
      </c>
      <c r="I50" s="34">
        <f>ROUND(ROUND(H50,2)*ROUND(G50,3),2)</f>
      </c>
      <c r="O50">
        <f>(I50*21)/100</f>
      </c>
      <c r="P50" t="s">
        <v>22</v>
      </c>
    </row>
    <row r="51" spans="1:5" ht="12.75">
      <c r="A51" s="35" t="s">
        <v>49</v>
      </c>
      <c r="E51" s="36" t="s">
        <v>128</v>
      </c>
    </row>
    <row r="52" spans="1:5" ht="25.5">
      <c r="A52" s="37" t="s">
        <v>51</v>
      </c>
      <c r="E52" s="38" t="s">
        <v>129</v>
      </c>
    </row>
    <row r="53" spans="1:5" ht="63.75">
      <c r="A53" t="s">
        <v>53</v>
      </c>
      <c r="E53" s="36" t="s">
        <v>130</v>
      </c>
    </row>
    <row r="54" spans="1:16" ht="12.75">
      <c r="A54" s="25" t="s">
        <v>44</v>
      </c>
      <c r="B54" s="29" t="s">
        <v>131</v>
      </c>
      <c r="C54" s="29" t="s">
        <v>132</v>
      </c>
      <c r="D54" s="25" t="s">
        <v>52</v>
      </c>
      <c r="E54" s="30" t="s">
        <v>133</v>
      </c>
      <c r="F54" s="31" t="s">
        <v>134</v>
      </c>
      <c r="G54" s="32">
        <v>62</v>
      </c>
      <c r="H54" s="33">
        <v>0</v>
      </c>
      <c r="I54" s="34">
        <f>ROUND(ROUND(H54,2)*ROUND(G54,3),2)</f>
      </c>
      <c r="O54">
        <f>(I54*21)/100</f>
      </c>
      <c r="P54" t="s">
        <v>22</v>
      </c>
    </row>
    <row r="55" spans="1:5" ht="12.75">
      <c r="A55" s="35" t="s">
        <v>49</v>
      </c>
      <c r="E55" s="36" t="s">
        <v>135</v>
      </c>
    </row>
    <row r="56" spans="1:5" ht="12.75">
      <c r="A56" s="37" t="s">
        <v>51</v>
      </c>
      <c r="E56" s="38" t="s">
        <v>136</v>
      </c>
    </row>
    <row r="57" spans="1:5" ht="153">
      <c r="A57" t="s">
        <v>53</v>
      </c>
      <c r="E57" s="36" t="s">
        <v>137</v>
      </c>
    </row>
    <row r="58" spans="1:16" ht="12.75">
      <c r="A58" s="25" t="s">
        <v>44</v>
      </c>
      <c r="B58" s="29" t="s">
        <v>138</v>
      </c>
      <c r="C58" s="29" t="s">
        <v>139</v>
      </c>
      <c r="D58" s="25" t="s">
        <v>52</v>
      </c>
      <c r="E58" s="30" t="s">
        <v>140</v>
      </c>
      <c r="F58" s="31" t="s">
        <v>134</v>
      </c>
      <c r="G58" s="32">
        <v>1</v>
      </c>
      <c r="H58" s="33">
        <v>0</v>
      </c>
      <c r="I58" s="34">
        <f>ROUND(ROUND(H58,2)*ROUND(G58,3),2)</f>
      </c>
      <c r="O58">
        <f>(I58*21)/100</f>
      </c>
      <c r="P58" t="s">
        <v>22</v>
      </c>
    </row>
    <row r="59" spans="1:5" ht="12.75">
      <c r="A59" s="35" t="s">
        <v>49</v>
      </c>
      <c r="E59" s="36" t="s">
        <v>135</v>
      </c>
    </row>
    <row r="60" spans="1:5" ht="12.75">
      <c r="A60" s="37" t="s">
        <v>51</v>
      </c>
      <c r="E60" s="38" t="s">
        <v>141</v>
      </c>
    </row>
    <row r="61" spans="1:5" ht="153">
      <c r="A61" t="s">
        <v>53</v>
      </c>
      <c r="E61" s="36" t="s">
        <v>137</v>
      </c>
    </row>
    <row r="62" spans="1:16" ht="12.75">
      <c r="A62" s="25" t="s">
        <v>44</v>
      </c>
      <c r="B62" s="29" t="s">
        <v>142</v>
      </c>
      <c r="C62" s="29" t="s">
        <v>143</v>
      </c>
      <c r="D62" s="25" t="s">
        <v>52</v>
      </c>
      <c r="E62" s="30" t="s">
        <v>144</v>
      </c>
      <c r="F62" s="31" t="s">
        <v>145</v>
      </c>
      <c r="G62" s="32">
        <v>11.4</v>
      </c>
      <c r="H62" s="33">
        <v>0</v>
      </c>
      <c r="I62" s="34">
        <f>ROUND(ROUND(H62,2)*ROUND(G62,3),2)</f>
      </c>
      <c r="O62">
        <f>(I62*21)/100</f>
      </c>
      <c r="P62" t="s">
        <v>22</v>
      </c>
    </row>
    <row r="63" spans="1:5" ht="25.5">
      <c r="A63" s="35" t="s">
        <v>49</v>
      </c>
      <c r="E63" s="36" t="s">
        <v>146</v>
      </c>
    </row>
    <row r="64" spans="1:5" ht="38.25">
      <c r="A64" s="37" t="s">
        <v>51</v>
      </c>
      <c r="E64" s="38" t="s">
        <v>147</v>
      </c>
    </row>
    <row r="65" spans="1:5" ht="89.25">
      <c r="A65" t="s">
        <v>53</v>
      </c>
      <c r="E65" s="36" t="s">
        <v>148</v>
      </c>
    </row>
    <row r="66" spans="1:16" ht="12.75">
      <c r="A66" s="25" t="s">
        <v>44</v>
      </c>
      <c r="B66" s="29" t="s">
        <v>149</v>
      </c>
      <c r="C66" s="29" t="s">
        <v>150</v>
      </c>
      <c r="D66" s="25" t="s">
        <v>52</v>
      </c>
      <c r="E66" s="30" t="s">
        <v>151</v>
      </c>
      <c r="F66" s="31" t="s">
        <v>145</v>
      </c>
      <c r="G66" s="32">
        <v>228</v>
      </c>
      <c r="H66" s="33">
        <v>0</v>
      </c>
      <c r="I66" s="34">
        <f>ROUND(ROUND(H66,2)*ROUND(G66,3),2)</f>
      </c>
      <c r="O66">
        <f>(I66*21)/100</f>
      </c>
      <c r="P66" t="s">
        <v>22</v>
      </c>
    </row>
    <row r="67" spans="1:5" ht="25.5">
      <c r="A67" s="35" t="s">
        <v>49</v>
      </c>
      <c r="E67" s="36" t="s">
        <v>152</v>
      </c>
    </row>
    <row r="68" spans="1:5" ht="25.5">
      <c r="A68" s="37" t="s">
        <v>51</v>
      </c>
      <c r="E68" s="38" t="s">
        <v>153</v>
      </c>
    </row>
    <row r="69" spans="1:5" ht="102">
      <c r="A69" t="s">
        <v>53</v>
      </c>
      <c r="E69" s="36" t="s">
        <v>154</v>
      </c>
    </row>
    <row r="70" spans="1:16" ht="12.75">
      <c r="A70" s="25" t="s">
        <v>44</v>
      </c>
      <c r="B70" s="29" t="s">
        <v>155</v>
      </c>
      <c r="C70" s="29" t="s">
        <v>156</v>
      </c>
      <c r="D70" s="25" t="s">
        <v>52</v>
      </c>
      <c r="E70" s="30" t="s">
        <v>157</v>
      </c>
      <c r="F70" s="31" t="s">
        <v>158</v>
      </c>
      <c r="G70" s="32">
        <v>36</v>
      </c>
      <c r="H70" s="33">
        <v>0</v>
      </c>
      <c r="I70" s="34">
        <f>ROUND(ROUND(H70,2)*ROUND(G70,3),2)</f>
      </c>
      <c r="O70">
        <f>(I70*21)/100</f>
      </c>
      <c r="P70" t="s">
        <v>22</v>
      </c>
    </row>
    <row r="71" spans="1:5" ht="25.5">
      <c r="A71" s="35" t="s">
        <v>49</v>
      </c>
      <c r="E71" s="36" t="s">
        <v>159</v>
      </c>
    </row>
    <row r="72" spans="1:5" ht="12.75">
      <c r="A72" s="37" t="s">
        <v>51</v>
      </c>
      <c r="E72" s="38" t="s">
        <v>160</v>
      </c>
    </row>
    <row r="73" spans="1:5" ht="102">
      <c r="A73" t="s">
        <v>53</v>
      </c>
      <c r="E73" s="36" t="s">
        <v>161</v>
      </c>
    </row>
    <row r="74" spans="1:16" ht="12.75">
      <c r="A74" s="25" t="s">
        <v>44</v>
      </c>
      <c r="B74" s="29" t="s">
        <v>162</v>
      </c>
      <c r="C74" s="29" t="s">
        <v>163</v>
      </c>
      <c r="D74" s="25" t="s">
        <v>52</v>
      </c>
      <c r="E74" s="30" t="s">
        <v>164</v>
      </c>
      <c r="F74" s="31" t="s">
        <v>145</v>
      </c>
      <c r="G74" s="32">
        <v>230</v>
      </c>
      <c r="H74" s="33">
        <v>0</v>
      </c>
      <c r="I74" s="34">
        <f>ROUND(ROUND(H74,2)*ROUND(G74,3),2)</f>
      </c>
      <c r="O74">
        <f>(I74*21)/100</f>
      </c>
      <c r="P74" t="s">
        <v>22</v>
      </c>
    </row>
    <row r="75" spans="1:5" ht="63.75">
      <c r="A75" s="35" t="s">
        <v>49</v>
      </c>
      <c r="E75" s="36" t="s">
        <v>165</v>
      </c>
    </row>
    <row r="76" spans="1:5" ht="25.5">
      <c r="A76" s="37" t="s">
        <v>51</v>
      </c>
      <c r="E76" s="38" t="s">
        <v>166</v>
      </c>
    </row>
    <row r="77" spans="1:5" ht="63.75">
      <c r="A77" t="s">
        <v>53</v>
      </c>
      <c r="E77" s="36" t="s">
        <v>167</v>
      </c>
    </row>
    <row r="78" spans="1:16" ht="12.75">
      <c r="A78" s="25" t="s">
        <v>44</v>
      </c>
      <c r="B78" s="29" t="s">
        <v>168</v>
      </c>
      <c r="C78" s="29" t="s">
        <v>169</v>
      </c>
      <c r="D78" s="25" t="s">
        <v>52</v>
      </c>
      <c r="E78" s="30" t="s">
        <v>170</v>
      </c>
      <c r="F78" s="31" t="s">
        <v>145</v>
      </c>
      <c r="G78" s="32">
        <v>1648</v>
      </c>
      <c r="H78" s="33">
        <v>0</v>
      </c>
      <c r="I78" s="34">
        <f>ROUND(ROUND(H78,2)*ROUND(G78,3),2)</f>
      </c>
      <c r="O78">
        <f>(I78*21)/100</f>
      </c>
      <c r="P78" t="s">
        <v>22</v>
      </c>
    </row>
    <row r="79" spans="1:5" ht="25.5">
      <c r="A79" s="35" t="s">
        <v>49</v>
      </c>
      <c r="E79" s="36" t="s">
        <v>171</v>
      </c>
    </row>
    <row r="80" spans="1:5" ht="76.5">
      <c r="A80" s="37" t="s">
        <v>51</v>
      </c>
      <c r="E80" s="38" t="s">
        <v>172</v>
      </c>
    </row>
    <row r="81" spans="1:5" ht="395.25">
      <c r="A81" t="s">
        <v>53</v>
      </c>
      <c r="E81" s="36" t="s">
        <v>173</v>
      </c>
    </row>
    <row r="82" spans="1:16" ht="12.75">
      <c r="A82" s="25" t="s">
        <v>44</v>
      </c>
      <c r="B82" s="29" t="s">
        <v>174</v>
      </c>
      <c r="C82" s="29" t="s">
        <v>175</v>
      </c>
      <c r="D82" s="25" t="s">
        <v>52</v>
      </c>
      <c r="E82" s="30" t="s">
        <v>176</v>
      </c>
      <c r="F82" s="31" t="s">
        <v>145</v>
      </c>
      <c r="G82" s="32">
        <v>92.1</v>
      </c>
      <c r="H82" s="33">
        <v>0</v>
      </c>
      <c r="I82" s="34">
        <f>ROUND(ROUND(H82,2)*ROUND(G82,3),2)</f>
      </c>
      <c r="O82">
        <f>(I82*21)/100</f>
      </c>
      <c r="P82" t="s">
        <v>22</v>
      </c>
    </row>
    <row r="83" spans="1:5" ht="12.75">
      <c r="A83" s="35" t="s">
        <v>49</v>
      </c>
      <c r="E83" s="36" t="s">
        <v>177</v>
      </c>
    </row>
    <row r="84" spans="1:5" ht="51">
      <c r="A84" s="37" t="s">
        <v>51</v>
      </c>
      <c r="E84" s="38" t="s">
        <v>178</v>
      </c>
    </row>
    <row r="85" spans="1:5" ht="318.75">
      <c r="A85" t="s">
        <v>53</v>
      </c>
      <c r="E85" s="36" t="s">
        <v>179</v>
      </c>
    </row>
    <row r="86" spans="1:16" ht="12.75">
      <c r="A86" s="25" t="s">
        <v>44</v>
      </c>
      <c r="B86" s="29" t="s">
        <v>180</v>
      </c>
      <c r="C86" s="29" t="s">
        <v>181</v>
      </c>
      <c r="D86" s="25" t="s">
        <v>52</v>
      </c>
      <c r="E86" s="30" t="s">
        <v>182</v>
      </c>
      <c r="F86" s="31" t="s">
        <v>145</v>
      </c>
      <c r="G86" s="32">
        <v>139</v>
      </c>
      <c r="H86" s="33">
        <v>0</v>
      </c>
      <c r="I86" s="34">
        <f>ROUND(ROUND(H86,2)*ROUND(G86,3),2)</f>
      </c>
      <c r="O86">
        <f>(I86*21)/100</f>
      </c>
      <c r="P86" t="s">
        <v>22</v>
      </c>
    </row>
    <row r="87" spans="1:5" ht="25.5">
      <c r="A87" s="35" t="s">
        <v>49</v>
      </c>
      <c r="E87" s="36" t="s">
        <v>171</v>
      </c>
    </row>
    <row r="88" spans="1:5" ht="25.5">
      <c r="A88" s="37" t="s">
        <v>51</v>
      </c>
      <c r="E88" s="38" t="s">
        <v>183</v>
      </c>
    </row>
    <row r="89" spans="1:5" ht="318.75">
      <c r="A89" t="s">
        <v>53</v>
      </c>
      <c r="E89" s="36" t="s">
        <v>184</v>
      </c>
    </row>
    <row r="90" spans="1:16" ht="12.75">
      <c r="A90" s="25" t="s">
        <v>44</v>
      </c>
      <c r="B90" s="29" t="s">
        <v>185</v>
      </c>
      <c r="C90" s="29" t="s">
        <v>186</v>
      </c>
      <c r="D90" s="25" t="s">
        <v>52</v>
      </c>
      <c r="E90" s="30" t="s">
        <v>187</v>
      </c>
      <c r="F90" s="31" t="s">
        <v>158</v>
      </c>
      <c r="G90" s="32">
        <v>36</v>
      </c>
      <c r="H90" s="33">
        <v>0</v>
      </c>
      <c r="I90" s="34">
        <f>ROUND(ROUND(H90,2)*ROUND(G90,3),2)</f>
      </c>
      <c r="O90">
        <f>(I90*21)/100</f>
      </c>
      <c r="P90" t="s">
        <v>22</v>
      </c>
    </row>
    <row r="91" spans="1:5" ht="38.25">
      <c r="A91" s="35" t="s">
        <v>49</v>
      </c>
      <c r="E91" s="36" t="s">
        <v>188</v>
      </c>
    </row>
    <row r="92" spans="1:5" ht="12.75">
      <c r="A92" s="37" t="s">
        <v>51</v>
      </c>
      <c r="E92" s="38" t="s">
        <v>189</v>
      </c>
    </row>
    <row r="93" spans="1:5" ht="89.25">
      <c r="A93" t="s">
        <v>53</v>
      </c>
      <c r="E93" s="36" t="s">
        <v>190</v>
      </c>
    </row>
    <row r="94" spans="1:16" ht="12.75">
      <c r="A94" s="25" t="s">
        <v>44</v>
      </c>
      <c r="B94" s="29" t="s">
        <v>191</v>
      </c>
      <c r="C94" s="29" t="s">
        <v>192</v>
      </c>
      <c r="D94" s="25" t="s">
        <v>52</v>
      </c>
      <c r="E94" s="30" t="s">
        <v>193</v>
      </c>
      <c r="F94" s="31" t="s">
        <v>145</v>
      </c>
      <c r="G94" s="32">
        <v>16.58</v>
      </c>
      <c r="H94" s="33">
        <v>0</v>
      </c>
      <c r="I94" s="34">
        <f>ROUND(ROUND(H94,2)*ROUND(G94,3),2)</f>
      </c>
      <c r="O94">
        <f>(I94*21)/100</f>
      </c>
      <c r="P94" t="s">
        <v>22</v>
      </c>
    </row>
    <row r="95" spans="1:5" ht="25.5">
      <c r="A95" s="35" t="s">
        <v>49</v>
      </c>
      <c r="E95" s="36" t="s">
        <v>171</v>
      </c>
    </row>
    <row r="96" spans="1:5" ht="38.25">
      <c r="A96" s="37" t="s">
        <v>51</v>
      </c>
      <c r="E96" s="38" t="s">
        <v>194</v>
      </c>
    </row>
    <row r="97" spans="1:5" ht="344.25">
      <c r="A97" t="s">
        <v>53</v>
      </c>
      <c r="E97" s="36" t="s">
        <v>195</v>
      </c>
    </row>
    <row r="98" spans="1:16" ht="12.75">
      <c r="A98" s="25" t="s">
        <v>44</v>
      </c>
      <c r="B98" s="29" t="s">
        <v>196</v>
      </c>
      <c r="C98" s="29" t="s">
        <v>197</v>
      </c>
      <c r="D98" s="25" t="s">
        <v>52</v>
      </c>
      <c r="E98" s="30" t="s">
        <v>198</v>
      </c>
      <c r="F98" s="31" t="s">
        <v>145</v>
      </c>
      <c r="G98" s="32">
        <v>67.5</v>
      </c>
      <c r="H98" s="33">
        <v>0</v>
      </c>
      <c r="I98" s="34">
        <f>ROUND(ROUND(H98,2)*ROUND(G98,3),2)</f>
      </c>
      <c r="O98">
        <f>(I98*21)/100</f>
      </c>
      <c r="P98" t="s">
        <v>22</v>
      </c>
    </row>
    <row r="99" spans="1:5" ht="38.25">
      <c r="A99" s="35" t="s">
        <v>49</v>
      </c>
      <c r="E99" s="36" t="s">
        <v>199</v>
      </c>
    </row>
    <row r="100" spans="1:5" ht="12.75">
      <c r="A100" s="37" t="s">
        <v>51</v>
      </c>
      <c r="E100" s="38" t="s">
        <v>200</v>
      </c>
    </row>
    <row r="101" spans="1:5" ht="344.25">
      <c r="A101" t="s">
        <v>53</v>
      </c>
      <c r="E101" s="36" t="s">
        <v>195</v>
      </c>
    </row>
    <row r="102" spans="1:16" ht="12.75">
      <c r="A102" s="25" t="s">
        <v>44</v>
      </c>
      <c r="B102" s="29" t="s">
        <v>201</v>
      </c>
      <c r="C102" s="29" t="s">
        <v>202</v>
      </c>
      <c r="D102" s="25" t="s">
        <v>46</v>
      </c>
      <c r="E102" s="30" t="s">
        <v>203</v>
      </c>
      <c r="F102" s="31" t="s">
        <v>145</v>
      </c>
      <c r="G102" s="32">
        <v>1803.58</v>
      </c>
      <c r="H102" s="33">
        <v>0</v>
      </c>
      <c r="I102" s="34">
        <f>ROUND(ROUND(H102,2)*ROUND(G102,3),2)</f>
      </c>
      <c r="O102">
        <f>(I102*21)/100</f>
      </c>
      <c r="P102" t="s">
        <v>22</v>
      </c>
    </row>
    <row r="103" spans="1:5" ht="12.75">
      <c r="A103" s="35" t="s">
        <v>49</v>
      </c>
      <c r="E103" s="36" t="s">
        <v>204</v>
      </c>
    </row>
    <row r="104" spans="1:5" ht="63.75">
      <c r="A104" s="37" t="s">
        <v>51</v>
      </c>
      <c r="E104" s="38" t="s">
        <v>205</v>
      </c>
    </row>
    <row r="105" spans="1:5" ht="216.75">
      <c r="A105" t="s">
        <v>53</v>
      </c>
      <c r="E105" s="36" t="s">
        <v>206</v>
      </c>
    </row>
    <row r="106" spans="1:16" ht="12.75">
      <c r="A106" s="25" t="s">
        <v>44</v>
      </c>
      <c r="B106" s="29" t="s">
        <v>207</v>
      </c>
      <c r="C106" s="29" t="s">
        <v>202</v>
      </c>
      <c r="D106" s="25" t="s">
        <v>55</v>
      </c>
      <c r="E106" s="30" t="s">
        <v>203</v>
      </c>
      <c r="F106" s="31" t="s">
        <v>145</v>
      </c>
      <c r="G106" s="32">
        <v>67.5</v>
      </c>
      <c r="H106" s="33">
        <v>0</v>
      </c>
      <c r="I106" s="34">
        <f>ROUND(ROUND(H106,2)*ROUND(G106,3),2)</f>
      </c>
      <c r="O106">
        <f>(I106*21)/100</f>
      </c>
      <c r="P106" t="s">
        <v>22</v>
      </c>
    </row>
    <row r="107" spans="1:5" ht="12.75">
      <c r="A107" s="35" t="s">
        <v>49</v>
      </c>
      <c r="E107" s="36" t="s">
        <v>208</v>
      </c>
    </row>
    <row r="108" spans="1:5" ht="25.5">
      <c r="A108" s="37" t="s">
        <v>51</v>
      </c>
      <c r="E108" s="38" t="s">
        <v>209</v>
      </c>
    </row>
    <row r="109" spans="1:5" ht="216.75">
      <c r="A109" t="s">
        <v>53</v>
      </c>
      <c r="E109" s="36" t="s">
        <v>206</v>
      </c>
    </row>
    <row r="110" spans="1:16" ht="12.75">
      <c r="A110" s="25" t="s">
        <v>44</v>
      </c>
      <c r="B110" s="29" t="s">
        <v>210</v>
      </c>
      <c r="C110" s="29" t="s">
        <v>211</v>
      </c>
      <c r="D110" s="25" t="s">
        <v>52</v>
      </c>
      <c r="E110" s="30" t="s">
        <v>212</v>
      </c>
      <c r="F110" s="31" t="s">
        <v>145</v>
      </c>
      <c r="G110" s="32">
        <v>197</v>
      </c>
      <c r="H110" s="33">
        <v>0</v>
      </c>
      <c r="I110" s="34">
        <f>ROUND(ROUND(H110,2)*ROUND(G110,3),2)</f>
      </c>
      <c r="O110">
        <f>(I110*21)/100</f>
      </c>
      <c r="P110" t="s">
        <v>22</v>
      </c>
    </row>
    <row r="111" spans="1:5" ht="12.75">
      <c r="A111" s="35" t="s">
        <v>49</v>
      </c>
      <c r="E111" s="36" t="s">
        <v>213</v>
      </c>
    </row>
    <row r="112" spans="1:5" ht="51">
      <c r="A112" s="37" t="s">
        <v>51</v>
      </c>
      <c r="E112" s="38" t="s">
        <v>214</v>
      </c>
    </row>
    <row r="113" spans="1:5" ht="306">
      <c r="A113" t="s">
        <v>53</v>
      </c>
      <c r="E113" s="36" t="s">
        <v>215</v>
      </c>
    </row>
    <row r="114" spans="1:16" ht="12.75">
      <c r="A114" s="25" t="s">
        <v>44</v>
      </c>
      <c r="B114" s="29" t="s">
        <v>216</v>
      </c>
      <c r="C114" s="29" t="s">
        <v>217</v>
      </c>
      <c r="D114" s="25" t="s">
        <v>46</v>
      </c>
      <c r="E114" s="30" t="s">
        <v>218</v>
      </c>
      <c r="F114" s="31" t="s">
        <v>145</v>
      </c>
      <c r="G114" s="32">
        <v>8.235</v>
      </c>
      <c r="H114" s="33">
        <v>0</v>
      </c>
      <c r="I114" s="34">
        <f>ROUND(ROUND(H114,2)*ROUND(G114,3),2)</f>
      </c>
      <c r="O114">
        <f>(I114*21)/100</f>
      </c>
      <c r="P114" t="s">
        <v>22</v>
      </c>
    </row>
    <row r="115" spans="1:5" ht="12.75">
      <c r="A115" s="35" t="s">
        <v>49</v>
      </c>
      <c r="E115" s="36" t="s">
        <v>219</v>
      </c>
    </row>
    <row r="116" spans="1:5" ht="38.25">
      <c r="A116" s="37" t="s">
        <v>51</v>
      </c>
      <c r="E116" s="38" t="s">
        <v>220</v>
      </c>
    </row>
    <row r="117" spans="1:5" ht="255">
      <c r="A117" t="s">
        <v>53</v>
      </c>
      <c r="E117" s="36" t="s">
        <v>221</v>
      </c>
    </row>
    <row r="118" spans="1:16" ht="12.75">
      <c r="A118" s="25" t="s">
        <v>44</v>
      </c>
      <c r="B118" s="29" t="s">
        <v>222</v>
      </c>
      <c r="C118" s="29" t="s">
        <v>223</v>
      </c>
      <c r="D118" s="25" t="s">
        <v>52</v>
      </c>
      <c r="E118" s="30" t="s">
        <v>224</v>
      </c>
      <c r="F118" s="31" t="s">
        <v>127</v>
      </c>
      <c r="G118" s="32">
        <v>1520.75</v>
      </c>
      <c r="H118" s="33">
        <v>0</v>
      </c>
      <c r="I118" s="34">
        <f>ROUND(ROUND(H118,2)*ROUND(G118,3),2)</f>
      </c>
      <c r="O118">
        <f>(I118*21)/100</f>
      </c>
      <c r="P118" t="s">
        <v>22</v>
      </c>
    </row>
    <row r="119" spans="1:5" ht="12.75">
      <c r="A119" s="35" t="s">
        <v>49</v>
      </c>
      <c r="E119" s="36" t="s">
        <v>52</v>
      </c>
    </row>
    <row r="120" spans="1:5" ht="63.75">
      <c r="A120" s="37" t="s">
        <v>51</v>
      </c>
      <c r="E120" s="38" t="s">
        <v>225</v>
      </c>
    </row>
    <row r="121" spans="1:5" ht="51">
      <c r="A121" t="s">
        <v>53</v>
      </c>
      <c r="E121" s="36" t="s">
        <v>226</v>
      </c>
    </row>
    <row r="122" spans="1:16" ht="12.75">
      <c r="A122" s="25" t="s">
        <v>44</v>
      </c>
      <c r="B122" s="29" t="s">
        <v>227</v>
      </c>
      <c r="C122" s="29" t="s">
        <v>228</v>
      </c>
      <c r="D122" s="25" t="s">
        <v>52</v>
      </c>
      <c r="E122" s="30" t="s">
        <v>229</v>
      </c>
      <c r="F122" s="31" t="s">
        <v>145</v>
      </c>
      <c r="G122" s="32">
        <v>75.6</v>
      </c>
      <c r="H122" s="33">
        <v>0</v>
      </c>
      <c r="I122" s="34">
        <f>ROUND(ROUND(H122,2)*ROUND(G122,3),2)</f>
      </c>
      <c r="O122">
        <f>(I122*21)/100</f>
      </c>
      <c r="P122" t="s">
        <v>22</v>
      </c>
    </row>
    <row r="123" spans="1:5" ht="12.75">
      <c r="A123" s="35" t="s">
        <v>49</v>
      </c>
      <c r="E123" s="36" t="s">
        <v>230</v>
      </c>
    </row>
    <row r="124" spans="1:5" ht="25.5">
      <c r="A124" s="37" t="s">
        <v>51</v>
      </c>
      <c r="E124" s="38" t="s">
        <v>231</v>
      </c>
    </row>
    <row r="125" spans="1:5" ht="63.75">
      <c r="A125" t="s">
        <v>53</v>
      </c>
      <c r="E125" s="36" t="s">
        <v>232</v>
      </c>
    </row>
    <row r="126" spans="1:16" ht="12.75">
      <c r="A126" s="25" t="s">
        <v>44</v>
      </c>
      <c r="B126" s="29" t="s">
        <v>233</v>
      </c>
      <c r="C126" s="29" t="s">
        <v>234</v>
      </c>
      <c r="D126" s="25" t="s">
        <v>52</v>
      </c>
      <c r="E126" s="30" t="s">
        <v>235</v>
      </c>
      <c r="F126" s="31" t="s">
        <v>145</v>
      </c>
      <c r="G126" s="32">
        <v>16.5</v>
      </c>
      <c r="H126" s="33">
        <v>0</v>
      </c>
      <c r="I126" s="34">
        <f>ROUND(ROUND(H126,2)*ROUND(G126,3),2)</f>
      </c>
      <c r="O126">
        <f>(I126*21)/100</f>
      </c>
      <c r="P126" t="s">
        <v>22</v>
      </c>
    </row>
    <row r="127" spans="1:5" ht="12.75">
      <c r="A127" s="35" t="s">
        <v>49</v>
      </c>
      <c r="E127" s="36" t="s">
        <v>230</v>
      </c>
    </row>
    <row r="128" spans="1:5" ht="25.5">
      <c r="A128" s="37" t="s">
        <v>51</v>
      </c>
      <c r="E128" s="38" t="s">
        <v>236</v>
      </c>
    </row>
    <row r="129" spans="1:5" ht="38.25">
      <c r="A129" t="s">
        <v>53</v>
      </c>
      <c r="E129" s="36" t="s">
        <v>237</v>
      </c>
    </row>
    <row r="130" spans="1:16" ht="12.75">
      <c r="A130" s="25" t="s">
        <v>44</v>
      </c>
      <c r="B130" s="29" t="s">
        <v>238</v>
      </c>
      <c r="C130" s="29" t="s">
        <v>239</v>
      </c>
      <c r="D130" s="25" t="s">
        <v>52</v>
      </c>
      <c r="E130" s="30" t="s">
        <v>240</v>
      </c>
      <c r="F130" s="31" t="s">
        <v>127</v>
      </c>
      <c r="G130" s="32">
        <v>614</v>
      </c>
      <c r="H130" s="33">
        <v>0</v>
      </c>
      <c r="I130" s="34">
        <f>ROUND(ROUND(H130,2)*ROUND(G130,3),2)</f>
      </c>
      <c r="O130">
        <f>(I130*21)/100</f>
      </c>
      <c r="P130" t="s">
        <v>22</v>
      </c>
    </row>
    <row r="131" spans="1:5" ht="12.75">
      <c r="A131" s="35" t="s">
        <v>49</v>
      </c>
      <c r="E131" s="36" t="s">
        <v>52</v>
      </c>
    </row>
    <row r="132" spans="1:5" ht="51">
      <c r="A132" s="37" t="s">
        <v>51</v>
      </c>
      <c r="E132" s="38" t="s">
        <v>241</v>
      </c>
    </row>
    <row r="133" spans="1:5" ht="63.75">
      <c r="A133" t="s">
        <v>53</v>
      </c>
      <c r="E133" s="36" t="s">
        <v>242</v>
      </c>
    </row>
    <row r="134" spans="1:16" ht="12.75">
      <c r="A134" s="25" t="s">
        <v>44</v>
      </c>
      <c r="B134" s="29" t="s">
        <v>243</v>
      </c>
      <c r="C134" s="29" t="s">
        <v>244</v>
      </c>
      <c r="D134" s="25" t="s">
        <v>52</v>
      </c>
      <c r="E134" s="30" t="s">
        <v>245</v>
      </c>
      <c r="F134" s="31" t="s">
        <v>48</v>
      </c>
      <c r="G134" s="32">
        <v>1</v>
      </c>
      <c r="H134" s="33">
        <v>0</v>
      </c>
      <c r="I134" s="34">
        <f>ROUND(ROUND(H134,2)*ROUND(G134,3),2)</f>
      </c>
      <c r="O134">
        <f>(I134*21)/100</f>
      </c>
      <c r="P134" t="s">
        <v>22</v>
      </c>
    </row>
    <row r="135" spans="1:5" ht="25.5">
      <c r="A135" s="35" t="s">
        <v>49</v>
      </c>
      <c r="E135" s="36" t="s">
        <v>246</v>
      </c>
    </row>
    <row r="136" spans="1:5" ht="12.75">
      <c r="A136" s="37" t="s">
        <v>51</v>
      </c>
      <c r="E136" s="38" t="s">
        <v>52</v>
      </c>
    </row>
    <row r="137" spans="1:5" ht="63.75">
      <c r="A137" t="s">
        <v>53</v>
      </c>
      <c r="E137" s="36" t="s">
        <v>247</v>
      </c>
    </row>
    <row r="138" spans="1:16" ht="25.5">
      <c r="A138" s="25" t="s">
        <v>44</v>
      </c>
      <c r="B138" s="29" t="s">
        <v>248</v>
      </c>
      <c r="C138" s="29" t="s">
        <v>249</v>
      </c>
      <c r="D138" s="25" t="s">
        <v>52</v>
      </c>
      <c r="E138" s="30" t="s">
        <v>250</v>
      </c>
      <c r="F138" s="31" t="s">
        <v>134</v>
      </c>
      <c r="G138" s="32">
        <v>38</v>
      </c>
      <c r="H138" s="33">
        <v>0</v>
      </c>
      <c r="I138" s="34">
        <f>ROUND(ROUND(H138,2)*ROUND(G138,3),2)</f>
      </c>
      <c r="O138">
        <f>(I138*21)/100</f>
      </c>
      <c r="P138" t="s">
        <v>22</v>
      </c>
    </row>
    <row r="139" spans="1:5" ht="51">
      <c r="A139" s="35" t="s">
        <v>49</v>
      </c>
      <c r="E139" s="36" t="s">
        <v>251</v>
      </c>
    </row>
    <row r="140" spans="1:5" ht="12.75">
      <c r="A140" s="37" t="s">
        <v>51</v>
      </c>
      <c r="E140" s="38" t="s">
        <v>252</v>
      </c>
    </row>
    <row r="141" spans="1:5" ht="165.75">
      <c r="A141" t="s">
        <v>53</v>
      </c>
      <c r="E141" s="36" t="s">
        <v>253</v>
      </c>
    </row>
    <row r="142" spans="1:16" ht="12.75">
      <c r="A142" s="25" t="s">
        <v>44</v>
      </c>
      <c r="B142" s="29" t="s">
        <v>254</v>
      </c>
      <c r="C142" s="29" t="s">
        <v>255</v>
      </c>
      <c r="D142" s="25" t="s">
        <v>52</v>
      </c>
      <c r="E142" s="30" t="s">
        <v>256</v>
      </c>
      <c r="F142" s="31" t="s">
        <v>145</v>
      </c>
      <c r="G142" s="32">
        <v>18.42</v>
      </c>
      <c r="H142" s="33">
        <v>0</v>
      </c>
      <c r="I142" s="34">
        <f>ROUND(ROUND(H142,2)*ROUND(G142,3),2)</f>
      </c>
      <c r="O142">
        <f>(I142*21)/100</f>
      </c>
      <c r="P142" t="s">
        <v>22</v>
      </c>
    </row>
    <row r="143" spans="1:5" ht="12.75">
      <c r="A143" s="35" t="s">
        <v>49</v>
      </c>
      <c r="E143" s="36" t="s">
        <v>52</v>
      </c>
    </row>
    <row r="144" spans="1:5" ht="38.25">
      <c r="A144" s="37" t="s">
        <v>51</v>
      </c>
      <c r="E144" s="38" t="s">
        <v>257</v>
      </c>
    </row>
    <row r="145" spans="1:5" ht="63.75">
      <c r="A145" t="s">
        <v>53</v>
      </c>
      <c r="E145" s="36" t="s">
        <v>258</v>
      </c>
    </row>
    <row r="146" spans="1:18" ht="12.75" customHeight="1">
      <c r="A146" s="6" t="s">
        <v>42</v>
      </c>
      <c r="B146" s="6"/>
      <c r="C146" s="41" t="s">
        <v>22</v>
      </c>
      <c r="D146" s="6"/>
      <c r="E146" s="27" t="s">
        <v>259</v>
      </c>
      <c r="F146" s="6"/>
      <c r="G146" s="6"/>
      <c r="H146" s="6"/>
      <c r="I146" s="42">
        <f>0+Q146</f>
      </c>
      <c r="O146">
        <f>0+R146</f>
      </c>
      <c r="Q146">
        <f>0+I147+I151+I155+I159+I163+I167</f>
      </c>
      <c r="R146">
        <f>0+O147+O151+O155+O159+O163+O167</f>
      </c>
    </row>
    <row r="147" spans="1:16" ht="12.75">
      <c r="A147" s="25" t="s">
        <v>44</v>
      </c>
      <c r="B147" s="29" t="s">
        <v>260</v>
      </c>
      <c r="C147" s="29" t="s">
        <v>261</v>
      </c>
      <c r="D147" s="25" t="s">
        <v>52</v>
      </c>
      <c r="E147" s="30" t="s">
        <v>262</v>
      </c>
      <c r="F147" s="31" t="s">
        <v>127</v>
      </c>
      <c r="G147" s="32">
        <v>290</v>
      </c>
      <c r="H147" s="33">
        <v>0</v>
      </c>
      <c r="I147" s="34">
        <f>ROUND(ROUND(H147,2)*ROUND(G147,3),2)</f>
      </c>
      <c r="O147">
        <f>(I147*21)/100</f>
      </c>
      <c r="P147" t="s">
        <v>22</v>
      </c>
    </row>
    <row r="148" spans="1:5" ht="12.75">
      <c r="A148" s="35" t="s">
        <v>49</v>
      </c>
      <c r="E148" s="36" t="s">
        <v>263</v>
      </c>
    </row>
    <row r="149" spans="1:5" ht="12.75">
      <c r="A149" s="37" t="s">
        <v>51</v>
      </c>
      <c r="E149" s="38" t="s">
        <v>264</v>
      </c>
    </row>
    <row r="150" spans="1:5" ht="89.25">
      <c r="A150" t="s">
        <v>53</v>
      </c>
      <c r="E150" s="36" t="s">
        <v>265</v>
      </c>
    </row>
    <row r="151" spans="1:16" ht="12.75">
      <c r="A151" s="25" t="s">
        <v>44</v>
      </c>
      <c r="B151" s="29" t="s">
        <v>266</v>
      </c>
      <c r="C151" s="29" t="s">
        <v>267</v>
      </c>
      <c r="D151" s="25" t="s">
        <v>52</v>
      </c>
      <c r="E151" s="30" t="s">
        <v>268</v>
      </c>
      <c r="F151" s="31" t="s">
        <v>158</v>
      </c>
      <c r="G151" s="32">
        <v>116</v>
      </c>
      <c r="H151" s="33">
        <v>0</v>
      </c>
      <c r="I151" s="34">
        <f>ROUND(ROUND(H151,2)*ROUND(G151,3),2)</f>
      </c>
      <c r="O151">
        <f>(I151*21)/100</f>
      </c>
      <c r="P151" t="s">
        <v>22</v>
      </c>
    </row>
    <row r="152" spans="1:5" ht="38.25">
      <c r="A152" s="35" t="s">
        <v>49</v>
      </c>
      <c r="E152" s="36" t="s">
        <v>269</v>
      </c>
    </row>
    <row r="153" spans="1:5" ht="25.5">
      <c r="A153" s="37" t="s">
        <v>51</v>
      </c>
      <c r="E153" s="38" t="s">
        <v>270</v>
      </c>
    </row>
    <row r="154" spans="1:5" ht="191.25">
      <c r="A154" t="s">
        <v>53</v>
      </c>
      <c r="E154" s="36" t="s">
        <v>271</v>
      </c>
    </row>
    <row r="155" spans="1:16" ht="12.75">
      <c r="A155" s="25" t="s">
        <v>44</v>
      </c>
      <c r="B155" s="29" t="s">
        <v>272</v>
      </c>
      <c r="C155" s="29" t="s">
        <v>273</v>
      </c>
      <c r="D155" s="25" t="s">
        <v>52</v>
      </c>
      <c r="E155" s="30" t="s">
        <v>274</v>
      </c>
      <c r="F155" s="31" t="s">
        <v>145</v>
      </c>
      <c r="G155" s="32">
        <v>1047</v>
      </c>
      <c r="H155" s="33">
        <v>0</v>
      </c>
      <c r="I155" s="34">
        <f>ROUND(ROUND(H155,2)*ROUND(G155,3),2)</f>
      </c>
      <c r="O155">
        <f>(I155*21)/100</f>
      </c>
      <c r="P155" t="s">
        <v>22</v>
      </c>
    </row>
    <row r="156" spans="1:5" ht="12.75">
      <c r="A156" s="35" t="s">
        <v>49</v>
      </c>
      <c r="E156" s="36" t="s">
        <v>275</v>
      </c>
    </row>
    <row r="157" spans="1:5" ht="25.5">
      <c r="A157" s="37" t="s">
        <v>51</v>
      </c>
      <c r="E157" s="38" t="s">
        <v>276</v>
      </c>
    </row>
    <row r="158" spans="1:5" ht="76.5">
      <c r="A158" t="s">
        <v>53</v>
      </c>
      <c r="E158" s="36" t="s">
        <v>277</v>
      </c>
    </row>
    <row r="159" spans="1:16" ht="25.5">
      <c r="A159" s="25" t="s">
        <v>44</v>
      </c>
      <c r="B159" s="29" t="s">
        <v>278</v>
      </c>
      <c r="C159" s="29" t="s">
        <v>279</v>
      </c>
      <c r="D159" s="25" t="s">
        <v>52</v>
      </c>
      <c r="E159" s="30" t="s">
        <v>280</v>
      </c>
      <c r="F159" s="31" t="s">
        <v>158</v>
      </c>
      <c r="G159" s="32">
        <v>1</v>
      </c>
      <c r="H159" s="33">
        <v>0</v>
      </c>
      <c r="I159" s="34">
        <f>ROUND(ROUND(H159,2)*ROUND(G159,3),2)</f>
      </c>
      <c r="O159">
        <f>(I159*21)/100</f>
      </c>
      <c r="P159" t="s">
        <v>22</v>
      </c>
    </row>
    <row r="160" spans="1:5" ht="12.75">
      <c r="A160" s="35" t="s">
        <v>49</v>
      </c>
      <c r="E160" s="36" t="s">
        <v>281</v>
      </c>
    </row>
    <row r="161" spans="1:5" ht="12.75">
      <c r="A161" s="37" t="s">
        <v>51</v>
      </c>
      <c r="E161" s="38" t="s">
        <v>282</v>
      </c>
    </row>
    <row r="162" spans="1:5" ht="89.25">
      <c r="A162" t="s">
        <v>53</v>
      </c>
      <c r="E162" s="36" t="s">
        <v>283</v>
      </c>
    </row>
    <row r="163" spans="1:16" ht="12.75">
      <c r="A163" s="25" t="s">
        <v>44</v>
      </c>
      <c r="B163" s="29" t="s">
        <v>284</v>
      </c>
      <c r="C163" s="29" t="s">
        <v>285</v>
      </c>
      <c r="D163" s="25" t="s">
        <v>52</v>
      </c>
      <c r="E163" s="30" t="s">
        <v>286</v>
      </c>
      <c r="F163" s="31" t="s">
        <v>127</v>
      </c>
      <c r="G163" s="32">
        <v>12</v>
      </c>
      <c r="H163" s="33">
        <v>0</v>
      </c>
      <c r="I163" s="34">
        <f>ROUND(ROUND(H163,2)*ROUND(G163,3),2)</f>
      </c>
      <c r="O163">
        <f>(I163*21)/100</f>
      </c>
      <c r="P163" t="s">
        <v>22</v>
      </c>
    </row>
    <row r="164" spans="1:5" ht="12.75">
      <c r="A164" s="35" t="s">
        <v>49</v>
      </c>
      <c r="E164" s="36" t="s">
        <v>287</v>
      </c>
    </row>
    <row r="165" spans="1:5" ht="12.75">
      <c r="A165" s="37" t="s">
        <v>51</v>
      </c>
      <c r="E165" s="38" t="s">
        <v>288</v>
      </c>
    </row>
    <row r="166" spans="1:5" ht="153">
      <c r="A166" t="s">
        <v>53</v>
      </c>
      <c r="E166" s="36" t="s">
        <v>289</v>
      </c>
    </row>
    <row r="167" spans="1:16" ht="12.75">
      <c r="A167" s="25" t="s">
        <v>44</v>
      </c>
      <c r="B167" s="29" t="s">
        <v>290</v>
      </c>
      <c r="C167" s="29" t="s">
        <v>291</v>
      </c>
      <c r="D167" s="25" t="s">
        <v>52</v>
      </c>
      <c r="E167" s="30" t="s">
        <v>292</v>
      </c>
      <c r="F167" s="31" t="s">
        <v>127</v>
      </c>
      <c r="G167" s="32">
        <v>2652</v>
      </c>
      <c r="H167" s="33">
        <v>0</v>
      </c>
      <c r="I167" s="34">
        <f>ROUND(ROUND(H167,2)*ROUND(G167,3),2)</f>
      </c>
      <c r="O167">
        <f>(I167*21)/100</f>
      </c>
      <c r="P167" t="s">
        <v>22</v>
      </c>
    </row>
    <row r="168" spans="1:5" ht="12.75">
      <c r="A168" s="35" t="s">
        <v>49</v>
      </c>
      <c r="E168" s="36" t="s">
        <v>293</v>
      </c>
    </row>
    <row r="169" spans="1:5" ht="114.75">
      <c r="A169" s="37" t="s">
        <v>51</v>
      </c>
      <c r="E169" s="38" t="s">
        <v>294</v>
      </c>
    </row>
    <row r="170" spans="1:5" ht="153">
      <c r="A170" t="s">
        <v>53</v>
      </c>
      <c r="E170" s="36" t="s">
        <v>295</v>
      </c>
    </row>
    <row r="171" spans="1:18" ht="12.75" customHeight="1">
      <c r="A171" s="6" t="s">
        <v>42</v>
      </c>
      <c r="B171" s="6"/>
      <c r="C171" s="41" t="s">
        <v>21</v>
      </c>
      <c r="D171" s="6"/>
      <c r="E171" s="27" t="s">
        <v>296</v>
      </c>
      <c r="F171" s="6"/>
      <c r="G171" s="6"/>
      <c r="H171" s="6"/>
      <c r="I171" s="42">
        <f>0+Q171</f>
      </c>
      <c r="O171">
        <f>0+R171</f>
      </c>
      <c r="Q171">
        <f>0+I172</f>
      </c>
      <c r="R171">
        <f>0+O172</f>
      </c>
    </row>
    <row r="172" spans="1:16" ht="12.75">
      <c r="A172" s="25" t="s">
        <v>44</v>
      </c>
      <c r="B172" s="29" t="s">
        <v>297</v>
      </c>
      <c r="C172" s="29" t="s">
        <v>298</v>
      </c>
      <c r="D172" s="25" t="s">
        <v>52</v>
      </c>
      <c r="E172" s="30" t="s">
        <v>299</v>
      </c>
      <c r="F172" s="31" t="s">
        <v>145</v>
      </c>
      <c r="G172" s="32">
        <v>8</v>
      </c>
      <c r="H172" s="33">
        <v>0</v>
      </c>
      <c r="I172" s="34">
        <f>ROUND(ROUND(H172,2)*ROUND(G172,3),2)</f>
      </c>
      <c r="O172">
        <f>(I172*21)/100</f>
      </c>
      <c r="P172" t="s">
        <v>22</v>
      </c>
    </row>
    <row r="173" spans="1:5" ht="12.75">
      <c r="A173" s="35" t="s">
        <v>49</v>
      </c>
      <c r="E173" s="36" t="s">
        <v>300</v>
      </c>
    </row>
    <row r="174" spans="1:5" ht="12.75">
      <c r="A174" s="37" t="s">
        <v>51</v>
      </c>
      <c r="E174" s="38" t="s">
        <v>301</v>
      </c>
    </row>
    <row r="175" spans="1:5" ht="102">
      <c r="A175" t="s">
        <v>53</v>
      </c>
      <c r="E175" s="36" t="s">
        <v>302</v>
      </c>
    </row>
    <row r="176" spans="1:18" ht="12.75" customHeight="1">
      <c r="A176" s="6" t="s">
        <v>42</v>
      </c>
      <c r="B176" s="6"/>
      <c r="C176" s="41" t="s">
        <v>32</v>
      </c>
      <c r="D176" s="6"/>
      <c r="E176" s="27" t="s">
        <v>303</v>
      </c>
      <c r="F176" s="6"/>
      <c r="G176" s="6"/>
      <c r="H176" s="6"/>
      <c r="I176" s="42">
        <f>0+Q176</f>
      </c>
      <c r="O176">
        <f>0+R176</f>
      </c>
      <c r="Q176">
        <f>0+I177+I181+I185+I189</f>
      </c>
      <c r="R176">
        <f>0+O177+O181+O185+O189</f>
      </c>
    </row>
    <row r="177" spans="1:16" ht="12.75">
      <c r="A177" s="25" t="s">
        <v>44</v>
      </c>
      <c r="B177" s="29" t="s">
        <v>304</v>
      </c>
      <c r="C177" s="29" t="s">
        <v>305</v>
      </c>
      <c r="D177" s="25" t="s">
        <v>52</v>
      </c>
      <c r="E177" s="30" t="s">
        <v>306</v>
      </c>
      <c r="F177" s="31" t="s">
        <v>145</v>
      </c>
      <c r="G177" s="32">
        <v>19.05</v>
      </c>
      <c r="H177" s="33">
        <v>0</v>
      </c>
      <c r="I177" s="34">
        <f>ROUND(ROUND(H177,2)*ROUND(G177,3),2)</f>
      </c>
      <c r="O177">
        <f>(I177*21)/100</f>
      </c>
      <c r="P177" t="s">
        <v>22</v>
      </c>
    </row>
    <row r="178" spans="1:5" ht="12.75">
      <c r="A178" s="35" t="s">
        <v>49</v>
      </c>
      <c r="E178" s="36" t="s">
        <v>307</v>
      </c>
    </row>
    <row r="179" spans="1:5" ht="25.5">
      <c r="A179" s="37" t="s">
        <v>51</v>
      </c>
      <c r="E179" s="38" t="s">
        <v>308</v>
      </c>
    </row>
    <row r="180" spans="1:5" ht="395.25">
      <c r="A180" t="s">
        <v>53</v>
      </c>
      <c r="E180" s="36" t="s">
        <v>309</v>
      </c>
    </row>
    <row r="181" spans="1:16" ht="12.75">
      <c r="A181" s="25" t="s">
        <v>44</v>
      </c>
      <c r="B181" s="29" t="s">
        <v>310</v>
      </c>
      <c r="C181" s="29" t="s">
        <v>311</v>
      </c>
      <c r="D181" s="25" t="s">
        <v>52</v>
      </c>
      <c r="E181" s="30" t="s">
        <v>312</v>
      </c>
      <c r="F181" s="31" t="s">
        <v>145</v>
      </c>
      <c r="G181" s="32">
        <v>1.65</v>
      </c>
      <c r="H181" s="33">
        <v>0</v>
      </c>
      <c r="I181" s="34">
        <f>ROUND(ROUND(H181,2)*ROUND(G181,3),2)</f>
      </c>
      <c r="O181">
        <f>(I181*21)/100</f>
      </c>
      <c r="P181" t="s">
        <v>22</v>
      </c>
    </row>
    <row r="182" spans="1:5" ht="12.75">
      <c r="A182" s="35" t="s">
        <v>49</v>
      </c>
      <c r="E182" s="36" t="s">
        <v>313</v>
      </c>
    </row>
    <row r="183" spans="1:5" ht="38.25">
      <c r="A183" s="37" t="s">
        <v>51</v>
      </c>
      <c r="E183" s="38" t="s">
        <v>314</v>
      </c>
    </row>
    <row r="184" spans="1:5" ht="76.5">
      <c r="A184" t="s">
        <v>53</v>
      </c>
      <c r="E184" s="36" t="s">
        <v>277</v>
      </c>
    </row>
    <row r="185" spans="1:16" ht="12.75">
      <c r="A185" s="25" t="s">
        <v>44</v>
      </c>
      <c r="B185" s="29" t="s">
        <v>315</v>
      </c>
      <c r="C185" s="29" t="s">
        <v>316</v>
      </c>
      <c r="D185" s="25" t="s">
        <v>52</v>
      </c>
      <c r="E185" s="30" t="s">
        <v>317</v>
      </c>
      <c r="F185" s="31" t="s">
        <v>145</v>
      </c>
      <c r="G185" s="32">
        <v>10</v>
      </c>
      <c r="H185" s="33">
        <v>0</v>
      </c>
      <c r="I185" s="34">
        <f>ROUND(ROUND(H185,2)*ROUND(G185,3),2)</f>
      </c>
      <c r="O185">
        <f>(I185*21)/100</f>
      </c>
      <c r="P185" t="s">
        <v>22</v>
      </c>
    </row>
    <row r="186" spans="1:5" ht="12.75">
      <c r="A186" s="35" t="s">
        <v>49</v>
      </c>
      <c r="E186" s="36" t="s">
        <v>318</v>
      </c>
    </row>
    <row r="187" spans="1:5" ht="25.5">
      <c r="A187" s="37" t="s">
        <v>51</v>
      </c>
      <c r="E187" s="38" t="s">
        <v>319</v>
      </c>
    </row>
    <row r="188" spans="1:5" ht="76.5">
      <c r="A188" t="s">
        <v>53</v>
      </c>
      <c r="E188" s="36" t="s">
        <v>277</v>
      </c>
    </row>
    <row r="189" spans="1:16" ht="12.75">
      <c r="A189" s="25" t="s">
        <v>44</v>
      </c>
      <c r="B189" s="29" t="s">
        <v>320</v>
      </c>
      <c r="C189" s="29" t="s">
        <v>321</v>
      </c>
      <c r="D189" s="25" t="s">
        <v>52</v>
      </c>
      <c r="E189" s="30" t="s">
        <v>322</v>
      </c>
      <c r="F189" s="31" t="s">
        <v>127</v>
      </c>
      <c r="G189" s="32">
        <v>14</v>
      </c>
      <c r="H189" s="33">
        <v>0</v>
      </c>
      <c r="I189" s="34">
        <f>ROUND(ROUND(H189,2)*ROUND(G189,3),2)</f>
      </c>
      <c r="O189">
        <f>(I189*21)/100</f>
      </c>
      <c r="P189" t="s">
        <v>22</v>
      </c>
    </row>
    <row r="190" spans="1:5" ht="12.75">
      <c r="A190" s="35" t="s">
        <v>49</v>
      </c>
      <c r="E190" s="36" t="s">
        <v>52</v>
      </c>
    </row>
    <row r="191" spans="1:5" ht="25.5">
      <c r="A191" s="37" t="s">
        <v>51</v>
      </c>
      <c r="E191" s="38" t="s">
        <v>323</v>
      </c>
    </row>
    <row r="192" spans="1:5" ht="140.25">
      <c r="A192" t="s">
        <v>53</v>
      </c>
      <c r="E192" s="36" t="s">
        <v>324</v>
      </c>
    </row>
    <row r="193" spans="1:18" ht="12.75" customHeight="1">
      <c r="A193" s="6" t="s">
        <v>42</v>
      </c>
      <c r="B193" s="6"/>
      <c r="C193" s="41" t="s">
        <v>34</v>
      </c>
      <c r="D193" s="6"/>
      <c r="E193" s="27" t="s">
        <v>325</v>
      </c>
      <c r="F193" s="6"/>
      <c r="G193" s="6"/>
      <c r="H193" s="6"/>
      <c r="I193" s="42">
        <f>0+Q193</f>
      </c>
      <c r="O193">
        <f>0+R193</f>
      </c>
      <c r="Q193">
        <f>0+I194+I198+I202+I206+I210+I214+I218+I222+I226+I230+I234</f>
      </c>
      <c r="R193">
        <f>0+O194+O198+O202+O206+O210+O214+O218+O222+O226+O230+O234</f>
      </c>
    </row>
    <row r="194" spans="1:16" ht="12.75">
      <c r="A194" s="25" t="s">
        <v>44</v>
      </c>
      <c r="B194" s="29" t="s">
        <v>326</v>
      </c>
      <c r="C194" s="29" t="s">
        <v>327</v>
      </c>
      <c r="D194" s="25" t="s">
        <v>46</v>
      </c>
      <c r="E194" s="30" t="s">
        <v>328</v>
      </c>
      <c r="F194" s="31" t="s">
        <v>127</v>
      </c>
      <c r="G194" s="32">
        <v>1492</v>
      </c>
      <c r="H194" s="33">
        <v>0</v>
      </c>
      <c r="I194" s="34">
        <f>ROUND(ROUND(H194,2)*ROUND(G194,3),2)</f>
      </c>
      <c r="O194">
        <f>(I194*21)/100</f>
      </c>
      <c r="P194" t="s">
        <v>22</v>
      </c>
    </row>
    <row r="195" spans="1:5" ht="12.75">
      <c r="A195" s="35" t="s">
        <v>49</v>
      </c>
      <c r="E195" s="36" t="s">
        <v>329</v>
      </c>
    </row>
    <row r="196" spans="1:5" ht="51">
      <c r="A196" s="37" t="s">
        <v>51</v>
      </c>
      <c r="E196" s="38" t="s">
        <v>330</v>
      </c>
    </row>
    <row r="197" spans="1:5" ht="76.5">
      <c r="A197" t="s">
        <v>53</v>
      </c>
      <c r="E197" s="36" t="s">
        <v>331</v>
      </c>
    </row>
    <row r="198" spans="1:16" ht="12.75">
      <c r="A198" s="25" t="s">
        <v>44</v>
      </c>
      <c r="B198" s="29" t="s">
        <v>332</v>
      </c>
      <c r="C198" s="29" t="s">
        <v>327</v>
      </c>
      <c r="D198" s="25" t="s">
        <v>55</v>
      </c>
      <c r="E198" s="30" t="s">
        <v>328</v>
      </c>
      <c r="F198" s="31" t="s">
        <v>127</v>
      </c>
      <c r="G198" s="32">
        <v>1820</v>
      </c>
      <c r="H198" s="33">
        <v>0</v>
      </c>
      <c r="I198" s="34">
        <f>ROUND(ROUND(H198,2)*ROUND(G198,3),2)</f>
      </c>
      <c r="O198">
        <f>(I198*21)/100</f>
      </c>
      <c r="P198" t="s">
        <v>22</v>
      </c>
    </row>
    <row r="199" spans="1:5" ht="12.75">
      <c r="A199" s="35" t="s">
        <v>49</v>
      </c>
      <c r="E199" s="36" t="s">
        <v>333</v>
      </c>
    </row>
    <row r="200" spans="1:5" ht="25.5">
      <c r="A200" s="37" t="s">
        <v>51</v>
      </c>
      <c r="E200" s="38" t="s">
        <v>334</v>
      </c>
    </row>
    <row r="201" spans="1:5" ht="76.5">
      <c r="A201" t="s">
        <v>53</v>
      </c>
      <c r="E201" s="36" t="s">
        <v>331</v>
      </c>
    </row>
    <row r="202" spans="1:16" ht="12.75">
      <c r="A202" s="25" t="s">
        <v>44</v>
      </c>
      <c r="B202" s="29" t="s">
        <v>335</v>
      </c>
      <c r="C202" s="29" t="s">
        <v>336</v>
      </c>
      <c r="D202" s="25" t="s">
        <v>52</v>
      </c>
      <c r="E202" s="30" t="s">
        <v>337</v>
      </c>
      <c r="F202" s="31" t="s">
        <v>127</v>
      </c>
      <c r="G202" s="32">
        <v>28.75</v>
      </c>
      <c r="H202" s="33">
        <v>0</v>
      </c>
      <c r="I202" s="34">
        <f>ROUND(ROUND(H202,2)*ROUND(G202,3),2)</f>
      </c>
      <c r="O202">
        <f>(I202*21)/100</f>
      </c>
      <c r="P202" t="s">
        <v>22</v>
      </c>
    </row>
    <row r="203" spans="1:5" ht="12.75">
      <c r="A203" s="35" t="s">
        <v>49</v>
      </c>
      <c r="E203" s="36" t="s">
        <v>338</v>
      </c>
    </row>
    <row r="204" spans="1:5" ht="25.5">
      <c r="A204" s="37" t="s">
        <v>51</v>
      </c>
      <c r="E204" s="38" t="s">
        <v>339</v>
      </c>
    </row>
    <row r="205" spans="1:5" ht="76.5">
      <c r="A205" t="s">
        <v>53</v>
      </c>
      <c r="E205" s="36" t="s">
        <v>331</v>
      </c>
    </row>
    <row r="206" spans="1:16" ht="12.75">
      <c r="A206" s="25" t="s">
        <v>44</v>
      </c>
      <c r="B206" s="29" t="s">
        <v>340</v>
      </c>
      <c r="C206" s="29" t="s">
        <v>341</v>
      </c>
      <c r="D206" s="25" t="s">
        <v>52</v>
      </c>
      <c r="E206" s="30" t="s">
        <v>342</v>
      </c>
      <c r="F206" s="31" t="s">
        <v>145</v>
      </c>
      <c r="G206" s="32">
        <v>3.75</v>
      </c>
      <c r="H206" s="33">
        <v>0</v>
      </c>
      <c r="I206" s="34">
        <f>ROUND(ROUND(H206,2)*ROUND(G206,3),2)</f>
      </c>
      <c r="O206">
        <f>(I206*21)/100</f>
      </c>
      <c r="P206" t="s">
        <v>22</v>
      </c>
    </row>
    <row r="207" spans="1:5" ht="12.75">
      <c r="A207" s="35" t="s">
        <v>49</v>
      </c>
      <c r="E207" s="36" t="s">
        <v>343</v>
      </c>
    </row>
    <row r="208" spans="1:5" ht="25.5">
      <c r="A208" s="37" t="s">
        <v>51</v>
      </c>
      <c r="E208" s="38" t="s">
        <v>344</v>
      </c>
    </row>
    <row r="209" spans="1:5" ht="127.5">
      <c r="A209" t="s">
        <v>53</v>
      </c>
      <c r="E209" s="36" t="s">
        <v>345</v>
      </c>
    </row>
    <row r="210" spans="1:16" ht="12.75">
      <c r="A210" s="25" t="s">
        <v>44</v>
      </c>
      <c r="B210" s="29" t="s">
        <v>346</v>
      </c>
      <c r="C210" s="29" t="s">
        <v>347</v>
      </c>
      <c r="D210" s="25" t="s">
        <v>52</v>
      </c>
      <c r="E210" s="30" t="s">
        <v>348</v>
      </c>
      <c r="F210" s="31" t="s">
        <v>145</v>
      </c>
      <c r="G210" s="32">
        <v>56.25</v>
      </c>
      <c r="H210" s="33">
        <v>0</v>
      </c>
      <c r="I210" s="34">
        <f>ROUND(ROUND(H210,2)*ROUND(G210,3),2)</f>
      </c>
      <c r="O210">
        <f>(I210*21)/100</f>
      </c>
      <c r="P210" t="s">
        <v>22</v>
      </c>
    </row>
    <row r="211" spans="1:5" ht="12.75">
      <c r="A211" s="35" t="s">
        <v>49</v>
      </c>
      <c r="E211" s="36" t="s">
        <v>349</v>
      </c>
    </row>
    <row r="212" spans="1:5" ht="25.5">
      <c r="A212" s="37" t="s">
        <v>51</v>
      </c>
      <c r="E212" s="38" t="s">
        <v>350</v>
      </c>
    </row>
    <row r="213" spans="1:5" ht="102">
      <c r="A213" t="s">
        <v>53</v>
      </c>
      <c r="E213" s="36" t="s">
        <v>351</v>
      </c>
    </row>
    <row r="214" spans="1:16" ht="12.75">
      <c r="A214" s="25" t="s">
        <v>44</v>
      </c>
      <c r="B214" s="29" t="s">
        <v>352</v>
      </c>
      <c r="C214" s="29" t="s">
        <v>353</v>
      </c>
      <c r="D214" s="25" t="s">
        <v>52</v>
      </c>
      <c r="E214" s="30" t="s">
        <v>354</v>
      </c>
      <c r="F214" s="31" t="s">
        <v>127</v>
      </c>
      <c r="G214" s="32">
        <v>1470</v>
      </c>
      <c r="H214" s="33">
        <v>0</v>
      </c>
      <c r="I214" s="34">
        <f>ROUND(ROUND(H214,2)*ROUND(G214,3),2)</f>
      </c>
      <c r="O214">
        <f>(I214*21)/100</f>
      </c>
      <c r="P214" t="s">
        <v>22</v>
      </c>
    </row>
    <row r="215" spans="1:5" ht="12.75">
      <c r="A215" s="35" t="s">
        <v>49</v>
      </c>
      <c r="E215" s="36" t="s">
        <v>355</v>
      </c>
    </row>
    <row r="216" spans="1:5" ht="25.5">
      <c r="A216" s="37" t="s">
        <v>51</v>
      </c>
      <c r="E216" s="38" t="s">
        <v>356</v>
      </c>
    </row>
    <row r="217" spans="1:5" ht="89.25">
      <c r="A217" t="s">
        <v>53</v>
      </c>
      <c r="E217" s="36" t="s">
        <v>357</v>
      </c>
    </row>
    <row r="218" spans="1:16" ht="12.75">
      <c r="A218" s="25" t="s">
        <v>44</v>
      </c>
      <c r="B218" s="29" t="s">
        <v>358</v>
      </c>
      <c r="C218" s="29" t="s">
        <v>359</v>
      </c>
      <c r="D218" s="25" t="s">
        <v>52</v>
      </c>
      <c r="E218" s="30" t="s">
        <v>360</v>
      </c>
      <c r="F218" s="31" t="s">
        <v>127</v>
      </c>
      <c r="G218" s="32">
        <v>1428</v>
      </c>
      <c r="H218" s="33">
        <v>0</v>
      </c>
      <c r="I218" s="34">
        <f>ROUND(ROUND(H218,2)*ROUND(G218,3),2)</f>
      </c>
      <c r="O218">
        <f>(I218*21)/100</f>
      </c>
      <c r="P218" t="s">
        <v>22</v>
      </c>
    </row>
    <row r="219" spans="1:5" ht="12.75">
      <c r="A219" s="35" t="s">
        <v>49</v>
      </c>
      <c r="E219" s="36" t="s">
        <v>361</v>
      </c>
    </row>
    <row r="220" spans="1:5" ht="25.5">
      <c r="A220" s="37" t="s">
        <v>51</v>
      </c>
      <c r="E220" s="38" t="s">
        <v>362</v>
      </c>
    </row>
    <row r="221" spans="1:5" ht="89.25">
      <c r="A221" t="s">
        <v>53</v>
      </c>
      <c r="E221" s="36" t="s">
        <v>357</v>
      </c>
    </row>
    <row r="222" spans="1:16" ht="12.75">
      <c r="A222" s="25" t="s">
        <v>44</v>
      </c>
      <c r="B222" s="29" t="s">
        <v>363</v>
      </c>
      <c r="C222" s="29" t="s">
        <v>364</v>
      </c>
      <c r="D222" s="25" t="s">
        <v>52</v>
      </c>
      <c r="E222" s="30" t="s">
        <v>365</v>
      </c>
      <c r="F222" s="31" t="s">
        <v>127</v>
      </c>
      <c r="G222" s="32">
        <v>1400</v>
      </c>
      <c r="H222" s="33">
        <v>0</v>
      </c>
      <c r="I222" s="34">
        <f>ROUND(ROUND(H222,2)*ROUND(G222,3),2)</f>
      </c>
      <c r="O222">
        <f>(I222*21)/100</f>
      </c>
      <c r="P222" t="s">
        <v>22</v>
      </c>
    </row>
    <row r="223" spans="1:5" ht="12.75">
      <c r="A223" s="35" t="s">
        <v>49</v>
      </c>
      <c r="E223" s="36" t="s">
        <v>52</v>
      </c>
    </row>
    <row r="224" spans="1:5" ht="25.5">
      <c r="A224" s="37" t="s">
        <v>51</v>
      </c>
      <c r="E224" s="38" t="s">
        <v>366</v>
      </c>
    </row>
    <row r="225" spans="1:5" ht="165.75">
      <c r="A225" t="s">
        <v>53</v>
      </c>
      <c r="E225" s="36" t="s">
        <v>367</v>
      </c>
    </row>
    <row r="226" spans="1:16" ht="12.75">
      <c r="A226" s="25" t="s">
        <v>44</v>
      </c>
      <c r="B226" s="29" t="s">
        <v>368</v>
      </c>
      <c r="C226" s="29" t="s">
        <v>369</v>
      </c>
      <c r="D226" s="25" t="s">
        <v>52</v>
      </c>
      <c r="E226" s="30" t="s">
        <v>370</v>
      </c>
      <c r="F226" s="31" t="s">
        <v>127</v>
      </c>
      <c r="G226" s="32">
        <v>1428</v>
      </c>
      <c r="H226" s="33">
        <v>0</v>
      </c>
      <c r="I226" s="34">
        <f>ROUND(ROUND(H226,2)*ROUND(G226,3),2)</f>
      </c>
      <c r="O226">
        <f>(I226*21)/100</f>
      </c>
      <c r="P226" t="s">
        <v>22</v>
      </c>
    </row>
    <row r="227" spans="1:5" ht="12.75">
      <c r="A227" s="35" t="s">
        <v>49</v>
      </c>
      <c r="E227" s="36" t="s">
        <v>371</v>
      </c>
    </row>
    <row r="228" spans="1:5" ht="25.5">
      <c r="A228" s="37" t="s">
        <v>51</v>
      </c>
      <c r="E228" s="38" t="s">
        <v>362</v>
      </c>
    </row>
    <row r="229" spans="1:5" ht="165.75">
      <c r="A229" t="s">
        <v>53</v>
      </c>
      <c r="E229" s="36" t="s">
        <v>367</v>
      </c>
    </row>
    <row r="230" spans="1:16" ht="12.75">
      <c r="A230" s="25" t="s">
        <v>44</v>
      </c>
      <c r="B230" s="29" t="s">
        <v>372</v>
      </c>
      <c r="C230" s="29" t="s">
        <v>373</v>
      </c>
      <c r="D230" s="25" t="s">
        <v>52</v>
      </c>
      <c r="E230" s="30" t="s">
        <v>374</v>
      </c>
      <c r="F230" s="31" t="s">
        <v>127</v>
      </c>
      <c r="G230" s="32">
        <v>22</v>
      </c>
      <c r="H230" s="33">
        <v>0</v>
      </c>
      <c r="I230" s="34">
        <f>ROUND(ROUND(H230,2)*ROUND(G230,3),2)</f>
      </c>
      <c r="O230">
        <f>(I230*21)/100</f>
      </c>
      <c r="P230" t="s">
        <v>22</v>
      </c>
    </row>
    <row r="231" spans="1:5" ht="25.5">
      <c r="A231" s="35" t="s">
        <v>49</v>
      </c>
      <c r="E231" s="36" t="s">
        <v>375</v>
      </c>
    </row>
    <row r="232" spans="1:5" ht="25.5">
      <c r="A232" s="37" t="s">
        <v>51</v>
      </c>
      <c r="E232" s="38" t="s">
        <v>376</v>
      </c>
    </row>
    <row r="233" spans="1:5" ht="178.5">
      <c r="A233" t="s">
        <v>53</v>
      </c>
      <c r="E233" s="36" t="s">
        <v>377</v>
      </c>
    </row>
    <row r="234" spans="1:16" ht="12.75">
      <c r="A234" s="25" t="s">
        <v>44</v>
      </c>
      <c r="B234" s="29" t="s">
        <v>378</v>
      </c>
      <c r="C234" s="29" t="s">
        <v>379</v>
      </c>
      <c r="D234" s="25" t="s">
        <v>52</v>
      </c>
      <c r="E234" s="30" t="s">
        <v>380</v>
      </c>
      <c r="F234" s="31" t="s">
        <v>158</v>
      </c>
      <c r="G234" s="32">
        <v>628</v>
      </c>
      <c r="H234" s="33">
        <v>0</v>
      </c>
      <c r="I234" s="34">
        <f>ROUND(ROUND(H234,2)*ROUND(G234,3),2)</f>
      </c>
      <c r="O234">
        <f>(I234*21)/100</f>
      </c>
      <c r="P234" t="s">
        <v>22</v>
      </c>
    </row>
    <row r="235" spans="1:5" ht="12.75">
      <c r="A235" s="35" t="s">
        <v>49</v>
      </c>
      <c r="E235" s="36" t="s">
        <v>381</v>
      </c>
    </row>
    <row r="236" spans="1:5" ht="63.75">
      <c r="A236" s="37" t="s">
        <v>51</v>
      </c>
      <c r="E236" s="38" t="s">
        <v>382</v>
      </c>
    </row>
    <row r="237" spans="1:5" ht="63.75">
      <c r="A237" t="s">
        <v>53</v>
      </c>
      <c r="E237" s="36" t="s">
        <v>383</v>
      </c>
    </row>
    <row r="238" spans="1:18" ht="12.75" customHeight="1">
      <c r="A238" s="6" t="s">
        <v>42</v>
      </c>
      <c r="B238" s="6"/>
      <c r="C238" s="41" t="s">
        <v>76</v>
      </c>
      <c r="D238" s="6"/>
      <c r="E238" s="27" t="s">
        <v>384</v>
      </c>
      <c r="F238" s="6"/>
      <c r="G238" s="6"/>
      <c r="H238" s="6"/>
      <c r="I238" s="42">
        <f>0+Q238</f>
      </c>
      <c r="O238">
        <f>0+R238</f>
      </c>
      <c r="Q238">
        <f>0+I239+I243+I247+I251+I255</f>
      </c>
      <c r="R238">
        <f>0+O239+O243+O247+O251+O255</f>
      </c>
    </row>
    <row r="239" spans="1:16" ht="12.75">
      <c r="A239" s="25" t="s">
        <v>44</v>
      </c>
      <c r="B239" s="29" t="s">
        <v>385</v>
      </c>
      <c r="C239" s="29" t="s">
        <v>386</v>
      </c>
      <c r="D239" s="25" t="s">
        <v>52</v>
      </c>
      <c r="E239" s="30" t="s">
        <v>387</v>
      </c>
      <c r="F239" s="31" t="s">
        <v>158</v>
      </c>
      <c r="G239" s="32">
        <v>15</v>
      </c>
      <c r="H239" s="33">
        <v>0</v>
      </c>
      <c r="I239" s="34">
        <f>ROUND(ROUND(H239,2)*ROUND(G239,3),2)</f>
      </c>
      <c r="O239">
        <f>(I239*21)/100</f>
      </c>
      <c r="P239" t="s">
        <v>22</v>
      </c>
    </row>
    <row r="240" spans="1:5" ht="12.75">
      <c r="A240" s="35" t="s">
        <v>49</v>
      </c>
      <c r="E240" s="36" t="s">
        <v>388</v>
      </c>
    </row>
    <row r="241" spans="1:5" ht="12.75">
      <c r="A241" s="37" t="s">
        <v>51</v>
      </c>
      <c r="E241" s="38" t="s">
        <v>389</v>
      </c>
    </row>
    <row r="242" spans="1:5" ht="255">
      <c r="A242" t="s">
        <v>53</v>
      </c>
      <c r="E242" s="36" t="s">
        <v>390</v>
      </c>
    </row>
    <row r="243" spans="1:16" ht="12.75">
      <c r="A243" s="25" t="s">
        <v>44</v>
      </c>
      <c r="B243" s="29" t="s">
        <v>391</v>
      </c>
      <c r="C243" s="29" t="s">
        <v>392</v>
      </c>
      <c r="D243" s="25" t="s">
        <v>52</v>
      </c>
      <c r="E243" s="30" t="s">
        <v>393</v>
      </c>
      <c r="F243" s="31" t="s">
        <v>158</v>
      </c>
      <c r="G243" s="32">
        <v>21</v>
      </c>
      <c r="H243" s="33">
        <v>0</v>
      </c>
      <c r="I243" s="34">
        <f>ROUND(ROUND(H243,2)*ROUND(G243,3),2)</f>
      </c>
      <c r="O243">
        <f>(I243*21)/100</f>
      </c>
      <c r="P243" t="s">
        <v>22</v>
      </c>
    </row>
    <row r="244" spans="1:5" ht="12.75">
      <c r="A244" s="35" t="s">
        <v>49</v>
      </c>
      <c r="E244" s="36" t="s">
        <v>394</v>
      </c>
    </row>
    <row r="245" spans="1:5" ht="25.5">
      <c r="A245" s="37" t="s">
        <v>51</v>
      </c>
      <c r="E245" s="38" t="s">
        <v>395</v>
      </c>
    </row>
    <row r="246" spans="1:5" ht="255">
      <c r="A246" t="s">
        <v>53</v>
      </c>
      <c r="E246" s="36" t="s">
        <v>396</v>
      </c>
    </row>
    <row r="247" spans="1:16" ht="12.75">
      <c r="A247" s="25" t="s">
        <v>44</v>
      </c>
      <c r="B247" s="29" t="s">
        <v>397</v>
      </c>
      <c r="C247" s="29" t="s">
        <v>398</v>
      </c>
      <c r="D247" s="25" t="s">
        <v>52</v>
      </c>
      <c r="E247" s="30" t="s">
        <v>399</v>
      </c>
      <c r="F247" s="31" t="s">
        <v>134</v>
      </c>
      <c r="G247" s="32">
        <v>1</v>
      </c>
      <c r="H247" s="33">
        <v>0</v>
      </c>
      <c r="I247" s="34">
        <f>ROUND(ROUND(H247,2)*ROUND(G247,3),2)</f>
      </c>
      <c r="O247">
        <f>(I247*21)/100</f>
      </c>
      <c r="P247" t="s">
        <v>22</v>
      </c>
    </row>
    <row r="248" spans="1:5" ht="76.5">
      <c r="A248" s="35" t="s">
        <v>49</v>
      </c>
      <c r="E248" s="36" t="s">
        <v>400</v>
      </c>
    </row>
    <row r="249" spans="1:5" ht="12.75">
      <c r="A249" s="37" t="s">
        <v>51</v>
      </c>
      <c r="E249" s="38" t="s">
        <v>141</v>
      </c>
    </row>
    <row r="250" spans="1:5" ht="409.5">
      <c r="A250" t="s">
        <v>53</v>
      </c>
      <c r="E250" s="36" t="s">
        <v>401</v>
      </c>
    </row>
    <row r="251" spans="1:16" ht="12.75">
      <c r="A251" s="25" t="s">
        <v>44</v>
      </c>
      <c r="B251" s="29" t="s">
        <v>402</v>
      </c>
      <c r="C251" s="29" t="s">
        <v>403</v>
      </c>
      <c r="D251" s="25" t="s">
        <v>52</v>
      </c>
      <c r="E251" s="30" t="s">
        <v>404</v>
      </c>
      <c r="F251" s="31" t="s">
        <v>134</v>
      </c>
      <c r="G251" s="32">
        <v>9</v>
      </c>
      <c r="H251" s="33">
        <v>0</v>
      </c>
      <c r="I251" s="34">
        <f>ROUND(ROUND(H251,2)*ROUND(G251,3),2)</f>
      </c>
      <c r="O251">
        <f>(I251*21)/100</f>
      </c>
      <c r="P251" t="s">
        <v>22</v>
      </c>
    </row>
    <row r="252" spans="1:5" ht="12.75">
      <c r="A252" s="35" t="s">
        <v>49</v>
      </c>
      <c r="E252" s="36" t="s">
        <v>52</v>
      </c>
    </row>
    <row r="253" spans="1:5" ht="12.75">
      <c r="A253" s="37" t="s">
        <v>51</v>
      </c>
      <c r="E253" s="38" t="s">
        <v>52</v>
      </c>
    </row>
    <row r="254" spans="1:5" ht="102">
      <c r="A254" t="s">
        <v>53</v>
      </c>
      <c r="E254" s="36" t="s">
        <v>405</v>
      </c>
    </row>
    <row r="255" spans="1:16" ht="12.75">
      <c r="A255" s="25" t="s">
        <v>44</v>
      </c>
      <c r="B255" s="29" t="s">
        <v>406</v>
      </c>
      <c r="C255" s="29" t="s">
        <v>407</v>
      </c>
      <c r="D255" s="25" t="s">
        <v>52</v>
      </c>
      <c r="E255" s="30" t="s">
        <v>408</v>
      </c>
      <c r="F255" s="31" t="s">
        <v>158</v>
      </c>
      <c r="G255" s="32">
        <v>36</v>
      </c>
      <c r="H255" s="33">
        <v>0</v>
      </c>
      <c r="I255" s="34">
        <f>ROUND(ROUND(H255,2)*ROUND(G255,3),2)</f>
      </c>
      <c r="O255">
        <f>(I255*21)/100</f>
      </c>
      <c r="P255" t="s">
        <v>22</v>
      </c>
    </row>
    <row r="256" spans="1:5" ht="12.75">
      <c r="A256" s="35" t="s">
        <v>49</v>
      </c>
      <c r="E256" s="36" t="s">
        <v>52</v>
      </c>
    </row>
    <row r="257" spans="1:5" ht="12.75">
      <c r="A257" s="37" t="s">
        <v>51</v>
      </c>
      <c r="E257" s="38" t="s">
        <v>189</v>
      </c>
    </row>
    <row r="258" spans="1:5" ht="76.5">
      <c r="A258" t="s">
        <v>53</v>
      </c>
      <c r="E258" s="36" t="s">
        <v>409</v>
      </c>
    </row>
    <row r="259" spans="1:18" ht="12.75" customHeight="1">
      <c r="A259" s="6" t="s">
        <v>42</v>
      </c>
      <c r="B259" s="6"/>
      <c r="C259" s="41" t="s">
        <v>39</v>
      </c>
      <c r="D259" s="6"/>
      <c r="E259" s="27" t="s">
        <v>410</v>
      </c>
      <c r="F259" s="6"/>
      <c r="G259" s="6"/>
      <c r="H259" s="6"/>
      <c r="I259" s="42">
        <f>0+Q259</f>
      </c>
      <c r="O259">
        <f>0+R259</f>
      </c>
      <c r="Q259">
        <f>0+I260+I264+I268+I272+I276+I280+I284+I288+I292+I296+I300+I304+I308+I312+I316+I320+I324</f>
      </c>
      <c r="R259">
        <f>0+O260+O264+O268+O272+O276+O280+O284+O288+O292+O296+O300+O304+O308+O312+O316+O320+O324</f>
      </c>
    </row>
    <row r="260" spans="1:16" ht="12.75">
      <c r="A260" s="25" t="s">
        <v>44</v>
      </c>
      <c r="B260" s="29" t="s">
        <v>411</v>
      </c>
      <c r="C260" s="29" t="s">
        <v>412</v>
      </c>
      <c r="D260" s="25" t="s">
        <v>52</v>
      </c>
      <c r="E260" s="30" t="s">
        <v>413</v>
      </c>
      <c r="F260" s="31" t="s">
        <v>158</v>
      </c>
      <c r="G260" s="32">
        <v>4</v>
      </c>
      <c r="H260" s="33">
        <v>0</v>
      </c>
      <c r="I260" s="34">
        <f>ROUND(ROUND(H260,2)*ROUND(G260,3),2)</f>
      </c>
      <c r="O260">
        <f>(I260*21)/100</f>
      </c>
      <c r="P260" t="s">
        <v>22</v>
      </c>
    </row>
    <row r="261" spans="1:5" ht="25.5">
      <c r="A261" s="35" t="s">
        <v>49</v>
      </c>
      <c r="E261" s="36" t="s">
        <v>414</v>
      </c>
    </row>
    <row r="262" spans="1:5" ht="12.75">
      <c r="A262" s="37" t="s">
        <v>51</v>
      </c>
      <c r="E262" s="38" t="s">
        <v>415</v>
      </c>
    </row>
    <row r="263" spans="1:5" ht="89.25">
      <c r="A263" t="s">
        <v>53</v>
      </c>
      <c r="E263" s="36" t="s">
        <v>416</v>
      </c>
    </row>
    <row r="264" spans="1:16" ht="25.5">
      <c r="A264" s="25" t="s">
        <v>44</v>
      </c>
      <c r="B264" s="29" t="s">
        <v>417</v>
      </c>
      <c r="C264" s="29" t="s">
        <v>418</v>
      </c>
      <c r="D264" s="25" t="s">
        <v>52</v>
      </c>
      <c r="E264" s="30" t="s">
        <v>419</v>
      </c>
      <c r="F264" s="31" t="s">
        <v>158</v>
      </c>
      <c r="G264" s="32">
        <v>210</v>
      </c>
      <c r="H264" s="33">
        <v>0</v>
      </c>
      <c r="I264" s="34">
        <f>ROUND(ROUND(H264,2)*ROUND(G264,3),2)</f>
      </c>
      <c r="O264">
        <f>(I264*21)/100</f>
      </c>
      <c r="P264" t="s">
        <v>22</v>
      </c>
    </row>
    <row r="265" spans="1:5" ht="25.5">
      <c r="A265" s="35" t="s">
        <v>49</v>
      </c>
      <c r="E265" s="36" t="s">
        <v>420</v>
      </c>
    </row>
    <row r="266" spans="1:5" ht="51">
      <c r="A266" s="37" t="s">
        <v>51</v>
      </c>
      <c r="E266" s="38" t="s">
        <v>421</v>
      </c>
    </row>
    <row r="267" spans="1:5" ht="165.75">
      <c r="A267" t="s">
        <v>53</v>
      </c>
      <c r="E267" s="36" t="s">
        <v>422</v>
      </c>
    </row>
    <row r="268" spans="1:16" ht="12.75">
      <c r="A268" s="25" t="s">
        <v>44</v>
      </c>
      <c r="B268" s="29" t="s">
        <v>423</v>
      </c>
      <c r="C268" s="29" t="s">
        <v>424</v>
      </c>
      <c r="D268" s="25" t="s">
        <v>52</v>
      </c>
      <c r="E268" s="30" t="s">
        <v>425</v>
      </c>
      <c r="F268" s="31" t="s">
        <v>158</v>
      </c>
      <c r="G268" s="32">
        <v>420</v>
      </c>
      <c r="H268" s="33">
        <v>0</v>
      </c>
      <c r="I268" s="34">
        <f>ROUND(ROUND(H268,2)*ROUND(G268,3),2)</f>
      </c>
      <c r="O268">
        <f>(I268*21)/100</f>
      </c>
      <c r="P268" t="s">
        <v>22</v>
      </c>
    </row>
    <row r="269" spans="1:5" ht="12.75">
      <c r="A269" s="35" t="s">
        <v>49</v>
      </c>
      <c r="E269" s="36" t="s">
        <v>426</v>
      </c>
    </row>
    <row r="270" spans="1:5" ht="25.5">
      <c r="A270" s="37" t="s">
        <v>51</v>
      </c>
      <c r="E270" s="38" t="s">
        <v>427</v>
      </c>
    </row>
    <row r="271" spans="1:5" ht="76.5">
      <c r="A271" t="s">
        <v>53</v>
      </c>
      <c r="E271" s="36" t="s">
        <v>428</v>
      </c>
    </row>
    <row r="272" spans="1:16" ht="12.75">
      <c r="A272" s="25" t="s">
        <v>44</v>
      </c>
      <c r="B272" s="29" t="s">
        <v>429</v>
      </c>
      <c r="C272" s="29" t="s">
        <v>430</v>
      </c>
      <c r="D272" s="25" t="s">
        <v>52</v>
      </c>
      <c r="E272" s="30" t="s">
        <v>431</v>
      </c>
      <c r="F272" s="31" t="s">
        <v>158</v>
      </c>
      <c r="G272" s="32">
        <v>36</v>
      </c>
      <c r="H272" s="33">
        <v>0</v>
      </c>
      <c r="I272" s="34">
        <f>ROUND(ROUND(H272,2)*ROUND(G272,3),2)</f>
      </c>
      <c r="O272">
        <f>(I272*21)/100</f>
      </c>
      <c r="P272" t="s">
        <v>22</v>
      </c>
    </row>
    <row r="273" spans="1:5" ht="38.25">
      <c r="A273" s="35" t="s">
        <v>49</v>
      </c>
      <c r="E273" s="36" t="s">
        <v>432</v>
      </c>
    </row>
    <row r="274" spans="1:5" ht="12.75">
      <c r="A274" s="37" t="s">
        <v>51</v>
      </c>
      <c r="E274" s="38" t="s">
        <v>160</v>
      </c>
    </row>
    <row r="275" spans="1:5" ht="76.5">
      <c r="A275" t="s">
        <v>53</v>
      </c>
      <c r="E275" s="36" t="s">
        <v>433</v>
      </c>
    </row>
    <row r="276" spans="1:16" ht="12.75">
      <c r="A276" s="25" t="s">
        <v>44</v>
      </c>
      <c r="B276" s="29" t="s">
        <v>434</v>
      </c>
      <c r="C276" s="29" t="s">
        <v>435</v>
      </c>
      <c r="D276" s="25" t="s">
        <v>52</v>
      </c>
      <c r="E276" s="30" t="s">
        <v>436</v>
      </c>
      <c r="F276" s="31" t="s">
        <v>145</v>
      </c>
      <c r="G276" s="32">
        <v>1.6</v>
      </c>
      <c r="H276" s="33">
        <v>0</v>
      </c>
      <c r="I276" s="34">
        <f>ROUND(ROUND(H276,2)*ROUND(G276,3),2)</f>
      </c>
      <c r="O276">
        <f>(I276*21)/100</f>
      </c>
      <c r="P276" t="s">
        <v>22</v>
      </c>
    </row>
    <row r="277" spans="1:5" ht="12.75">
      <c r="A277" s="35" t="s">
        <v>49</v>
      </c>
      <c r="E277" s="36" t="s">
        <v>52</v>
      </c>
    </row>
    <row r="278" spans="1:5" ht="25.5">
      <c r="A278" s="37" t="s">
        <v>51</v>
      </c>
      <c r="E278" s="38" t="s">
        <v>437</v>
      </c>
    </row>
    <row r="279" spans="1:5" ht="63.75">
      <c r="A279" t="s">
        <v>53</v>
      </c>
      <c r="E279" s="36" t="s">
        <v>438</v>
      </c>
    </row>
    <row r="280" spans="1:16" ht="12.75">
      <c r="A280" s="25" t="s">
        <v>44</v>
      </c>
      <c r="B280" s="29" t="s">
        <v>439</v>
      </c>
      <c r="C280" s="29" t="s">
        <v>440</v>
      </c>
      <c r="D280" s="25" t="s">
        <v>52</v>
      </c>
      <c r="E280" s="30" t="s">
        <v>441</v>
      </c>
      <c r="F280" s="31" t="s">
        <v>158</v>
      </c>
      <c r="G280" s="32">
        <v>628</v>
      </c>
      <c r="H280" s="33">
        <v>0</v>
      </c>
      <c r="I280" s="34">
        <f>ROUND(ROUND(H280,2)*ROUND(G280,3),2)</f>
      </c>
      <c r="O280">
        <f>(I280*21)/100</f>
      </c>
      <c r="P280" t="s">
        <v>22</v>
      </c>
    </row>
    <row r="281" spans="1:5" ht="12.75">
      <c r="A281" s="35" t="s">
        <v>49</v>
      </c>
      <c r="E281" s="36" t="s">
        <v>52</v>
      </c>
    </row>
    <row r="282" spans="1:5" ht="63.75">
      <c r="A282" s="37" t="s">
        <v>51</v>
      </c>
      <c r="E282" s="38" t="s">
        <v>382</v>
      </c>
    </row>
    <row r="283" spans="1:5" ht="63.75">
      <c r="A283" t="s">
        <v>53</v>
      </c>
      <c r="E283" s="36" t="s">
        <v>442</v>
      </c>
    </row>
    <row r="284" spans="1:16" ht="12.75">
      <c r="A284" s="25" t="s">
        <v>44</v>
      </c>
      <c r="B284" s="29" t="s">
        <v>443</v>
      </c>
      <c r="C284" s="29" t="s">
        <v>444</v>
      </c>
      <c r="D284" s="25" t="s">
        <v>52</v>
      </c>
      <c r="E284" s="30" t="s">
        <v>445</v>
      </c>
      <c r="F284" s="31" t="s">
        <v>127</v>
      </c>
      <c r="G284" s="32">
        <v>175</v>
      </c>
      <c r="H284" s="33">
        <v>0</v>
      </c>
      <c r="I284" s="34">
        <f>ROUND(ROUND(H284,2)*ROUND(G284,3),2)</f>
      </c>
      <c r="O284">
        <f>(I284*21)/100</f>
      </c>
      <c r="P284" t="s">
        <v>22</v>
      </c>
    </row>
    <row r="285" spans="1:5" ht="12.75">
      <c r="A285" s="35" t="s">
        <v>49</v>
      </c>
      <c r="E285" s="36" t="s">
        <v>446</v>
      </c>
    </row>
    <row r="286" spans="1:5" ht="25.5">
      <c r="A286" s="37" t="s">
        <v>51</v>
      </c>
      <c r="E286" s="38" t="s">
        <v>447</v>
      </c>
    </row>
    <row r="287" spans="1:5" ht="127.5">
      <c r="A287" t="s">
        <v>53</v>
      </c>
      <c r="E287" s="36" t="s">
        <v>448</v>
      </c>
    </row>
    <row r="288" spans="1:16" ht="12.75">
      <c r="A288" s="25" t="s">
        <v>44</v>
      </c>
      <c r="B288" s="29" t="s">
        <v>449</v>
      </c>
      <c r="C288" s="29" t="s">
        <v>450</v>
      </c>
      <c r="D288" s="25" t="s">
        <v>52</v>
      </c>
      <c r="E288" s="30" t="s">
        <v>451</v>
      </c>
      <c r="F288" s="31" t="s">
        <v>48</v>
      </c>
      <c r="G288" s="32">
        <v>1</v>
      </c>
      <c r="H288" s="33">
        <v>0</v>
      </c>
      <c r="I288" s="34">
        <f>ROUND(ROUND(H288,2)*ROUND(G288,3),2)</f>
      </c>
      <c r="O288">
        <f>(I288*21)/100</f>
      </c>
      <c r="P288" t="s">
        <v>22</v>
      </c>
    </row>
    <row r="289" spans="1:5" ht="38.25">
      <c r="A289" s="35" t="s">
        <v>49</v>
      </c>
      <c r="E289" s="36" t="s">
        <v>452</v>
      </c>
    </row>
    <row r="290" spans="1:5" ht="12.75">
      <c r="A290" s="37" t="s">
        <v>51</v>
      </c>
      <c r="E290" s="38" t="s">
        <v>52</v>
      </c>
    </row>
    <row r="291" spans="1:5" ht="63.75">
      <c r="A291" t="s">
        <v>53</v>
      </c>
      <c r="E291" s="36" t="s">
        <v>453</v>
      </c>
    </row>
    <row r="292" spans="1:16" ht="12.75">
      <c r="A292" s="25" t="s">
        <v>44</v>
      </c>
      <c r="B292" s="29" t="s">
        <v>454</v>
      </c>
      <c r="C292" s="29" t="s">
        <v>455</v>
      </c>
      <c r="D292" s="25" t="s">
        <v>52</v>
      </c>
      <c r="E292" s="30" t="s">
        <v>456</v>
      </c>
      <c r="F292" s="31" t="s">
        <v>127</v>
      </c>
      <c r="G292" s="32">
        <v>255</v>
      </c>
      <c r="H292" s="33">
        <v>0</v>
      </c>
      <c r="I292" s="34">
        <f>ROUND(ROUND(H292,2)*ROUND(G292,3),2)</f>
      </c>
      <c r="O292">
        <f>(I292*21)/100</f>
      </c>
      <c r="P292" t="s">
        <v>22</v>
      </c>
    </row>
    <row r="293" spans="1:5" ht="12.75">
      <c r="A293" s="35" t="s">
        <v>49</v>
      </c>
      <c r="E293" s="36" t="s">
        <v>52</v>
      </c>
    </row>
    <row r="294" spans="1:5" ht="51">
      <c r="A294" s="37" t="s">
        <v>51</v>
      </c>
      <c r="E294" s="38" t="s">
        <v>457</v>
      </c>
    </row>
    <row r="295" spans="1:5" ht="63.75">
      <c r="A295" t="s">
        <v>53</v>
      </c>
      <c r="E295" s="36" t="s">
        <v>453</v>
      </c>
    </row>
    <row r="296" spans="1:16" ht="12.75">
      <c r="A296" s="25" t="s">
        <v>44</v>
      </c>
      <c r="B296" s="29" t="s">
        <v>458</v>
      </c>
      <c r="C296" s="29" t="s">
        <v>459</v>
      </c>
      <c r="D296" s="25" t="s">
        <v>52</v>
      </c>
      <c r="E296" s="30" t="s">
        <v>460</v>
      </c>
      <c r="F296" s="31" t="s">
        <v>127</v>
      </c>
      <c r="G296" s="32">
        <v>255</v>
      </c>
      <c r="H296" s="33">
        <v>0</v>
      </c>
      <c r="I296" s="34">
        <f>ROUND(ROUND(H296,2)*ROUND(G296,3),2)</f>
      </c>
      <c r="O296">
        <f>(I296*21)/100</f>
      </c>
      <c r="P296" t="s">
        <v>22</v>
      </c>
    </row>
    <row r="297" spans="1:5" ht="12.75">
      <c r="A297" s="35" t="s">
        <v>49</v>
      </c>
      <c r="E297" s="36" t="s">
        <v>52</v>
      </c>
    </row>
    <row r="298" spans="1:5" ht="51">
      <c r="A298" s="37" t="s">
        <v>51</v>
      </c>
      <c r="E298" s="38" t="s">
        <v>457</v>
      </c>
    </row>
    <row r="299" spans="1:5" ht="63.75">
      <c r="A299" t="s">
        <v>53</v>
      </c>
      <c r="E299" s="36" t="s">
        <v>453</v>
      </c>
    </row>
    <row r="300" spans="1:16" ht="12.75">
      <c r="A300" s="25" t="s">
        <v>44</v>
      </c>
      <c r="B300" s="29" t="s">
        <v>461</v>
      </c>
      <c r="C300" s="29" t="s">
        <v>462</v>
      </c>
      <c r="D300" s="25" t="s">
        <v>52</v>
      </c>
      <c r="E300" s="30" t="s">
        <v>463</v>
      </c>
      <c r="F300" s="31" t="s">
        <v>145</v>
      </c>
      <c r="G300" s="32">
        <v>4.24</v>
      </c>
      <c r="H300" s="33">
        <v>0</v>
      </c>
      <c r="I300" s="34">
        <f>ROUND(ROUND(H300,2)*ROUND(G300,3),2)</f>
      </c>
      <c r="O300">
        <f>(I300*21)/100</f>
      </c>
      <c r="P300" t="s">
        <v>22</v>
      </c>
    </row>
    <row r="301" spans="1:5" ht="25.5">
      <c r="A301" s="35" t="s">
        <v>49</v>
      </c>
      <c r="E301" s="36" t="s">
        <v>464</v>
      </c>
    </row>
    <row r="302" spans="1:5" ht="25.5">
      <c r="A302" s="37" t="s">
        <v>51</v>
      </c>
      <c r="E302" s="38" t="s">
        <v>465</v>
      </c>
    </row>
    <row r="303" spans="1:5" ht="114.75">
      <c r="A303" t="s">
        <v>53</v>
      </c>
      <c r="E303" s="36" t="s">
        <v>466</v>
      </c>
    </row>
    <row r="304" spans="1:16" ht="12.75">
      <c r="A304" s="25" t="s">
        <v>44</v>
      </c>
      <c r="B304" s="29" t="s">
        <v>467</v>
      </c>
      <c r="C304" s="29" t="s">
        <v>468</v>
      </c>
      <c r="D304" s="25" t="s">
        <v>52</v>
      </c>
      <c r="E304" s="30" t="s">
        <v>469</v>
      </c>
      <c r="F304" s="31" t="s">
        <v>145</v>
      </c>
      <c r="G304" s="32">
        <v>5.4</v>
      </c>
      <c r="H304" s="33">
        <v>0</v>
      </c>
      <c r="I304" s="34">
        <f>ROUND(ROUND(H304,2)*ROUND(G304,3),2)</f>
      </c>
      <c r="O304">
        <f>(I304*21)/100</f>
      </c>
      <c r="P304" t="s">
        <v>22</v>
      </c>
    </row>
    <row r="305" spans="1:5" ht="25.5">
      <c r="A305" s="35" t="s">
        <v>49</v>
      </c>
      <c r="E305" s="36" t="s">
        <v>470</v>
      </c>
    </row>
    <row r="306" spans="1:5" ht="25.5">
      <c r="A306" s="37" t="s">
        <v>51</v>
      </c>
      <c r="E306" s="38" t="s">
        <v>471</v>
      </c>
    </row>
    <row r="307" spans="1:5" ht="114.75">
      <c r="A307" t="s">
        <v>53</v>
      </c>
      <c r="E307" s="36" t="s">
        <v>466</v>
      </c>
    </row>
    <row r="308" spans="1:16" ht="12.75">
      <c r="A308" s="25" t="s">
        <v>44</v>
      </c>
      <c r="B308" s="29" t="s">
        <v>472</v>
      </c>
      <c r="C308" s="29" t="s">
        <v>473</v>
      </c>
      <c r="D308" s="25" t="s">
        <v>52</v>
      </c>
      <c r="E308" s="30" t="s">
        <v>474</v>
      </c>
      <c r="F308" s="31" t="s">
        <v>145</v>
      </c>
      <c r="G308" s="32">
        <v>4.125</v>
      </c>
      <c r="H308" s="33">
        <v>0</v>
      </c>
      <c r="I308" s="34">
        <f>ROUND(ROUND(H308,2)*ROUND(G308,3),2)</f>
      </c>
      <c r="O308">
        <f>(I308*21)/100</f>
      </c>
      <c r="P308" t="s">
        <v>22</v>
      </c>
    </row>
    <row r="309" spans="1:5" ht="25.5">
      <c r="A309" s="35" t="s">
        <v>49</v>
      </c>
      <c r="E309" s="36" t="s">
        <v>464</v>
      </c>
    </row>
    <row r="310" spans="1:5" ht="51">
      <c r="A310" s="37" t="s">
        <v>51</v>
      </c>
      <c r="E310" s="38" t="s">
        <v>475</v>
      </c>
    </row>
    <row r="311" spans="1:5" ht="114.75">
      <c r="A311" t="s">
        <v>53</v>
      </c>
      <c r="E311" s="36" t="s">
        <v>466</v>
      </c>
    </row>
    <row r="312" spans="1:16" ht="12.75">
      <c r="A312" s="25" t="s">
        <v>44</v>
      </c>
      <c r="B312" s="29" t="s">
        <v>476</v>
      </c>
      <c r="C312" s="29" t="s">
        <v>477</v>
      </c>
      <c r="D312" s="25" t="s">
        <v>52</v>
      </c>
      <c r="E312" s="30" t="s">
        <v>478</v>
      </c>
      <c r="F312" s="31" t="s">
        <v>93</v>
      </c>
      <c r="G312" s="32">
        <v>1.64</v>
      </c>
      <c r="H312" s="33">
        <v>0</v>
      </c>
      <c r="I312" s="34">
        <f>ROUND(ROUND(H312,2)*ROUND(G312,3),2)</f>
      </c>
      <c r="O312">
        <f>(I312*21)/100</f>
      </c>
      <c r="P312" t="s">
        <v>22</v>
      </c>
    </row>
    <row r="313" spans="1:5" ht="12.75">
      <c r="A313" s="35" t="s">
        <v>49</v>
      </c>
      <c r="E313" s="36" t="s">
        <v>479</v>
      </c>
    </row>
    <row r="314" spans="1:5" ht="38.25">
      <c r="A314" s="37" t="s">
        <v>51</v>
      </c>
      <c r="E314" s="38" t="s">
        <v>480</v>
      </c>
    </row>
    <row r="315" spans="1:5" ht="114.75">
      <c r="A315" t="s">
        <v>53</v>
      </c>
      <c r="E315" s="36" t="s">
        <v>481</v>
      </c>
    </row>
    <row r="316" spans="1:16" ht="12.75">
      <c r="A316" s="25" t="s">
        <v>44</v>
      </c>
      <c r="B316" s="29" t="s">
        <v>482</v>
      </c>
      <c r="C316" s="29" t="s">
        <v>483</v>
      </c>
      <c r="D316" s="25" t="s">
        <v>52</v>
      </c>
      <c r="E316" s="30" t="s">
        <v>484</v>
      </c>
      <c r="F316" s="31" t="s">
        <v>158</v>
      </c>
      <c r="G316" s="32">
        <v>34</v>
      </c>
      <c r="H316" s="33">
        <v>0</v>
      </c>
      <c r="I316" s="34">
        <f>ROUND(ROUND(H316,2)*ROUND(G316,3),2)</f>
      </c>
      <c r="O316">
        <f>(I316*21)/100</f>
      </c>
      <c r="P316" t="s">
        <v>22</v>
      </c>
    </row>
    <row r="317" spans="1:5" ht="51">
      <c r="A317" s="35" t="s">
        <v>49</v>
      </c>
      <c r="E317" s="36" t="s">
        <v>485</v>
      </c>
    </row>
    <row r="318" spans="1:5" ht="12.75">
      <c r="A318" s="37" t="s">
        <v>51</v>
      </c>
      <c r="E318" s="38" t="s">
        <v>486</v>
      </c>
    </row>
    <row r="319" spans="1:5" ht="127.5">
      <c r="A319" t="s">
        <v>53</v>
      </c>
      <c r="E319" s="36" t="s">
        <v>487</v>
      </c>
    </row>
    <row r="320" spans="1:16" ht="12.75">
      <c r="A320" s="25" t="s">
        <v>44</v>
      </c>
      <c r="B320" s="29" t="s">
        <v>488</v>
      </c>
      <c r="C320" s="29" t="s">
        <v>489</v>
      </c>
      <c r="D320" s="25" t="s">
        <v>52</v>
      </c>
      <c r="E320" s="30" t="s">
        <v>490</v>
      </c>
      <c r="F320" s="31" t="s">
        <v>158</v>
      </c>
      <c r="G320" s="32">
        <v>180</v>
      </c>
      <c r="H320" s="33">
        <v>0</v>
      </c>
      <c r="I320" s="34">
        <f>ROUND(ROUND(H320,2)*ROUND(G320,3),2)</f>
      </c>
      <c r="O320">
        <f>(I320*21)/100</f>
      </c>
      <c r="P320" t="s">
        <v>22</v>
      </c>
    </row>
    <row r="321" spans="1:5" ht="25.5">
      <c r="A321" s="35" t="s">
        <v>49</v>
      </c>
      <c r="E321" s="36" t="s">
        <v>491</v>
      </c>
    </row>
    <row r="322" spans="1:5" ht="12.75">
      <c r="A322" s="37" t="s">
        <v>51</v>
      </c>
      <c r="E322" s="38" t="s">
        <v>492</v>
      </c>
    </row>
    <row r="323" spans="1:5" ht="127.5">
      <c r="A323" t="s">
        <v>53</v>
      </c>
      <c r="E323" s="36" t="s">
        <v>493</v>
      </c>
    </row>
    <row r="324" spans="1:16" ht="12.75">
      <c r="A324" s="25" t="s">
        <v>44</v>
      </c>
      <c r="B324" s="29" t="s">
        <v>494</v>
      </c>
      <c r="C324" s="29" t="s">
        <v>495</v>
      </c>
      <c r="D324" s="25" t="s">
        <v>52</v>
      </c>
      <c r="E324" s="30" t="s">
        <v>496</v>
      </c>
      <c r="F324" s="31" t="s">
        <v>134</v>
      </c>
      <c r="G324" s="32">
        <v>8</v>
      </c>
      <c r="H324" s="33">
        <v>0</v>
      </c>
      <c r="I324" s="34">
        <f>ROUND(ROUND(H324,2)*ROUND(G324,3),2)</f>
      </c>
      <c r="O324">
        <f>(I324*21)/100</f>
      </c>
      <c r="P324" t="s">
        <v>22</v>
      </c>
    </row>
    <row r="325" spans="1:5" ht="25.5">
      <c r="A325" s="35" t="s">
        <v>49</v>
      </c>
      <c r="E325" s="36" t="s">
        <v>464</v>
      </c>
    </row>
    <row r="326" spans="1:5" ht="12.75">
      <c r="A326" s="37" t="s">
        <v>51</v>
      </c>
      <c r="E326" s="38" t="s">
        <v>497</v>
      </c>
    </row>
    <row r="327" spans="1:5" ht="102">
      <c r="A327" t="s">
        <v>53</v>
      </c>
      <c r="E327" s="36" t="s">
        <v>498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1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0+O8+O17+O38+O71+O92+O109+O114+O119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499</v>
      </c>
      <c r="I3" s="39">
        <f>0+I8+I17+I38+I71+I92+I109+I114+I119</f>
      </c>
      <c r="O3" t="s">
        <v>18</v>
      </c>
      <c r="P3" t="s">
        <v>22</v>
      </c>
    </row>
    <row r="4" spans="1:16" ht="15" customHeight="1">
      <c r="A4" t="s">
        <v>16</v>
      </c>
      <c r="B4" s="16" t="s">
        <v>17</v>
      </c>
      <c r="C4" s="17" t="s">
        <v>499</v>
      </c>
      <c r="D4" s="6"/>
      <c r="E4" s="18" t="s">
        <v>500</v>
      </c>
      <c r="F4" s="6"/>
      <c r="G4" s="6"/>
      <c r="H4" s="19"/>
      <c r="I4" s="19"/>
      <c r="O4" t="s">
        <v>19</v>
      </c>
      <c r="P4" t="s">
        <v>22</v>
      </c>
    </row>
    <row r="5" spans="1:16" ht="12.75" customHeight="1">
      <c r="A5" s="15" t="s">
        <v>25</v>
      </c>
      <c r="B5" s="15" t="s">
        <v>27</v>
      </c>
      <c r="C5" s="15" t="s">
        <v>29</v>
      </c>
      <c r="D5" s="15" t="s">
        <v>30</v>
      </c>
      <c r="E5" s="15" t="s">
        <v>31</v>
      </c>
      <c r="F5" s="15" t="s">
        <v>33</v>
      </c>
      <c r="G5" s="15" t="s">
        <v>35</v>
      </c>
      <c r="H5" s="15" t="s">
        <v>37</v>
      </c>
      <c r="I5" s="15"/>
      <c r="O5" t="s">
        <v>20</v>
      </c>
      <c r="P5" t="s">
        <v>22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38</v>
      </c>
      <c r="I6" s="15" t="s">
        <v>40</v>
      </c>
    </row>
    <row r="7" spans="1:9" ht="12.75" customHeight="1">
      <c r="A7" s="15" t="s">
        <v>26</v>
      </c>
      <c r="B7" s="15" t="s">
        <v>28</v>
      </c>
      <c r="C7" s="15" t="s">
        <v>22</v>
      </c>
      <c r="D7" s="15" t="s">
        <v>21</v>
      </c>
      <c r="E7" s="15" t="s">
        <v>32</v>
      </c>
      <c r="F7" s="15" t="s">
        <v>34</v>
      </c>
      <c r="G7" s="15" t="s">
        <v>36</v>
      </c>
      <c r="H7" s="15" t="s">
        <v>39</v>
      </c>
      <c r="I7" s="15" t="s">
        <v>41</v>
      </c>
    </row>
    <row r="8" spans="1:18" ht="12.75" customHeight="1">
      <c r="A8" s="19" t="s">
        <v>42</v>
      </c>
      <c r="B8" s="19"/>
      <c r="C8" s="26" t="s">
        <v>26</v>
      </c>
      <c r="D8" s="19"/>
      <c r="E8" s="27" t="s">
        <v>43</v>
      </c>
      <c r="F8" s="19"/>
      <c r="G8" s="19"/>
      <c r="H8" s="19"/>
      <c r="I8" s="28">
        <f>0+Q8</f>
      </c>
      <c r="O8">
        <f>0+R8</f>
      </c>
      <c r="Q8">
        <f>0+I9+I13</f>
      </c>
      <c r="R8">
        <f>0+O9+O13</f>
      </c>
    </row>
    <row r="9" spans="1:16" ht="12.75">
      <c r="A9" s="25" t="s">
        <v>44</v>
      </c>
      <c r="B9" s="29" t="s">
        <v>28</v>
      </c>
      <c r="C9" s="29" t="s">
        <v>91</v>
      </c>
      <c r="D9" s="25" t="s">
        <v>46</v>
      </c>
      <c r="E9" s="30" t="s">
        <v>92</v>
      </c>
      <c r="F9" s="31" t="s">
        <v>93</v>
      </c>
      <c r="G9" s="32">
        <v>3440</v>
      </c>
      <c r="H9" s="33">
        <v>0</v>
      </c>
      <c r="I9" s="34">
        <f>ROUND(ROUND(H9,2)*ROUND(G9,3),2)</f>
      </c>
      <c r="O9">
        <f>(I9*21)/100</f>
      </c>
      <c r="P9" t="s">
        <v>22</v>
      </c>
    </row>
    <row r="10" spans="1:5" ht="12.75">
      <c r="A10" s="35" t="s">
        <v>49</v>
      </c>
      <c r="E10" s="36" t="s">
        <v>94</v>
      </c>
    </row>
    <row r="11" spans="1:5" ht="12.75">
      <c r="A11" s="37" t="s">
        <v>51</v>
      </c>
      <c r="E11" s="38" t="s">
        <v>501</v>
      </c>
    </row>
    <row r="12" spans="1:5" ht="51">
      <c r="A12" t="s">
        <v>53</v>
      </c>
      <c r="E12" s="36" t="s">
        <v>96</v>
      </c>
    </row>
    <row r="13" spans="1:16" ht="12.75">
      <c r="A13" s="25" t="s">
        <v>44</v>
      </c>
      <c r="B13" s="29" t="s">
        <v>22</v>
      </c>
      <c r="C13" s="29" t="s">
        <v>91</v>
      </c>
      <c r="D13" s="25" t="s">
        <v>105</v>
      </c>
      <c r="E13" s="30" t="s">
        <v>92</v>
      </c>
      <c r="F13" s="31" t="s">
        <v>93</v>
      </c>
      <c r="G13" s="32">
        <v>17.16</v>
      </c>
      <c r="H13" s="33">
        <v>0</v>
      </c>
      <c r="I13" s="34">
        <f>ROUND(ROUND(H13,2)*ROUND(G13,3),2)</f>
      </c>
      <c r="O13">
        <f>(I13*21)/100</f>
      </c>
      <c r="P13" t="s">
        <v>22</v>
      </c>
    </row>
    <row r="14" spans="1:5" ht="12.75">
      <c r="A14" s="35" t="s">
        <v>49</v>
      </c>
      <c r="E14" s="36" t="s">
        <v>106</v>
      </c>
    </row>
    <row r="15" spans="1:5" ht="12.75">
      <c r="A15" s="37" t="s">
        <v>51</v>
      </c>
      <c r="E15" s="38" t="s">
        <v>502</v>
      </c>
    </row>
    <row r="16" spans="1:5" ht="51">
      <c r="A16" t="s">
        <v>53</v>
      </c>
      <c r="E16" s="36" t="s">
        <v>96</v>
      </c>
    </row>
    <row r="17" spans="1:18" ht="12.75" customHeight="1">
      <c r="A17" s="6" t="s">
        <v>42</v>
      </c>
      <c r="B17" s="6"/>
      <c r="C17" s="41" t="s">
        <v>28</v>
      </c>
      <c r="D17" s="6"/>
      <c r="E17" s="27" t="s">
        <v>124</v>
      </c>
      <c r="F17" s="6"/>
      <c r="G17" s="6"/>
      <c r="H17" s="6"/>
      <c r="I17" s="42">
        <f>0+Q17</f>
      </c>
      <c r="O17">
        <f>0+R17</f>
      </c>
      <c r="Q17">
        <f>0+I18+I22+I26+I30+I34</f>
      </c>
      <c r="R17">
        <f>0+O18+O22+O26+O30+O34</f>
      </c>
    </row>
    <row r="18" spans="1:16" ht="12.75">
      <c r="A18" s="25" t="s">
        <v>44</v>
      </c>
      <c r="B18" s="29" t="s">
        <v>21</v>
      </c>
      <c r="C18" s="29" t="s">
        <v>192</v>
      </c>
      <c r="D18" s="25" t="s">
        <v>52</v>
      </c>
      <c r="E18" s="30" t="s">
        <v>193</v>
      </c>
      <c r="F18" s="31" t="s">
        <v>145</v>
      </c>
      <c r="G18" s="32">
        <v>1720</v>
      </c>
      <c r="H18" s="33">
        <v>0</v>
      </c>
      <c r="I18" s="34">
        <f>ROUND(ROUND(H18,2)*ROUND(G18,3),2)</f>
      </c>
      <c r="O18">
        <f>(I18*21)/100</f>
      </c>
      <c r="P18" t="s">
        <v>22</v>
      </c>
    </row>
    <row r="19" spans="1:5" ht="25.5">
      <c r="A19" s="35" t="s">
        <v>49</v>
      </c>
      <c r="E19" s="36" t="s">
        <v>503</v>
      </c>
    </row>
    <row r="20" spans="1:5" ht="25.5">
      <c r="A20" s="37" t="s">
        <v>51</v>
      </c>
      <c r="E20" s="38" t="s">
        <v>504</v>
      </c>
    </row>
    <row r="21" spans="1:5" ht="344.25">
      <c r="A21" t="s">
        <v>53</v>
      </c>
      <c r="E21" s="36" t="s">
        <v>195</v>
      </c>
    </row>
    <row r="22" spans="1:16" ht="12.75">
      <c r="A22" s="25" t="s">
        <v>44</v>
      </c>
      <c r="B22" s="29" t="s">
        <v>32</v>
      </c>
      <c r="C22" s="29" t="s">
        <v>202</v>
      </c>
      <c r="D22" s="25" t="s">
        <v>46</v>
      </c>
      <c r="E22" s="30" t="s">
        <v>203</v>
      </c>
      <c r="F22" s="31" t="s">
        <v>145</v>
      </c>
      <c r="G22" s="32">
        <v>1720</v>
      </c>
      <c r="H22" s="33">
        <v>0</v>
      </c>
      <c r="I22" s="34">
        <f>ROUND(ROUND(H22,2)*ROUND(G22,3),2)</f>
      </c>
      <c r="O22">
        <f>(I22*21)/100</f>
      </c>
      <c r="P22" t="s">
        <v>22</v>
      </c>
    </row>
    <row r="23" spans="1:5" ht="12.75">
      <c r="A23" s="35" t="s">
        <v>49</v>
      </c>
      <c r="E23" s="36" t="s">
        <v>204</v>
      </c>
    </row>
    <row r="24" spans="1:5" ht="25.5">
      <c r="A24" s="37" t="s">
        <v>51</v>
      </c>
      <c r="E24" s="38" t="s">
        <v>505</v>
      </c>
    </row>
    <row r="25" spans="1:5" ht="216.75">
      <c r="A25" t="s">
        <v>53</v>
      </c>
      <c r="E25" s="36" t="s">
        <v>206</v>
      </c>
    </row>
    <row r="26" spans="1:16" ht="12.75">
      <c r="A26" s="25" t="s">
        <v>44</v>
      </c>
      <c r="B26" s="29" t="s">
        <v>34</v>
      </c>
      <c r="C26" s="29" t="s">
        <v>217</v>
      </c>
      <c r="D26" s="25" t="s">
        <v>55</v>
      </c>
      <c r="E26" s="30" t="s">
        <v>218</v>
      </c>
      <c r="F26" s="31" t="s">
        <v>145</v>
      </c>
      <c r="G26" s="32">
        <v>550</v>
      </c>
      <c r="H26" s="33">
        <v>0</v>
      </c>
      <c r="I26" s="34">
        <f>ROUND(ROUND(H26,2)*ROUND(G26,3),2)</f>
      </c>
      <c r="O26">
        <f>(I26*21)/100</f>
      </c>
      <c r="P26" t="s">
        <v>22</v>
      </c>
    </row>
    <row r="27" spans="1:5" ht="12.75">
      <c r="A27" s="35" t="s">
        <v>49</v>
      </c>
      <c r="E27" s="36" t="s">
        <v>506</v>
      </c>
    </row>
    <row r="28" spans="1:5" ht="25.5">
      <c r="A28" s="37" t="s">
        <v>51</v>
      </c>
      <c r="E28" s="38" t="s">
        <v>507</v>
      </c>
    </row>
    <row r="29" spans="1:5" ht="255">
      <c r="A29" t="s">
        <v>53</v>
      </c>
      <c r="E29" s="36" t="s">
        <v>221</v>
      </c>
    </row>
    <row r="30" spans="1:16" ht="12.75">
      <c r="A30" s="25" t="s">
        <v>44</v>
      </c>
      <c r="B30" s="29" t="s">
        <v>36</v>
      </c>
      <c r="C30" s="29" t="s">
        <v>217</v>
      </c>
      <c r="D30" s="25" t="s">
        <v>99</v>
      </c>
      <c r="E30" s="30" t="s">
        <v>218</v>
      </c>
      <c r="F30" s="31" t="s">
        <v>145</v>
      </c>
      <c r="G30" s="32">
        <v>220</v>
      </c>
      <c r="H30" s="33">
        <v>0</v>
      </c>
      <c r="I30" s="34">
        <f>ROUND(ROUND(H30,2)*ROUND(G30,3),2)</f>
      </c>
      <c r="O30">
        <f>(I30*21)/100</f>
      </c>
      <c r="P30" t="s">
        <v>22</v>
      </c>
    </row>
    <row r="31" spans="1:5" ht="38.25">
      <c r="A31" s="35" t="s">
        <v>49</v>
      </c>
      <c r="E31" s="36" t="s">
        <v>508</v>
      </c>
    </row>
    <row r="32" spans="1:5" ht="25.5">
      <c r="A32" s="37" t="s">
        <v>51</v>
      </c>
      <c r="E32" s="38" t="s">
        <v>509</v>
      </c>
    </row>
    <row r="33" spans="1:5" ht="255">
      <c r="A33" t="s">
        <v>53</v>
      </c>
      <c r="E33" s="36" t="s">
        <v>221</v>
      </c>
    </row>
    <row r="34" spans="1:16" ht="12.75">
      <c r="A34" s="25" t="s">
        <v>44</v>
      </c>
      <c r="B34" s="29" t="s">
        <v>72</v>
      </c>
      <c r="C34" s="29" t="s">
        <v>510</v>
      </c>
      <c r="D34" s="25" t="s">
        <v>52</v>
      </c>
      <c r="E34" s="30" t="s">
        <v>511</v>
      </c>
      <c r="F34" s="31" t="s">
        <v>145</v>
      </c>
      <c r="G34" s="32">
        <v>52.1</v>
      </c>
      <c r="H34" s="33">
        <v>0</v>
      </c>
      <c r="I34" s="34">
        <f>ROUND(ROUND(H34,2)*ROUND(G34,3),2)</f>
      </c>
      <c r="O34">
        <f>(I34*21)/100</f>
      </c>
      <c r="P34" t="s">
        <v>22</v>
      </c>
    </row>
    <row r="35" spans="1:5" ht="38.25">
      <c r="A35" s="35" t="s">
        <v>49</v>
      </c>
      <c r="E35" s="36" t="s">
        <v>508</v>
      </c>
    </row>
    <row r="36" spans="1:5" ht="51">
      <c r="A36" s="37" t="s">
        <v>51</v>
      </c>
      <c r="E36" s="38" t="s">
        <v>512</v>
      </c>
    </row>
    <row r="37" spans="1:5" ht="331.5">
      <c r="A37" t="s">
        <v>53</v>
      </c>
      <c r="E37" s="36" t="s">
        <v>513</v>
      </c>
    </row>
    <row r="38" spans="1:18" ht="12.75" customHeight="1">
      <c r="A38" s="6" t="s">
        <v>42</v>
      </c>
      <c r="B38" s="6"/>
      <c r="C38" s="41" t="s">
        <v>22</v>
      </c>
      <c r="D38" s="6"/>
      <c r="E38" s="27" t="s">
        <v>259</v>
      </c>
      <c r="F38" s="6"/>
      <c r="G38" s="6"/>
      <c r="H38" s="6"/>
      <c r="I38" s="42">
        <f>0+Q38</f>
      </c>
      <c r="O38">
        <f>0+R38</f>
      </c>
      <c r="Q38">
        <f>0+I39+I43+I47+I51+I55+I59+I63+I67</f>
      </c>
      <c r="R38">
        <f>0+O39+O43+O47+O51+O55+O59+O63+O67</f>
      </c>
    </row>
    <row r="39" spans="1:16" ht="12.75">
      <c r="A39" s="25" t="s">
        <v>44</v>
      </c>
      <c r="B39" s="29" t="s">
        <v>76</v>
      </c>
      <c r="C39" s="29" t="s">
        <v>514</v>
      </c>
      <c r="D39" s="25" t="s">
        <v>52</v>
      </c>
      <c r="E39" s="30" t="s">
        <v>515</v>
      </c>
      <c r="F39" s="31" t="s">
        <v>158</v>
      </c>
      <c r="G39" s="32">
        <v>200</v>
      </c>
      <c r="H39" s="33">
        <v>0</v>
      </c>
      <c r="I39" s="34">
        <f>ROUND(ROUND(H39,2)*ROUND(G39,3),2)</f>
      </c>
      <c r="O39">
        <f>(I39*21)/100</f>
      </c>
      <c r="P39" t="s">
        <v>22</v>
      </c>
    </row>
    <row r="40" spans="1:5" ht="38.25">
      <c r="A40" s="35" t="s">
        <v>49</v>
      </c>
      <c r="E40" s="36" t="s">
        <v>516</v>
      </c>
    </row>
    <row r="41" spans="1:5" ht="12.75">
      <c r="A41" s="37" t="s">
        <v>51</v>
      </c>
      <c r="E41" s="38" t="s">
        <v>517</v>
      </c>
    </row>
    <row r="42" spans="1:5" ht="191.25">
      <c r="A42" t="s">
        <v>53</v>
      </c>
      <c r="E42" s="36" t="s">
        <v>271</v>
      </c>
    </row>
    <row r="43" spans="1:16" ht="25.5">
      <c r="A43" s="25" t="s">
        <v>44</v>
      </c>
      <c r="B43" s="29" t="s">
        <v>39</v>
      </c>
      <c r="C43" s="29" t="s">
        <v>279</v>
      </c>
      <c r="D43" s="25" t="s">
        <v>52</v>
      </c>
      <c r="E43" s="30" t="s">
        <v>280</v>
      </c>
      <c r="F43" s="31" t="s">
        <v>158</v>
      </c>
      <c r="G43" s="32">
        <v>6</v>
      </c>
      <c r="H43" s="33">
        <v>0</v>
      </c>
      <c r="I43" s="34">
        <f>ROUND(ROUND(H43,2)*ROUND(G43,3),2)</f>
      </c>
      <c r="O43">
        <f>(I43*21)/100</f>
      </c>
      <c r="P43" t="s">
        <v>22</v>
      </c>
    </row>
    <row r="44" spans="1:5" ht="12.75">
      <c r="A44" s="35" t="s">
        <v>49</v>
      </c>
      <c r="E44" s="36" t="s">
        <v>281</v>
      </c>
    </row>
    <row r="45" spans="1:5" ht="12.75">
      <c r="A45" s="37" t="s">
        <v>51</v>
      </c>
      <c r="E45" s="38" t="s">
        <v>518</v>
      </c>
    </row>
    <row r="46" spans="1:5" ht="89.25">
      <c r="A46" t="s">
        <v>53</v>
      </c>
      <c r="E46" s="36" t="s">
        <v>283</v>
      </c>
    </row>
    <row r="47" spans="1:16" ht="12.75">
      <c r="A47" s="25" t="s">
        <v>44</v>
      </c>
      <c r="B47" s="29" t="s">
        <v>41</v>
      </c>
      <c r="C47" s="29" t="s">
        <v>519</v>
      </c>
      <c r="D47" s="25" t="s">
        <v>52</v>
      </c>
      <c r="E47" s="30" t="s">
        <v>520</v>
      </c>
      <c r="F47" s="31" t="s">
        <v>158</v>
      </c>
      <c r="G47" s="32">
        <v>130</v>
      </c>
      <c r="H47" s="33">
        <v>0</v>
      </c>
      <c r="I47" s="34">
        <f>ROUND(ROUND(H47,2)*ROUND(G47,3),2)</f>
      </c>
      <c r="O47">
        <f>(I47*21)/100</f>
      </c>
      <c r="P47" t="s">
        <v>22</v>
      </c>
    </row>
    <row r="48" spans="1:5" ht="12.75">
      <c r="A48" s="35" t="s">
        <v>49</v>
      </c>
      <c r="E48" s="36" t="s">
        <v>521</v>
      </c>
    </row>
    <row r="49" spans="1:5" ht="25.5">
      <c r="A49" s="37" t="s">
        <v>51</v>
      </c>
      <c r="E49" s="38" t="s">
        <v>522</v>
      </c>
    </row>
    <row r="50" spans="1:5" ht="89.25">
      <c r="A50" t="s">
        <v>53</v>
      </c>
      <c r="E50" s="36" t="s">
        <v>283</v>
      </c>
    </row>
    <row r="51" spans="1:16" ht="12.75">
      <c r="A51" s="25" t="s">
        <v>44</v>
      </c>
      <c r="B51" s="29" t="s">
        <v>87</v>
      </c>
      <c r="C51" s="29" t="s">
        <v>523</v>
      </c>
      <c r="D51" s="25" t="s">
        <v>52</v>
      </c>
      <c r="E51" s="30" t="s">
        <v>524</v>
      </c>
      <c r="F51" s="31" t="s">
        <v>145</v>
      </c>
      <c r="G51" s="32">
        <v>175</v>
      </c>
      <c r="H51" s="33">
        <v>0</v>
      </c>
      <c r="I51" s="34">
        <f>ROUND(ROUND(H51,2)*ROUND(G51,3),2)</f>
      </c>
      <c r="O51">
        <f>(I51*21)/100</f>
      </c>
      <c r="P51" t="s">
        <v>22</v>
      </c>
    </row>
    <row r="52" spans="1:5" ht="12.75">
      <c r="A52" s="35" t="s">
        <v>49</v>
      </c>
      <c r="E52" s="36" t="s">
        <v>506</v>
      </c>
    </row>
    <row r="53" spans="1:5" ht="25.5">
      <c r="A53" s="37" t="s">
        <v>51</v>
      </c>
      <c r="E53" s="38" t="s">
        <v>525</v>
      </c>
    </row>
    <row r="54" spans="1:5" ht="76.5">
      <c r="A54" t="s">
        <v>53</v>
      </c>
      <c r="E54" s="36" t="s">
        <v>526</v>
      </c>
    </row>
    <row r="55" spans="1:16" ht="12.75">
      <c r="A55" s="25" t="s">
        <v>44</v>
      </c>
      <c r="B55" s="29" t="s">
        <v>131</v>
      </c>
      <c r="C55" s="29" t="s">
        <v>527</v>
      </c>
      <c r="D55" s="25" t="s">
        <v>52</v>
      </c>
      <c r="E55" s="30" t="s">
        <v>528</v>
      </c>
      <c r="F55" s="31" t="s">
        <v>145</v>
      </c>
      <c r="G55" s="32">
        <v>10</v>
      </c>
      <c r="H55" s="33">
        <v>0</v>
      </c>
      <c r="I55" s="34">
        <f>ROUND(ROUND(H55,2)*ROUND(G55,3),2)</f>
      </c>
      <c r="O55">
        <f>(I55*21)/100</f>
      </c>
      <c r="P55" t="s">
        <v>22</v>
      </c>
    </row>
    <row r="56" spans="1:5" ht="12.75">
      <c r="A56" s="35" t="s">
        <v>49</v>
      </c>
      <c r="E56" s="36" t="s">
        <v>529</v>
      </c>
    </row>
    <row r="57" spans="1:5" ht="12.75">
      <c r="A57" s="37" t="s">
        <v>51</v>
      </c>
      <c r="E57" s="38" t="s">
        <v>530</v>
      </c>
    </row>
    <row r="58" spans="1:5" ht="395.25">
      <c r="A58" t="s">
        <v>53</v>
      </c>
      <c r="E58" s="36" t="s">
        <v>309</v>
      </c>
    </row>
    <row r="59" spans="1:16" ht="25.5">
      <c r="A59" s="25" t="s">
        <v>44</v>
      </c>
      <c r="B59" s="29" t="s">
        <v>138</v>
      </c>
      <c r="C59" s="29" t="s">
        <v>531</v>
      </c>
      <c r="D59" s="25" t="s">
        <v>52</v>
      </c>
      <c r="E59" s="30" t="s">
        <v>532</v>
      </c>
      <c r="F59" s="31" t="s">
        <v>134</v>
      </c>
      <c r="G59" s="32">
        <v>375</v>
      </c>
      <c r="H59" s="33">
        <v>0</v>
      </c>
      <c r="I59" s="34">
        <f>ROUND(ROUND(H59,2)*ROUND(G59,3),2)</f>
      </c>
      <c r="O59">
        <f>(I59*21)/100</f>
      </c>
      <c r="P59" t="s">
        <v>22</v>
      </c>
    </row>
    <row r="60" spans="1:5" ht="12.75">
      <c r="A60" s="35" t="s">
        <v>49</v>
      </c>
      <c r="E60" s="36" t="s">
        <v>533</v>
      </c>
    </row>
    <row r="61" spans="1:5" ht="25.5">
      <c r="A61" s="37" t="s">
        <v>51</v>
      </c>
      <c r="E61" s="38" t="s">
        <v>534</v>
      </c>
    </row>
    <row r="62" spans="1:5" ht="89.25">
      <c r="A62" t="s">
        <v>53</v>
      </c>
      <c r="E62" s="36" t="s">
        <v>535</v>
      </c>
    </row>
    <row r="63" spans="1:16" ht="12.75">
      <c r="A63" s="25" t="s">
        <v>44</v>
      </c>
      <c r="B63" s="29" t="s">
        <v>142</v>
      </c>
      <c r="C63" s="29" t="s">
        <v>536</v>
      </c>
      <c r="D63" s="25" t="s">
        <v>52</v>
      </c>
      <c r="E63" s="30" t="s">
        <v>537</v>
      </c>
      <c r="F63" s="31" t="s">
        <v>127</v>
      </c>
      <c r="G63" s="32">
        <v>700</v>
      </c>
      <c r="H63" s="33">
        <v>0</v>
      </c>
      <c r="I63" s="34">
        <f>ROUND(ROUND(H63,2)*ROUND(G63,3),2)</f>
      </c>
      <c r="O63">
        <f>(I63*21)/100</f>
      </c>
      <c r="P63" t="s">
        <v>22</v>
      </c>
    </row>
    <row r="64" spans="1:5" ht="12.75">
      <c r="A64" s="35" t="s">
        <v>49</v>
      </c>
      <c r="E64" s="36" t="s">
        <v>52</v>
      </c>
    </row>
    <row r="65" spans="1:5" ht="12.75">
      <c r="A65" s="37" t="s">
        <v>51</v>
      </c>
      <c r="E65" s="38" t="s">
        <v>538</v>
      </c>
    </row>
    <row r="66" spans="1:5" ht="140.25">
      <c r="A66" t="s">
        <v>53</v>
      </c>
      <c r="E66" s="36" t="s">
        <v>539</v>
      </c>
    </row>
    <row r="67" spans="1:16" ht="12.75">
      <c r="A67" s="25" t="s">
        <v>44</v>
      </c>
      <c r="B67" s="29" t="s">
        <v>149</v>
      </c>
      <c r="C67" s="29" t="s">
        <v>540</v>
      </c>
      <c r="D67" s="25" t="s">
        <v>52</v>
      </c>
      <c r="E67" s="30" t="s">
        <v>541</v>
      </c>
      <c r="F67" s="31" t="s">
        <v>127</v>
      </c>
      <c r="G67" s="32">
        <v>729.5</v>
      </c>
      <c r="H67" s="33">
        <v>0</v>
      </c>
      <c r="I67" s="34">
        <f>ROUND(ROUND(H67,2)*ROUND(G67,3),2)</f>
      </c>
      <c r="O67">
        <f>(I67*21)/100</f>
      </c>
      <c r="P67" t="s">
        <v>22</v>
      </c>
    </row>
    <row r="68" spans="1:5" ht="12.75">
      <c r="A68" s="35" t="s">
        <v>49</v>
      </c>
      <c r="E68" s="36" t="s">
        <v>542</v>
      </c>
    </row>
    <row r="69" spans="1:5" ht="38.25">
      <c r="A69" s="37" t="s">
        <v>51</v>
      </c>
      <c r="E69" s="38" t="s">
        <v>543</v>
      </c>
    </row>
    <row r="70" spans="1:5" ht="153">
      <c r="A70" t="s">
        <v>53</v>
      </c>
      <c r="E70" s="36" t="s">
        <v>295</v>
      </c>
    </row>
    <row r="71" spans="1:18" ht="12.75" customHeight="1">
      <c r="A71" s="6" t="s">
        <v>42</v>
      </c>
      <c r="B71" s="6"/>
      <c r="C71" s="41" t="s">
        <v>21</v>
      </c>
      <c r="D71" s="6"/>
      <c r="E71" s="27" t="s">
        <v>296</v>
      </c>
      <c r="F71" s="6"/>
      <c r="G71" s="6"/>
      <c r="H71" s="6"/>
      <c r="I71" s="42">
        <f>0+Q71</f>
      </c>
      <c r="O71">
        <f>0+R71</f>
      </c>
      <c r="Q71">
        <f>0+I72+I76+I80+I84+I88</f>
      </c>
      <c r="R71">
        <f>0+O72+O76+O80+O84+O88</f>
      </c>
    </row>
    <row r="72" spans="1:16" ht="12.75">
      <c r="A72" s="25" t="s">
        <v>44</v>
      </c>
      <c r="B72" s="29" t="s">
        <v>155</v>
      </c>
      <c r="C72" s="29" t="s">
        <v>544</v>
      </c>
      <c r="D72" s="25" t="s">
        <v>52</v>
      </c>
      <c r="E72" s="30" t="s">
        <v>545</v>
      </c>
      <c r="F72" s="31" t="s">
        <v>145</v>
      </c>
      <c r="G72" s="32">
        <v>20</v>
      </c>
      <c r="H72" s="33">
        <v>0</v>
      </c>
      <c r="I72" s="34">
        <f>ROUND(ROUND(H72,2)*ROUND(G72,3),2)</f>
      </c>
      <c r="O72">
        <f>(I72*21)/100</f>
      </c>
      <c r="P72" t="s">
        <v>22</v>
      </c>
    </row>
    <row r="73" spans="1:5" ht="12.75">
      <c r="A73" s="35" t="s">
        <v>49</v>
      </c>
      <c r="E73" s="36" t="s">
        <v>546</v>
      </c>
    </row>
    <row r="74" spans="1:5" ht="25.5">
      <c r="A74" s="37" t="s">
        <v>51</v>
      </c>
      <c r="E74" s="38" t="s">
        <v>547</v>
      </c>
    </row>
    <row r="75" spans="1:5" ht="395.25">
      <c r="A75" t="s">
        <v>53</v>
      </c>
      <c r="E75" s="36" t="s">
        <v>548</v>
      </c>
    </row>
    <row r="76" spans="1:16" ht="12.75">
      <c r="A76" s="25" t="s">
        <v>44</v>
      </c>
      <c r="B76" s="29" t="s">
        <v>162</v>
      </c>
      <c r="C76" s="29" t="s">
        <v>549</v>
      </c>
      <c r="D76" s="25" t="s">
        <v>52</v>
      </c>
      <c r="E76" s="30" t="s">
        <v>550</v>
      </c>
      <c r="F76" s="31" t="s">
        <v>93</v>
      </c>
      <c r="G76" s="32">
        <v>5.12</v>
      </c>
      <c r="H76" s="33">
        <v>0</v>
      </c>
      <c r="I76" s="34">
        <f>ROUND(ROUND(H76,2)*ROUND(G76,3),2)</f>
      </c>
      <c r="O76">
        <f>(I76*21)/100</f>
      </c>
      <c r="P76" t="s">
        <v>22</v>
      </c>
    </row>
    <row r="77" spans="1:5" ht="12.75">
      <c r="A77" s="35" t="s">
        <v>49</v>
      </c>
      <c r="E77" s="36" t="s">
        <v>551</v>
      </c>
    </row>
    <row r="78" spans="1:5" ht="51">
      <c r="A78" s="37" t="s">
        <v>51</v>
      </c>
      <c r="E78" s="38" t="s">
        <v>552</v>
      </c>
    </row>
    <row r="79" spans="1:5" ht="293.25">
      <c r="A79" t="s">
        <v>53</v>
      </c>
      <c r="E79" s="36" t="s">
        <v>553</v>
      </c>
    </row>
    <row r="80" spans="1:16" ht="12.75">
      <c r="A80" s="25" t="s">
        <v>44</v>
      </c>
      <c r="B80" s="29" t="s">
        <v>168</v>
      </c>
      <c r="C80" s="29" t="s">
        <v>554</v>
      </c>
      <c r="D80" s="25" t="s">
        <v>52</v>
      </c>
      <c r="E80" s="30" t="s">
        <v>555</v>
      </c>
      <c r="F80" s="31" t="s">
        <v>145</v>
      </c>
      <c r="G80" s="32">
        <v>18.75</v>
      </c>
      <c r="H80" s="33">
        <v>0</v>
      </c>
      <c r="I80" s="34">
        <f>ROUND(ROUND(H80,2)*ROUND(G80,3),2)</f>
      </c>
      <c r="O80">
        <f>(I80*21)/100</f>
      </c>
      <c r="P80" t="s">
        <v>22</v>
      </c>
    </row>
    <row r="81" spans="1:5" ht="12.75">
      <c r="A81" s="35" t="s">
        <v>49</v>
      </c>
      <c r="E81" s="36" t="s">
        <v>52</v>
      </c>
    </row>
    <row r="82" spans="1:5" ht="12.75">
      <c r="A82" s="37" t="s">
        <v>51</v>
      </c>
      <c r="E82" s="38" t="s">
        <v>556</v>
      </c>
    </row>
    <row r="83" spans="1:5" ht="89.25">
      <c r="A83" t="s">
        <v>53</v>
      </c>
      <c r="E83" s="36" t="s">
        <v>557</v>
      </c>
    </row>
    <row r="84" spans="1:16" ht="25.5">
      <c r="A84" s="25" t="s">
        <v>44</v>
      </c>
      <c r="B84" s="29" t="s">
        <v>174</v>
      </c>
      <c r="C84" s="29" t="s">
        <v>558</v>
      </c>
      <c r="D84" s="25" t="s">
        <v>52</v>
      </c>
      <c r="E84" s="30" t="s">
        <v>559</v>
      </c>
      <c r="F84" s="31" t="s">
        <v>145</v>
      </c>
      <c r="G84" s="32">
        <v>767.5</v>
      </c>
      <c r="H84" s="33">
        <v>0</v>
      </c>
      <c r="I84" s="34">
        <f>ROUND(ROUND(H84,2)*ROUND(G84,3),2)</f>
      </c>
      <c r="O84">
        <f>(I84*21)/100</f>
      </c>
      <c r="P84" t="s">
        <v>22</v>
      </c>
    </row>
    <row r="85" spans="1:5" ht="12.75">
      <c r="A85" s="35" t="s">
        <v>49</v>
      </c>
      <c r="E85" s="36" t="s">
        <v>560</v>
      </c>
    </row>
    <row r="86" spans="1:5" ht="51">
      <c r="A86" s="37" t="s">
        <v>51</v>
      </c>
      <c r="E86" s="38" t="s">
        <v>561</v>
      </c>
    </row>
    <row r="87" spans="1:5" ht="51">
      <c r="A87" t="s">
        <v>53</v>
      </c>
      <c r="E87" s="36" t="s">
        <v>562</v>
      </c>
    </row>
    <row r="88" spans="1:16" ht="12.75">
      <c r="A88" s="25" t="s">
        <v>44</v>
      </c>
      <c r="B88" s="29" t="s">
        <v>180</v>
      </c>
      <c r="C88" s="29" t="s">
        <v>563</v>
      </c>
      <c r="D88" s="25" t="s">
        <v>52</v>
      </c>
      <c r="E88" s="30" t="s">
        <v>564</v>
      </c>
      <c r="F88" s="31" t="s">
        <v>145</v>
      </c>
      <c r="G88" s="32">
        <v>30</v>
      </c>
      <c r="H88" s="33">
        <v>0</v>
      </c>
      <c r="I88" s="34">
        <f>ROUND(ROUND(H88,2)*ROUND(G88,3),2)</f>
      </c>
      <c r="O88">
        <f>(I88*21)/100</f>
      </c>
      <c r="P88" t="s">
        <v>22</v>
      </c>
    </row>
    <row r="89" spans="1:5" ht="12.75">
      <c r="A89" s="35" t="s">
        <v>49</v>
      </c>
      <c r="E89" s="36" t="s">
        <v>529</v>
      </c>
    </row>
    <row r="90" spans="1:5" ht="25.5">
      <c r="A90" s="37" t="s">
        <v>51</v>
      </c>
      <c r="E90" s="38" t="s">
        <v>565</v>
      </c>
    </row>
    <row r="91" spans="1:5" ht="395.25">
      <c r="A91" t="s">
        <v>53</v>
      </c>
      <c r="E91" s="36" t="s">
        <v>309</v>
      </c>
    </row>
    <row r="92" spans="1:18" ht="12.75" customHeight="1">
      <c r="A92" s="6" t="s">
        <v>42</v>
      </c>
      <c r="B92" s="6"/>
      <c r="C92" s="41" t="s">
        <v>32</v>
      </c>
      <c r="D92" s="6"/>
      <c r="E92" s="27" t="s">
        <v>303</v>
      </c>
      <c r="F92" s="6"/>
      <c r="G92" s="6"/>
      <c r="H92" s="6"/>
      <c r="I92" s="42">
        <f>0+Q92</f>
      </c>
      <c r="O92">
        <f>0+R92</f>
      </c>
      <c r="Q92">
        <f>0+I93+I97+I101+I105</f>
      </c>
      <c r="R92">
        <f>0+O93+O97+O101+O105</f>
      </c>
    </row>
    <row r="93" spans="1:16" ht="12.75">
      <c r="A93" s="25" t="s">
        <v>44</v>
      </c>
      <c r="B93" s="29" t="s">
        <v>185</v>
      </c>
      <c r="C93" s="29" t="s">
        <v>305</v>
      </c>
      <c r="D93" s="25" t="s">
        <v>52</v>
      </c>
      <c r="E93" s="30" t="s">
        <v>306</v>
      </c>
      <c r="F93" s="31" t="s">
        <v>145</v>
      </c>
      <c r="G93" s="32">
        <v>4.815</v>
      </c>
      <c r="H93" s="33">
        <v>0</v>
      </c>
      <c r="I93" s="34">
        <f>ROUND(ROUND(H93,2)*ROUND(G93,3),2)</f>
      </c>
      <c r="O93">
        <f>(I93*21)/100</f>
      </c>
      <c r="P93" t="s">
        <v>22</v>
      </c>
    </row>
    <row r="94" spans="1:5" ht="12.75">
      <c r="A94" s="35" t="s">
        <v>49</v>
      </c>
      <c r="E94" s="36" t="s">
        <v>52</v>
      </c>
    </row>
    <row r="95" spans="1:5" ht="51">
      <c r="A95" s="37" t="s">
        <v>51</v>
      </c>
      <c r="E95" s="38" t="s">
        <v>566</v>
      </c>
    </row>
    <row r="96" spans="1:5" ht="395.25">
      <c r="A96" t="s">
        <v>53</v>
      </c>
      <c r="E96" s="36" t="s">
        <v>309</v>
      </c>
    </row>
    <row r="97" spans="1:16" ht="12.75">
      <c r="A97" s="25" t="s">
        <v>44</v>
      </c>
      <c r="B97" s="29" t="s">
        <v>191</v>
      </c>
      <c r="C97" s="29" t="s">
        <v>567</v>
      </c>
      <c r="D97" s="25" t="s">
        <v>52</v>
      </c>
      <c r="E97" s="30" t="s">
        <v>568</v>
      </c>
      <c r="F97" s="31" t="s">
        <v>145</v>
      </c>
      <c r="G97" s="32">
        <v>4.4</v>
      </c>
      <c r="H97" s="33">
        <v>0</v>
      </c>
      <c r="I97" s="34">
        <f>ROUND(ROUND(H97,2)*ROUND(G97,3),2)</f>
      </c>
      <c r="O97">
        <f>(I97*21)/100</f>
      </c>
      <c r="P97" t="s">
        <v>22</v>
      </c>
    </row>
    <row r="98" spans="1:5" ht="12.75">
      <c r="A98" s="35" t="s">
        <v>49</v>
      </c>
      <c r="E98" s="36" t="s">
        <v>529</v>
      </c>
    </row>
    <row r="99" spans="1:5" ht="12.75">
      <c r="A99" s="37" t="s">
        <v>51</v>
      </c>
      <c r="E99" s="38" t="s">
        <v>569</v>
      </c>
    </row>
    <row r="100" spans="1:5" ht="318.75">
      <c r="A100" t="s">
        <v>53</v>
      </c>
      <c r="E100" s="36" t="s">
        <v>570</v>
      </c>
    </row>
    <row r="101" spans="1:16" ht="12.75">
      <c r="A101" s="25" t="s">
        <v>44</v>
      </c>
      <c r="B101" s="29" t="s">
        <v>196</v>
      </c>
      <c r="C101" s="29" t="s">
        <v>316</v>
      </c>
      <c r="D101" s="25" t="s">
        <v>52</v>
      </c>
      <c r="E101" s="30" t="s">
        <v>317</v>
      </c>
      <c r="F101" s="31" t="s">
        <v>145</v>
      </c>
      <c r="G101" s="32">
        <v>5.25</v>
      </c>
      <c r="H101" s="33">
        <v>0</v>
      </c>
      <c r="I101" s="34">
        <f>ROUND(ROUND(H101,2)*ROUND(G101,3),2)</f>
      </c>
      <c r="O101">
        <f>(I101*21)/100</f>
      </c>
      <c r="P101" t="s">
        <v>22</v>
      </c>
    </row>
    <row r="102" spans="1:5" ht="12.75">
      <c r="A102" s="35" t="s">
        <v>49</v>
      </c>
      <c r="E102" s="36" t="s">
        <v>571</v>
      </c>
    </row>
    <row r="103" spans="1:5" ht="12.75">
      <c r="A103" s="37" t="s">
        <v>51</v>
      </c>
      <c r="E103" s="38" t="s">
        <v>572</v>
      </c>
    </row>
    <row r="104" spans="1:5" ht="76.5">
      <c r="A104" t="s">
        <v>53</v>
      </c>
      <c r="E104" s="36" t="s">
        <v>277</v>
      </c>
    </row>
    <row r="105" spans="1:16" ht="12.75">
      <c r="A105" s="25" t="s">
        <v>44</v>
      </c>
      <c r="B105" s="29" t="s">
        <v>201</v>
      </c>
      <c r="C105" s="29" t="s">
        <v>573</v>
      </c>
      <c r="D105" s="25" t="s">
        <v>52</v>
      </c>
      <c r="E105" s="30" t="s">
        <v>574</v>
      </c>
      <c r="F105" s="31" t="s">
        <v>145</v>
      </c>
      <c r="G105" s="32">
        <v>6.42</v>
      </c>
      <c r="H105" s="33">
        <v>0</v>
      </c>
      <c r="I105" s="34">
        <f>ROUND(ROUND(H105,2)*ROUND(G105,3),2)</f>
      </c>
      <c r="O105">
        <f>(I105*21)/100</f>
      </c>
      <c r="P105" t="s">
        <v>22</v>
      </c>
    </row>
    <row r="106" spans="1:5" ht="12.75">
      <c r="A106" s="35" t="s">
        <v>49</v>
      </c>
      <c r="E106" s="36" t="s">
        <v>52</v>
      </c>
    </row>
    <row r="107" spans="1:5" ht="51">
      <c r="A107" s="37" t="s">
        <v>51</v>
      </c>
      <c r="E107" s="38" t="s">
        <v>575</v>
      </c>
    </row>
    <row r="108" spans="1:5" ht="114.75">
      <c r="A108" t="s">
        <v>53</v>
      </c>
      <c r="E108" s="36" t="s">
        <v>576</v>
      </c>
    </row>
    <row r="109" spans="1:18" ht="12.75" customHeight="1">
      <c r="A109" s="6" t="s">
        <v>42</v>
      </c>
      <c r="B109" s="6"/>
      <c r="C109" s="41" t="s">
        <v>72</v>
      </c>
      <c r="D109" s="6"/>
      <c r="E109" s="27" t="s">
        <v>577</v>
      </c>
      <c r="F109" s="6"/>
      <c r="G109" s="6"/>
      <c r="H109" s="6"/>
      <c r="I109" s="42">
        <f>0+Q109</f>
      </c>
      <c r="O109">
        <f>0+R109</f>
      </c>
      <c r="Q109">
        <f>0+I110</f>
      </c>
      <c r="R109">
        <f>0+O110</f>
      </c>
    </row>
    <row r="110" spans="1:16" ht="12.75">
      <c r="A110" s="25" t="s">
        <v>44</v>
      </c>
      <c r="B110" s="29" t="s">
        <v>207</v>
      </c>
      <c r="C110" s="29" t="s">
        <v>578</v>
      </c>
      <c r="D110" s="25" t="s">
        <v>52</v>
      </c>
      <c r="E110" s="30" t="s">
        <v>579</v>
      </c>
      <c r="F110" s="31" t="s">
        <v>127</v>
      </c>
      <c r="G110" s="32">
        <v>15.64</v>
      </c>
      <c r="H110" s="33">
        <v>0</v>
      </c>
      <c r="I110" s="34">
        <f>ROUND(ROUND(H110,2)*ROUND(G110,3),2)</f>
      </c>
      <c r="O110">
        <f>(I110*21)/100</f>
      </c>
      <c r="P110" t="s">
        <v>22</v>
      </c>
    </row>
    <row r="111" spans="1:5" ht="12.75">
      <c r="A111" s="35" t="s">
        <v>49</v>
      </c>
      <c r="E111" s="36" t="s">
        <v>52</v>
      </c>
    </row>
    <row r="112" spans="1:5" ht="12.75">
      <c r="A112" s="37" t="s">
        <v>51</v>
      </c>
      <c r="E112" s="38" t="s">
        <v>580</v>
      </c>
    </row>
    <row r="113" spans="1:5" ht="102">
      <c r="A113" t="s">
        <v>53</v>
      </c>
      <c r="E113" s="36" t="s">
        <v>581</v>
      </c>
    </row>
    <row r="114" spans="1:18" ht="12.75" customHeight="1">
      <c r="A114" s="6" t="s">
        <v>42</v>
      </c>
      <c r="B114" s="6"/>
      <c r="C114" s="41" t="s">
        <v>76</v>
      </c>
      <c r="D114" s="6"/>
      <c r="E114" s="27" t="s">
        <v>384</v>
      </c>
      <c r="F114" s="6"/>
      <c r="G114" s="6"/>
      <c r="H114" s="6"/>
      <c r="I114" s="42">
        <f>0+Q114</f>
      </c>
      <c r="O114">
        <f>0+R114</f>
      </c>
      <c r="Q114">
        <f>0+I115</f>
      </c>
      <c r="R114">
        <f>0+O115</f>
      </c>
    </row>
    <row r="115" spans="1:16" ht="12.75">
      <c r="A115" s="25" t="s">
        <v>44</v>
      </c>
      <c r="B115" s="29" t="s">
        <v>210</v>
      </c>
      <c r="C115" s="29" t="s">
        <v>386</v>
      </c>
      <c r="D115" s="25" t="s">
        <v>52</v>
      </c>
      <c r="E115" s="30" t="s">
        <v>387</v>
      </c>
      <c r="F115" s="31" t="s">
        <v>158</v>
      </c>
      <c r="G115" s="32">
        <v>7.2</v>
      </c>
      <c r="H115" s="33">
        <v>0</v>
      </c>
      <c r="I115" s="34">
        <f>ROUND(ROUND(H115,2)*ROUND(G115,3),2)</f>
      </c>
      <c r="O115">
        <f>(I115*21)/100</f>
      </c>
      <c r="P115" t="s">
        <v>22</v>
      </c>
    </row>
    <row r="116" spans="1:5" ht="25.5">
      <c r="A116" s="35" t="s">
        <v>49</v>
      </c>
      <c r="E116" s="36" t="s">
        <v>582</v>
      </c>
    </row>
    <row r="117" spans="1:5" ht="12.75">
      <c r="A117" s="37" t="s">
        <v>51</v>
      </c>
      <c r="E117" s="38" t="s">
        <v>583</v>
      </c>
    </row>
    <row r="118" spans="1:5" ht="255">
      <c r="A118" t="s">
        <v>53</v>
      </c>
      <c r="E118" s="36" t="s">
        <v>390</v>
      </c>
    </row>
    <row r="119" spans="1:18" ht="12.75" customHeight="1">
      <c r="A119" s="6" t="s">
        <v>42</v>
      </c>
      <c r="B119" s="6"/>
      <c r="C119" s="41" t="s">
        <v>39</v>
      </c>
      <c r="D119" s="6"/>
      <c r="E119" s="27" t="s">
        <v>410</v>
      </c>
      <c r="F119" s="6"/>
      <c r="G119" s="6"/>
      <c r="H119" s="6"/>
      <c r="I119" s="42">
        <f>0+Q119</f>
      </c>
      <c r="O119">
        <f>0+R119</f>
      </c>
      <c r="Q119">
        <f>0+I120+I124+I128+I132+I136+I140+I144+I148</f>
      </c>
      <c r="R119">
        <f>0+O120+O124+O128+O132+O136+O140+O144+O148</f>
      </c>
    </row>
    <row r="120" spans="1:16" ht="12.75">
      <c r="A120" s="25" t="s">
        <v>44</v>
      </c>
      <c r="B120" s="29" t="s">
        <v>216</v>
      </c>
      <c r="C120" s="29" t="s">
        <v>584</v>
      </c>
      <c r="D120" s="25" t="s">
        <v>52</v>
      </c>
      <c r="E120" s="30" t="s">
        <v>585</v>
      </c>
      <c r="F120" s="31" t="s">
        <v>158</v>
      </c>
      <c r="G120" s="32">
        <v>175</v>
      </c>
      <c r="H120" s="33">
        <v>0</v>
      </c>
      <c r="I120" s="34">
        <f>ROUND(ROUND(H120,2)*ROUND(G120,3),2)</f>
      </c>
      <c r="O120">
        <f>(I120*21)/100</f>
      </c>
      <c r="P120" t="s">
        <v>22</v>
      </c>
    </row>
    <row r="121" spans="1:5" ht="25.5">
      <c r="A121" s="35" t="s">
        <v>49</v>
      </c>
      <c r="E121" s="36" t="s">
        <v>586</v>
      </c>
    </row>
    <row r="122" spans="1:5" ht="12.75">
      <c r="A122" s="37" t="s">
        <v>51</v>
      </c>
      <c r="E122" s="38" t="s">
        <v>587</v>
      </c>
    </row>
    <row r="123" spans="1:5" ht="102">
      <c r="A123" t="s">
        <v>53</v>
      </c>
      <c r="E123" s="36" t="s">
        <v>588</v>
      </c>
    </row>
    <row r="124" spans="1:16" ht="12.75">
      <c r="A124" s="25" t="s">
        <v>44</v>
      </c>
      <c r="B124" s="29" t="s">
        <v>222</v>
      </c>
      <c r="C124" s="29" t="s">
        <v>589</v>
      </c>
      <c r="D124" s="25" t="s">
        <v>52</v>
      </c>
      <c r="E124" s="30" t="s">
        <v>590</v>
      </c>
      <c r="F124" s="31" t="s">
        <v>158</v>
      </c>
      <c r="G124" s="32">
        <v>40</v>
      </c>
      <c r="H124" s="33">
        <v>0</v>
      </c>
      <c r="I124" s="34">
        <f>ROUND(ROUND(H124,2)*ROUND(G124,3),2)</f>
      </c>
      <c r="O124">
        <f>(I124*21)/100</f>
      </c>
      <c r="P124" t="s">
        <v>22</v>
      </c>
    </row>
    <row r="125" spans="1:5" ht="12.75">
      <c r="A125" s="35" t="s">
        <v>49</v>
      </c>
      <c r="E125" s="36" t="s">
        <v>591</v>
      </c>
    </row>
    <row r="126" spans="1:5" ht="12.75">
      <c r="A126" s="37" t="s">
        <v>51</v>
      </c>
      <c r="E126" s="38" t="s">
        <v>592</v>
      </c>
    </row>
    <row r="127" spans="1:5" ht="153">
      <c r="A127" t="s">
        <v>53</v>
      </c>
      <c r="E127" s="36" t="s">
        <v>593</v>
      </c>
    </row>
    <row r="128" spans="1:16" ht="12.75">
      <c r="A128" s="25" t="s">
        <v>44</v>
      </c>
      <c r="B128" s="29" t="s">
        <v>227</v>
      </c>
      <c r="C128" s="29" t="s">
        <v>594</v>
      </c>
      <c r="D128" s="25" t="s">
        <v>52</v>
      </c>
      <c r="E128" s="30" t="s">
        <v>595</v>
      </c>
      <c r="F128" s="31" t="s">
        <v>158</v>
      </c>
      <c r="G128" s="32">
        <v>39.1</v>
      </c>
      <c r="H128" s="33">
        <v>0</v>
      </c>
      <c r="I128" s="34">
        <f>ROUND(ROUND(H128,2)*ROUND(G128,3),2)</f>
      </c>
      <c r="O128">
        <f>(I128*21)/100</f>
      </c>
      <c r="P128" t="s">
        <v>22</v>
      </c>
    </row>
    <row r="129" spans="1:5" ht="12.75">
      <c r="A129" s="35" t="s">
        <v>49</v>
      </c>
      <c r="E129" s="36" t="s">
        <v>52</v>
      </c>
    </row>
    <row r="130" spans="1:5" ht="12.75">
      <c r="A130" s="37" t="s">
        <v>51</v>
      </c>
      <c r="E130" s="38" t="s">
        <v>596</v>
      </c>
    </row>
    <row r="131" spans="1:5" ht="76.5">
      <c r="A131" t="s">
        <v>53</v>
      </c>
      <c r="E131" s="36" t="s">
        <v>597</v>
      </c>
    </row>
    <row r="132" spans="1:16" ht="12.75">
      <c r="A132" s="25" t="s">
        <v>44</v>
      </c>
      <c r="B132" s="29" t="s">
        <v>233</v>
      </c>
      <c r="C132" s="29" t="s">
        <v>598</v>
      </c>
      <c r="D132" s="25" t="s">
        <v>52</v>
      </c>
      <c r="E132" s="30" t="s">
        <v>599</v>
      </c>
      <c r="F132" s="31" t="s">
        <v>158</v>
      </c>
      <c r="G132" s="32">
        <v>39.1</v>
      </c>
      <c r="H132" s="33">
        <v>0</v>
      </c>
      <c r="I132" s="34">
        <f>ROUND(ROUND(H132,2)*ROUND(G132,3),2)</f>
      </c>
      <c r="O132">
        <f>(I132*21)/100</f>
      </c>
      <c r="P132" t="s">
        <v>22</v>
      </c>
    </row>
    <row r="133" spans="1:5" ht="12.75">
      <c r="A133" s="35" t="s">
        <v>49</v>
      </c>
      <c r="E133" s="36" t="s">
        <v>52</v>
      </c>
    </row>
    <row r="134" spans="1:5" ht="12.75">
      <c r="A134" s="37" t="s">
        <v>51</v>
      </c>
      <c r="E134" s="38" t="s">
        <v>600</v>
      </c>
    </row>
    <row r="135" spans="1:5" ht="76.5">
      <c r="A135" t="s">
        <v>53</v>
      </c>
      <c r="E135" s="36" t="s">
        <v>601</v>
      </c>
    </row>
    <row r="136" spans="1:16" ht="12.75">
      <c r="A136" s="25" t="s">
        <v>44</v>
      </c>
      <c r="B136" s="29" t="s">
        <v>238</v>
      </c>
      <c r="C136" s="29" t="s">
        <v>444</v>
      </c>
      <c r="D136" s="25" t="s">
        <v>52</v>
      </c>
      <c r="E136" s="30" t="s">
        <v>445</v>
      </c>
      <c r="F136" s="31" t="s">
        <v>127</v>
      </c>
      <c r="G136" s="32">
        <v>3</v>
      </c>
      <c r="H136" s="33">
        <v>0</v>
      </c>
      <c r="I136" s="34">
        <f>ROUND(ROUND(H136,2)*ROUND(G136,3),2)</f>
      </c>
      <c r="O136">
        <f>(I136*21)/100</f>
      </c>
      <c r="P136" t="s">
        <v>22</v>
      </c>
    </row>
    <row r="137" spans="1:5" ht="38.25">
      <c r="A137" s="35" t="s">
        <v>49</v>
      </c>
      <c r="E137" s="36" t="s">
        <v>602</v>
      </c>
    </row>
    <row r="138" spans="1:5" ht="12.75">
      <c r="A138" s="37" t="s">
        <v>51</v>
      </c>
      <c r="E138" s="38" t="s">
        <v>603</v>
      </c>
    </row>
    <row r="139" spans="1:5" ht="127.5">
      <c r="A139" t="s">
        <v>53</v>
      </c>
      <c r="E139" s="36" t="s">
        <v>448</v>
      </c>
    </row>
    <row r="140" spans="1:16" ht="12.75">
      <c r="A140" s="25" t="s">
        <v>44</v>
      </c>
      <c r="B140" s="29" t="s">
        <v>243</v>
      </c>
      <c r="C140" s="29" t="s">
        <v>455</v>
      </c>
      <c r="D140" s="25" t="s">
        <v>52</v>
      </c>
      <c r="E140" s="30" t="s">
        <v>456</v>
      </c>
      <c r="F140" s="31" t="s">
        <v>127</v>
      </c>
      <c r="G140" s="32">
        <v>50</v>
      </c>
      <c r="H140" s="33">
        <v>0</v>
      </c>
      <c r="I140" s="34">
        <f>ROUND(ROUND(H140,2)*ROUND(G140,3),2)</f>
      </c>
      <c r="O140">
        <f>(I140*21)/100</f>
      </c>
      <c r="P140" t="s">
        <v>22</v>
      </c>
    </row>
    <row r="141" spans="1:5" ht="12.75">
      <c r="A141" s="35" t="s">
        <v>49</v>
      </c>
      <c r="E141" s="36" t="s">
        <v>52</v>
      </c>
    </row>
    <row r="142" spans="1:5" ht="12.75">
      <c r="A142" s="37" t="s">
        <v>51</v>
      </c>
      <c r="E142" s="38" t="s">
        <v>604</v>
      </c>
    </row>
    <row r="143" spans="1:5" ht="63.75">
      <c r="A143" t="s">
        <v>53</v>
      </c>
      <c r="E143" s="36" t="s">
        <v>453</v>
      </c>
    </row>
    <row r="144" spans="1:16" ht="12.75">
      <c r="A144" s="25" t="s">
        <v>44</v>
      </c>
      <c r="B144" s="29" t="s">
        <v>248</v>
      </c>
      <c r="C144" s="29" t="s">
        <v>459</v>
      </c>
      <c r="D144" s="25" t="s">
        <v>52</v>
      </c>
      <c r="E144" s="30" t="s">
        <v>460</v>
      </c>
      <c r="F144" s="31" t="s">
        <v>127</v>
      </c>
      <c r="G144" s="32">
        <v>100</v>
      </c>
      <c r="H144" s="33">
        <v>0</v>
      </c>
      <c r="I144" s="34">
        <f>ROUND(ROUND(H144,2)*ROUND(G144,3),2)</f>
      </c>
      <c r="O144">
        <f>(I144*21)/100</f>
      </c>
      <c r="P144" t="s">
        <v>22</v>
      </c>
    </row>
    <row r="145" spans="1:5" ht="12.75">
      <c r="A145" s="35" t="s">
        <v>49</v>
      </c>
      <c r="E145" s="36" t="s">
        <v>52</v>
      </c>
    </row>
    <row r="146" spans="1:5" ht="12.75">
      <c r="A146" s="37" t="s">
        <v>51</v>
      </c>
      <c r="E146" s="38" t="s">
        <v>605</v>
      </c>
    </row>
    <row r="147" spans="1:5" ht="63.75">
      <c r="A147" t="s">
        <v>53</v>
      </c>
      <c r="E147" s="36" t="s">
        <v>453</v>
      </c>
    </row>
    <row r="148" spans="1:16" ht="12.75">
      <c r="A148" s="25" t="s">
        <v>44</v>
      </c>
      <c r="B148" s="29" t="s">
        <v>254</v>
      </c>
      <c r="C148" s="29" t="s">
        <v>606</v>
      </c>
      <c r="D148" s="25" t="s">
        <v>52</v>
      </c>
      <c r="E148" s="30" t="s">
        <v>607</v>
      </c>
      <c r="F148" s="31" t="s">
        <v>145</v>
      </c>
      <c r="G148" s="32">
        <v>7.8</v>
      </c>
      <c r="H148" s="33">
        <v>0</v>
      </c>
      <c r="I148" s="34">
        <f>ROUND(ROUND(H148,2)*ROUND(G148,3),2)</f>
      </c>
      <c r="O148">
        <f>(I148*21)/100</f>
      </c>
      <c r="P148" t="s">
        <v>22</v>
      </c>
    </row>
    <row r="149" spans="1:5" ht="25.5">
      <c r="A149" s="35" t="s">
        <v>49</v>
      </c>
      <c r="E149" s="36" t="s">
        <v>608</v>
      </c>
    </row>
    <row r="150" spans="1:5" ht="12.75">
      <c r="A150" s="37" t="s">
        <v>51</v>
      </c>
      <c r="E150" s="38" t="s">
        <v>609</v>
      </c>
    </row>
    <row r="151" spans="1:5" ht="89.25">
      <c r="A151" t="s">
        <v>53</v>
      </c>
      <c r="E151" s="36" t="s">
        <v>610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